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drawings/drawing10.xml" ContentType="application/vnd.openxmlformats-officedocument.drawing+xml"/>
  <Override PartName="/xl/drawings/drawing11.xml" ContentType="application/vnd.openxmlformats-officedocument.drawing+xml"/>
  <Override PartName="/xl/activeX/activeX2.xml" ContentType="application/vnd.ms-office.activeX+xml"/>
  <Override PartName="/xl/activeX/activeX2.bin" ContentType="application/vnd.ms-office.activeX"/>
  <Override PartName="/xl/drawings/drawing12.xml" ContentType="application/vnd.openxmlformats-officedocument.drawing+xml"/>
  <Override PartName="/xl/activeX/activeX3.xml" ContentType="application/vnd.ms-office.activeX+xml"/>
  <Override PartName="/xl/activeX/activeX3.bin" ContentType="application/vnd.ms-office.activeX"/>
  <Override PartName="/xl/drawings/drawing13.xml" ContentType="application/vnd.openxmlformats-officedocument.drawing+xml"/>
  <Override PartName="/xl/activeX/activeX4.xml" ContentType="application/vnd.ms-office.activeX+xml"/>
  <Override PartName="/xl/activeX/activeX4.bin" ContentType="application/vnd.ms-office.activeX"/>
  <Override PartName="/xl/drawings/drawing14.xml" ContentType="application/vnd.openxmlformats-officedocument.drawing+xml"/>
  <Override PartName="/xl/activeX/activeX5.xml" ContentType="application/vnd.ms-office.activeX+xml"/>
  <Override PartName="/xl/activeX/activeX5.bin" ContentType="application/vnd.ms-office.activeX"/>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6"/>
  <workbookPr filterPrivacy="1" updateLinks="always" codeName="DieseArbeitsmappe" defaultThemeVersion="124226"/>
  <xr:revisionPtr revIDLastSave="0" documentId="8_{A6D01BA5-EF87-4556-828A-42043D57E648}" xr6:coauthVersionLast="36" xr6:coauthVersionMax="36" xr10:uidLastSave="{00000000-0000-0000-0000-000000000000}"/>
  <bookViews>
    <workbookView xWindow="120" yWindow="135" windowWidth="10005" windowHeight="10005" tabRatio="819" firstSheet="5" activeTab="5" xr2:uid="{00000000-000D-0000-FFFF-FFFF00000000}"/>
  </bookViews>
  <sheets>
    <sheet name="HB_Klappfelder" sheetId="121" state="hidden" r:id="rId1"/>
    <sheet name="HB_4a" sheetId="155" state="hidden" r:id="rId2"/>
    <sheet name="HB_6-7" sheetId="120" state="hidden" r:id="rId3"/>
    <sheet name="HB_8" sheetId="125" state="hidden" r:id="rId4"/>
    <sheet name="HB_8a" sheetId="128" state="hidden" r:id="rId5"/>
    <sheet name="Deckblatt" sheetId="231" r:id="rId6"/>
    <sheet name="Impressum" sheetId="281" r:id="rId7"/>
    <sheet name="Inhaltsverzeichnis" sheetId="153" r:id="rId8"/>
    <sheet name="1 - Zugang" sheetId="2" r:id="rId9"/>
    <sheet name="2 - Bestand" sheetId="7" r:id="rId10"/>
    <sheet name="3 - Abgang" sheetId="8" r:id="rId11"/>
    <sheet name="4 - Zeitreihe" sheetId="9" r:id="rId12"/>
    <sheet name="4a - Behinderungsart_Reha" sheetId="15" r:id="rId13"/>
    <sheet name="5 - Verbleib" sheetId="31" r:id="rId14"/>
    <sheet name="6 - Eintritte_TN" sheetId="16" r:id="rId15"/>
    <sheet name="7 - Bestand_TN" sheetId="122" r:id="rId16"/>
    <sheet name="8 - Zeitreihe_TN" sheetId="126" r:id="rId17"/>
    <sheet name="8a - Behinderungsart_TN" sheetId="87" r:id="rId18"/>
    <sheet name="9 - Verbleib_TN" sheetId="29" r:id="rId19"/>
    <sheet name="Hinweis_Reha" sheetId="282" r:id="rId20"/>
    <sheet name="Hinweis_Förderstatistik" sheetId="283" r:id="rId21"/>
    <sheet name="Hinweis_Verbleib" sheetId="284" r:id="rId22"/>
    <sheet name="Zielsetzung_Instrumente" sheetId="285" r:id="rId23"/>
    <sheet name="Statistik-Infoseite" sheetId="286" r:id="rId24"/>
  </sheets>
  <definedNames>
    <definedName name="DM">1.95583</definedName>
    <definedName name="_xlnm.Print_Area" localSheetId="12">'4a - Behinderungsart_Reha'!$A$1:$J$59</definedName>
    <definedName name="_xlnm.Print_Area" localSheetId="14">'6 - Eintritte_TN'!$A$1:$AC$62</definedName>
    <definedName name="_xlnm.Print_Area" localSheetId="18">'9 - Verbleib_TN'!$A$1:$AU$60</definedName>
    <definedName name="_xlnm.Print_Area" localSheetId="20">Hinweis_Förderstatistik!$A$1:$B$21</definedName>
    <definedName name="_xlnm.Print_Area" localSheetId="21">Hinweis_Verbleib!$B$1:$B$34</definedName>
    <definedName name="_xlnm.Print_Area" localSheetId="23">'Statistik-Infoseite'!$A$1:$G$46</definedName>
    <definedName name="_xlnm.Print_Titles" localSheetId="14">'6 - Eintritte_TN'!$A:$A,'6 - Eintritte_TN'!$1:$16</definedName>
    <definedName name="_xlnm.Print_Titles" localSheetId="15">'7 - Bestand_TN'!$A:$A,'7 - Bestand_TN'!$1:$16</definedName>
    <definedName name="_xlnm.Print_Titles" localSheetId="18">'9 - Verbleib_TN'!$A:$A,'9 - Verbleib_TN'!$1:$14</definedName>
    <definedName name="_xlnm.Print_Titles" localSheetId="20">Hinweis_Förderstatistik!$1:$3</definedName>
    <definedName name="_xlnm.Print_Titles" localSheetId="19">Hinweis_Reha!$1:$3</definedName>
    <definedName name="_xlnm.Print_Titles" localSheetId="21">Hinweis_Verbleib!$1:$3</definedName>
    <definedName name="EUR">1</definedName>
  </definedNames>
  <calcPr calcId="191029"/>
</workbook>
</file>

<file path=xl/calcChain.xml><?xml version="1.0" encoding="utf-8"?>
<calcChain xmlns="http://schemas.openxmlformats.org/spreadsheetml/2006/main">
  <c r="A9" i="126" l="1"/>
  <c r="R38" i="122" l="1"/>
  <c r="O38" i="122"/>
  <c r="L38" i="122"/>
  <c r="R37" i="122"/>
  <c r="O37" i="122"/>
  <c r="L37" i="122"/>
  <c r="T38" i="16"/>
  <c r="Q38" i="16"/>
  <c r="N38" i="16"/>
  <c r="T37" i="16"/>
  <c r="Q37" i="16"/>
  <c r="N37" i="16"/>
  <c r="S38" i="16"/>
  <c r="P38" i="16"/>
  <c r="M38" i="16"/>
  <c r="T38" i="122"/>
  <c r="Q38" i="122"/>
  <c r="N38" i="122"/>
  <c r="T37" i="122"/>
  <c r="Q37" i="122"/>
  <c r="N37" i="122"/>
  <c r="S38" i="122"/>
  <c r="R38" i="16"/>
  <c r="O37" i="16"/>
  <c r="R36" i="122"/>
  <c r="O36" i="122"/>
  <c r="L36" i="122"/>
  <c r="Q36" i="16"/>
  <c r="N36" i="16"/>
  <c r="M37" i="16"/>
  <c r="M36" i="16"/>
  <c r="R36" i="16"/>
  <c r="S36" i="122"/>
  <c r="P38" i="122"/>
  <c r="S37" i="122"/>
  <c r="M37" i="122"/>
  <c r="T36" i="16"/>
  <c r="S37" i="16"/>
  <c r="P36" i="16"/>
  <c r="L36" i="16"/>
  <c r="O38" i="16"/>
  <c r="S36" i="16"/>
  <c r="O36" i="16"/>
  <c r="M38" i="122"/>
  <c r="R37" i="16"/>
  <c r="L37" i="16"/>
  <c r="L38" i="16"/>
  <c r="P37" i="122"/>
  <c r="T36" i="122"/>
  <c r="Q36" i="122"/>
  <c r="N36" i="122"/>
  <c r="P37" i="16"/>
  <c r="P36" i="122"/>
  <c r="M36" i="122"/>
  <c r="B12" i="15"/>
  <c r="D12" i="15" s="1"/>
  <c r="E12" i="15"/>
  <c r="G12" i="15" s="1"/>
  <c r="H12" i="15"/>
  <c r="J12" i="15" s="1"/>
  <c r="B13" i="15"/>
  <c r="E13" i="15"/>
  <c r="H13" i="15"/>
  <c r="B14" i="15"/>
  <c r="E14" i="15"/>
  <c r="H14" i="15"/>
  <c r="B15" i="15"/>
  <c r="E15" i="15"/>
  <c r="H15" i="15"/>
  <c r="B16" i="15"/>
  <c r="D16" i="15" s="1"/>
  <c r="E16" i="15"/>
  <c r="G16" i="15" s="1"/>
  <c r="H16" i="15"/>
  <c r="J16" i="15" s="1"/>
  <c r="B17" i="15"/>
  <c r="E17" i="15"/>
  <c r="H17" i="15"/>
  <c r="B18" i="15"/>
  <c r="E18" i="15"/>
  <c r="H18" i="15"/>
  <c r="B19" i="15"/>
  <c r="E19" i="15"/>
  <c r="H19" i="15"/>
  <c r="B20" i="15"/>
  <c r="D20" i="15" s="1"/>
  <c r="E20" i="15"/>
  <c r="G20" i="15" s="1"/>
  <c r="H20" i="15"/>
  <c r="J20" i="15" s="1"/>
  <c r="B21" i="15"/>
  <c r="E21" i="15"/>
  <c r="H21" i="15"/>
  <c r="B22" i="15"/>
  <c r="E22" i="15"/>
  <c r="H22" i="15"/>
  <c r="B23" i="15"/>
  <c r="E23" i="15"/>
  <c r="H23" i="15"/>
  <c r="B24" i="15"/>
  <c r="D24" i="15" s="1"/>
  <c r="E24" i="15"/>
  <c r="G24" i="15" s="1"/>
  <c r="H24" i="15"/>
  <c r="J24" i="15" s="1"/>
  <c r="B25" i="15"/>
  <c r="E25" i="15"/>
  <c r="H25" i="15"/>
  <c r="B27" i="15"/>
  <c r="D27" i="15" s="1"/>
  <c r="E27" i="15"/>
  <c r="G27" i="15" s="1"/>
  <c r="H27" i="15"/>
  <c r="B28" i="15"/>
  <c r="E28" i="15"/>
  <c r="H28" i="15"/>
  <c r="B29" i="15"/>
  <c r="E29" i="15"/>
  <c r="H29" i="15"/>
  <c r="B30" i="15"/>
  <c r="E30" i="15"/>
  <c r="H30" i="15"/>
  <c r="B31" i="15"/>
  <c r="D31" i="15" s="1"/>
  <c r="E31" i="15"/>
  <c r="G31" i="15" s="1"/>
  <c r="H31" i="15"/>
  <c r="J31" i="15" s="1"/>
  <c r="B32" i="15"/>
  <c r="E32" i="15"/>
  <c r="H32" i="15"/>
  <c r="B33" i="15"/>
  <c r="E33" i="15"/>
  <c r="H33" i="15"/>
  <c r="B34" i="15"/>
  <c r="E34" i="15"/>
  <c r="H34" i="15"/>
  <c r="B35" i="15"/>
  <c r="D35" i="15" s="1"/>
  <c r="E35" i="15"/>
  <c r="G35" i="15" s="1"/>
  <c r="H35" i="15"/>
  <c r="J35" i="15" s="1"/>
  <c r="B36" i="15"/>
  <c r="E36" i="15"/>
  <c r="H36" i="15"/>
  <c r="B37" i="15"/>
  <c r="E37" i="15"/>
  <c r="H37" i="15"/>
  <c r="B38" i="15"/>
  <c r="E38" i="15"/>
  <c r="H38" i="15"/>
  <c r="B39" i="15"/>
  <c r="D39" i="15" s="1"/>
  <c r="E39" i="15"/>
  <c r="G39" i="15" s="1"/>
  <c r="H39" i="15"/>
  <c r="J39" i="15" s="1"/>
  <c r="B40" i="15"/>
  <c r="E40" i="15"/>
  <c r="H40" i="15"/>
  <c r="B42" i="15"/>
  <c r="E42" i="15"/>
  <c r="H42" i="15"/>
  <c r="B43" i="15"/>
  <c r="E43" i="15"/>
  <c r="H43" i="15"/>
  <c r="B44" i="15"/>
  <c r="E44" i="15"/>
  <c r="H44" i="15"/>
  <c r="B45" i="15"/>
  <c r="E45" i="15"/>
  <c r="H45" i="15"/>
  <c r="B46" i="15"/>
  <c r="D46" i="15" s="1"/>
  <c r="E46" i="15"/>
  <c r="G46" i="15" s="1"/>
  <c r="H46" i="15"/>
  <c r="J46" i="15" s="1"/>
  <c r="B47" i="15"/>
  <c r="E47" i="15"/>
  <c r="H47" i="15"/>
  <c r="B48" i="15"/>
  <c r="E48" i="15"/>
  <c r="H48" i="15"/>
  <c r="B49" i="15"/>
  <c r="E49" i="15"/>
  <c r="H49" i="15"/>
  <c r="B50" i="15"/>
  <c r="D50" i="15" s="1"/>
  <c r="E50" i="15"/>
  <c r="H50" i="15"/>
  <c r="J50" i="15" s="1"/>
  <c r="B51" i="15"/>
  <c r="E51" i="15"/>
  <c r="H51" i="15"/>
  <c r="B52" i="15"/>
  <c r="E52" i="15"/>
  <c r="H52" i="15"/>
  <c r="B53" i="15"/>
  <c r="E53" i="15"/>
  <c r="H53" i="15"/>
  <c r="B54" i="15"/>
  <c r="D54" i="15" s="1"/>
  <c r="E54" i="15"/>
  <c r="G54" i="15" s="1"/>
  <c r="H54" i="15"/>
  <c r="J54" i="15" s="1"/>
  <c r="B55" i="15"/>
  <c r="E55" i="15"/>
  <c r="H55" i="15"/>
  <c r="C12" i="15"/>
  <c r="F12" i="15"/>
  <c r="I12" i="15"/>
  <c r="C13" i="15"/>
  <c r="F13" i="15"/>
  <c r="I13" i="15"/>
  <c r="C14" i="15"/>
  <c r="F14" i="15"/>
  <c r="I14" i="15"/>
  <c r="C15" i="15"/>
  <c r="F15" i="15"/>
  <c r="I15" i="15"/>
  <c r="C16" i="15"/>
  <c r="F16" i="15"/>
  <c r="I16" i="15"/>
  <c r="C17" i="15"/>
  <c r="F17" i="15"/>
  <c r="I17" i="15"/>
  <c r="C18" i="15"/>
  <c r="F18" i="15"/>
  <c r="I18" i="15"/>
  <c r="C19" i="15"/>
  <c r="F19" i="15"/>
  <c r="I19" i="15"/>
  <c r="C20" i="15"/>
  <c r="F20" i="15"/>
  <c r="I20" i="15"/>
  <c r="C21" i="15"/>
  <c r="F21" i="15"/>
  <c r="I21" i="15"/>
  <c r="C22" i="15"/>
  <c r="F22" i="15"/>
  <c r="I22" i="15"/>
  <c r="C23" i="15"/>
  <c r="F23" i="15"/>
  <c r="I23" i="15"/>
  <c r="C24" i="15"/>
  <c r="F24" i="15"/>
  <c r="I24" i="15"/>
  <c r="C25" i="15"/>
  <c r="F25" i="15"/>
  <c r="I25" i="15"/>
  <c r="C27" i="15"/>
  <c r="F27" i="15"/>
  <c r="I27" i="15"/>
  <c r="C28" i="15"/>
  <c r="F28" i="15"/>
  <c r="I28" i="15"/>
  <c r="C29" i="15"/>
  <c r="F29" i="15"/>
  <c r="I29" i="15"/>
  <c r="C30" i="15"/>
  <c r="F30" i="15"/>
  <c r="I30" i="15"/>
  <c r="C31" i="15"/>
  <c r="F31" i="15"/>
  <c r="I31" i="15"/>
  <c r="C32" i="15"/>
  <c r="F32" i="15"/>
  <c r="I32" i="15"/>
  <c r="C33" i="15"/>
  <c r="F33" i="15"/>
  <c r="I33" i="15"/>
  <c r="C34" i="15"/>
  <c r="F34" i="15"/>
  <c r="I34" i="15"/>
  <c r="C35" i="15"/>
  <c r="F35" i="15"/>
  <c r="I35" i="15"/>
  <c r="C36" i="15"/>
  <c r="F36" i="15"/>
  <c r="I36" i="15"/>
  <c r="C37" i="15"/>
  <c r="F37" i="15"/>
  <c r="I37" i="15"/>
  <c r="C38" i="15"/>
  <c r="F38" i="15"/>
  <c r="I38" i="15"/>
  <c r="C39" i="15"/>
  <c r="F39" i="15"/>
  <c r="I39" i="15"/>
  <c r="C40" i="15"/>
  <c r="F40" i="15"/>
  <c r="I40" i="15"/>
  <c r="C42" i="15"/>
  <c r="F42" i="15"/>
  <c r="I42" i="15"/>
  <c r="C43" i="15"/>
  <c r="F43" i="15"/>
  <c r="I43" i="15"/>
  <c r="C44" i="15"/>
  <c r="F44" i="15"/>
  <c r="I44" i="15"/>
  <c r="C45" i="15"/>
  <c r="F45" i="15"/>
  <c r="I45" i="15"/>
  <c r="C46" i="15"/>
  <c r="F46" i="15"/>
  <c r="I46" i="15"/>
  <c r="C47" i="15"/>
  <c r="F47" i="15"/>
  <c r="I47" i="15"/>
  <c r="C48" i="15"/>
  <c r="F48" i="15"/>
  <c r="I48" i="15"/>
  <c r="C49" i="15"/>
  <c r="F49" i="15"/>
  <c r="I49" i="15"/>
  <c r="C50" i="15"/>
  <c r="F50" i="15"/>
  <c r="I50" i="15"/>
  <c r="C51" i="15"/>
  <c r="F51" i="15"/>
  <c r="I51" i="15"/>
  <c r="C52" i="15"/>
  <c r="F52" i="15"/>
  <c r="I52" i="15"/>
  <c r="C53" i="15"/>
  <c r="F53" i="15"/>
  <c r="I53" i="15"/>
  <c r="C54" i="15"/>
  <c r="F54" i="15"/>
  <c r="I54" i="15"/>
  <c r="C55" i="15"/>
  <c r="F55" i="15"/>
  <c r="I55" i="15"/>
  <c r="A9" i="87"/>
  <c r="G22" i="15" l="1"/>
  <c r="G18" i="15"/>
  <c r="G14" i="15"/>
  <c r="G53" i="15"/>
  <c r="G49" i="15"/>
  <c r="G23" i="15"/>
  <c r="G19" i="15"/>
  <c r="G15" i="15"/>
  <c r="G45" i="15"/>
  <c r="G52" i="15"/>
  <c r="G48" i="15"/>
  <c r="G44" i="15"/>
  <c r="D49" i="15"/>
  <c r="D45" i="15"/>
  <c r="J38" i="15"/>
  <c r="J30" i="15"/>
  <c r="D23" i="15"/>
  <c r="D19" i="15"/>
  <c r="D15" i="15"/>
  <c r="D52" i="15"/>
  <c r="D48" i="15"/>
  <c r="D44" i="15"/>
  <c r="G40" i="15"/>
  <c r="J37" i="15"/>
  <c r="G36" i="15"/>
  <c r="J33" i="15"/>
  <c r="G32" i="15"/>
  <c r="J29" i="15"/>
  <c r="G28" i="15"/>
  <c r="D22" i="15"/>
  <c r="D18" i="15"/>
  <c r="D14" i="15"/>
  <c r="D55" i="15"/>
  <c r="D51" i="15"/>
  <c r="D47" i="15"/>
  <c r="D43" i="15"/>
  <c r="J40" i="15"/>
  <c r="J36" i="15"/>
  <c r="J32" i="15"/>
  <c r="J28" i="15"/>
  <c r="D25" i="15"/>
  <c r="D21" i="15"/>
  <c r="D17" i="15"/>
  <c r="D13" i="15"/>
  <c r="J51" i="15"/>
  <c r="J42" i="15"/>
  <c r="J49" i="15"/>
  <c r="J45" i="15"/>
  <c r="D38" i="15"/>
  <c r="D30" i="15"/>
  <c r="J23" i="15"/>
  <c r="J19" i="15"/>
  <c r="J15" i="15"/>
  <c r="G55" i="15"/>
  <c r="J52" i="15"/>
  <c r="G51" i="15"/>
  <c r="J48" i="15"/>
  <c r="G47" i="15"/>
  <c r="J44" i="15"/>
  <c r="G43" i="15"/>
  <c r="D53" i="15"/>
  <c r="D42" i="15"/>
  <c r="G38" i="15"/>
  <c r="D37" i="15"/>
  <c r="G34" i="15"/>
  <c r="D33" i="15"/>
  <c r="G30" i="15"/>
  <c r="D29" i="15"/>
  <c r="J34" i="15"/>
  <c r="J27" i="15"/>
  <c r="G25" i="15"/>
  <c r="J22" i="15"/>
  <c r="G21" i="15"/>
  <c r="J18" i="15"/>
  <c r="G17" i="15"/>
  <c r="J14" i="15"/>
  <c r="G13" i="15"/>
  <c r="J55" i="15"/>
  <c r="J47" i="15"/>
  <c r="J43" i="15"/>
  <c r="G50" i="15"/>
  <c r="G42" i="15"/>
  <c r="D40" i="15"/>
  <c r="G37" i="15"/>
  <c r="D36" i="15"/>
  <c r="G33" i="15"/>
  <c r="D32" i="15"/>
  <c r="G29" i="15"/>
  <c r="D28" i="15"/>
  <c r="J25" i="15"/>
  <c r="J21" i="15"/>
  <c r="J17" i="15"/>
  <c r="J13" i="15"/>
  <c r="J53" i="15"/>
  <c r="D34" i="15"/>
  <c r="AA38" i="122" l="1"/>
  <c r="X38" i="122"/>
  <c r="U38" i="122"/>
  <c r="I38" i="122"/>
  <c r="F38" i="122"/>
  <c r="AC38" i="16"/>
  <c r="Z38" i="16"/>
  <c r="W38" i="16"/>
  <c r="K38" i="16"/>
  <c r="H38" i="16"/>
  <c r="E38" i="16"/>
  <c r="AC38" i="122"/>
  <c r="Z38" i="122"/>
  <c r="W38" i="122"/>
  <c r="K38" i="122"/>
  <c r="H38" i="122"/>
  <c r="E38" i="122"/>
  <c r="X38" i="16"/>
  <c r="F38" i="16"/>
  <c r="AC37" i="16"/>
  <c r="Z37" i="16"/>
  <c r="W37" i="16"/>
  <c r="K37" i="16"/>
  <c r="H37" i="16"/>
  <c r="E37" i="16"/>
  <c r="AB38" i="122"/>
  <c r="V38" i="122"/>
  <c r="J38" i="122"/>
  <c r="D38" i="122"/>
  <c r="AB37" i="16"/>
  <c r="Y37" i="16"/>
  <c r="V37" i="16"/>
  <c r="J37" i="16"/>
  <c r="G37" i="16"/>
  <c r="D37" i="16"/>
  <c r="AB38" i="16"/>
  <c r="V38" i="16"/>
  <c r="J38" i="16"/>
  <c r="C38" i="122"/>
  <c r="AA38" i="16"/>
  <c r="U38" i="16"/>
  <c r="I38" i="16"/>
  <c r="D38" i="16"/>
  <c r="AC37" i="122"/>
  <c r="Z37" i="122"/>
  <c r="W37" i="122"/>
  <c r="K37" i="122"/>
  <c r="H37" i="122"/>
  <c r="E37" i="122"/>
  <c r="Y38" i="122"/>
  <c r="G38" i="122"/>
  <c r="C38" i="16"/>
  <c r="Y38" i="16"/>
  <c r="G38" i="16"/>
  <c r="AA37" i="122"/>
  <c r="X37" i="122"/>
  <c r="U37" i="122"/>
  <c r="I37" i="122"/>
  <c r="F37" i="122"/>
  <c r="C37" i="122"/>
  <c r="V37" i="122"/>
  <c r="D37" i="122"/>
  <c r="U37" i="16"/>
  <c r="C37" i="16"/>
  <c r="AB37" i="122"/>
  <c r="J37" i="122"/>
  <c r="AA37" i="16"/>
  <c r="I37" i="16"/>
  <c r="Y37" i="122"/>
  <c r="G37" i="122"/>
  <c r="X37" i="16"/>
  <c r="F37" i="16"/>
  <c r="AC36" i="122"/>
  <c r="Z36" i="122"/>
  <c r="W36" i="122"/>
  <c r="K36" i="122"/>
  <c r="H36" i="122"/>
  <c r="E36" i="122"/>
  <c r="AA36" i="16"/>
  <c r="V36" i="122"/>
  <c r="I36" i="16"/>
  <c r="D36" i="122"/>
  <c r="Y36" i="122"/>
  <c r="U36" i="122"/>
  <c r="G36" i="122"/>
  <c r="C36" i="122"/>
  <c r="AB36" i="122"/>
  <c r="X36" i="122"/>
  <c r="W36" i="16"/>
  <c r="J36" i="122"/>
  <c r="F36" i="122"/>
  <c r="E36" i="16"/>
  <c r="AA36" i="122"/>
  <c r="Z36" i="16"/>
  <c r="V36" i="16"/>
  <c r="I36" i="122"/>
  <c r="H36" i="16"/>
  <c r="D36" i="16"/>
  <c r="AC36" i="16"/>
  <c r="Y36" i="16"/>
  <c r="U36" i="16"/>
  <c r="K36" i="16"/>
  <c r="G36" i="16"/>
  <c r="C36" i="16"/>
  <c r="AB36" i="16"/>
  <c r="X36" i="16"/>
  <c r="J36" i="16"/>
  <c r="F36" i="16"/>
  <c r="A45" i="87" l="1"/>
  <c r="A55" i="122" l="1"/>
  <c r="A46" i="126"/>
  <c r="A56" i="15"/>
  <c r="A55" i="16"/>
  <c r="B9" i="15"/>
  <c r="H9" i="15" s="1"/>
  <c r="E9" i="15" l="1"/>
  <c r="A3" i="15" l="1"/>
  <c r="A6" i="122" l="1"/>
  <c r="A6" i="126"/>
  <c r="A6" i="87" l="1"/>
  <c r="A5" i="15"/>
  <c r="A6" i="16"/>
  <c r="AC32" i="122" l="1"/>
  <c r="AA32" i="122"/>
  <c r="AB32" i="16"/>
  <c r="Z32" i="122"/>
  <c r="X32" i="122"/>
  <c r="Y32" i="16"/>
  <c r="W32" i="122"/>
  <c r="U32" i="122"/>
  <c r="V32" i="16"/>
  <c r="T32" i="122"/>
  <c r="R32" i="122"/>
  <c r="Q32" i="122"/>
  <c r="O32" i="122"/>
  <c r="N32" i="122"/>
  <c r="L32" i="122"/>
  <c r="K32" i="122"/>
  <c r="I32" i="122"/>
  <c r="J32" i="16"/>
  <c r="H32" i="122"/>
  <c r="F32" i="122"/>
  <c r="G32" i="16"/>
  <c r="E32" i="122"/>
  <c r="C32" i="122"/>
  <c r="D32" i="16"/>
  <c r="AB32" i="122"/>
  <c r="AC32" i="16"/>
  <c r="AA32" i="16"/>
  <c r="Y32" i="122"/>
  <c r="Z32" i="16"/>
  <c r="X32" i="16"/>
  <c r="V32" i="122"/>
  <c r="W32" i="16"/>
  <c r="U32" i="16"/>
  <c r="S32" i="122"/>
  <c r="P32" i="122"/>
  <c r="Q32" i="16"/>
  <c r="M32" i="122"/>
  <c r="J32" i="122"/>
  <c r="K32" i="16"/>
  <c r="I32" i="16"/>
  <c r="G32" i="122"/>
  <c r="H32" i="16"/>
  <c r="F32" i="16"/>
  <c r="D32" i="122"/>
  <c r="E32" i="16"/>
  <c r="C32" i="16"/>
  <c r="AB31" i="122"/>
  <c r="AC31" i="16"/>
  <c r="AA31" i="16"/>
  <c r="Y31" i="122"/>
  <c r="Z31" i="16"/>
  <c r="X31" i="16"/>
  <c r="V31" i="122"/>
  <c r="W31" i="16"/>
  <c r="U31" i="16"/>
  <c r="S31" i="122"/>
  <c r="P31" i="122"/>
  <c r="Q31" i="16"/>
  <c r="M31" i="122"/>
  <c r="J31" i="122"/>
  <c r="K31" i="16"/>
  <c r="I31" i="16"/>
  <c r="G31" i="122"/>
  <c r="H31" i="16"/>
  <c r="F31" i="16"/>
  <c r="D31" i="122"/>
  <c r="E31" i="16"/>
  <c r="C31" i="16"/>
  <c r="AA31" i="122"/>
  <c r="Z31" i="122"/>
  <c r="Y31" i="16"/>
  <c r="U31" i="122"/>
  <c r="T31" i="122"/>
  <c r="O31" i="122"/>
  <c r="N31" i="122"/>
  <c r="I31" i="122"/>
  <c r="H31" i="122"/>
  <c r="G31" i="16"/>
  <c r="C31" i="122"/>
  <c r="AC31" i="122"/>
  <c r="AB31" i="16"/>
  <c r="X31" i="122"/>
  <c r="W31" i="122"/>
  <c r="V31" i="16"/>
  <c r="R31" i="122"/>
  <c r="Q31" i="122"/>
  <c r="P31" i="16"/>
  <c r="L31" i="122"/>
  <c r="K31" i="122"/>
  <c r="J31" i="16"/>
  <c r="F31" i="122"/>
  <c r="E31" i="122"/>
  <c r="D31" i="16"/>
  <c r="AB30" i="122"/>
  <c r="AC30" i="16"/>
  <c r="AA30" i="16"/>
  <c r="Y30" i="122"/>
  <c r="Z30" i="16"/>
  <c r="X30" i="16"/>
  <c r="V30" i="122"/>
  <c r="W30" i="16"/>
  <c r="U30" i="16"/>
  <c r="S30" i="122"/>
  <c r="P30" i="122"/>
  <c r="Q30" i="16"/>
  <c r="M30" i="122"/>
  <c r="J30" i="122"/>
  <c r="K30" i="16"/>
  <c r="I30" i="16"/>
  <c r="G30" i="122"/>
  <c r="H30" i="16"/>
  <c r="F30" i="16"/>
  <c r="D30" i="122"/>
  <c r="E30" i="16"/>
  <c r="C30" i="16"/>
  <c r="AC30" i="122"/>
  <c r="AA30" i="122"/>
  <c r="AB30" i="16"/>
  <c r="Z30" i="122"/>
  <c r="X30" i="122"/>
  <c r="Y30" i="16"/>
  <c r="W30" i="122"/>
  <c r="U30" i="122"/>
  <c r="V30" i="16"/>
  <c r="T30" i="122"/>
  <c r="R30" i="122"/>
  <c r="S30" i="16"/>
  <c r="Q30" i="122"/>
  <c r="O30" i="122"/>
  <c r="N30" i="122"/>
  <c r="L30" i="122"/>
  <c r="K30" i="122"/>
  <c r="I30" i="122"/>
  <c r="J30" i="16"/>
  <c r="H30" i="122"/>
  <c r="F30" i="122"/>
  <c r="G30" i="16"/>
  <c r="E30" i="122"/>
  <c r="C30" i="122"/>
  <c r="D30" i="16"/>
  <c r="AA29" i="122"/>
  <c r="Z29" i="122"/>
  <c r="Y29" i="16"/>
  <c r="U29" i="122"/>
  <c r="T29" i="122"/>
  <c r="O29" i="122"/>
  <c r="N29" i="122"/>
  <c r="I29" i="122"/>
  <c r="H29" i="122"/>
  <c r="G29" i="16"/>
  <c r="C29" i="122"/>
  <c r="AB29" i="16"/>
  <c r="W29" i="122"/>
  <c r="R29" i="122"/>
  <c r="K29" i="122"/>
  <c r="F29" i="122"/>
  <c r="AC29" i="16"/>
  <c r="Y29" i="122"/>
  <c r="X29" i="16"/>
  <c r="W29" i="16"/>
  <c r="S29" i="122"/>
  <c r="M29" i="122"/>
  <c r="L29" i="16"/>
  <c r="K29" i="16"/>
  <c r="G29" i="122"/>
  <c r="F29" i="16"/>
  <c r="E29" i="16"/>
  <c r="AC29" i="122"/>
  <c r="X29" i="122"/>
  <c r="V29" i="16"/>
  <c r="Q29" i="122"/>
  <c r="L29" i="122"/>
  <c r="J29" i="16"/>
  <c r="E29" i="122"/>
  <c r="D29" i="16"/>
  <c r="AB29" i="122"/>
  <c r="AA29" i="16"/>
  <c r="Z29" i="16"/>
  <c r="V29" i="122"/>
  <c r="U29" i="16"/>
  <c r="T29" i="16"/>
  <c r="P29" i="122"/>
  <c r="O29" i="16"/>
  <c r="N29" i="16"/>
  <c r="J29" i="122"/>
  <c r="I29" i="16"/>
  <c r="H29" i="16"/>
  <c r="D29" i="122"/>
  <c r="C29" i="16"/>
  <c r="M29" i="16" l="1"/>
  <c r="L32" i="16"/>
  <c r="P30" i="16"/>
  <c r="L30" i="16"/>
  <c r="L31" i="16"/>
  <c r="R29" i="16"/>
  <c r="M30" i="16"/>
  <c r="O30" i="16"/>
  <c r="S31" i="16"/>
  <c r="O31" i="16"/>
  <c r="O32" i="16"/>
  <c r="Q29" i="16"/>
  <c r="S29" i="16"/>
  <c r="N30" i="16"/>
  <c r="T30" i="16"/>
  <c r="N31" i="16"/>
  <c r="T31" i="16"/>
  <c r="N32" i="16"/>
  <c r="T32" i="16"/>
  <c r="M32" i="16"/>
  <c r="S32" i="16"/>
  <c r="P32" i="16"/>
  <c r="R30" i="16"/>
  <c r="M31" i="16"/>
  <c r="R31" i="16"/>
  <c r="R32" i="16"/>
  <c r="P29" i="16"/>
  <c r="S18" i="122"/>
  <c r="P19" i="122"/>
  <c r="M20" i="122"/>
  <c r="S22" i="122"/>
  <c r="P23" i="122"/>
  <c r="M24" i="122"/>
  <c r="S26" i="122"/>
  <c r="P27" i="122"/>
  <c r="M28" i="122"/>
  <c r="P33" i="122"/>
  <c r="M34" i="122"/>
  <c r="M42" i="122"/>
  <c r="L43" i="122"/>
  <c r="S44" i="122"/>
  <c r="P45" i="122"/>
  <c r="S48" i="122"/>
  <c r="M50" i="122"/>
  <c r="L17" i="122"/>
  <c r="N20" i="122"/>
  <c r="R21" i="122"/>
  <c r="O22" i="122"/>
  <c r="T24" i="122"/>
  <c r="Q25" i="122"/>
  <c r="O26" i="122"/>
  <c r="L27" i="122"/>
  <c r="Q33" i="122"/>
  <c r="T34" i="122"/>
  <c r="Q35" i="122"/>
  <c r="R43" i="122"/>
  <c r="T44" i="122"/>
  <c r="M17" i="122"/>
  <c r="S19" i="122"/>
  <c r="P20" i="122"/>
  <c r="M21" i="122"/>
  <c r="S23" i="122"/>
  <c r="P24" i="122"/>
  <c r="M25" i="122"/>
  <c r="S27" i="122"/>
  <c r="P28" i="122"/>
  <c r="S33" i="122"/>
  <c r="P34" i="122"/>
  <c r="M35" i="122"/>
  <c r="P42" i="122"/>
  <c r="Q43" i="122"/>
  <c r="S54" i="122"/>
  <c r="M40" i="122"/>
  <c r="T18" i="122"/>
  <c r="Q19" i="122"/>
  <c r="T20" i="122"/>
  <c r="Q21" i="122"/>
  <c r="N22" i="122"/>
  <c r="Q23" i="122"/>
  <c r="N24" i="122"/>
  <c r="R25" i="122"/>
  <c r="N26" i="122"/>
  <c r="R27" i="122"/>
  <c r="O28" i="122"/>
  <c r="N34" i="122"/>
  <c r="R35" i="122"/>
  <c r="O42" i="122"/>
  <c r="P43" i="122"/>
  <c r="O44" i="122"/>
  <c r="S46" i="122"/>
  <c r="O17" i="122"/>
  <c r="T17" i="122"/>
  <c r="L18" i="122"/>
  <c r="Q18" i="122"/>
  <c r="N19" i="122"/>
  <c r="R20" i="122"/>
  <c r="O21" i="122"/>
  <c r="T21" i="122"/>
  <c r="L22" i="122"/>
  <c r="Q22" i="122"/>
  <c r="N23" i="122"/>
  <c r="R24" i="122"/>
  <c r="O25" i="122"/>
  <c r="T25" i="122"/>
  <c r="L26" i="122"/>
  <c r="Q26" i="122"/>
  <c r="N27" i="122"/>
  <c r="R28" i="122"/>
  <c r="N33" i="122"/>
  <c r="R34" i="122"/>
  <c r="O35" i="122"/>
  <c r="T35" i="122"/>
  <c r="R42" i="122"/>
  <c r="N44" i="122"/>
  <c r="R45" i="122"/>
  <c r="S50" i="122"/>
  <c r="M54" i="122"/>
  <c r="L44" i="122"/>
  <c r="Q44" i="122"/>
  <c r="N45" i="122"/>
  <c r="R46" i="122"/>
  <c r="O47" i="122"/>
  <c r="T47" i="122"/>
  <c r="L48" i="122"/>
  <c r="Q48" i="122"/>
  <c r="N49" i="122"/>
  <c r="R50" i="122"/>
  <c r="O51" i="122"/>
  <c r="T51" i="122"/>
  <c r="L54" i="122"/>
  <c r="Q54" i="122"/>
  <c r="N39" i="122"/>
  <c r="R40" i="122"/>
  <c r="O41" i="122"/>
  <c r="T41" i="122"/>
  <c r="O46" i="122"/>
  <c r="T46" i="122"/>
  <c r="L47" i="122"/>
  <c r="Q47" i="122"/>
  <c r="N48" i="122"/>
  <c r="R49" i="122"/>
  <c r="O50" i="122"/>
  <c r="T50" i="122"/>
  <c r="L51" i="122"/>
  <c r="Q51" i="122"/>
  <c r="N54" i="122"/>
  <c r="R39" i="122"/>
  <c r="O40" i="122"/>
  <c r="T40" i="122"/>
  <c r="L41" i="122"/>
  <c r="Q41" i="122"/>
  <c r="S43" i="122"/>
  <c r="P44" i="122"/>
  <c r="M45" i="122"/>
  <c r="S47" i="122"/>
  <c r="P48" i="122"/>
  <c r="M49" i="122"/>
  <c r="S51" i="122"/>
  <c r="P54" i="122"/>
  <c r="M39" i="122"/>
  <c r="S41" i="122"/>
  <c r="M53" i="122"/>
  <c r="S53" i="122"/>
  <c r="L53" i="122"/>
  <c r="Q53" i="122"/>
  <c r="R53" i="122"/>
  <c r="U52" i="16"/>
  <c r="K52" i="122"/>
  <c r="D52" i="16"/>
  <c r="X52" i="16"/>
  <c r="F52" i="16"/>
  <c r="Z52" i="122"/>
  <c r="P52" i="122"/>
  <c r="G52" i="122"/>
  <c r="AC52" i="122"/>
  <c r="H52" i="122"/>
  <c r="R52" i="122"/>
  <c r="D52" i="122"/>
  <c r="Y52" i="122"/>
  <c r="C52" i="16"/>
  <c r="V52" i="122"/>
  <c r="N52" i="122"/>
  <c r="V52" i="16"/>
  <c r="AB52" i="122"/>
  <c r="I52" i="16"/>
  <c r="O52" i="122"/>
  <c r="W52" i="122"/>
  <c r="E52" i="16"/>
  <c r="K52" i="16"/>
  <c r="W52" i="16"/>
  <c r="AC52" i="16"/>
  <c r="N17" i="16"/>
  <c r="P17" i="122"/>
  <c r="M18" i="122"/>
  <c r="L20" i="16"/>
  <c r="S20" i="122"/>
  <c r="N21" i="16"/>
  <c r="P21" i="122"/>
  <c r="M22" i="122"/>
  <c r="R22" i="16"/>
  <c r="T23" i="16"/>
  <c r="L24" i="16"/>
  <c r="S24" i="122"/>
  <c r="P25" i="122"/>
  <c r="M26" i="122"/>
  <c r="R26" i="16"/>
  <c r="S28" i="122"/>
  <c r="Q34" i="16"/>
  <c r="S34" i="122"/>
  <c r="N35" i="16"/>
  <c r="P35" i="122"/>
  <c r="L42" i="16"/>
  <c r="Q42" i="16"/>
  <c r="S42" i="122"/>
  <c r="O43" i="122"/>
  <c r="Q44" i="16"/>
  <c r="N45" i="16"/>
  <c r="R46" i="16"/>
  <c r="P49" i="122"/>
  <c r="O41" i="16"/>
  <c r="Q17" i="122"/>
  <c r="N18" i="122"/>
  <c r="R19" i="122"/>
  <c r="P21" i="16"/>
  <c r="T22" i="122"/>
  <c r="R23" i="122"/>
  <c r="O24" i="122"/>
  <c r="L25" i="122"/>
  <c r="M26" i="16"/>
  <c r="T26" i="122"/>
  <c r="Q27" i="122"/>
  <c r="N28" i="122"/>
  <c r="L33" i="122"/>
  <c r="O34" i="122"/>
  <c r="L35" i="122"/>
  <c r="N42" i="122"/>
  <c r="N43" i="122"/>
  <c r="M44" i="16"/>
  <c r="Q45" i="122"/>
  <c r="L46" i="16"/>
  <c r="P47" i="122"/>
  <c r="P41" i="122"/>
  <c r="S17" i="122"/>
  <c r="P18" i="122"/>
  <c r="M19" i="122"/>
  <c r="R19" i="16"/>
  <c r="O20" i="16"/>
  <c r="T20" i="16"/>
  <c r="S21" i="122"/>
  <c r="P22" i="122"/>
  <c r="M23" i="122"/>
  <c r="R23" i="16"/>
  <c r="O24" i="16"/>
  <c r="Q25" i="16"/>
  <c r="S25" i="122"/>
  <c r="P26" i="122"/>
  <c r="M27" i="122"/>
  <c r="O28" i="16"/>
  <c r="T28" i="16"/>
  <c r="M33" i="122"/>
  <c r="O34" i="16"/>
  <c r="T34" i="16"/>
  <c r="S35" i="122"/>
  <c r="O42" i="16"/>
  <c r="T42" i="16"/>
  <c r="T43" i="122"/>
  <c r="M44" i="122"/>
  <c r="M46" i="122"/>
  <c r="N49" i="16"/>
  <c r="R50" i="16"/>
  <c r="P39" i="122"/>
  <c r="R17" i="122"/>
  <c r="O18" i="122"/>
  <c r="L19" i="122"/>
  <c r="O20" i="122"/>
  <c r="L21" i="122"/>
  <c r="S22" i="16"/>
  <c r="L23" i="122"/>
  <c r="P25" i="16"/>
  <c r="T28" i="122"/>
  <c r="R33" i="122"/>
  <c r="P35" i="16"/>
  <c r="T42" i="122"/>
  <c r="L45" i="122"/>
  <c r="M48" i="122"/>
  <c r="S40" i="122"/>
  <c r="N17" i="122"/>
  <c r="S17" i="16"/>
  <c r="R18" i="122"/>
  <c r="O19" i="122"/>
  <c r="T19" i="122"/>
  <c r="L20" i="122"/>
  <c r="Q20" i="122"/>
  <c r="N21" i="122"/>
  <c r="S21" i="16"/>
  <c r="R22" i="122"/>
  <c r="O23" i="122"/>
  <c r="T23" i="122"/>
  <c r="L24" i="122"/>
  <c r="Q24" i="122"/>
  <c r="N25" i="122"/>
  <c r="R26" i="122"/>
  <c r="O27" i="122"/>
  <c r="T27" i="122"/>
  <c r="L28" i="122"/>
  <c r="Q28" i="122"/>
  <c r="M33" i="16"/>
  <c r="O33" i="122"/>
  <c r="T33" i="122"/>
  <c r="L34" i="122"/>
  <c r="Q34" i="122"/>
  <c r="N35" i="122"/>
  <c r="S35" i="16"/>
  <c r="L42" i="122"/>
  <c r="Q42" i="122"/>
  <c r="N43" i="16"/>
  <c r="S43" i="16"/>
  <c r="P45" i="16"/>
  <c r="N47" i="16"/>
  <c r="R48" i="16"/>
  <c r="P51" i="122"/>
  <c r="R44" i="122"/>
  <c r="M45" i="16"/>
  <c r="O45" i="122"/>
  <c r="T45" i="122"/>
  <c r="L46" i="122"/>
  <c r="Q46" i="122"/>
  <c r="N47" i="122"/>
  <c r="R48" i="122"/>
  <c r="M49" i="16"/>
  <c r="O49" i="122"/>
  <c r="T49" i="122"/>
  <c r="L50" i="122"/>
  <c r="Q50" i="122"/>
  <c r="N51" i="122"/>
  <c r="P54" i="16"/>
  <c r="R54" i="122"/>
  <c r="M39" i="16"/>
  <c r="O39" i="122"/>
  <c r="T39" i="122"/>
  <c r="L40" i="122"/>
  <c r="Q40" i="122"/>
  <c r="N41" i="122"/>
  <c r="N46" i="122"/>
  <c r="S46" i="16"/>
  <c r="P47" i="16"/>
  <c r="R47" i="122"/>
  <c r="O48" i="122"/>
  <c r="T48" i="122"/>
  <c r="L49" i="122"/>
  <c r="Q49" i="122"/>
  <c r="N50" i="122"/>
  <c r="S50" i="16"/>
  <c r="R51" i="122"/>
  <c r="O54" i="122"/>
  <c r="T54" i="122"/>
  <c r="L39" i="122"/>
  <c r="Q39" i="122"/>
  <c r="N40" i="122"/>
  <c r="S40" i="16"/>
  <c r="R41" i="122"/>
  <c r="M43" i="122"/>
  <c r="R43" i="16"/>
  <c r="O44" i="16"/>
  <c r="T44" i="16"/>
  <c r="Q45" i="16"/>
  <c r="S45" i="122"/>
  <c r="P46" i="122"/>
  <c r="M47" i="122"/>
  <c r="O48" i="16"/>
  <c r="T48" i="16"/>
  <c r="S49" i="122"/>
  <c r="P50" i="122"/>
  <c r="M51" i="122"/>
  <c r="O54" i="16"/>
  <c r="T54" i="16"/>
  <c r="L39" i="16"/>
  <c r="Q39" i="16"/>
  <c r="S39" i="122"/>
  <c r="P40" i="122"/>
  <c r="M41" i="122"/>
  <c r="P53" i="122"/>
  <c r="N53" i="122"/>
  <c r="O53" i="122"/>
  <c r="T53" i="122"/>
  <c r="U52" i="122"/>
  <c r="L52" i="122"/>
  <c r="I52" i="122"/>
  <c r="G52" i="16"/>
  <c r="AB52" i="16"/>
  <c r="C52" i="122"/>
  <c r="M52" i="122"/>
  <c r="Y52" i="16"/>
  <c r="J52" i="16"/>
  <c r="T52" i="122"/>
  <c r="F52" i="122"/>
  <c r="Q52" i="122"/>
  <c r="AA52" i="122"/>
  <c r="J52" i="122"/>
  <c r="R52" i="16"/>
  <c r="X52" i="122"/>
  <c r="E52" i="122"/>
  <c r="M52" i="16"/>
  <c r="S52" i="122"/>
  <c r="AA52" i="16"/>
  <c r="H52" i="16"/>
  <c r="Z52" i="16"/>
  <c r="C17" i="16"/>
  <c r="H17" i="16"/>
  <c r="V17" i="122"/>
  <c r="AA17" i="16"/>
  <c r="E18" i="16"/>
  <c r="G18" i="122"/>
  <c r="X18" i="16"/>
  <c r="AC18" i="16"/>
  <c r="D19" i="122"/>
  <c r="I19" i="16"/>
  <c r="U19" i="16"/>
  <c r="Z19" i="16"/>
  <c r="AB19" i="122"/>
  <c r="F20" i="16"/>
  <c r="K20" i="16"/>
  <c r="W20" i="16"/>
  <c r="Y20" i="122"/>
  <c r="C21" i="16"/>
  <c r="H21" i="16"/>
  <c r="J21" i="122"/>
  <c r="V21" i="122"/>
  <c r="AA21" i="16"/>
  <c r="E22" i="16"/>
  <c r="G22" i="122"/>
  <c r="X22" i="16"/>
  <c r="AC22" i="16"/>
  <c r="D23" i="122"/>
  <c r="I23" i="16"/>
  <c r="U23" i="16"/>
  <c r="Z23" i="16"/>
  <c r="AB23" i="122"/>
  <c r="F24" i="16"/>
  <c r="K24" i="16"/>
  <c r="W24" i="16"/>
  <c r="Y24" i="122"/>
  <c r="C25" i="16"/>
  <c r="H25" i="16"/>
  <c r="J25" i="122"/>
  <c r="V25" i="122"/>
  <c r="AA25" i="16"/>
  <c r="E26" i="16"/>
  <c r="G26" i="122"/>
  <c r="X26" i="16"/>
  <c r="AC26" i="16"/>
  <c r="D27" i="122"/>
  <c r="I27" i="16"/>
  <c r="U27" i="16"/>
  <c r="Z27" i="16"/>
  <c r="AB27" i="122"/>
  <c r="F28" i="16"/>
  <c r="K28" i="16"/>
  <c r="W28" i="16"/>
  <c r="Y28" i="122"/>
  <c r="D33" i="122"/>
  <c r="I33" i="16"/>
  <c r="U33" i="16"/>
  <c r="Z33" i="16"/>
  <c r="AB33" i="122"/>
  <c r="F34" i="16"/>
  <c r="K34" i="16"/>
  <c r="W34" i="16"/>
  <c r="Y34" i="122"/>
  <c r="C35" i="16"/>
  <c r="H35" i="16"/>
  <c r="J35" i="122"/>
  <c r="V35" i="122"/>
  <c r="AA35" i="16"/>
  <c r="F42" i="16"/>
  <c r="K42" i="16"/>
  <c r="W42" i="16"/>
  <c r="Y42" i="122"/>
  <c r="C43" i="16"/>
  <c r="H43" i="122"/>
  <c r="Y43" i="16"/>
  <c r="E44" i="16"/>
  <c r="AC44" i="16"/>
  <c r="I45" i="16"/>
  <c r="Z45" i="16"/>
  <c r="K46" i="16"/>
  <c r="Y46" i="122"/>
  <c r="E48" i="16"/>
  <c r="I49" i="16"/>
  <c r="Z49" i="16"/>
  <c r="C51" i="16"/>
  <c r="G54" i="122"/>
  <c r="X54" i="16"/>
  <c r="AB39" i="122"/>
  <c r="H41" i="16"/>
  <c r="V41" i="122"/>
  <c r="V17" i="16"/>
  <c r="C18" i="122"/>
  <c r="I18" i="122"/>
  <c r="Z18" i="122"/>
  <c r="F19" i="122"/>
  <c r="W19" i="122"/>
  <c r="G20" i="16"/>
  <c r="U20" i="122"/>
  <c r="D21" i="16"/>
  <c r="K21" i="122"/>
  <c r="AB21" i="16"/>
  <c r="H22" i="122"/>
  <c r="Y22" i="16"/>
  <c r="F23" i="122"/>
  <c r="W23" i="122"/>
  <c r="C24" i="122"/>
  <c r="AA24" i="122"/>
  <c r="J25" i="16"/>
  <c r="AB25" i="16"/>
  <c r="H26" i="122"/>
  <c r="Y26" i="16"/>
  <c r="E27" i="122"/>
  <c r="V27" i="16"/>
  <c r="AC27" i="122"/>
  <c r="I28" i="122"/>
  <c r="Z28" i="122"/>
  <c r="J33" i="16"/>
  <c r="X33" i="122"/>
  <c r="C34" i="122"/>
  <c r="AA34" i="122"/>
  <c r="J35" i="16"/>
  <c r="X35" i="122"/>
  <c r="I42" i="122"/>
  <c r="Z42" i="122"/>
  <c r="I43" i="16"/>
  <c r="C44" i="122"/>
  <c r="J45" i="16"/>
  <c r="X45" i="122"/>
  <c r="AC46" i="16"/>
  <c r="F48" i="16"/>
  <c r="J49" i="122"/>
  <c r="U51" i="16"/>
  <c r="Y54" i="122"/>
  <c r="V39" i="122"/>
  <c r="AC40" i="16"/>
  <c r="Z41" i="16"/>
  <c r="F17" i="16"/>
  <c r="K17" i="16"/>
  <c r="W17" i="16"/>
  <c r="Y17" i="122"/>
  <c r="C18" i="16"/>
  <c r="H18" i="16"/>
  <c r="J18" i="122"/>
  <c r="V18" i="122"/>
  <c r="AA18" i="16"/>
  <c r="E19" i="16"/>
  <c r="G19" i="122"/>
  <c r="X19" i="16"/>
  <c r="AC19" i="16"/>
  <c r="D20" i="122"/>
  <c r="I20" i="16"/>
  <c r="U20" i="16"/>
  <c r="Z20" i="16"/>
  <c r="AB20" i="122"/>
  <c r="F21" i="16"/>
  <c r="K21" i="16"/>
  <c r="W21" i="16"/>
  <c r="Y21" i="122"/>
  <c r="C22" i="16"/>
  <c r="H22" i="16"/>
  <c r="J22" i="122"/>
  <c r="V22" i="122"/>
  <c r="AA22" i="16"/>
  <c r="E23" i="16"/>
  <c r="G23" i="122"/>
  <c r="X23" i="16"/>
  <c r="AC23" i="16"/>
  <c r="D24" i="122"/>
  <c r="I24" i="16"/>
  <c r="U24" i="16"/>
  <c r="Z24" i="16"/>
  <c r="AB24" i="122"/>
  <c r="F25" i="16"/>
  <c r="K25" i="16"/>
  <c r="W25" i="16"/>
  <c r="Y25" i="122"/>
  <c r="C26" i="16"/>
  <c r="H26" i="16"/>
  <c r="J26" i="122"/>
  <c r="V26" i="122"/>
  <c r="AA26" i="16"/>
  <c r="E27" i="16"/>
  <c r="G27" i="122"/>
  <c r="X27" i="16"/>
  <c r="AC27" i="16"/>
  <c r="D28" i="122"/>
  <c r="I28" i="16"/>
  <c r="U28" i="16"/>
  <c r="Z28" i="16"/>
  <c r="AB28" i="122"/>
  <c r="E33" i="16"/>
  <c r="G33" i="122"/>
  <c r="X33" i="16"/>
  <c r="AC33" i="16"/>
  <c r="D34" i="122"/>
  <c r="I34" i="16"/>
  <c r="U34" i="16"/>
  <c r="Z34" i="16"/>
  <c r="AB34" i="122"/>
  <c r="F35" i="16"/>
  <c r="K35" i="16"/>
  <c r="W35" i="16"/>
  <c r="Y35" i="122"/>
  <c r="D42" i="122"/>
  <c r="I42" i="16"/>
  <c r="U42" i="16"/>
  <c r="Z42" i="16"/>
  <c r="AB42" i="122"/>
  <c r="H43" i="16"/>
  <c r="V43" i="122"/>
  <c r="AB43" i="122"/>
  <c r="K44" i="16"/>
  <c r="Y44" i="122"/>
  <c r="H45" i="16"/>
  <c r="V45" i="122"/>
  <c r="F46" i="16"/>
  <c r="W46" i="16"/>
  <c r="J47" i="122"/>
  <c r="AA47" i="16"/>
  <c r="D49" i="122"/>
  <c r="U49" i="16"/>
  <c r="K50" i="16"/>
  <c r="Y50" i="122"/>
  <c r="E54" i="16"/>
  <c r="I39" i="16"/>
  <c r="Z39" i="16"/>
  <c r="C41" i="16"/>
  <c r="F17" i="122"/>
  <c r="W17" i="122"/>
  <c r="AC17" i="122"/>
  <c r="AA18" i="122"/>
  <c r="J19" i="16"/>
  <c r="X19" i="122"/>
  <c r="C20" i="122"/>
  <c r="AA20" i="122"/>
  <c r="J21" i="16"/>
  <c r="X21" i="122"/>
  <c r="G22" i="16"/>
  <c r="U22" i="122"/>
  <c r="D23" i="16"/>
  <c r="J23" i="16"/>
  <c r="X23" i="122"/>
  <c r="G24" i="16"/>
  <c r="U24" i="122"/>
  <c r="D25" i="16"/>
  <c r="K25" i="122"/>
  <c r="X25" i="122"/>
  <c r="G26" i="16"/>
  <c r="U26" i="122"/>
  <c r="D27" i="16"/>
  <c r="K27" i="122"/>
  <c r="AB27" i="16"/>
  <c r="H28" i="122"/>
  <c r="Y28" i="16"/>
  <c r="F33" i="122"/>
  <c r="W33" i="122"/>
  <c r="G34" i="16"/>
  <c r="U34" i="122"/>
  <c r="D35" i="16"/>
  <c r="K35" i="122"/>
  <c r="AB35" i="16"/>
  <c r="H42" i="122"/>
  <c r="Y42" i="16"/>
  <c r="G43" i="16"/>
  <c r="AB43" i="16"/>
  <c r="E45" i="122"/>
  <c r="V45" i="16"/>
  <c r="Z47" i="16"/>
  <c r="C49" i="16"/>
  <c r="G50" i="122"/>
  <c r="E40" i="16"/>
  <c r="I41" i="16"/>
  <c r="Y17" i="16"/>
  <c r="AA17" i="122"/>
  <c r="E18" i="122"/>
  <c r="J18" i="16"/>
  <c r="V18" i="16"/>
  <c r="X18" i="122"/>
  <c r="AC18" i="122"/>
  <c r="G19" i="16"/>
  <c r="I19" i="122"/>
  <c r="U19" i="122"/>
  <c r="Z19" i="122"/>
  <c r="D20" i="16"/>
  <c r="F20" i="122"/>
  <c r="K20" i="122"/>
  <c r="W20" i="122"/>
  <c r="AB20" i="16"/>
  <c r="C21" i="122"/>
  <c r="H21" i="122"/>
  <c r="Y21" i="16"/>
  <c r="AA21" i="122"/>
  <c r="E22" i="122"/>
  <c r="J22" i="16"/>
  <c r="V22" i="16"/>
  <c r="X22" i="122"/>
  <c r="AC22" i="122"/>
  <c r="G23" i="16"/>
  <c r="I23" i="122"/>
  <c r="U23" i="122"/>
  <c r="Z23" i="122"/>
  <c r="D24" i="16"/>
  <c r="F24" i="122"/>
  <c r="K24" i="122"/>
  <c r="W24" i="122"/>
  <c r="AB24" i="16"/>
  <c r="C25" i="122"/>
  <c r="H25" i="122"/>
  <c r="Y25" i="16"/>
  <c r="AA25" i="122"/>
  <c r="E26" i="122"/>
  <c r="J26" i="16"/>
  <c r="V26" i="16"/>
  <c r="X26" i="122"/>
  <c r="AC26" i="122"/>
  <c r="G27" i="16"/>
  <c r="I27" i="122"/>
  <c r="U27" i="122"/>
  <c r="Z27" i="122"/>
  <c r="D28" i="16"/>
  <c r="F28" i="122"/>
  <c r="K28" i="122"/>
  <c r="W28" i="122"/>
  <c r="AB28" i="16"/>
  <c r="G33" i="16"/>
  <c r="I33" i="122"/>
  <c r="U33" i="122"/>
  <c r="Z33" i="122"/>
  <c r="D34" i="16"/>
  <c r="F34" i="122"/>
  <c r="K34" i="122"/>
  <c r="W34" i="122"/>
  <c r="AB34" i="16"/>
  <c r="C35" i="122"/>
  <c r="H35" i="122"/>
  <c r="Y35" i="16"/>
  <c r="AA35" i="122"/>
  <c r="D42" i="16"/>
  <c r="F42" i="122"/>
  <c r="K42" i="122"/>
  <c r="W42" i="122"/>
  <c r="AB42" i="16"/>
  <c r="D43" i="122"/>
  <c r="I43" i="122"/>
  <c r="U43" i="16"/>
  <c r="Z43" i="122"/>
  <c r="G44" i="16"/>
  <c r="U44" i="122"/>
  <c r="D45" i="16"/>
  <c r="K45" i="122"/>
  <c r="AB45" i="16"/>
  <c r="D47" i="122"/>
  <c r="U47" i="16"/>
  <c r="K48" i="16"/>
  <c r="Y48" i="122"/>
  <c r="E50" i="16"/>
  <c r="I51" i="16"/>
  <c r="Z51" i="16"/>
  <c r="C39" i="16"/>
  <c r="G40" i="122"/>
  <c r="X40" i="16"/>
  <c r="AB41" i="122"/>
  <c r="AA43" i="122"/>
  <c r="E44" i="122"/>
  <c r="J44" i="16"/>
  <c r="V44" i="16"/>
  <c r="X44" i="122"/>
  <c r="AC44" i="122"/>
  <c r="G45" i="16"/>
  <c r="I45" i="122"/>
  <c r="U45" i="122"/>
  <c r="Z45" i="122"/>
  <c r="D46" i="16"/>
  <c r="F46" i="122"/>
  <c r="K46" i="122"/>
  <c r="W46" i="122"/>
  <c r="AB46" i="16"/>
  <c r="C47" i="122"/>
  <c r="H47" i="122"/>
  <c r="Y47" i="16"/>
  <c r="AA47" i="122"/>
  <c r="E48" i="122"/>
  <c r="J48" i="16"/>
  <c r="V48" i="16"/>
  <c r="X48" i="122"/>
  <c r="AC48" i="122"/>
  <c r="G49" i="16"/>
  <c r="I49" i="122"/>
  <c r="U49" i="122"/>
  <c r="Z49" i="122"/>
  <c r="D50" i="16"/>
  <c r="F50" i="122"/>
  <c r="K50" i="122"/>
  <c r="W50" i="122"/>
  <c r="AB50" i="16"/>
  <c r="C51" i="122"/>
  <c r="H51" i="122"/>
  <c r="Y51" i="16"/>
  <c r="AA51" i="122"/>
  <c r="E54" i="122"/>
  <c r="J54" i="16"/>
  <c r="V54" i="16"/>
  <c r="X54" i="122"/>
  <c r="AC54" i="122"/>
  <c r="G39" i="16"/>
  <c r="I39" i="122"/>
  <c r="U39" i="122"/>
  <c r="Z39" i="122"/>
  <c r="D40" i="16"/>
  <c r="F40" i="122"/>
  <c r="K40" i="122"/>
  <c r="W40" i="122"/>
  <c r="AB40" i="16"/>
  <c r="C41" i="122"/>
  <c r="H41" i="122"/>
  <c r="Y41" i="16"/>
  <c r="AA41" i="122"/>
  <c r="C46" i="122"/>
  <c r="H46" i="122"/>
  <c r="Y46" i="16"/>
  <c r="AA46" i="122"/>
  <c r="E47" i="122"/>
  <c r="J47" i="16"/>
  <c r="V47" i="16"/>
  <c r="X47" i="122"/>
  <c r="AC47" i="122"/>
  <c r="G48" i="16"/>
  <c r="I48" i="122"/>
  <c r="U48" i="122"/>
  <c r="Z48" i="122"/>
  <c r="D49" i="16"/>
  <c r="F49" i="122"/>
  <c r="K49" i="122"/>
  <c r="W49" i="122"/>
  <c r="AB49" i="16"/>
  <c r="C50" i="122"/>
  <c r="H50" i="122"/>
  <c r="Y50" i="16"/>
  <c r="AA50" i="122"/>
  <c r="E51" i="122"/>
  <c r="J51" i="16"/>
  <c r="V51" i="16"/>
  <c r="X51" i="122"/>
  <c r="AC51" i="122"/>
  <c r="G54" i="16"/>
  <c r="I54" i="122"/>
  <c r="U54" i="122"/>
  <c r="Z54" i="122"/>
  <c r="D39" i="16"/>
  <c r="F39" i="122"/>
  <c r="K39" i="122"/>
  <c r="W39" i="122"/>
  <c r="AB39" i="16"/>
  <c r="C40" i="122"/>
  <c r="H40" i="122"/>
  <c r="Y40" i="16"/>
  <c r="AA40" i="122"/>
  <c r="E41" i="122"/>
  <c r="J41" i="16"/>
  <c r="V41" i="16"/>
  <c r="X41" i="122"/>
  <c r="AC41" i="122"/>
  <c r="E43" i="16"/>
  <c r="G43" i="122"/>
  <c r="X43" i="16"/>
  <c r="AC43" i="16"/>
  <c r="D44" i="122"/>
  <c r="I44" i="16"/>
  <c r="U44" i="16"/>
  <c r="Z44" i="16"/>
  <c r="AB44" i="122"/>
  <c r="F45" i="16"/>
  <c r="K45" i="16"/>
  <c r="W45" i="16"/>
  <c r="Y45" i="122"/>
  <c r="C46" i="16"/>
  <c r="H46" i="16"/>
  <c r="J46" i="122"/>
  <c r="V46" i="122"/>
  <c r="AA46" i="16"/>
  <c r="E47" i="16"/>
  <c r="G47" i="122"/>
  <c r="X47" i="16"/>
  <c r="AC47" i="16"/>
  <c r="D48" i="122"/>
  <c r="I48" i="16"/>
  <c r="U48" i="16"/>
  <c r="Z48" i="16"/>
  <c r="AB48" i="122"/>
  <c r="F49" i="16"/>
  <c r="K49" i="16"/>
  <c r="W49" i="16"/>
  <c r="Y49" i="122"/>
  <c r="C50" i="16"/>
  <c r="H50" i="16"/>
  <c r="J50" i="122"/>
  <c r="V50" i="122"/>
  <c r="AA50" i="16"/>
  <c r="E51" i="16"/>
  <c r="G51" i="122"/>
  <c r="X51" i="16"/>
  <c r="AC51" i="16"/>
  <c r="D54" i="122"/>
  <c r="I54" i="16"/>
  <c r="U54" i="16"/>
  <c r="Z54" i="16"/>
  <c r="AB54" i="122"/>
  <c r="F39" i="16"/>
  <c r="K39" i="16"/>
  <c r="W39" i="16"/>
  <c r="Y39" i="122"/>
  <c r="C40" i="16"/>
  <c r="H40" i="16"/>
  <c r="J40" i="122"/>
  <c r="V40" i="122"/>
  <c r="AA40" i="16"/>
  <c r="E41" i="16"/>
  <c r="G41" i="122"/>
  <c r="X41" i="16"/>
  <c r="AC41" i="16"/>
  <c r="C53" i="16"/>
  <c r="E53" i="16"/>
  <c r="F53" i="16"/>
  <c r="G53" i="122"/>
  <c r="K53" i="16"/>
  <c r="W53" i="16"/>
  <c r="X53" i="16"/>
  <c r="Y53" i="122"/>
  <c r="AC53" i="16"/>
  <c r="E53" i="122"/>
  <c r="F53" i="122"/>
  <c r="J53" i="16"/>
  <c r="K53" i="122"/>
  <c r="V53" i="16"/>
  <c r="W53" i="122"/>
  <c r="X53" i="122"/>
  <c r="AB53" i="16"/>
  <c r="AC53" i="122"/>
  <c r="I17" i="16"/>
  <c r="U17" i="16"/>
  <c r="Z17" i="16"/>
  <c r="AB17" i="122"/>
  <c r="F18" i="16"/>
  <c r="K18" i="16"/>
  <c r="W18" i="16"/>
  <c r="Y18" i="122"/>
  <c r="C19" i="16"/>
  <c r="H19" i="16"/>
  <c r="J19" i="122"/>
  <c r="V19" i="122"/>
  <c r="AA19" i="16"/>
  <c r="E20" i="16"/>
  <c r="G20" i="122"/>
  <c r="X20" i="16"/>
  <c r="AC20" i="16"/>
  <c r="D21" i="122"/>
  <c r="I21" i="16"/>
  <c r="U21" i="16"/>
  <c r="Z21" i="16"/>
  <c r="AB21" i="122"/>
  <c r="F22" i="16"/>
  <c r="K22" i="16"/>
  <c r="W22" i="16"/>
  <c r="Y22" i="122"/>
  <c r="C23" i="16"/>
  <c r="H23" i="16"/>
  <c r="J23" i="122"/>
  <c r="V23" i="122"/>
  <c r="AA23" i="16"/>
  <c r="E24" i="16"/>
  <c r="G24" i="122"/>
  <c r="X24" i="16"/>
  <c r="AC24" i="16"/>
  <c r="D25" i="122"/>
  <c r="I25" i="16"/>
  <c r="U25" i="16"/>
  <c r="Z25" i="16"/>
  <c r="AB25" i="122"/>
  <c r="F26" i="16"/>
  <c r="K26" i="16"/>
  <c r="W26" i="16"/>
  <c r="Y26" i="122"/>
  <c r="C27" i="16"/>
  <c r="H27" i="16"/>
  <c r="J27" i="122"/>
  <c r="V27" i="122"/>
  <c r="AA27" i="16"/>
  <c r="E28" i="16"/>
  <c r="G28" i="122"/>
  <c r="X28" i="16"/>
  <c r="AC28" i="16"/>
  <c r="C33" i="16"/>
  <c r="H33" i="16"/>
  <c r="J33" i="122"/>
  <c r="V33" i="122"/>
  <c r="AA33" i="16"/>
  <c r="E34" i="16"/>
  <c r="G34" i="122"/>
  <c r="X34" i="16"/>
  <c r="AC34" i="16"/>
  <c r="D35" i="122"/>
  <c r="I35" i="16"/>
  <c r="U35" i="16"/>
  <c r="Z35" i="16"/>
  <c r="AB35" i="122"/>
  <c r="E42" i="16"/>
  <c r="G42" i="122"/>
  <c r="X42" i="16"/>
  <c r="AC42" i="16"/>
  <c r="E43" i="122"/>
  <c r="J43" i="122"/>
  <c r="V43" i="16"/>
  <c r="AA43" i="16"/>
  <c r="G44" i="122"/>
  <c r="X44" i="16"/>
  <c r="D45" i="122"/>
  <c r="U45" i="16"/>
  <c r="AB45" i="122"/>
  <c r="H47" i="16"/>
  <c r="V47" i="122"/>
  <c r="AC48" i="16"/>
  <c r="F50" i="16"/>
  <c r="W50" i="16"/>
  <c r="J51" i="122"/>
  <c r="AA51" i="16"/>
  <c r="D39" i="122"/>
  <c r="U39" i="16"/>
  <c r="K40" i="16"/>
  <c r="Y40" i="122"/>
  <c r="J17" i="16"/>
  <c r="X17" i="122"/>
  <c r="H18" i="122"/>
  <c r="U18" i="122"/>
  <c r="D19" i="16"/>
  <c r="K19" i="122"/>
  <c r="AC19" i="122"/>
  <c r="I20" i="122"/>
  <c r="Z20" i="122"/>
  <c r="F21" i="122"/>
  <c r="W21" i="122"/>
  <c r="C22" i="122"/>
  <c r="AA22" i="122"/>
  <c r="K23" i="122"/>
  <c r="AB23" i="16"/>
  <c r="H24" i="122"/>
  <c r="Y24" i="16"/>
  <c r="E25" i="122"/>
  <c r="V25" i="16"/>
  <c r="C26" i="122"/>
  <c r="AA26" i="122"/>
  <c r="J27" i="16"/>
  <c r="X27" i="122"/>
  <c r="G28" i="16"/>
  <c r="U28" i="122"/>
  <c r="E33" i="122"/>
  <c r="V33" i="16"/>
  <c r="AC33" i="122"/>
  <c r="H34" i="122"/>
  <c r="Y34" i="16"/>
  <c r="E35" i="122"/>
  <c r="V35" i="16"/>
  <c r="AC35" i="122"/>
  <c r="G42" i="16"/>
  <c r="U42" i="122"/>
  <c r="D43" i="16"/>
  <c r="Z43" i="16"/>
  <c r="AA44" i="122"/>
  <c r="W48" i="16"/>
  <c r="AA49" i="16"/>
  <c r="D51" i="122"/>
  <c r="K54" i="16"/>
  <c r="H39" i="16"/>
  <c r="E17" i="16"/>
  <c r="X17" i="16"/>
  <c r="AC17" i="16"/>
  <c r="D18" i="122"/>
  <c r="I18" i="16"/>
  <c r="U18" i="16"/>
  <c r="Z18" i="16"/>
  <c r="AB18" i="122"/>
  <c r="F19" i="16"/>
  <c r="K19" i="16"/>
  <c r="W19" i="16"/>
  <c r="Y19" i="122"/>
  <c r="C20" i="16"/>
  <c r="H20" i="16"/>
  <c r="J20" i="122"/>
  <c r="V20" i="122"/>
  <c r="AA20" i="16"/>
  <c r="E21" i="16"/>
  <c r="G21" i="122"/>
  <c r="X21" i="16"/>
  <c r="AC21" i="16"/>
  <c r="D22" i="122"/>
  <c r="I22" i="16"/>
  <c r="U22" i="16"/>
  <c r="Z22" i="16"/>
  <c r="AB22" i="122"/>
  <c r="F23" i="16"/>
  <c r="K23" i="16"/>
  <c r="W23" i="16"/>
  <c r="Y23" i="122"/>
  <c r="C24" i="16"/>
  <c r="H24" i="16"/>
  <c r="J24" i="122"/>
  <c r="V24" i="122"/>
  <c r="AA24" i="16"/>
  <c r="E25" i="16"/>
  <c r="G25" i="122"/>
  <c r="X25" i="16"/>
  <c r="AC25" i="16"/>
  <c r="D26" i="122"/>
  <c r="I26" i="16"/>
  <c r="U26" i="16"/>
  <c r="Z26" i="16"/>
  <c r="AB26" i="122"/>
  <c r="F27" i="16"/>
  <c r="K27" i="16"/>
  <c r="W27" i="16"/>
  <c r="Y27" i="122"/>
  <c r="C28" i="16"/>
  <c r="H28" i="16"/>
  <c r="J28" i="122"/>
  <c r="V28" i="122"/>
  <c r="AA28" i="16"/>
  <c r="F33" i="16"/>
  <c r="K33" i="16"/>
  <c r="W33" i="16"/>
  <c r="Y33" i="122"/>
  <c r="C34" i="16"/>
  <c r="H34" i="16"/>
  <c r="J34" i="122"/>
  <c r="V34" i="122"/>
  <c r="AA34" i="16"/>
  <c r="E35" i="16"/>
  <c r="G35" i="122"/>
  <c r="X35" i="16"/>
  <c r="AC35" i="16"/>
  <c r="C42" i="16"/>
  <c r="H42" i="16"/>
  <c r="J42" i="122"/>
  <c r="V42" i="122"/>
  <c r="AA42" i="16"/>
  <c r="C43" i="122"/>
  <c r="J43" i="16"/>
  <c r="X43" i="122"/>
  <c r="F44" i="16"/>
  <c r="W44" i="16"/>
  <c r="C45" i="16"/>
  <c r="J45" i="122"/>
  <c r="AA45" i="16"/>
  <c r="C47" i="16"/>
  <c r="G48" i="122"/>
  <c r="X48" i="16"/>
  <c r="AB49" i="122"/>
  <c r="H51" i="16"/>
  <c r="V51" i="122"/>
  <c r="AC54" i="16"/>
  <c r="F40" i="16"/>
  <c r="W40" i="16"/>
  <c r="J41" i="122"/>
  <c r="AA41" i="16"/>
  <c r="D17" i="16"/>
  <c r="AB17" i="16"/>
  <c r="G18" i="16"/>
  <c r="Y18" i="16"/>
  <c r="E19" i="122"/>
  <c r="V19" i="16"/>
  <c r="AB19" i="16"/>
  <c r="H20" i="122"/>
  <c r="Y20" i="16"/>
  <c r="E21" i="122"/>
  <c r="V21" i="16"/>
  <c r="AC21" i="122"/>
  <c r="I22" i="122"/>
  <c r="Z22" i="122"/>
  <c r="E23" i="122"/>
  <c r="V23" i="16"/>
  <c r="AC23" i="122"/>
  <c r="I24" i="122"/>
  <c r="Z24" i="122"/>
  <c r="F25" i="122"/>
  <c r="W25" i="122"/>
  <c r="AC25" i="122"/>
  <c r="I26" i="122"/>
  <c r="Z26" i="122"/>
  <c r="F27" i="122"/>
  <c r="W27" i="122"/>
  <c r="C28" i="122"/>
  <c r="AA28" i="122"/>
  <c r="D33" i="16"/>
  <c r="K33" i="122"/>
  <c r="AB33" i="16"/>
  <c r="I34" i="122"/>
  <c r="Z34" i="122"/>
  <c r="F35" i="122"/>
  <c r="W35" i="122"/>
  <c r="C42" i="122"/>
  <c r="AA42" i="122"/>
  <c r="K43" i="122"/>
  <c r="U43" i="122"/>
  <c r="H44" i="122"/>
  <c r="Y44" i="16"/>
  <c r="E46" i="16"/>
  <c r="I47" i="16"/>
  <c r="X50" i="16"/>
  <c r="AB51" i="122"/>
  <c r="G17" i="16"/>
  <c r="U17" i="122"/>
  <c r="Z17" i="122"/>
  <c r="D18" i="16"/>
  <c r="F18" i="122"/>
  <c r="K18" i="122"/>
  <c r="W18" i="122"/>
  <c r="AB18" i="16"/>
  <c r="C19" i="122"/>
  <c r="H19" i="122"/>
  <c r="Y19" i="16"/>
  <c r="AA19" i="122"/>
  <c r="E20" i="122"/>
  <c r="J20" i="16"/>
  <c r="V20" i="16"/>
  <c r="X20" i="122"/>
  <c r="AC20" i="122"/>
  <c r="G21" i="16"/>
  <c r="I21" i="122"/>
  <c r="U21" i="122"/>
  <c r="Z21" i="122"/>
  <c r="D22" i="16"/>
  <c r="F22" i="122"/>
  <c r="K22" i="122"/>
  <c r="W22" i="122"/>
  <c r="AB22" i="16"/>
  <c r="C23" i="122"/>
  <c r="H23" i="122"/>
  <c r="Y23" i="16"/>
  <c r="AA23" i="122"/>
  <c r="E24" i="122"/>
  <c r="J24" i="16"/>
  <c r="V24" i="16"/>
  <c r="X24" i="122"/>
  <c r="AC24" i="122"/>
  <c r="G25" i="16"/>
  <c r="I25" i="122"/>
  <c r="U25" i="122"/>
  <c r="Z25" i="122"/>
  <c r="D26" i="16"/>
  <c r="F26" i="122"/>
  <c r="K26" i="122"/>
  <c r="W26" i="122"/>
  <c r="AB26" i="16"/>
  <c r="C27" i="122"/>
  <c r="H27" i="122"/>
  <c r="Y27" i="16"/>
  <c r="AA27" i="122"/>
  <c r="E28" i="122"/>
  <c r="J28" i="16"/>
  <c r="V28" i="16"/>
  <c r="X28" i="122"/>
  <c r="AC28" i="122"/>
  <c r="C33" i="122"/>
  <c r="H33" i="122"/>
  <c r="Y33" i="16"/>
  <c r="AA33" i="122"/>
  <c r="E34" i="122"/>
  <c r="J34" i="16"/>
  <c r="V34" i="16"/>
  <c r="X34" i="122"/>
  <c r="AC34" i="122"/>
  <c r="G35" i="16"/>
  <c r="I35" i="122"/>
  <c r="U35" i="122"/>
  <c r="Z35" i="122"/>
  <c r="E42" i="122"/>
  <c r="J42" i="16"/>
  <c r="V42" i="16"/>
  <c r="X42" i="122"/>
  <c r="AC42" i="122"/>
  <c r="F43" i="122"/>
  <c r="W43" i="122"/>
  <c r="AC43" i="122"/>
  <c r="I44" i="122"/>
  <c r="Z44" i="122"/>
  <c r="F45" i="122"/>
  <c r="W45" i="122"/>
  <c r="G46" i="122"/>
  <c r="X46" i="16"/>
  <c r="AB47" i="122"/>
  <c r="H49" i="16"/>
  <c r="V49" i="122"/>
  <c r="AC50" i="16"/>
  <c r="F54" i="16"/>
  <c r="W54" i="16"/>
  <c r="J39" i="122"/>
  <c r="AA39" i="16"/>
  <c r="D41" i="122"/>
  <c r="U41" i="16"/>
  <c r="D44" i="16"/>
  <c r="F44" i="122"/>
  <c r="K44" i="122"/>
  <c r="W44" i="122"/>
  <c r="AB44" i="16"/>
  <c r="C45" i="122"/>
  <c r="H45" i="122"/>
  <c r="Y45" i="16"/>
  <c r="AA45" i="122"/>
  <c r="E46" i="122"/>
  <c r="J46" i="16"/>
  <c r="V46" i="16"/>
  <c r="X46" i="122"/>
  <c r="AC46" i="122"/>
  <c r="G47" i="16"/>
  <c r="I47" i="122"/>
  <c r="U47" i="122"/>
  <c r="Z47" i="122"/>
  <c r="D48" i="16"/>
  <c r="F48" i="122"/>
  <c r="K48" i="122"/>
  <c r="W48" i="122"/>
  <c r="AB48" i="16"/>
  <c r="C49" i="122"/>
  <c r="H49" i="122"/>
  <c r="Y49" i="16"/>
  <c r="AA49" i="122"/>
  <c r="E50" i="122"/>
  <c r="J50" i="16"/>
  <c r="V50" i="16"/>
  <c r="X50" i="122"/>
  <c r="AC50" i="122"/>
  <c r="G51" i="16"/>
  <c r="I51" i="122"/>
  <c r="U51" i="122"/>
  <c r="Z51" i="122"/>
  <c r="D54" i="16"/>
  <c r="F54" i="122"/>
  <c r="K54" i="122"/>
  <c r="W54" i="122"/>
  <c r="AB54" i="16"/>
  <c r="C39" i="122"/>
  <c r="H39" i="122"/>
  <c r="Y39" i="16"/>
  <c r="AA39" i="122"/>
  <c r="E40" i="122"/>
  <c r="J40" i="16"/>
  <c r="V40" i="16"/>
  <c r="X40" i="122"/>
  <c r="AC40" i="122"/>
  <c r="G41" i="16"/>
  <c r="I41" i="122"/>
  <c r="U41" i="122"/>
  <c r="Z41" i="122"/>
  <c r="AC45" i="122"/>
  <c r="G46" i="16"/>
  <c r="I46" i="122"/>
  <c r="U46" i="122"/>
  <c r="Z46" i="122"/>
  <c r="D47" i="16"/>
  <c r="F47" i="122"/>
  <c r="K47" i="122"/>
  <c r="W47" i="122"/>
  <c r="AB47" i="16"/>
  <c r="C48" i="122"/>
  <c r="H48" i="122"/>
  <c r="Y48" i="16"/>
  <c r="AA48" i="122"/>
  <c r="E49" i="122"/>
  <c r="J49" i="16"/>
  <c r="V49" i="16"/>
  <c r="X49" i="122"/>
  <c r="AC49" i="122"/>
  <c r="G50" i="16"/>
  <c r="I50" i="122"/>
  <c r="U50" i="122"/>
  <c r="Z50" i="122"/>
  <c r="D51" i="16"/>
  <c r="F51" i="122"/>
  <c r="K51" i="122"/>
  <c r="W51" i="122"/>
  <c r="AB51" i="16"/>
  <c r="C54" i="122"/>
  <c r="H54" i="122"/>
  <c r="Y54" i="16"/>
  <c r="AA54" i="122"/>
  <c r="E39" i="122"/>
  <c r="J39" i="16"/>
  <c r="V39" i="16"/>
  <c r="X39" i="122"/>
  <c r="AC39" i="122"/>
  <c r="G40" i="16"/>
  <c r="I40" i="122"/>
  <c r="U40" i="122"/>
  <c r="Z40" i="122"/>
  <c r="D41" i="16"/>
  <c r="F41" i="122"/>
  <c r="K41" i="122"/>
  <c r="W41" i="122"/>
  <c r="AB41" i="16"/>
  <c r="F43" i="16"/>
  <c r="K43" i="16"/>
  <c r="W43" i="16"/>
  <c r="Y43" i="122"/>
  <c r="C44" i="16"/>
  <c r="H44" i="16"/>
  <c r="J44" i="122"/>
  <c r="V44" i="122"/>
  <c r="AA44" i="16"/>
  <c r="E45" i="16"/>
  <c r="G45" i="122"/>
  <c r="X45" i="16"/>
  <c r="AC45" i="16"/>
  <c r="D46" i="122"/>
  <c r="I46" i="16"/>
  <c r="U46" i="16"/>
  <c r="Z46" i="16"/>
  <c r="AB46" i="122"/>
  <c r="F47" i="16"/>
  <c r="K47" i="16"/>
  <c r="W47" i="16"/>
  <c r="Y47" i="122"/>
  <c r="C48" i="16"/>
  <c r="H48" i="16"/>
  <c r="J48" i="122"/>
  <c r="V48" i="122"/>
  <c r="AA48" i="16"/>
  <c r="E49" i="16"/>
  <c r="G49" i="122"/>
  <c r="X49" i="16"/>
  <c r="AC49" i="16"/>
  <c r="D50" i="122"/>
  <c r="I50" i="16"/>
  <c r="U50" i="16"/>
  <c r="Z50" i="16"/>
  <c r="AB50" i="122"/>
  <c r="F51" i="16"/>
  <c r="K51" i="16"/>
  <c r="W51" i="16"/>
  <c r="Y51" i="122"/>
  <c r="C54" i="16"/>
  <c r="H54" i="16"/>
  <c r="J54" i="122"/>
  <c r="V54" i="122"/>
  <c r="AA54" i="16"/>
  <c r="E39" i="16"/>
  <c r="G39" i="122"/>
  <c r="X39" i="16"/>
  <c r="AC39" i="16"/>
  <c r="D40" i="122"/>
  <c r="I40" i="16"/>
  <c r="U40" i="16"/>
  <c r="Z40" i="16"/>
  <c r="AB40" i="122"/>
  <c r="F41" i="16"/>
  <c r="K41" i="16"/>
  <c r="W41" i="16"/>
  <c r="Y41" i="122"/>
  <c r="D53" i="16"/>
  <c r="D53" i="122"/>
  <c r="H53" i="16"/>
  <c r="I53" i="16"/>
  <c r="J53" i="122"/>
  <c r="U53" i="16"/>
  <c r="V53" i="122"/>
  <c r="Z53" i="16"/>
  <c r="AA53" i="16"/>
  <c r="AB53" i="122"/>
  <c r="C53" i="122"/>
  <c r="G53" i="16"/>
  <c r="H53" i="122"/>
  <c r="I53" i="122"/>
  <c r="U53" i="122"/>
  <c r="Y53" i="16"/>
  <c r="Z53" i="122"/>
  <c r="AA53" i="122"/>
  <c r="L53" i="16" l="1"/>
  <c r="O53" i="16"/>
  <c r="Q53" i="16"/>
  <c r="M53" i="16"/>
  <c r="N53" i="16"/>
  <c r="P53" i="16"/>
  <c r="S51" i="16"/>
  <c r="L52" i="16"/>
  <c r="Q20" i="16"/>
  <c r="Q52" i="16"/>
  <c r="R41" i="16"/>
  <c r="N50" i="16"/>
  <c r="R47" i="16"/>
  <c r="S34" i="16"/>
  <c r="Q35" i="16"/>
  <c r="L40" i="16"/>
  <c r="T50" i="16"/>
  <c r="M40" i="16"/>
  <c r="S48" i="16"/>
  <c r="L45" i="16"/>
  <c r="M48" i="16"/>
  <c r="P44" i="16"/>
  <c r="Q40" i="16"/>
  <c r="S44" i="16"/>
  <c r="S25" i="16"/>
  <c r="M23" i="16"/>
  <c r="S26" i="16"/>
  <c r="T47" i="16"/>
  <c r="N26" i="16"/>
  <c r="L21" i="16"/>
  <c r="N18" i="16"/>
  <c r="S20" i="16"/>
  <c r="L48" i="16"/>
  <c r="O33" i="16"/>
  <c r="R18" i="16"/>
  <c r="R39" i="16"/>
  <c r="L51" i="16"/>
  <c r="N48" i="16"/>
  <c r="R45" i="16"/>
  <c r="L43" i="16"/>
  <c r="P49" i="16"/>
  <c r="M41" i="16"/>
  <c r="S49" i="16"/>
  <c r="M47" i="16"/>
  <c r="T39" i="16"/>
  <c r="P34" i="16"/>
  <c r="Q48" i="16"/>
  <c r="N42" i="16"/>
  <c r="R35" i="16"/>
  <c r="L33" i="16"/>
  <c r="T26" i="16"/>
  <c r="T18" i="16"/>
  <c r="T21" i="16"/>
  <c r="M46" i="16"/>
  <c r="P43" i="16"/>
  <c r="S33" i="16"/>
  <c r="P24" i="16"/>
  <c r="P33" i="16"/>
  <c r="O45" i="16"/>
  <c r="O26" i="16"/>
  <c r="Q23" i="16"/>
  <c r="O18" i="16"/>
  <c r="Q50" i="16"/>
  <c r="O47" i="16"/>
  <c r="R42" i="16"/>
  <c r="N33" i="16"/>
  <c r="Q26" i="16"/>
  <c r="O21" i="16"/>
  <c r="Q18" i="16"/>
  <c r="P52" i="16"/>
  <c r="Q49" i="16"/>
  <c r="P41" i="16"/>
  <c r="L50" i="16"/>
  <c r="P22" i="16"/>
  <c r="S24" i="16"/>
  <c r="T45" i="16"/>
  <c r="L35" i="16"/>
  <c r="Q17" i="16"/>
  <c r="Q28" i="16"/>
  <c r="O23" i="16"/>
  <c r="Q41" i="16"/>
  <c r="O50" i="16"/>
  <c r="Q47" i="16"/>
  <c r="P40" i="16"/>
  <c r="P46" i="16"/>
  <c r="S23" i="16"/>
  <c r="M21" i="16"/>
  <c r="R54" i="16"/>
  <c r="M18" i="16"/>
  <c r="T41" i="16"/>
  <c r="R44" i="16"/>
  <c r="N28" i="16"/>
  <c r="R25" i="16"/>
  <c r="L23" i="16"/>
  <c r="N20" i="16"/>
  <c r="R17" i="16"/>
  <c r="M34" i="16"/>
  <c r="P19" i="16"/>
  <c r="R40" i="16"/>
  <c r="T35" i="16"/>
  <c r="R28" i="16"/>
  <c r="L26" i="16"/>
  <c r="N23" i="16"/>
  <c r="R20" i="16"/>
  <c r="L18" i="16"/>
  <c r="T52" i="16"/>
  <c r="S53" i="16"/>
  <c r="T53" i="16"/>
  <c r="N40" i="16"/>
  <c r="R51" i="16"/>
  <c r="L49" i="16"/>
  <c r="N46" i="16"/>
  <c r="M54" i="16"/>
  <c r="P48" i="16"/>
  <c r="M27" i="16"/>
  <c r="M19" i="16"/>
  <c r="M42" i="16"/>
  <c r="L54" i="16"/>
  <c r="R27" i="16"/>
  <c r="L25" i="16"/>
  <c r="N22" i="16"/>
  <c r="L17" i="16"/>
  <c r="L28" i="16"/>
  <c r="N25" i="16"/>
  <c r="L41" i="16"/>
  <c r="N54" i="16"/>
  <c r="R49" i="16"/>
  <c r="L47" i="16"/>
  <c r="N44" i="16"/>
  <c r="P39" i="16"/>
  <c r="S39" i="16"/>
  <c r="M51" i="16"/>
  <c r="S45" i="16"/>
  <c r="O49" i="16"/>
  <c r="P42" i="16"/>
  <c r="N51" i="16"/>
  <c r="P17" i="16"/>
  <c r="N34" i="16"/>
  <c r="T22" i="16"/>
  <c r="M24" i="16"/>
  <c r="S18" i="16"/>
  <c r="N39" i="16"/>
  <c r="O35" i="16"/>
  <c r="T25" i="16"/>
  <c r="T17" i="16"/>
  <c r="N52" i="16"/>
  <c r="S52" i="16"/>
  <c r="S41" i="16"/>
  <c r="S47" i="16"/>
  <c r="O39" i="16"/>
  <c r="M28" i="16"/>
  <c r="T24" i="16"/>
  <c r="M22" i="16"/>
  <c r="Q54" i="16"/>
  <c r="L34" i="16"/>
  <c r="T27" i="16"/>
  <c r="T19" i="16"/>
  <c r="O52" i="16"/>
  <c r="R53" i="16"/>
  <c r="T40" i="16"/>
  <c r="T46" i="16"/>
  <c r="S54" i="16"/>
  <c r="M50" i="16"/>
  <c r="Q46" i="16"/>
  <c r="M35" i="16"/>
  <c r="P28" i="16"/>
  <c r="P20" i="16"/>
  <c r="M43" i="16"/>
  <c r="Q27" i="16"/>
  <c r="O22" i="16"/>
  <c r="Q19" i="16"/>
  <c r="S42" i="16"/>
  <c r="S28" i="16"/>
  <c r="P23" i="16"/>
  <c r="T51" i="16"/>
  <c r="L44" i="16"/>
  <c r="R34" i="16"/>
  <c r="O25" i="16"/>
  <c r="Q22" i="16"/>
  <c r="O17" i="16"/>
  <c r="P51" i="16"/>
  <c r="P26" i="16"/>
  <c r="P18" i="16"/>
  <c r="T49" i="16"/>
  <c r="P27" i="16"/>
  <c r="O43" i="16"/>
  <c r="R33" i="16"/>
  <c r="Q21" i="16"/>
  <c r="T33" i="16"/>
  <c r="O27" i="16"/>
  <c r="Q24" i="16"/>
  <c r="O19" i="16"/>
  <c r="O40" i="16"/>
  <c r="Q51" i="16"/>
  <c r="O46" i="16"/>
  <c r="Q43" i="16"/>
  <c r="P50" i="16"/>
  <c r="N41" i="16"/>
  <c r="S27" i="16"/>
  <c r="M25" i="16"/>
  <c r="S19" i="16"/>
  <c r="M17" i="16"/>
  <c r="M20" i="16"/>
  <c r="O51" i="16"/>
  <c r="Q33" i="16"/>
  <c r="L27" i="16"/>
  <c r="N24" i="16"/>
  <c r="R21" i="16"/>
  <c r="L19" i="16"/>
  <c r="T43" i="16"/>
  <c r="N27" i="16"/>
  <c r="R24" i="16"/>
  <c r="L22" i="16"/>
  <c r="N19" i="16"/>
  <c r="I17" i="122"/>
  <c r="C17" i="122"/>
  <c r="E17" i="122"/>
  <c r="K17" i="122"/>
  <c r="G17" i="122"/>
  <c r="D17" i="122"/>
  <c r="H17" i="122"/>
  <c r="J17" i="122"/>
  <c r="A37" i="126"/>
  <c r="A17" i="126"/>
  <c r="A41" i="126"/>
  <c r="A21" i="126"/>
  <c r="A28" i="126"/>
  <c r="A18" i="126"/>
  <c r="A32" i="126"/>
  <c r="A22" i="126"/>
  <c r="A39" i="126"/>
  <c r="A19" i="126"/>
  <c r="A43" i="126"/>
  <c r="A23" i="126"/>
  <c r="A30" i="126"/>
  <c r="A20" i="126"/>
  <c r="A34" i="126"/>
  <c r="A24" i="126"/>
  <c r="A45" i="126"/>
  <c r="A25" i="126"/>
  <c r="A40" i="126"/>
  <c r="F40" i="126" s="1"/>
  <c r="A44" i="126"/>
  <c r="A27" i="126"/>
  <c r="A35" i="126"/>
  <c r="A29" i="126"/>
  <c r="A33" i="126"/>
  <c r="A38" i="126"/>
  <c r="A42" i="126"/>
  <c r="A31" i="126"/>
  <c r="A4" i="15" l="1"/>
  <c r="A5" i="122"/>
  <c r="A5" i="16"/>
  <c r="A5" i="87"/>
  <c r="A5" i="126"/>
  <c r="F29" i="87"/>
  <c r="I28" i="87"/>
  <c r="I27" i="87"/>
  <c r="C27" i="87"/>
  <c r="F26" i="87"/>
  <c r="F25" i="87"/>
  <c r="I24" i="87"/>
  <c r="C24" i="87"/>
  <c r="F23" i="87"/>
  <c r="I22" i="87"/>
  <c r="I21" i="87"/>
  <c r="C21" i="87"/>
  <c r="F20" i="87"/>
  <c r="I19" i="87"/>
  <c r="I18" i="87"/>
  <c r="F18" i="87"/>
  <c r="I17" i="87"/>
  <c r="C17" i="87"/>
  <c r="I34" i="87"/>
  <c r="I32" i="87"/>
  <c r="C31" i="87"/>
  <c r="H29" i="87"/>
  <c r="E29" i="87"/>
  <c r="B29" i="87"/>
  <c r="H28" i="87"/>
  <c r="E28" i="87"/>
  <c r="B28" i="87"/>
  <c r="H27" i="87"/>
  <c r="E27" i="87"/>
  <c r="B27" i="87"/>
  <c r="H26" i="87"/>
  <c r="E26" i="87"/>
  <c r="B26" i="87"/>
  <c r="H25" i="87"/>
  <c r="E25" i="87"/>
  <c r="B25" i="87"/>
  <c r="H24" i="87"/>
  <c r="E24" i="87"/>
  <c r="B24" i="87"/>
  <c r="H23" i="87"/>
  <c r="E23" i="87"/>
  <c r="B23" i="87"/>
  <c r="H22" i="87"/>
  <c r="E22" i="87"/>
  <c r="B22" i="87"/>
  <c r="H21" i="87"/>
  <c r="E21" i="87"/>
  <c r="B21" i="87"/>
  <c r="H20" i="87"/>
  <c r="E20" i="87"/>
  <c r="B20" i="87"/>
  <c r="H19" i="87"/>
  <c r="E19" i="87"/>
  <c r="B19" i="87"/>
  <c r="H18" i="87"/>
  <c r="E18" i="87"/>
  <c r="B18" i="87"/>
  <c r="H17" i="87"/>
  <c r="E17" i="87"/>
  <c r="B17" i="87"/>
  <c r="F16" i="87"/>
  <c r="F44" i="87"/>
  <c r="I43" i="87"/>
  <c r="C43" i="87"/>
  <c r="F42" i="87"/>
  <c r="I41" i="87"/>
  <c r="C41" i="87"/>
  <c r="F40" i="87"/>
  <c r="I39" i="87"/>
  <c r="F39" i="87"/>
  <c r="I38" i="87"/>
  <c r="C38" i="87"/>
  <c r="F37" i="87"/>
  <c r="I36" i="87"/>
  <c r="C36" i="87"/>
  <c r="F35" i="87"/>
  <c r="F34" i="87"/>
  <c r="F33" i="87"/>
  <c r="C32" i="87"/>
  <c r="I44" i="87"/>
  <c r="C44" i="87"/>
  <c r="F43" i="87"/>
  <c r="I42" i="87"/>
  <c r="C42" i="87"/>
  <c r="F41" i="87"/>
  <c r="I40" i="87"/>
  <c r="C40" i="87"/>
  <c r="C39" i="87"/>
  <c r="F38" i="87"/>
  <c r="I37" i="87"/>
  <c r="C37" i="87"/>
  <c r="F36" i="87"/>
  <c r="I35" i="87"/>
  <c r="C35" i="87"/>
  <c r="I33" i="87"/>
  <c r="F32" i="87"/>
  <c r="H44" i="87"/>
  <c r="E44" i="87"/>
  <c r="B44" i="87"/>
  <c r="H43" i="87"/>
  <c r="E43" i="87"/>
  <c r="B43" i="87"/>
  <c r="H42" i="87"/>
  <c r="E42" i="87"/>
  <c r="B42" i="87"/>
  <c r="H41" i="87"/>
  <c r="E41" i="87"/>
  <c r="B41" i="87"/>
  <c r="H40" i="87"/>
  <c r="E40" i="87"/>
  <c r="B40" i="87"/>
  <c r="H39" i="87"/>
  <c r="E39" i="87"/>
  <c r="B39" i="87"/>
  <c r="H38" i="87"/>
  <c r="E38" i="87"/>
  <c r="B38" i="87"/>
  <c r="H37" i="87"/>
  <c r="E37" i="87"/>
  <c r="B37" i="87"/>
  <c r="H36" i="87"/>
  <c r="E36" i="87"/>
  <c r="B36" i="87"/>
  <c r="H35" i="87"/>
  <c r="E35" i="87"/>
  <c r="B35" i="87"/>
  <c r="H34" i="87"/>
  <c r="E34" i="87"/>
  <c r="B34" i="87"/>
  <c r="H33" i="87"/>
  <c r="E33" i="87"/>
  <c r="B33" i="87"/>
  <c r="H32" i="87"/>
  <c r="E32" i="87"/>
  <c r="B32" i="87"/>
  <c r="I16" i="87"/>
  <c r="C16" i="87"/>
  <c r="I29" i="87"/>
  <c r="C29" i="87"/>
  <c r="F28" i="87"/>
  <c r="C28" i="87"/>
  <c r="F27" i="87"/>
  <c r="I26" i="87"/>
  <c r="C26" i="87"/>
  <c r="I25" i="87"/>
  <c r="C25" i="87"/>
  <c r="F24" i="87"/>
  <c r="I23" i="87"/>
  <c r="C23" i="87"/>
  <c r="F22" i="87"/>
  <c r="C22" i="87"/>
  <c r="F21" i="87"/>
  <c r="I20" i="87"/>
  <c r="C20" i="87"/>
  <c r="F19" i="87"/>
  <c r="C19" i="87"/>
  <c r="C18" i="87"/>
  <c r="F17" i="87"/>
  <c r="F31" i="87"/>
  <c r="C34" i="87"/>
  <c r="C33" i="87"/>
  <c r="I31" i="87"/>
  <c r="H31" i="87"/>
  <c r="J31" i="87" s="1"/>
  <c r="H16" i="87"/>
  <c r="J16" i="87" s="1"/>
  <c r="B16" i="87"/>
  <c r="E31" i="87"/>
  <c r="G31" i="87" s="1"/>
  <c r="E16" i="87"/>
  <c r="B31" i="87"/>
  <c r="D31" i="87" s="1"/>
  <c r="D16" i="87" l="1"/>
  <c r="C45" i="126"/>
  <c r="F42" i="126"/>
  <c r="G39" i="126"/>
  <c r="I43" i="126"/>
  <c r="G23" i="126"/>
  <c r="H25" i="126"/>
  <c r="D25" i="126"/>
  <c r="G41" i="126"/>
  <c r="B18" i="126"/>
  <c r="I19" i="126"/>
  <c r="F34" i="126"/>
  <c r="F18" i="126"/>
  <c r="C33" i="126"/>
  <c r="J34" i="126"/>
  <c r="J38" i="126"/>
  <c r="F19" i="126"/>
  <c r="C17" i="126"/>
  <c r="J18" i="126"/>
  <c r="B24" i="126"/>
  <c r="H20" i="126"/>
  <c r="J28" i="126"/>
  <c r="B31" i="126"/>
  <c r="J35" i="126"/>
  <c r="G33" i="126"/>
  <c r="C18" i="126"/>
  <c r="G17" i="126"/>
  <c r="E19" i="126"/>
  <c r="B34" i="126"/>
  <c r="E43" i="126"/>
  <c r="D22" i="126"/>
  <c r="H35" i="126"/>
  <c r="B27" i="126"/>
  <c r="I28" i="126"/>
  <c r="I32" i="126"/>
  <c r="C34" i="126"/>
  <c r="E38" i="126"/>
  <c r="F44" i="126"/>
  <c r="D18" i="126"/>
  <c r="F22" i="126"/>
  <c r="E27" i="126"/>
  <c r="H32" i="126"/>
  <c r="H38" i="126"/>
  <c r="G42" i="126"/>
  <c r="C27" i="126"/>
  <c r="B39" i="126"/>
  <c r="I21" i="126"/>
  <c r="G22" i="126"/>
  <c r="F27" i="126"/>
  <c r="E31" i="126"/>
  <c r="B38" i="126"/>
  <c r="I38" i="126"/>
  <c r="H43" i="126"/>
  <c r="C44" i="126"/>
  <c r="J44" i="126"/>
  <c r="B45" i="126"/>
  <c r="D34" i="87"/>
  <c r="D38" i="87"/>
  <c r="D42" i="87"/>
  <c r="H18" i="126"/>
  <c r="J17" i="126"/>
  <c r="H19" i="126"/>
  <c r="E20" i="126"/>
  <c r="E21" i="126"/>
  <c r="F21" i="126"/>
  <c r="D23" i="126"/>
  <c r="I24" i="126"/>
  <c r="B28" i="126"/>
  <c r="C21" i="126"/>
  <c r="J22" i="126"/>
  <c r="E24" i="126"/>
  <c r="F29" i="126"/>
  <c r="B23" i="126"/>
  <c r="F24" i="126"/>
  <c r="C30" i="126"/>
  <c r="J27" i="126"/>
  <c r="E25" i="126"/>
  <c r="B29" i="126"/>
  <c r="B25" i="126"/>
  <c r="I27" i="126"/>
  <c r="E29" i="126"/>
  <c r="B32" i="126"/>
  <c r="B30" i="126"/>
  <c r="I31" i="126"/>
  <c r="H34" i="126"/>
  <c r="G32" i="126"/>
  <c r="E34" i="126"/>
  <c r="B35" i="126"/>
  <c r="E37" i="126"/>
  <c r="E39" i="126"/>
  <c r="D41" i="126"/>
  <c r="E40" i="126"/>
  <c r="E42" i="126"/>
  <c r="F43" i="126"/>
  <c r="F45" i="126"/>
  <c r="D33" i="87"/>
  <c r="J35" i="87"/>
  <c r="D37" i="87"/>
  <c r="J39" i="87"/>
  <c r="D41" i="87"/>
  <c r="J43" i="87"/>
  <c r="G27" i="126"/>
  <c r="C19" i="126"/>
  <c r="H22" i="126"/>
  <c r="C23" i="126"/>
  <c r="J31" i="126"/>
  <c r="D29" i="126"/>
  <c r="F31" i="126"/>
  <c r="G37" i="126"/>
  <c r="G34" i="126"/>
  <c r="C37" i="126"/>
  <c r="B20" i="126"/>
  <c r="F20" i="126"/>
  <c r="I20" i="126"/>
  <c r="H17" i="126"/>
  <c r="G18" i="126"/>
  <c r="F17" i="126"/>
  <c r="D19" i="126"/>
  <c r="G24" i="126"/>
  <c r="B21" i="126"/>
  <c r="I22" i="126"/>
  <c r="C24" i="126"/>
  <c r="H24" i="126"/>
  <c r="H27" i="126"/>
  <c r="H30" i="126"/>
  <c r="D31" i="126"/>
  <c r="C35" i="126"/>
  <c r="D34" i="126"/>
  <c r="C32" i="126"/>
  <c r="J33" i="126"/>
  <c r="D37" i="126"/>
  <c r="J37" i="126"/>
  <c r="H39" i="126"/>
  <c r="H41" i="126"/>
  <c r="H40" i="126"/>
  <c r="J42" i="126"/>
  <c r="C42" i="126"/>
  <c r="I44" i="126"/>
  <c r="I45" i="126"/>
  <c r="G20" i="87"/>
  <c r="G16" i="87"/>
  <c r="J32" i="87"/>
  <c r="G35" i="87"/>
  <c r="J36" i="87"/>
  <c r="G39" i="87"/>
  <c r="J40" i="87"/>
  <c r="G43" i="87"/>
  <c r="J44" i="87"/>
  <c r="G17" i="87"/>
  <c r="J18" i="87"/>
  <c r="D20" i="87"/>
  <c r="G21" i="87"/>
  <c r="J22" i="87"/>
  <c r="D24" i="87"/>
  <c r="G25" i="87"/>
  <c r="J26" i="87"/>
  <c r="D28" i="87"/>
  <c r="G29" i="87"/>
  <c r="D21" i="126"/>
  <c r="C25" i="126"/>
  <c r="C28" i="126"/>
  <c r="C31" i="126"/>
  <c r="H31" i="126"/>
  <c r="E32" i="126"/>
  <c r="F35" i="126"/>
  <c r="H37" i="126"/>
  <c r="C39" i="126"/>
  <c r="C40" i="126"/>
  <c r="H42" i="126"/>
  <c r="G45" i="126"/>
  <c r="D45" i="126"/>
  <c r="G34" i="87"/>
  <c r="G38" i="87"/>
  <c r="G42" i="87"/>
  <c r="J17" i="87"/>
  <c r="D19" i="87"/>
  <c r="J21" i="87"/>
  <c r="D23" i="87"/>
  <c r="G24" i="87"/>
  <c r="J25" i="87"/>
  <c r="D27" i="87"/>
  <c r="G28" i="87"/>
  <c r="J29" i="87"/>
  <c r="J19" i="126"/>
  <c r="E17" i="126"/>
  <c r="B19" i="126"/>
  <c r="E18" i="126"/>
  <c r="J20" i="126"/>
  <c r="C20" i="126"/>
  <c r="J21" i="126"/>
  <c r="H23" i="126"/>
  <c r="G21" i="126"/>
  <c r="E23" i="126"/>
  <c r="J24" i="126"/>
  <c r="F28" i="126"/>
  <c r="H21" i="126"/>
  <c r="F23" i="126"/>
  <c r="G25" i="126"/>
  <c r="E28" i="126"/>
  <c r="I25" i="126"/>
  <c r="G28" i="126"/>
  <c r="G29" i="126"/>
  <c r="F25" i="126"/>
  <c r="D28" i="126"/>
  <c r="C29" i="126"/>
  <c r="I29" i="126"/>
  <c r="G31" i="126"/>
  <c r="E30" i="126"/>
  <c r="J32" i="126"/>
  <c r="D35" i="126"/>
  <c r="F30" i="126"/>
  <c r="E33" i="126"/>
  <c r="B33" i="126"/>
  <c r="I34" i="126"/>
  <c r="G35" i="126"/>
  <c r="E35" i="126"/>
  <c r="I37" i="126"/>
  <c r="B37" i="126"/>
  <c r="F38" i="126"/>
  <c r="F39" i="126"/>
  <c r="B40" i="126"/>
  <c r="I39" i="126"/>
  <c r="J40" i="126"/>
  <c r="J39" i="126"/>
  <c r="G40" i="126"/>
  <c r="J41" i="126"/>
  <c r="I40" i="126"/>
  <c r="B43" i="126"/>
  <c r="E41" i="126"/>
  <c r="I42" i="126"/>
  <c r="B44" i="126"/>
  <c r="J43" i="126"/>
  <c r="H45" i="126"/>
  <c r="J45" i="126"/>
  <c r="D32" i="87"/>
  <c r="G33" i="87"/>
  <c r="J34" i="87"/>
  <c r="D36" i="87"/>
  <c r="G37" i="87"/>
  <c r="J38" i="87"/>
  <c r="D40" i="87"/>
  <c r="G41" i="87"/>
  <c r="J42" i="87"/>
  <c r="D44" i="87"/>
  <c r="D18" i="87"/>
  <c r="G19" i="87"/>
  <c r="J20" i="87"/>
  <c r="D22" i="87"/>
  <c r="G23" i="87"/>
  <c r="J24" i="87"/>
  <c r="D26" i="87"/>
  <c r="G27" i="87"/>
  <c r="J28" i="87"/>
  <c r="D17" i="126"/>
  <c r="I17" i="126"/>
  <c r="G19" i="126"/>
  <c r="D20" i="126"/>
  <c r="B17" i="126"/>
  <c r="I18" i="126"/>
  <c r="F32" i="126"/>
  <c r="G20" i="126"/>
  <c r="E22" i="126"/>
  <c r="B22" i="126"/>
  <c r="I23" i="126"/>
  <c r="C22" i="126"/>
  <c r="J23" i="126"/>
  <c r="D24" i="126"/>
  <c r="J29" i="126"/>
  <c r="D27" i="126"/>
  <c r="G30" i="126"/>
  <c r="J25" i="126"/>
  <c r="H28" i="126"/>
  <c r="H29" i="126"/>
  <c r="H33" i="126"/>
  <c r="D30" i="126"/>
  <c r="I30" i="126"/>
  <c r="J30" i="126"/>
  <c r="D33" i="126"/>
  <c r="D32" i="126"/>
  <c r="G38" i="126"/>
  <c r="I33" i="126"/>
  <c r="F33" i="126"/>
  <c r="I35" i="126"/>
  <c r="C38" i="126"/>
  <c r="F37" i="126"/>
  <c r="D38" i="126"/>
  <c r="B41" i="126"/>
  <c r="D39" i="126"/>
  <c r="C41" i="126"/>
  <c r="D40" i="126"/>
  <c r="F41" i="126"/>
  <c r="I41" i="126"/>
  <c r="D42" i="126"/>
  <c r="G43" i="126"/>
  <c r="G44" i="126"/>
  <c r="B42" i="126"/>
  <c r="C43" i="126"/>
  <c r="D43" i="126"/>
  <c r="H44" i="126"/>
  <c r="D44" i="126"/>
  <c r="E44" i="126"/>
  <c r="E45" i="126"/>
  <c r="G32" i="87"/>
  <c r="J33" i="87"/>
  <c r="D35" i="87"/>
  <c r="G36" i="87"/>
  <c r="J37" i="87"/>
  <c r="D39" i="87"/>
  <c r="G40" i="87"/>
  <c r="J41" i="87"/>
  <c r="D43" i="87"/>
  <c r="G44" i="87"/>
  <c r="D17" i="87"/>
  <c r="G18" i="87"/>
  <c r="J19" i="87"/>
  <c r="D21" i="87"/>
  <c r="G22" i="87"/>
  <c r="J23" i="87"/>
  <c r="D25" i="87"/>
  <c r="G26" i="87"/>
  <c r="J27" i="87"/>
  <c r="D29" i="87"/>
</calcChain>
</file>

<file path=xl/sharedStrings.xml><?xml version="1.0" encoding="utf-8"?>
<sst xmlns="http://schemas.openxmlformats.org/spreadsheetml/2006/main" count="10252" uniqueCount="447">
  <si>
    <t>SGB III</t>
  </si>
  <si>
    <t>SGB II</t>
  </si>
  <si>
    <t>Insgesamt</t>
  </si>
  <si>
    <t>Männer</t>
  </si>
  <si>
    <t>Frauen</t>
  </si>
  <si>
    <t>Reha-Statistik</t>
  </si>
  <si>
    <t>© Statistik der Bundesagentur für Arbeit</t>
  </si>
  <si>
    <t>Merkmal</t>
  </si>
  <si>
    <t>im
Berichtsmonat</t>
  </si>
  <si>
    <t>seit
Jahresbeginn</t>
  </si>
  <si>
    <t>unter 25 Jahre</t>
  </si>
  <si>
    <t>Ersteingliederung</t>
  </si>
  <si>
    <t>Wiedereingliederung</t>
  </si>
  <si>
    <t>Deutsche</t>
  </si>
  <si>
    <t>Ausländer</t>
  </si>
  <si>
    <t>Schwerbehinderte</t>
  </si>
  <si>
    <t>Arbeitslose</t>
  </si>
  <si>
    <t>1. Zugang an Rehabilitanden nach Strukturmerkmalen</t>
  </si>
  <si>
    <t>2. Bestand an Rehabilitanden nach Strukturmerkmalen</t>
  </si>
  <si>
    <t>gleitender
12-Monats-
durchschnitt</t>
  </si>
  <si>
    <t>3. Abgang an Rehabilitanden nach Strukturmerkmalen</t>
  </si>
  <si>
    <t>davon</t>
  </si>
  <si>
    <t>Deutschland</t>
  </si>
  <si>
    <t>Maßnahmeart</t>
  </si>
  <si>
    <t xml:space="preserve">Insgesamt (Summe 1. + 2.) </t>
  </si>
  <si>
    <t>darunter 6 Monate nach Austritt</t>
  </si>
  <si>
    <t>sv-pflichtig
beschäftigt</t>
  </si>
  <si>
    <t>bis unter 12 Monate</t>
  </si>
  <si>
    <t>12 bis unter 24 Monate</t>
  </si>
  <si>
    <t>24 Monate und länger</t>
  </si>
  <si>
    <t>abgeschlossene Dauer
der Rehabilitation</t>
  </si>
  <si>
    <t>Berichtsjahr</t>
  </si>
  <si>
    <t>4. Rehabilitanden im Zeitverlauf</t>
  </si>
  <si>
    <t>Durchschnitt (in Tagen)</t>
  </si>
  <si>
    <t>Insgesamt, darunter</t>
  </si>
  <si>
    <t>Abgang insgesamt, darunter</t>
  </si>
  <si>
    <t>Leistungen zur Aktivierung und beruflichen Eingliederung</t>
  </si>
  <si>
    <t>Teilnahmen an Maßnahmen zur Aktivierung und berufliche Eingliederung</t>
  </si>
  <si>
    <t>Einstiegsqualifizierung</t>
  </si>
  <si>
    <t>Ausbildungsbegleitende Hilfen</t>
  </si>
  <si>
    <t>Außerbetriebliche Berufsausbildung</t>
  </si>
  <si>
    <t>Leistungen zur Förderung der beruflichen Weiterbildung</t>
  </si>
  <si>
    <t>Aufnahme einer selbständigen Tätigkeit</t>
  </si>
  <si>
    <t>Gründungszuschuss</t>
  </si>
  <si>
    <t>besondere Maßnahmen zur Weiterbildung</t>
  </si>
  <si>
    <t>Eignungsabklärung/Berufsfindung</t>
  </si>
  <si>
    <t>Einzelfallförderung (Kfz-Hilfe, Techn. Arbeitshilfe, etc.)</t>
  </si>
  <si>
    <t>sonstige individuelle rehaspezifische Maßnahmen</t>
  </si>
  <si>
    <t>unterstützte Beschäftigung</t>
  </si>
  <si>
    <t>Berufsvorbereitende Bildungsmaßnahmen (BvB allgemein inkl. BvB-Pro)</t>
  </si>
  <si>
    <t>Berufsvorbereitende Bildungsmaßnahmen (BvB rehaspezifisch)</t>
  </si>
  <si>
    <t>unter 25 Jahre bei Eintritt</t>
  </si>
  <si>
    <t>davon Rechtskreis der Kostenträgerschaft</t>
  </si>
  <si>
    <t>Integrationsfachdienst</t>
  </si>
  <si>
    <t>Verbleib
nach Beendigung
der Rehabilitation</t>
  </si>
  <si>
    <t>Berichtsbeschreibung:</t>
  </si>
  <si>
    <t>Berichtsfilter:</t>
  </si>
  <si>
    <t>Berichtsgrenzwerte:</t>
  </si>
  <si>
    <t>Leerer Filter</t>
  </si>
  <si>
    <t>Berichts-Cache verwendet: Nein</t>
  </si>
  <si>
    <t>Metriken</t>
  </si>
  <si>
    <t>Zugang</t>
  </si>
  <si>
    <t>Bestand</t>
  </si>
  <si>
    <t>Abgang</t>
  </si>
  <si>
    <t>Berufsvorbereitung und Berufsausbildung (ohne BOM und BAB)</t>
  </si>
  <si>
    <r>
      <t>Veränderung
(Sp.2)
zum Vorjahr</t>
    </r>
    <r>
      <rPr>
        <vertAlign val="superscript"/>
        <sz val="8"/>
        <rFont val="Arial"/>
        <family val="2"/>
      </rPr>
      <t xml:space="preserve"> 2)</t>
    </r>
  </si>
  <si>
    <r>
      <t>Veränderung
(Sp.5)
zum Vorjahr</t>
    </r>
    <r>
      <rPr>
        <vertAlign val="superscript"/>
        <sz val="8"/>
        <rFont val="Arial"/>
        <family val="2"/>
      </rPr>
      <t xml:space="preserve"> 2)</t>
    </r>
  </si>
  <si>
    <r>
      <t>Veränderung
(Sp.8)
zum Vorjahr</t>
    </r>
    <r>
      <rPr>
        <vertAlign val="superscript"/>
        <sz val="8"/>
        <rFont val="Arial"/>
        <family val="2"/>
      </rPr>
      <t xml:space="preserve"> 2)</t>
    </r>
  </si>
  <si>
    <t>Kennung Teilnehmer</t>
  </si>
  <si>
    <t>Berufliche Rehabilitation</t>
  </si>
  <si>
    <t>Inhaltsverzeichnis</t>
  </si>
  <si>
    <t>Info</t>
  </si>
  <si>
    <t>Methodische Hinweise Reha</t>
  </si>
  <si>
    <t>Methodische Hinweise Verbleib</t>
  </si>
  <si>
    <t>Tabelle 1</t>
  </si>
  <si>
    <t>Tabelle 2</t>
  </si>
  <si>
    <t>Tabelle 3</t>
  </si>
  <si>
    <t>Tabelle 4</t>
  </si>
  <si>
    <t>Tabelle 5</t>
  </si>
  <si>
    <t>Tabelle 6</t>
  </si>
  <si>
    <t>Tabelle 7</t>
  </si>
  <si>
    <t>Tabelle 8</t>
  </si>
  <si>
    <t>Tabelle 9</t>
  </si>
  <si>
    <t>davon Rechtskreis</t>
  </si>
  <si>
    <t>1) Bezogen auf Rehabilitanden, die unmittelbar vor Beginn des Reha-Verfahrens arbeitslos waren. Es wird die bisherige Dauer der Arbeitslosigkeit bis zum Beginn des Reha-Verfahrens berechnet.</t>
  </si>
  <si>
    <t xml:space="preserve">2) Veränderung in Prozent bzw. bei der durchschnittlichen Dauer der Arbeitslosigkeit in Tagen </t>
  </si>
  <si>
    <r>
      <t>in Förderung der Teilhabe</t>
    </r>
    <r>
      <rPr>
        <vertAlign val="superscript"/>
        <sz val="8"/>
        <rFont val="Arial"/>
        <family val="2"/>
      </rPr>
      <t xml:space="preserve"> 1)</t>
    </r>
  </si>
  <si>
    <r>
      <t>Veränderung
(Sp.2)
zum Vorjahr</t>
    </r>
    <r>
      <rPr>
        <vertAlign val="superscript"/>
        <sz val="8"/>
        <rFont val="Arial"/>
        <family val="2"/>
      </rPr>
      <t xml:space="preserve"> 1)</t>
    </r>
  </si>
  <si>
    <r>
      <t>Veränderung
(Sp.5)
zum Vorjahr</t>
    </r>
    <r>
      <rPr>
        <vertAlign val="superscript"/>
        <sz val="8"/>
        <rFont val="Arial"/>
        <family val="2"/>
      </rPr>
      <t xml:space="preserve"> 1)</t>
    </r>
  </si>
  <si>
    <r>
      <t>Veränderung
(Sp.8)
zum Vorjahr</t>
    </r>
    <r>
      <rPr>
        <vertAlign val="superscript"/>
        <sz val="8"/>
        <rFont val="Arial"/>
        <family val="2"/>
      </rPr>
      <t xml:space="preserve"> 1)</t>
    </r>
  </si>
  <si>
    <t>Zugang an Rehabilitanden nach Strukturmerkmalen</t>
  </si>
  <si>
    <t>Bestand an Rehabilitanden nach Strukturmerkmalen</t>
  </si>
  <si>
    <t>Abgang an Rehabilitanden nach Strukturmerkmalen</t>
  </si>
  <si>
    <t>Rehabilitanden im Zeitverlauf</t>
  </si>
  <si>
    <t>Beschäftigung und Arbeitslosigkeit nach Beendigung der beruflichen Rehabilitation</t>
  </si>
  <si>
    <t xml:space="preserve">2) Veränderung in Prozent bzw. bei der durchschnittlichen Dauer der Rehabilitation in Tagen </t>
  </si>
  <si>
    <t xml:space="preserve">1) Veränderung in Prozent bzw. bei der durchschnittlichen Dauer der Rehabilitation in Tagen </t>
  </si>
  <si>
    <t>5. Beschäftigung und Arbeitslosigkeit nach Beendigung der beruflichen Rehabilitation</t>
  </si>
  <si>
    <t>- sozialversicherungspflichtig beschäftigt (in %)</t>
  </si>
  <si>
    <t>- arbeitslos (absolut)</t>
  </si>
  <si>
    <t>- arbeitslos (in %)</t>
  </si>
  <si>
    <t>1) vgl. Tabelle 7 Zeile "Insgesamt"</t>
  </si>
  <si>
    <t>25 bis unter 55 Jahre</t>
  </si>
  <si>
    <t>55 Jahre und älter</t>
  </si>
  <si>
    <t>55 Jahre und älter bei Eintritt</t>
  </si>
  <si>
    <t>besondere Maßnahmen zur Ausbildungsförderung</t>
  </si>
  <si>
    <t>Förderung der beruflichen Weiterbildung</t>
  </si>
  <si>
    <t>Psychische, geistige, neurologische Behinderung</t>
  </si>
  <si>
    <t>Psychische Behinderung</t>
  </si>
  <si>
    <t>Neurologische Behinderung</t>
  </si>
  <si>
    <t>Geistige Behinderung</t>
  </si>
  <si>
    <t>Behinderung - organisch</t>
  </si>
  <si>
    <t>Sonstige Behinderung</t>
  </si>
  <si>
    <t>Behinderung der Sinnesorgane</t>
  </si>
  <si>
    <t>Lernbehinderung</t>
  </si>
  <si>
    <t>Sehbehinderung</t>
  </si>
  <si>
    <t>Hörbehinderung</t>
  </si>
  <si>
    <t>Sonstige Behinderungsarten</t>
  </si>
  <si>
    <t>Körperbehinderung des Stütz- und Bewegungsapparates</t>
  </si>
  <si>
    <t>Summe seit Jahresbeginn / gleitender
12-Monats-
durchschnitt</t>
  </si>
  <si>
    <t>Anteil (Sp.1)
an Insgesamt
in %</t>
  </si>
  <si>
    <t>Veränderung (Sp.1) zum Vorjahr in %</t>
  </si>
  <si>
    <t>Veränderung (Sp.4) zum Vorjahr in %</t>
  </si>
  <si>
    <t>Anteil (Sp.4)
an Insgesamt
in %</t>
  </si>
  <si>
    <t>Veränderung (Sp.7) zum Vorjahr in %</t>
  </si>
  <si>
    <t>Anteil (Sp.7)
an Insgesamt
in %</t>
  </si>
  <si>
    <t>Eintritte</t>
  </si>
  <si>
    <t>Tabelle 4a</t>
  </si>
  <si>
    <t>Tabelle 8a</t>
  </si>
  <si>
    <t>Teilnehmeranzahl_alle FST+XS</t>
  </si>
  <si>
    <t>3 Monate nach Abgang</t>
  </si>
  <si>
    <t>- sozialversicherungspflichtig beschäftigt (absolut)</t>
  </si>
  <si>
    <t>6 Monate nach Abgang</t>
  </si>
  <si>
    <t>12 Monate nach Abgang</t>
  </si>
  <si>
    <t/>
  </si>
  <si>
    <t>Art der Behinderung</t>
  </si>
  <si>
    <t>1. allgemeine Leistungen zur Teilhabe von Menschen mit Behinderungen (ohne BOM und BAB)</t>
  </si>
  <si>
    <t>Probebeschäftigung für Menschen mit Behinderungen</t>
  </si>
  <si>
    <t>Arbeitshilfen für Menschen mit Behinderungen</t>
  </si>
  <si>
    <t>Zuschüsse z. Ausbildungsvergütung  für Menschen mit Behinderungen u. schwerbeh. Menschen</t>
  </si>
  <si>
    <t>Zuschuss für schwerbehinderte Menschen im Anschluss an Aus- u. Weiterbildung</t>
  </si>
  <si>
    <t>2. besondere Leistungen zur Teilhabe von Menschen mit Behinderungen</t>
  </si>
  <si>
    <t>Eingliederungszuschuss für Menschen mit Behinderungen und schwerbehinderte Menschen</t>
  </si>
  <si>
    <t>4a. Zugang an Rehabilitanden nach der Reha-relevanten Behinderungsart</t>
  </si>
  <si>
    <t>Summe seit Jahresbeginn</t>
  </si>
  <si>
    <t xml:space="preserve">6. Eintritte von Rehabilitanden in Maßnahmen zur Förderung der Teilhabe von Menschen mit Behinderungen am Arbeitsleben nach Maßnahmeart </t>
  </si>
  <si>
    <t>Jahr 2016</t>
  </si>
  <si>
    <t>Jahr 2017</t>
  </si>
  <si>
    <t>Jahr 2018</t>
  </si>
  <si>
    <t>8a. Rehabilitanden in Maßnahmen zur Förderung der Teilhabe von Menschen mit Behinderungen am Arbeitsleben nach der Reha-relevanten Behinderungsart</t>
  </si>
  <si>
    <t>K_SGBTräger</t>
  </si>
  <si>
    <t>Zugang_JS_Rehabilitand</t>
  </si>
  <si>
    <t>Zugang_JS_VJ_Rehabilitand</t>
  </si>
  <si>
    <t>Bestand_GJW_aktuell_Rehabilitand</t>
  </si>
  <si>
    <t>Bestand_GJW_VJ_Rehabilitand</t>
  </si>
  <si>
    <t>Abgang_JS_Rehabilitand</t>
  </si>
  <si>
    <t>Abgang_JS_VJ_Rehabilitand</t>
  </si>
  <si>
    <t>K_EE_WE</t>
  </si>
  <si>
    <t>in Förderung der Teilhabe</t>
  </si>
  <si>
    <t>1)</t>
  </si>
  <si>
    <t>aktueller BM</t>
  </si>
  <si>
    <t>akt. 12-Monatssumme</t>
  </si>
  <si>
    <t>12-Monatssume VJ</t>
  </si>
  <si>
    <t>aktueller BM Zugang</t>
  </si>
  <si>
    <t>Summe seit Jahresbeginn Zugang</t>
  </si>
  <si>
    <t>Summe seit Jahresbeginn VJ Zugang</t>
  </si>
  <si>
    <t>Erst-eingliederung</t>
  </si>
  <si>
    <t>Wieder-eingliederung</t>
  </si>
  <si>
    <t>Zugang (Jahressumme)</t>
  </si>
  <si>
    <t>Bestand (Jahresdurchschnitt)</t>
  </si>
  <si>
    <t>Abgang (Jahressumme)</t>
  </si>
  <si>
    <t>K_Tab4a_Behinderungsart</t>
  </si>
  <si>
    <t>Ohne Angabe</t>
  </si>
  <si>
    <t>K_Merkmale_Tab6</t>
  </si>
  <si>
    <t>K_Rechtskreis_Tab6</t>
  </si>
  <si>
    <t>Eintritte_Monat</t>
  </si>
  <si>
    <t>Eintritte_JFW_aktuell</t>
  </si>
  <si>
    <t>Eintritte_JFW_VJ</t>
  </si>
  <si>
    <t>Bestand_Monat</t>
  </si>
  <si>
    <t>Bestand_GJW_aktuell</t>
  </si>
  <si>
    <t>Bestand_GJW_VJ</t>
  </si>
  <si>
    <t>DH_K_Maßnahmen</t>
  </si>
  <si>
    <t>Schwerbehinderte Menschen</t>
  </si>
  <si>
    <t>Förderstatistik</t>
  </si>
  <si>
    <t>Eingliederungszuschuss für besonders betroffene schwerbehinderte Menschen EGZ-SB</t>
  </si>
  <si>
    <t>Eingliederungszuschuss für Menschen mit Behinderungen und schwerbehinderte Menschen EGZ</t>
  </si>
  <si>
    <t>durchschnittliche Teilnahmedauer (in Tagen)</t>
  </si>
  <si>
    <t>Berichtsmonat=201001:Januar 2010, 201002:Februar 2010, 201003:März 2010, 201004:April 2010, 201005:Mai 2010, 201006:Juni 2010, 201007:Juli 2010, 201008:August 2010, 201009:September 2010, 201010:Oktober 2010, 201011:November 2010, 201012:Dezember 2010, 201101:Januar 2011, 201102:Februar 2011, 201103:März 2011, 201104:April 2011, 201105:Mai 2011, 201106:Juni 2011, 201107:Juli 2011, 201108:August 2011, 201109:September 2011, 201110:Oktober 2011, 201111:November 2011, 201112:Dezember 2011, 201201:Januar 2012, 201202:Februar 2012, 201203:März 2012, 201204:April 2012, 201205:Mai 2012, 201206:Juni 2012, 201207:Juli 2012, 201208:August 2012, 201209:September 2012, 201210:Oktober 2012, 201211:November 2012, 201212:Dezember 2012, 201301:Januar 2013, 201302:Februar 2013, 201303:März 2013, 201304:April 2013, 201305:Mai 2013, 201306:Juni 2013, 201307:Juli 2013, 201308:August 2013, 201309:September 2013, 201310:Oktober 2013, 201311:November 2013, 201312:Dezember 2013, 201401:Januar 2014, 201402:Februar 2014, 201403:März 2014, 201404:April 2014, 201405:Mai 2014, 201406:Juni 2014, 201407:Juli 2014, 201408:August 2014, 201409:September 2014, 201410:Oktober 2014, 201411:November 2014, 201412:Dezember 2014, 201501:Januar 2015, 201502:Februar 2015, 201503:März 2015, 201504:April 2015, 201505:Mai 2015, 201506:Juni 2015, 201507:Juli 2015, 201508:August 2015, 201509:September 2015, 201510:Oktober 2015, 201511:November 2015, 201512:Dezember 2015, 201601:Januar 2016, 201602:Februar 2016, 201603:März 2016, 201604:April 2016, 201605:Mai 2016, 201606:Juni 2016, 201607:Juli 2016, 201608:August 2016, 201609:September 2016, 201610:Oktober 2016, 201611:November 2016, 201612:Dezember 2016, 201701:Januar 2017, 201702:Februar 2017, 201703:März 2017, 201704:April 2017, 201705:Mai 2017, 201706:Juni 2017, 201707:Juli 2017, 201708:August 2017, 201709:September 2017, 201710:Oktober 2017, 201711:November 2017, 201712:Dezember 2017, 201801:Januar 2018, 201802:Februar 2018, 201803:März 2018, 201804:April 2018 Und {Monatswert Gebietsstand}=20180700 Und {Kennung Teilnehmer}=Zugang, Bestand, Abgang Und {Rehafall ja/nein}=J:Ja</t>
  </si>
  <si>
    <t>K_Rechtskreis</t>
  </si>
  <si>
    <t>darunter: begleitete betriebliche Ausbildung</t>
  </si>
  <si>
    <t>Insgesamt (Summe 1. + 2.)</t>
  </si>
  <si>
    <t>Unterstützte Beschäftigung</t>
  </si>
  <si>
    <t>{Monatswert Gebietsstand}=20180700 Und {Kennung Teilnehmer}=Zugang, Bestand</t>
  </si>
  <si>
    <t>bisherige Dauer der Rehabilitation</t>
  </si>
  <si>
    <t>Impressum</t>
  </si>
  <si>
    <t>Titel:</t>
  </si>
  <si>
    <t>Region:</t>
  </si>
  <si>
    <t>Berichtsmonat:</t>
  </si>
  <si>
    <t>Erstellungsdatum:</t>
  </si>
  <si>
    <t>Hinweise:</t>
  </si>
  <si>
    <t>Herausgeberin:</t>
  </si>
  <si>
    <t>Bundesagentur für Arbeit</t>
  </si>
  <si>
    <t>Statistik</t>
  </si>
  <si>
    <t>Rückfragen an:</t>
  </si>
  <si>
    <t>E-Mail:</t>
  </si>
  <si>
    <t>Hotline:</t>
  </si>
  <si>
    <t>Fax:</t>
  </si>
  <si>
    <t>Internet:</t>
  </si>
  <si>
    <t>Zitierhinweis:</t>
  </si>
  <si>
    <t>Nutzungsbedingungen:</t>
  </si>
  <si>
    <t>.X Veränderung größer als 250%</t>
  </si>
  <si>
    <t xml:space="preserve">1) Veränderung in Prozent bzw. bei der durchschnittlichen Teilnahmedauer in Tagen </t>
  </si>
  <si>
    <t>Qualitätsbericht Förderstatistik</t>
  </si>
  <si>
    <t>Statistik-Infoseite</t>
  </si>
  <si>
    <t>Im Internet stehen statistische Informationen unterteilt nach folgenden Themenbereichen zur Verfügung:</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</si>
  <si>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</si>
  <si>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</si>
  <si>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</si>
  <si>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</si>
  <si>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</si>
  <si>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</si>
  <si>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</si>
  <si>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</si>
  <si>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</si>
  <si>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x</t>
  </si>
  <si>
    <t>Periodizität:</t>
  </si>
  <si>
    <t>monatlich</t>
  </si>
  <si>
    <t>Produktlinie/Reihe:</t>
  </si>
  <si>
    <t>Tabellen</t>
  </si>
  <si>
    <t>Teilhabe von Menschen mit Behinderungen Arbeitsleben (Rehabilitanden)</t>
  </si>
  <si>
    <t>Förderung der Teilhabe von Menschen mit Behinderungen am Arbeitsleben</t>
  </si>
  <si>
    <t>Eintritte von Rehabilitanden in Maßnahmen zur Förderung der Teilhabe von Menschen mit Behinderungen am Arbeitsleben nach Maßnahmeart</t>
  </si>
  <si>
    <t>Bestand von Rehabilitanden in Maßnahmen zur Förderung der Teilhabe von Menschen mit Behinderungen am Arbeitsleben nach Maßnahmeart</t>
  </si>
  <si>
    <t>Rehabilitanden in Maßnahmen zur Förderung der Teilhabe von Menschen mit Behinderungen am Arbeitsleben im Zeitverlauf</t>
  </si>
  <si>
    <t>Rehabilitanden in Maßnahmen zur Förderung der Teilhabe von Menschen mit Behinderungen am Arbeitsleben nach der Reha-relevanten Behinderungsart</t>
  </si>
  <si>
    <t>8. Rehabilitanden in Maßnahmen zur Förderung der Teilhabe von Menschen mit Behinderungen am Arbeitsleben im Zeitverlauf</t>
  </si>
  <si>
    <t>4a. Bestand an Rehabilitanden nach der Reha-relevanten Behinderungsart</t>
  </si>
  <si>
    <t>4a. Abgang an Rehabilitanden nach der Reha-relevanten Behinderungsart</t>
  </si>
  <si>
    <t>X</t>
  </si>
  <si>
    <t>gleitender 12-Monats-durchschnitt</t>
  </si>
  <si>
    <t>Förderungen aus dem Vermittlungsbudget</t>
  </si>
  <si>
    <t>.X</t>
  </si>
  <si>
    <t>Förderung und berufliche Rehabilitation</t>
  </si>
  <si>
    <t>Bildung</t>
  </si>
  <si>
    <t>Einnahmen/Ausgaben</t>
  </si>
  <si>
    <t>Familien und Kinder</t>
  </si>
  <si>
    <t>darunter: Eingangsverfahren und Berufsbildungsbereich</t>
  </si>
  <si>
    <t>durchschn. Dauer der Arbeitslosigkeit (in Tagen)</t>
  </si>
  <si>
    <t>Zugang/Bestand und Abgang an Rehabilitanden nach der Reha-relevanten Behinderungsart</t>
  </si>
  <si>
    <t>Jahr 2019</t>
  </si>
  <si>
    <t xml:space="preserve">Methodische Hinweise zur Verbleibsermittlung </t>
  </si>
  <si>
    <r>
      <rPr>
        <b/>
        <sz val="10"/>
        <rFont val="Arial"/>
        <family val="2"/>
      </rPr>
      <t>Definition der Kennzahlen</t>
    </r>
    <r>
      <rPr>
        <b/>
        <sz val="9"/>
        <rFont val="Arial"/>
        <family val="2"/>
      </rPr>
      <t xml:space="preserve">
</t>
    </r>
    <r>
      <rPr>
        <sz val="9"/>
        <rFont val="Arial"/>
        <family val="2"/>
      </rPr>
      <t>Um Vergleiche der Ergebnisse der Verbleibsanalyse über verschiedene Regionen oder auch im zeitlichen Verlauf abbilden zu können, werden die absoluten Austrittszahlen nach den verschiedenen Arbeitsmarktstatus jeweils in Beziehung zu den Austritten insgesamt dargestellt. Die entsprechenden Indikatoren werden im Folgenden definiert.</t>
    </r>
  </si>
  <si>
    <r>
      <rPr>
        <b/>
        <sz val="10"/>
        <color indexed="8"/>
        <rFont val="Arial"/>
        <family val="2"/>
      </rPr>
      <t>Eingliederungsquote – Verbleib in sozialversicherungspflichtiger Beschäftigung (EQ)</t>
    </r>
    <r>
      <rPr>
        <sz val="10"/>
        <color indexed="8"/>
        <rFont val="Arial"/>
        <family val="2"/>
      </rPr>
      <t xml:space="preserve">
</t>
    </r>
    <r>
      <rPr>
        <sz val="9"/>
        <color indexed="8"/>
        <rFont val="Arial"/>
        <family val="2"/>
      </rPr>
      <t>Die Integration in Arbeit ist sowohl im SGB III als auch im SGB II das zentrale Ziel der Arbeitsagenturen und Jobcenter. Die sozialversicherungspflichtige Beschäftigung hat an der Erwerbstätigkeit in Deutschland mit Abstand den größten Anteil. Insofern ist die EQ einer der zentralen Indikatoren in der Verbleibsanalyse.</t>
    </r>
  </si>
  <si>
    <r>
      <rPr>
        <b/>
        <sz val="10"/>
        <color indexed="8"/>
        <rFont val="Arial"/>
        <family val="2"/>
      </rPr>
      <t>Nina-Quote - Verbleib nicht nachweisbar (NinaQ)</t>
    </r>
    <r>
      <rPr>
        <sz val="10"/>
        <color indexed="8"/>
        <rFont val="Arial"/>
        <family val="2"/>
      </rPr>
      <t xml:space="preserve">
</t>
    </r>
    <r>
      <rPr>
        <sz val="9"/>
        <color indexed="8"/>
        <rFont val="Arial"/>
        <family val="2"/>
      </rPr>
      <t>Diese Größe gibt Auskunft darüber, wie hoch der Anteil der Personen ist, über die die Förderstatistik zum betreffenden Zeitpunkt keine Aussage zum Verbleib treffen kann. Die Gründe hierfür können zum Beispiel die Aufnahme einer ungeförderten selbständigen Tätigkeit, eine Beschäftigungsaufnahme im Ausland oder das Ausscheiden aus dem Erwerbsleben sein. Je nach betrachtetem Instrument muss die Interpretation der Nina-Quote unterschiedlich ausfallen. Auch variiert das Niveau dieser Größe je nach Zielsetzung der Instrumente.</t>
    </r>
  </si>
  <si>
    <r>
      <rPr>
        <b/>
        <sz val="10"/>
        <color indexed="8"/>
        <rFont val="Arial"/>
        <family val="2"/>
      </rPr>
      <t>Im Verbleibsintervall an mehr als 7 Tagen sozialversicherungspflichtig beschäftigt (Svp7)</t>
    </r>
    <r>
      <rPr>
        <sz val="10"/>
        <color indexed="8"/>
        <rFont val="Arial"/>
        <family val="2"/>
      </rPr>
      <t xml:space="preserve">
</t>
    </r>
    <r>
      <rPr>
        <sz val="9"/>
        <color indexed="8"/>
        <rFont val="Arial"/>
        <family val="2"/>
      </rPr>
      <t xml:space="preserve">Anders als die bisher beschriebenen Indikatoren bildet diese Kennzahl ab, ob überhaupt eine Beschäftigungsaufnahme nach einer Förderung erfolgt ist, auch wenn diese zum Verbleibsintervall-Ende nicht mehr besteht. Im Vergleich zur Eingliederungsquote fällt sie höher aus. Die Größe </t>
    </r>
    <r>
      <rPr>
        <i/>
        <sz val="9"/>
        <color indexed="8"/>
        <rFont val="Arial"/>
        <family val="2"/>
      </rPr>
      <t>an mehr als sieben Tagen sozialversicherungspflichtig beschäftigt</t>
    </r>
    <r>
      <rPr>
        <sz val="9"/>
        <color indexed="8"/>
        <rFont val="Arial"/>
        <family val="2"/>
      </rPr>
      <t xml:space="preserve"> bildet die Übergänge in Beschäftigung also umfassender ab.</t>
    </r>
  </si>
  <si>
    <t xml:space="preserve">Methodische Hinweise zur Förderstatistik 
</t>
  </si>
  <si>
    <r>
      <rPr>
        <b/>
        <sz val="10"/>
        <rFont val="Arial"/>
        <family val="2"/>
      </rPr>
      <t xml:space="preserve">Regionale Zuordnung
</t>
    </r>
    <r>
      <rPr>
        <sz val="9"/>
        <rFont val="Arial"/>
        <family val="2"/>
      </rPr>
      <t xml:space="preserve">Die regionale Zuordnung einer Förderung erfolgt standardmäßig nach dem Wohnort der teilnehmenden Person. Es kann aber auch dargestellt werden, welche Arbeitsagentur oder welches Jobcenter die Kosten einer Förderung trägt. </t>
    </r>
  </si>
  <si>
    <t>Wartezeit und Hochrechnung</t>
  </si>
  <si>
    <t>Methodenberichte zum Thema Förderung</t>
  </si>
  <si>
    <t>Datenausfall</t>
  </si>
  <si>
    <t>ältere Ausfälle</t>
  </si>
  <si>
    <t xml:space="preserve">7. Bestand von Rehabilitanden in Maßnahmen zur Förderung der Teilhabe von Menschen mit Behinderungen am Arbeitsleben nach Maßnahmeart </t>
  </si>
  <si>
    <r>
      <t>Veränderung
(Sp.11)
zum Vorjahr</t>
    </r>
    <r>
      <rPr>
        <vertAlign val="superscript"/>
        <sz val="8"/>
        <rFont val="Arial"/>
        <family val="2"/>
      </rPr>
      <t xml:space="preserve"> 1)</t>
    </r>
  </si>
  <si>
    <r>
      <t>Veränderung
(Sp.14)
zum Vorjahr</t>
    </r>
    <r>
      <rPr>
        <vertAlign val="superscript"/>
        <sz val="8"/>
        <rFont val="Arial"/>
        <family val="2"/>
      </rPr>
      <t xml:space="preserve"> 1)</t>
    </r>
  </si>
  <si>
    <r>
      <t>Veränderung
(Sp.17)
zum Vorjahr</t>
    </r>
    <r>
      <rPr>
        <vertAlign val="superscript"/>
        <sz val="8"/>
        <rFont val="Arial"/>
        <family val="2"/>
      </rPr>
      <t xml:space="preserve"> 1)</t>
    </r>
  </si>
  <si>
    <r>
      <t>Veränderung
(Sp.20)
zum Vorjahr</t>
    </r>
    <r>
      <rPr>
        <vertAlign val="superscript"/>
        <sz val="8"/>
        <rFont val="Arial"/>
        <family val="2"/>
      </rPr>
      <t xml:space="preserve"> 1)</t>
    </r>
  </si>
  <si>
    <r>
      <t>Veränderung
(Sp.23)
zum Vorjahr</t>
    </r>
    <r>
      <rPr>
        <vertAlign val="superscript"/>
        <sz val="8"/>
        <rFont val="Arial"/>
        <family val="2"/>
      </rPr>
      <t xml:space="preserve"> 1)</t>
    </r>
  </si>
  <si>
    <r>
      <t>Veränderung
(Sp.26)
zum Vorjahr</t>
    </r>
    <r>
      <rPr>
        <vertAlign val="superscript"/>
        <sz val="8"/>
        <rFont val="Arial"/>
        <family val="2"/>
      </rPr>
      <t xml:space="preserve"> 1)</t>
    </r>
  </si>
  <si>
    <t>Methodische Hinweise zur Statistik der Teilhabe am Arbeitsleben von Menschen mit Behinderungen (Reha-Statistik)</t>
  </si>
  <si>
    <t>Diese Statistik berichtet über Rehabilitandinnen und Rehabilitanden, für die die Bundesagentur für Arbeit (BA) als Rehabilitationsträger zuständig ist.</t>
  </si>
  <si>
    <t>1) Rehabilitandinnen und Rehabilitanden</t>
  </si>
  <si>
    <t>2) Förderung der Teilhabe am Arbeitsleben von Menschen mit Behinderungen</t>
  </si>
  <si>
    <t>Methodische Hinweise Förderstatistik</t>
  </si>
  <si>
    <t>Ausbildungsmarkt</t>
  </si>
  <si>
    <t>Regionale Mobilität</t>
  </si>
  <si>
    <t>Abkürzungsverzeichnis</t>
  </si>
  <si>
    <t>*) Aus Datenschutzgründen und Gründen der statistischen Geheimhaltung werden Zahlenwerte von 1 oder 2 und Daten, aus denen rechnerisch auf einen solchen Zahlenwert geschlossen werden kann, anonymisiert.</t>
  </si>
  <si>
    <t>Eingliede-
rungsquote
(EQ)</t>
  </si>
  <si>
    <t>9. Verbleib nach Austritt von Rehabilitanden aus Maßnahmen zur Förderung der Teilhabe von Menschen mit Behinderungen am Arbeitsleben</t>
  </si>
  <si>
    <t>Austritte Insgesamt</t>
  </si>
  <si>
    <t>Plausibilität XSozial-BA-SGB II</t>
  </si>
  <si>
    <r>
      <rPr>
        <b/>
        <sz val="10"/>
        <color indexed="8"/>
        <rFont val="Arial"/>
        <family val="2"/>
      </rPr>
      <t>Folgeförderungsquote – Verbleib in Folgeförderung (FFQ)</t>
    </r>
    <r>
      <rPr>
        <sz val="10"/>
        <color indexed="8"/>
        <rFont val="Arial"/>
        <family val="2"/>
      </rPr>
      <t xml:space="preserve">
</t>
    </r>
    <r>
      <rPr>
        <sz val="9"/>
        <color indexed="8"/>
        <rFont val="Arial"/>
        <family val="2"/>
      </rPr>
      <t>Die FFQ bildet ab, wie viele Personen nach einer Förderung eine weitere – ergänzende oder aufbauende – Förderung erhalten.</t>
    </r>
  </si>
  <si>
    <t>Verbleib nach Austritt von Rehabilitanden aus Maßnahmen zur Förderung der Teilhabe von Menschen mit Behinderungen am Arbeitsleben</t>
  </si>
  <si>
    <t>Eintritte (Jahressumme)</t>
  </si>
  <si>
    <t>Austritte (Jahressumme)</t>
  </si>
  <si>
    <t>Jahr 2020</t>
  </si>
  <si>
    <t>Fachstatistiken:</t>
  </si>
  <si>
    <t>Arbeitsuche, Arbeitslosigkeit und Unterbeschäftigung</t>
  </si>
  <si>
    <t>Gemeldete Arbeitsstellen</t>
  </si>
  <si>
    <t>Themen im Fokus:</t>
  </si>
  <si>
    <t>Corona</t>
  </si>
  <si>
    <t>Demografie</t>
  </si>
  <si>
    <t>Eingliederungsbilanzen</t>
  </si>
  <si>
    <t>Entgelt</t>
  </si>
  <si>
    <t>Fachkräftebedarf</t>
  </si>
  <si>
    <t>Menschen mit Behinderungen</t>
  </si>
  <si>
    <t>Zeitarbeit</t>
  </si>
  <si>
    <t>Statistik-Service Südost</t>
  </si>
  <si>
    <t>90328 Nürnberg</t>
  </si>
  <si>
    <t>Statistik-Service-Suedost@arbeitsagentur.de</t>
  </si>
  <si>
    <t>0911/179-8001</t>
  </si>
  <si>
    <t>0911/179-908001</t>
  </si>
  <si>
    <t>Auftragsnummer 276651</t>
  </si>
  <si>
    <r>
      <rPr>
        <b/>
        <sz val="10"/>
        <color indexed="8"/>
        <rFont val="Arial"/>
        <family val="2"/>
      </rPr>
      <t xml:space="preserve">Art der Datengewinnung 
</t>
    </r>
    <r>
      <rPr>
        <sz val="9"/>
        <color indexed="8"/>
        <rFont val="Arial"/>
        <family val="2"/>
      </rPr>
      <t>Die Daten der Förderstatistik werden als Sekundärstatistik aus Prozessdaten von Agenturen für Arbeit und Jobcentern zu Förderungen von Personen in Form einer Vollerhebung gewonnen.
Grundlage für die Erstellung der Förderstatistik ist für alle Arbeitsagenturen und Jobcenter als gemeinsamer Einrichtung (gE) das operative IT-Verfahren computergestützte Sachbearbeitung (COSACH), in dem alle förderungsrelevanten Informationen über Teilnahmen, Maßnahmen und Träger im Rahmen der Geschäftsprozesse laufend aktualisiert werden.
Jobcenter, die die Aufgaben als Träger der Grundsicherung in Form eines zugelassenen kommunalen Trägers (zkT) durchführen, übermitteln die Daten zur Förderung nach dem Datenstandard XSozial-BA-SGB II gemäß § 51b SGB II. Die Förderinformationen werden seit Anfang 2006 von der Statistik der Bundesagentur für Arbeit (BA) aufbereitet. Daten aus den Quellen XSozial und BA-Fachverfahren werden mittels des XSozial-Maßnahmeartschlüssels bzw. der COSACH-Kennzeichnung einer übergreifenden Systematik von Förderarten zugeordnet. Auf dieser Basis werden Kennzahlen nach einheitlichen Vorgaben berechnet. Damit wird die Vergleichbarkeit der Förderstatistiken aus den unterschiedlichen Datenquellen gewährleistet.
In die Förderstatistik fließen auch soziodemographische Merkmale, Informationen zum Leistungsbezug sowie zum Arbeitslosigkeits- und Beschäftigungsstatus der Teilnehmenden ein. Diese Daten stammen aus anderen Verfahren der Statistik der BA und werden an die Förderdaten angefügt.</t>
    </r>
  </si>
  <si>
    <r>
      <t xml:space="preserve">Wartezeit
</t>
    </r>
    <r>
      <rPr>
        <sz val="9"/>
        <color indexed="8"/>
        <rFont val="Arial"/>
        <family val="2"/>
      </rPr>
      <t xml:space="preserve">Als Vollerhebung auf der Basis von Verfahrensdaten ist die Vollständigkeit der Daten der Förderstatistik in der Regel gewährleistet.
Die Erfassung in den operativen IT-Fachverfahren erfolgt jedoch nicht immer zeitnah, sondern mit teilweise erheblichen Verzögerungen, so dass von einer unvollzähligen Erhebungsgesamtheit am aktuellen Rand auszugehen ist.
Deshalb ist die Förderstatistik der BA so konzipiert, dass endgültige Ergebnisse für einen Berichtszeitraum bzw. Stichtag erst nach einer Wartezeit von drei Monaten festgeschrieben werden. Nacherfassungen innerhalb dieser Wartezeit fließen in das Ergebnis für den jeweiligen Berichtsmonat ein. Die Ergebnisse für den aktuellen Berichtsmonat und die beiden Vormonate sind vorläufig und aufgrund noch nicht erfasster Vorgänge im Vergleich mit dem endgültigen Ergebnis in der Regel untererfasst.
Aufgrund dieser Nacherfassungen von Förderdaten am aktuellen Rand und der daraus resultierenden unvollzähligen Erhebungsgesamtheit ist die zeitliche Vergleichbarkeit der vorläufigen statistischen Ergebnisse für die jeweils drei aktuellsten Berichtsmonate mit Ergebnissen früherer Berichtsmonate (Vormonats-/Vor-jahresvergleich) grundsätzlich nicht gegeben. </t>
    </r>
  </si>
  <si>
    <r>
      <rPr>
        <b/>
        <sz val="10"/>
        <color indexed="8"/>
        <rFont val="Arial"/>
        <family val="2"/>
      </rPr>
      <t xml:space="preserve">Plausibilität XSozial
</t>
    </r>
    <r>
      <rPr>
        <sz val="9"/>
        <color indexed="8"/>
        <rFont val="Arial"/>
        <family val="2"/>
      </rPr>
      <t>Es ist möglich, dass Träger, die über den Datenstandard XSozial-BA-SGB II melden, unplausible Daten liefern. Unplausible Daten werden in der Berichterstattung gekennzeichnet. Die folgende Tabelle enthält Informationen, für welche Träger in welchem Berichtsmonat die gemeldeten Daten als unplausibel eingestuft wurden.</t>
    </r>
  </si>
  <si>
    <t>Weitere Informationen können den folgenden Publikationen entnommen werden:</t>
  </si>
  <si>
    <t>Handbuch XSozial-BA-SGB-II Förderstatistik</t>
  </si>
  <si>
    <t>Jahr 2021</t>
  </si>
  <si>
    <t>Budget für Ausbildung</t>
  </si>
  <si>
    <t>Teilhabebegleitung</t>
  </si>
  <si>
    <t xml:space="preserve">Die Darstellung von allgemeinen Leistungen zur Teilhabe wurde angepasst und orientiert sich jetzt direkt am Fördergeschehen. Die bisher separat aufgeführten Förderungen mit Eingliederungszuschuss als Leistungen zur Teilhabe werden zukünftig als Teil der allgemeinen Leistungen dargestellt. </t>
  </si>
  <si>
    <t>begleitende Phase der Assistierten Ausbildung</t>
  </si>
  <si>
    <t>Assistierte Ausbildung mit ausbildungsvorbereitender Phase</t>
  </si>
  <si>
    <t>Vorphase der Assistierten Ausbildung</t>
  </si>
  <si>
    <t>2)</t>
  </si>
  <si>
    <t xml:space="preserve">Verbleib von Teilnehmenden – Zielsetzung arbeitsmarktpolitischer Instrumente beider Rechtskreise </t>
  </si>
  <si>
    <t>Förderung im Rechtskreis…</t>
  </si>
  <si>
    <t>Zielsetzung</t>
  </si>
  <si>
    <t>Aktivierung und berufliche Eingliederung</t>
  </si>
  <si>
    <t>Arbeitsaufnahme – abhängige Beschäftigung</t>
  </si>
  <si>
    <t>Maßnahmen zur Aktivierung und beruflichen Eingliederung</t>
  </si>
  <si>
    <t>dar. bei einem Träger</t>
  </si>
  <si>
    <t>vorbereiten, heranführen – Arbeitsmarkt oder Folgeförderung</t>
  </si>
  <si>
    <t>Heranführung an selbständige Tätigkeit</t>
  </si>
  <si>
    <t>Vorbereiten, heranführen – Folgeförderung</t>
  </si>
  <si>
    <t>Stabilisierung einer Beschäftigungsaufnahme</t>
  </si>
  <si>
    <t>Stabilisierung der Beschäftigung</t>
  </si>
  <si>
    <t>Kombinationsleistung</t>
  </si>
  <si>
    <t xml:space="preserve">dar. bei einem Arbeitgeber </t>
  </si>
  <si>
    <t>Förderung schwer zu erreichender junger Menschen</t>
  </si>
  <si>
    <t>Berufswahl und Berufsausbildung</t>
  </si>
  <si>
    <t>Berufseinstiegsbegleitung</t>
  </si>
  <si>
    <t>vorbereiten, heranführen – Ausbildungsmarkt</t>
  </si>
  <si>
    <t>Assistierte Ausbildung</t>
  </si>
  <si>
    <t>Berufsvorbereitende Bildungsmaßnahmen</t>
  </si>
  <si>
    <t>Ausbildungsaufnahme</t>
  </si>
  <si>
    <t xml:space="preserve">Ausbildungsbegleitende Hilfen </t>
  </si>
  <si>
    <t>Stabilisierung der Ausbildung</t>
  </si>
  <si>
    <t>Zuschüsse z. Ausbildungsvergütung f. Menschen m. Behinderungen u. schwerbeh. Menschen</t>
  </si>
  <si>
    <t>Berufliche Weiterbildung</t>
  </si>
  <si>
    <t>Förderung beruflicher Weiterbildung</t>
  </si>
  <si>
    <t>Förderung beruflicher Weiterbildung (ohne Beschäftigtenqualifizierung)</t>
  </si>
  <si>
    <t>Berufliche Weiterbildung mit Abschluss</t>
  </si>
  <si>
    <t>Sonstige berufliche Weiterbildung</t>
  </si>
  <si>
    <t>vorbereiten, heranführen – Folgeförderung</t>
  </si>
  <si>
    <t>Berufliche Weiterbildung Beschäftigter (Beschäftigtenqualifizierung)</t>
  </si>
  <si>
    <t xml:space="preserve">Arbeitsentgeltzuschuss zur beruflichen Weiterbildung Beschäftigter </t>
  </si>
  <si>
    <t>Aufnahme einer Erwerbstätigkeit</t>
  </si>
  <si>
    <t>Eingliederungszuschuss</t>
  </si>
  <si>
    <t>Arbeitsaufnahme/Stabilisierung der abhängigen Beschäftigung</t>
  </si>
  <si>
    <t>Eingliederungszuschuss für besonders betroffene schwerbehinderte Menschen</t>
  </si>
  <si>
    <t>Einstiegsgeld bei abhängiger sv-pflichtiger Erwerbstätigkeit</t>
  </si>
  <si>
    <t>Bundesprogramm Eingliederung langzeitarbeitsloser Leistungsberechtigter</t>
  </si>
  <si>
    <t>Eingliederung von Langzeitarbeitslosen</t>
  </si>
  <si>
    <t>Arbeitsaufnahme – Selbständigkeit</t>
  </si>
  <si>
    <t>Einstiegsgeld bei selbständiger Erwerbstätigkeit</t>
  </si>
  <si>
    <t>besondere Maßnahmen zur Teilhabe von Menschen mit Behinderungen</t>
  </si>
  <si>
    <t>Maßnahmen mit Ziel Integration in Beschäftigung/sv-pflichtige Ausbildung</t>
  </si>
  <si>
    <t>besondere Maßnahmen zur Weiterbildung Reha</t>
  </si>
  <si>
    <t>besondere Maßnahmen zur Ausbildungsförderung. Reha</t>
  </si>
  <si>
    <t>Eingangsverfahren und Berufsbildungsbereich WfbM</t>
  </si>
  <si>
    <t>unterstützte Beschäftigung Reha</t>
  </si>
  <si>
    <t>vorbereitende Maßnahmen mit Ziel der weiterführenden Förderung</t>
  </si>
  <si>
    <t>Eignungsabklärung/Berufsfindung Reha</t>
  </si>
  <si>
    <t>unterstützende Maßnahmen mit Ziel Erhaltung oder Erlangung einer Beschäftigung</t>
  </si>
  <si>
    <t>Arbeits-/Ausbildungsaufnahme – abhängige Beschäftigung</t>
  </si>
  <si>
    <t>Beauftragung Integrationsfachdienst mit Vermittlung</t>
  </si>
  <si>
    <t>Beschäftigung schaffende Maßnahmen</t>
  </si>
  <si>
    <t>Arbeitsgelegenheiten</t>
  </si>
  <si>
    <t>Förderung von Arbeitsverhältnissen</t>
  </si>
  <si>
    <t>Bundesprogramm Soziale Teilhabe am Arbeitsmarkt</t>
  </si>
  <si>
    <t>Teilhabe am Arbeitsmarkt</t>
  </si>
  <si>
    <t>Freie Förderung</t>
  </si>
  <si>
    <t>alle Zielsetzungen sind möglich</t>
  </si>
  <si>
    <t>Jahr 2022</t>
  </si>
  <si>
    <r>
      <rPr>
        <b/>
        <sz val="10"/>
        <rFont val="Arial"/>
        <family val="2"/>
      </rPr>
      <t>Kurzbeschreibung</t>
    </r>
    <r>
      <rPr>
        <b/>
        <sz val="9"/>
        <rFont val="Arial"/>
        <family val="2"/>
      </rPr>
      <t xml:space="preserve">
</t>
    </r>
    <r>
      <rPr>
        <sz val="9"/>
        <rFont val="Arial"/>
        <family val="2"/>
      </rPr>
      <t>Um sich der Frage zu nähern, ob die Zielsetzung einer Förderung erreicht werden konnte, z. B. ob eine Beschäftigung aufgenommen wurde oder sich eine weitere Förderung angeschlossen hat, steht ein Recherchemodell für den sogenannten Verbleib von Geförderten nach Beendigung einer Förderung zur Verfügung. Mit dessen Hilfe werden Statusinformationen zu Arbeitslosigkeit, sozialversicherungspflichtiger Beschäftigung, Förderung od</t>
    </r>
    <r>
      <rPr>
        <sz val="9"/>
        <color theme="1"/>
        <rFont val="Arial"/>
        <family val="2"/>
      </rPr>
      <t xml:space="preserve">er Anspruchs- bzw. </t>
    </r>
    <r>
      <rPr>
        <sz val="9"/>
        <rFont val="Arial"/>
        <family val="2"/>
      </rPr>
      <t>Leistungsberechtigung (Arbeitsmarktstatus) ermittelt.
Da der nächste Schritt auf dem Weg zur Integration nicht immer unmittelbar nach Ende der Förderung erfolgt bzw. erfolgen kann, wird ein sogenanntes Verbleibsintervall definiert. Es bezeichnet den Zeitraum zwischen dem Tag nach dem Ende der Förderung und einem späteren Beobachtungszeitpunkt. Das Verbleibsintervall beträgt in Standardauswertungen in der Regel sechs Monate, möglich sind jedoch auch Intervalle von 1, 3, 9, 12 oder 18 Monaten. Zum Verbleibsintervall-Ende wird der bzw. die Arbeitsmarktstatus ermittelt.</t>
    </r>
  </si>
  <si>
    <r>
      <rPr>
        <b/>
        <sz val="10"/>
        <color indexed="8"/>
        <rFont val="Arial"/>
        <family val="2"/>
      </rPr>
      <t>Eingliederungsquote Ausbildung – Verbleib in sozialversicherungspflichtiger Ausbildung 
(EQ Ausb)</t>
    </r>
    <r>
      <rPr>
        <sz val="10"/>
        <color indexed="8"/>
        <rFont val="Arial"/>
        <family val="2"/>
      </rPr>
      <t xml:space="preserve">
</t>
    </r>
    <r>
      <rPr>
        <sz val="9"/>
        <color indexed="8"/>
        <rFont val="Arial"/>
        <family val="2"/>
      </rPr>
      <t xml:space="preserve">Die EQ Ausb kann Hinweise geben, inwieweit es gelingt, durch ausbildungsvorbereitende oder -begleitende Maßnahmen eine Ausbildung aufzunehmen. Die Kennzahl ist eine Teilgröße der EQ. </t>
    </r>
    <r>
      <rPr>
        <sz val="9"/>
        <color theme="1"/>
        <rFont val="Arial"/>
        <family val="2"/>
      </rPr>
      <t>Schülerinnen und Schüler</t>
    </r>
    <r>
      <rPr>
        <sz val="9"/>
        <color indexed="8"/>
        <rFont val="Arial"/>
        <family val="2"/>
      </rPr>
      <t xml:space="preserve">, die einen Berufsabschluss an einer Berufsfachschule anstreben, sind nicht enthalten, da sie nicht </t>
    </r>
    <r>
      <rPr>
        <sz val="9"/>
        <color theme="1"/>
        <rFont val="Arial"/>
        <family val="2"/>
      </rPr>
      <t>in einer sozialversicherungspflichtigen Ausbildung beschäftigt</t>
    </r>
    <r>
      <rPr>
        <strike/>
        <sz val="9"/>
        <color theme="1"/>
        <rFont val="Arial"/>
        <family val="2"/>
      </rPr>
      <t xml:space="preserve"> </t>
    </r>
    <r>
      <rPr>
        <sz val="9"/>
        <color theme="1"/>
        <rFont val="Arial"/>
        <family val="2"/>
      </rPr>
      <t>sin</t>
    </r>
    <r>
      <rPr>
        <sz val="9"/>
        <color indexed="8"/>
        <rFont val="Arial"/>
        <family val="2"/>
      </rPr>
      <t>d. Ebenso sind Personen in außerbetrieblichen Berufsausbildungen in Einrichtungen der beruflichen Rehabilitation nicht enthalten, da diese im Rahmen der Meldung zur Sozialversicherung als sozialversicherungspflichtig Beschäftigte</t>
    </r>
    <r>
      <rPr>
        <sz val="9"/>
        <color theme="1"/>
        <rFont val="Arial"/>
        <family val="2"/>
      </rPr>
      <t xml:space="preserve"> und nicht als Auszubildende </t>
    </r>
    <r>
      <rPr>
        <sz val="9"/>
        <color indexed="8"/>
        <rFont val="Arial"/>
        <family val="2"/>
      </rPr>
      <t>gemeldet werden. Letzteres hat fast ausschließlich Auswirkungen auf die EQ Ausb für Instrumente der reha-spezifischen Ausbildungsvorbereitung,</t>
    </r>
    <r>
      <rPr>
        <sz val="9"/>
        <color theme="1"/>
        <rFont val="Arial"/>
        <family val="2"/>
      </rPr>
      <t xml:space="preserve"> insbesondere berufsvorbereitende Bildungsmaßnahmen (BvB).</t>
    </r>
  </si>
  <si>
    <r>
      <rPr>
        <b/>
        <sz val="10"/>
        <rFont val="Arial"/>
        <family val="2"/>
      </rPr>
      <t>Verbleib in sozialversicherungspflichtiger Beschäftigung und leistungsberechtigt (EQ LB)</t>
    </r>
    <r>
      <rPr>
        <sz val="10"/>
        <rFont val="Arial"/>
        <family val="2"/>
      </rPr>
      <t xml:space="preserve">
</t>
    </r>
    <r>
      <rPr>
        <sz val="9"/>
        <rFont val="Arial"/>
        <family val="2"/>
      </rPr>
      <t>Diese Kennzahl ist insbesondere im Rechtskreis SGB II von Bedeutung: Die vollständige Überwindung von Hilfebedürftigkeit ist auch bei Aufnahme einer sozialversicherungspflichtigen Beschäftigung nicht immer gegeben. Die Gründe dafür sind vielschichtig, so kann bspw. der Umfang der Beschäftigung oder das Lohnniveau zu gering oder die Bedarfsgemeinschaft zu groß sein.</t>
    </r>
  </si>
  <si>
    <r>
      <rPr>
        <b/>
        <sz val="10"/>
        <rFont val="Arial"/>
        <family val="2"/>
      </rPr>
      <t>Verbleib in Leistungsberechtigung und arbeitslos (LB Alo)</t>
    </r>
    <r>
      <rPr>
        <sz val="10"/>
        <rFont val="Arial"/>
        <family val="2"/>
      </rPr>
      <t xml:space="preserve">
</t>
    </r>
    <r>
      <rPr>
        <sz val="9"/>
        <rFont val="Arial"/>
        <family val="2"/>
      </rPr>
      <t xml:space="preserve">Diese Größe ist eine Teilgröße der Leistungsberechtigtenquote und gibt einen weiter differenzierten Blick auf Personen, die Hilfebedürftigkeit bisher nicht überwinden konnten oder weiterhin </t>
    </r>
    <r>
      <rPr>
        <sz val="9"/>
        <color theme="1"/>
        <rFont val="Arial"/>
        <family val="2"/>
      </rPr>
      <t>Anspruch auf Arbeitslosengeld haben. Der Personenkreis kann üblicherweise als direkt verfügbares Poten</t>
    </r>
    <r>
      <rPr>
        <sz val="9"/>
        <rFont val="Arial"/>
        <family val="2"/>
      </rPr>
      <t>zial für die Arbeitsmarktintegration gesehen werden.</t>
    </r>
  </si>
  <si>
    <t>2) Die Daten der Assistierten Ausbildung sind ab Berichtsmonat September 2021 nur eingeschränkt mit vorhergehenden Zeiträumen vergleichbar (siehe Hintergrundinfo:  https://statistik.arbeitsagentur.de/DE/Statischer-Content/Grundlagen/Methodik-Qualitaet/Methodenberichte/Foerderstatistik/Generische-Publikationen/Hintergrundinfo-Assistierte-Ausbildung-Berichterstattung.pdf)</t>
  </si>
  <si>
    <t>1) Die Daten der Assistierten Ausbildung sind ab Berichtsmonat September 2021 nur eingeschränkt mit vorhergehenden Zeiträumen vergleichbar (siehe Hintergrundinfo:  https://statistik.arbeitsagentur.de/DE/Statischer-Content/Grundlagen/Methodik-Qualitaet/Methodenberichte/Foerderstatistik/Generische-Publikationen/Hintergrundinfo-Assistierte-Ausbildung-Berichterstattung.pdf)</t>
  </si>
  <si>
    <t>2) Die Daten der ausbildungsbegleitenden Hilfen (abH) sind ab Berichtsmonat September 2021 nicht mit vorhergehenden Zeiträumen vergleichbar. Ursache ist die Anpassung der §§ 74 ff. SGB III, womit die ausbildungsbegleitenden Hilfen in die Assistierte Ausbildung (AsA) integriert wurden. Deshalb wech-selten im September 2021 zahlreiche Teilnehmende aus abH in AsA. Bei Verbleibsauswertungen steigt die Folgeförderungsquote und die "Eingliederungsquote Ausbildung", während der Verbleib in „sv-pflichtige Beschäftigung (keine Ausbildung)“ anteilsmäßig sinkt.</t>
  </si>
  <si>
    <t>dav. begleitende Phase der Assistierten Ausbildung</t>
  </si>
  <si>
    <t>Jüngere</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</si>
  <si>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</si>
  <si>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</si>
  <si>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</si>
  <si>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b/>
        <sz val="10"/>
        <color theme="1"/>
        <rFont val="Arial"/>
        <family val="2"/>
      </rPr>
      <t>Verbleib in Leistungsberechtigung und in Folgeförderung (LB FF)</t>
    </r>
    <r>
      <rPr>
        <sz val="10"/>
        <color theme="1"/>
        <rFont val="Arial"/>
        <family val="2"/>
      </rPr>
      <t xml:space="preserve">
</t>
    </r>
    <r>
      <rPr>
        <sz val="9"/>
        <color theme="1"/>
        <rFont val="Arial"/>
        <family val="2"/>
      </rPr>
      <t>Nicht jedes Instrument hat originär das Ziel der Arbeitsaufnahme, einige weisen auch einen vorbereitenden Charakter auf. Die Kennzahl zu Personen, die nach Beendigung der Maßnahme Anspruchsberechtigte Arbeitslosengeld (AB Alg) bzw. Regelleistungsberechtigte SGB II (RLB) sind und bereits an einer weiterführenden Förderung teilnehmen, muss immer vor dem Hintergrund der Gesamtstrategie gesehen werden.</t>
    </r>
  </si>
  <si>
    <t>Methodische Hinweise zur Verbleibsermittlung</t>
  </si>
  <si>
    <t>Stand: 13.01.2023</t>
  </si>
  <si>
    <t>Transformation</t>
  </si>
  <si>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</si>
  <si>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</si>
  <si>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Langzeitarbeitslos vor Eintritt</t>
  </si>
  <si>
    <t>Gering qualifiziert</t>
  </si>
  <si>
    <t>Jahr 2023</t>
  </si>
  <si>
    <r>
      <rPr>
        <b/>
        <sz val="10"/>
        <color theme="1"/>
        <rFont val="Arial"/>
        <family val="2"/>
      </rPr>
      <t>Menschen mit Behinderungen</t>
    </r>
    <r>
      <rPr>
        <sz val="9"/>
        <color theme="1"/>
        <rFont val="Arial"/>
        <family val="2"/>
      </rPr>
      <t xml:space="preserve">
Rehabilitandinnen und Rehabilitanden sind Menschen mit Behinderungen im Sinne des § 19 Sozialgesetzbuch (SGB) III, deren Aussichten, am Arbeitsleben teilzuhaben oder weiter teilzuhaben, wegen Art oder Schwere ihrer Behinderung im Sinne von § 2 Abs. 1 SGB IX nicht nur vorübergehend wesentlich gemindert sind und die deshalb Hilfen zur Teilhabe am Arbeitsleben benötigen. Dies umfasst auch Menschen mit einer Lernbehinderung. Menschen, denen eine Behinderung mit den oben genannten Folgen droht, stehen Menschen mit Behinderungen gleich. 
Menschen mit Behinderungen sind nach § 2 Abs. 1 SGB IX Personen, die körperliche, seelische, geistige oder Sinnesbeeinträchtigungen haben, die sie wegen einstellungs- und umweltbedingter Barrieren mit hoher Wahrscheinlichkeit länger als sechs Monate an der gleichberechtigten Teilhabe an der Gesellschaft hindern können. Eine Beeinträchtigung in diesem Sinne liegt vor, wenn der Körper- und Gesundheitszustand von dem für das Lebensalter typischen Zustand abweicht. Menschen sind von Behinderung bedroht, wenn eine entsprechende Beeinträchtigung zu erwarten ist.
</t>
    </r>
  </si>
  <si>
    <r>
      <rPr>
        <b/>
        <sz val="10"/>
        <color theme="1"/>
        <rFont val="Arial"/>
        <family val="2"/>
      </rPr>
      <t>Teilhabe am Arbeitsleben</t>
    </r>
    <r>
      <rPr>
        <sz val="9"/>
        <color theme="1"/>
        <rFont val="Arial"/>
        <family val="2"/>
      </rPr>
      <t xml:space="preserve">
Für die Entscheidung, ob Menschen mit Behinderungen eine berufliche Rehabilitation erhalten, ist maßgebend, ob die Behinderung die Teilhabe am Arbeitsleben wesentlich beeinträchtigt oder absehbar zu beeinträchtigen droht. Nicht entscheidend ist hingegen der anerkannte Grad der Behinderung (GdB).</t>
    </r>
  </si>
  <si>
    <r>
      <rPr>
        <b/>
        <sz val="10"/>
        <color theme="1"/>
        <rFont val="Arial"/>
        <family val="2"/>
      </rPr>
      <t>Berufliche Erst- und Wiedereingliederung</t>
    </r>
    <r>
      <rPr>
        <sz val="9"/>
        <color theme="1"/>
        <rFont val="Arial"/>
        <family val="2"/>
      </rPr>
      <t xml:space="preserve">
Eine berufliche Rehabilitation soll die Schwierigkeiten beseitigen oder mildern, die auf Grund einer Behinderung die Berufsausbildung oder Berufsausübung erschweren oder unmöglich erscheinen lassen.
Die berufliche </t>
    </r>
    <r>
      <rPr>
        <b/>
        <sz val="9"/>
        <color theme="1"/>
        <rFont val="Arial"/>
        <family val="2"/>
      </rPr>
      <t>Ersteingliederung</t>
    </r>
    <r>
      <rPr>
        <sz val="9"/>
        <color theme="1"/>
        <rFont val="Arial"/>
        <family val="2"/>
      </rPr>
      <t xml:space="preserve"> hat die möglichst vollständige und dauerhafte Eingliederung junger Menschen mit Behinderungen oder von Behinderung bedrohter junger Menschen in den allgemeinen Arbeitsmarkt zum Ziel.
Die berufliche </t>
    </r>
    <r>
      <rPr>
        <b/>
        <sz val="9"/>
        <color theme="1"/>
        <rFont val="Arial"/>
        <family val="2"/>
      </rPr>
      <t>Wiedereingliederung</t>
    </r>
    <r>
      <rPr>
        <sz val="9"/>
        <color theme="1"/>
        <rFont val="Arial"/>
        <family val="2"/>
      </rPr>
      <t xml:space="preserve"> soll Erwachsenen mit Behinderungen oder von Behinderung bedrohten Erwachsenen, die wegen der Auswirkung der Behinderung nicht mehr in der Lage sind, ihren erlernten Beruf bzw. ihre bisherige Tätigkeit auszuüben, die Teilhabe am Arbeitsleben ermöglichen.</t>
    </r>
  </si>
  <si>
    <r>
      <rPr>
        <b/>
        <sz val="10"/>
        <color theme="1"/>
        <rFont val="Arial"/>
        <family val="2"/>
      </rPr>
      <t>Leistungen zur Teilhabe am Arbeitsleben (LTA)</t>
    </r>
    <r>
      <rPr>
        <sz val="9"/>
        <color theme="1"/>
        <rFont val="Arial"/>
        <family val="2"/>
      </rPr>
      <t xml:space="preserve">
Für Menschen mit Behinderungen im Sinne des § 19 SGB III können Leistungen zur Teilhabe am Arbeitsleben nach den §§ 49 f. SGB IX erbracht werden. Die Leistungen zur Teilhabe am Arbeitsleben werden im SGB III konkretisiert. Die Leistungen sollen die Erwerbsfähigkeit von Menschen mit Behinderungen entsprechend ihrer Leistungsfähigkeit erhalten, verbessern, herstellen oder wiederherstellen, um ihre Teilhabe am Arbeitsleben möglichst auf Dauer zu sichern. 
Dies können </t>
    </r>
    <r>
      <rPr>
        <b/>
        <sz val="9"/>
        <color theme="1"/>
        <rFont val="Arial"/>
        <family val="2"/>
      </rPr>
      <t>allgemeine Leistungen oder besondere Leistungen</t>
    </r>
    <r>
      <rPr>
        <sz val="9"/>
        <color theme="1"/>
        <rFont val="Arial"/>
        <family val="2"/>
      </rPr>
      <t xml:space="preserve"> zur Teilhabe am Arbeitsleben sein. Sie richten sich grundsätzlich nach den Vorschriften des zweiten bis fünften (allgemeine Leistungen) und des siebten Abschnitts (besondere Leistungen) des dritten Kapitels des SGB III. Die allgemeinen Leistungen stehen auch Leistungsberechtigten ohne Behinderungen offen.</t>
    </r>
  </si>
  <si>
    <r>
      <rPr>
        <b/>
        <sz val="10"/>
        <color theme="1"/>
        <rFont val="Arial"/>
        <family val="2"/>
      </rPr>
      <t>Dreimonatige Wartezeit</t>
    </r>
    <r>
      <rPr>
        <sz val="9"/>
        <color theme="1"/>
        <rFont val="Arial"/>
        <family val="2"/>
      </rPr>
      <t xml:space="preserve">
Die Daten  zu Rehabilitanden und zur Förderung der Teilhabe am Arbeitsleben werden erst nach einer Wartezeit von drei Monaten endgültig festgeschrieben. Innerhalb der drei Monate sind Korrekturen und Nacherfassungen möglich. Dadurch erhöhen sich Vollzähligkeit und Qualität der statistischen Daten.</t>
    </r>
  </si>
  <si>
    <r>
      <rPr>
        <b/>
        <sz val="10"/>
        <color theme="1"/>
        <rFont val="Arial"/>
        <family val="2"/>
      </rPr>
      <t>Nicht Leistungsberechtigtenquote – Verbleib in Nicht Leistungsberechtigung (NLQ)</t>
    </r>
    <r>
      <rPr>
        <sz val="10"/>
        <color theme="1"/>
        <rFont val="Arial"/>
        <family val="2"/>
      </rPr>
      <t xml:space="preserve">
</t>
    </r>
    <r>
      <rPr>
        <sz val="9"/>
        <color theme="1"/>
        <rFont val="Arial"/>
        <family val="2"/>
      </rPr>
      <t>Die NLQ ist ein Indikator für das Ausmaß der Vermeidung und Beendigung der Anspruchsberechtigung Arbeitslosengeld (AB Alg) sowie der Regelleistungsberechtigung SGB II (RLB). Zudem bietet diese Größe gegenüber der Eingliederungsquote den Vorteil, dass auch die Aufnahme einer selbständigen Tätigkeit, sofern das Einkommen bedarfsdeckend ist, positiv in die Größe einfließt.</t>
    </r>
  </si>
  <si>
    <r>
      <rPr>
        <b/>
        <sz val="10"/>
        <color indexed="8"/>
        <rFont val="Arial"/>
        <family val="2"/>
      </rPr>
      <t>Leistungsberechtigtenquote – Verbleib in Leistungsberechtigung (LQ)</t>
    </r>
    <r>
      <rPr>
        <sz val="10"/>
        <color indexed="8"/>
        <rFont val="Arial"/>
        <family val="2"/>
      </rPr>
      <t xml:space="preserve">
</t>
    </r>
    <r>
      <rPr>
        <sz val="9"/>
        <color indexed="8"/>
        <rFont val="Arial"/>
        <family val="2"/>
      </rPr>
      <t>Die LQ ist der Komplementärindikator zur Nicht Leistungsberechtigtenquote.</t>
    </r>
  </si>
  <si>
    <t>Heranführung an Ausbildungs- und Arbeitsmarkt sowie Feststellung, Verringerung und Beseitigung von Vermittlungshemmnissen</t>
  </si>
  <si>
    <t>dar. vorbereitende und begleitende Maßnahmen (ohne Beschäftigtenqualifizierung) [Vermittlung von Grundkompetenzen, umschulungsbegleitende Hilfen]</t>
  </si>
  <si>
    <r>
      <rPr>
        <b/>
        <sz val="10"/>
        <color theme="1"/>
        <rFont val="Arial"/>
        <family val="2"/>
      </rPr>
      <t>Rehabilitationsträger</t>
    </r>
    <r>
      <rPr>
        <sz val="9"/>
        <color theme="1"/>
        <rFont val="Arial"/>
        <family val="2"/>
      </rPr>
      <t xml:space="preserve">
Die BA ist nach § 6 SGB IX ein Träger der Leistungen zur Teilhabe am Arbeitsleben (Rehabilitationsträger).
Neben der BA gibt es weitere Träger der beruflichen Rehabilitation, z. B.
- die Träger der gesetzlichen Unfallversicherung (Berufsgenossenschaften),
- die Träger der gesetzlichen Rentenversicherung oder
- die Träger der Eingliederungshilfe.
Die Zuständigkeit richtet sich nach den jeweiligen Sozialgesetzen, die u. a. nach der Ursache der Behinderung und den zurückgelegten Versicherungszeiten in der gesetzlichen Rentenversicherung unterscheiden. Die BA ist zuständiger Träger für die berufliche Rehabilitation, sofern kein anderer Rehabilitationsträger zuständig ist. In die Statistik zur Teilhabe am Arbeitsleben von Menschen mit Behinderungen fließen nur Informationen zu Rehabilitanden ein, deren Rehabilitationsträger die BA ist. 
Die BA ist auch Rehabilitationsträger für die Leistungen zur Teilhabe am Arbeitsleben für erwerbsfähige Leistungsberechtigte mit Behinderungen, die Leistungen zur Grundsicherung für Arbeitsuchende nach dem SGB II durch ein Jobcenter erhalten. Rehabilitanden können also je nach Leistungsverantwortung dem Rechtskreis des SGB II oder des SGB III zugeordnet sein.</t>
    </r>
  </si>
  <si>
    <r>
      <rPr>
        <b/>
        <sz val="10"/>
        <color theme="1"/>
        <rFont val="Arial"/>
        <family val="2"/>
      </rPr>
      <t xml:space="preserve">Besondere Leistungen zur Teilhabe am Arbeitsleben 
</t>
    </r>
    <r>
      <rPr>
        <sz val="9"/>
        <color theme="1"/>
        <rFont val="Arial"/>
        <family val="2"/>
      </rPr>
      <t>Besondere Leistungen (§§ 117 ff. SGB III) werden nur erbracht, wenn Art oder Schwere der Behinderung dies erfordern und das Ziel nicht bereits durch allgemeine Leistungen erreicht werden kann. Sie umfassen beispielsweise Maßnahmen, die in besonderen Einrichtungen für Menschen mit Behinderungen durchgeführt werden oder die auf die speziellen Bedürfnisse von Menschen mit Behinderungen ausgerichtet sind:
   - Berufsvorbereitung und Berufsausbildung:
         Berufsvorbereitende Bildungsmaßnahmen (BvB-r)
         Besondere Maßnahmen zur Ausbildungsförderung (Reha-bMA)
         Budget für Ausbildung (BuAb)
   - Besondere Maßnahmen zur Weiterbildung (Reha-bMW)
   - Analyse der beruflichen Eignung:
         Eignungsabklärung/Berufsfindung (Reha-EA)
         (u. a. Diagnosemaßnahmen zur Feststellung der Arbeitsmarktfähigkeit (DIA-AM))
   - Sonstige Hilfen zur Förderung der Teilhabe am Arbeitsleben:
         Einzelfallförderung (Reha-EF) 
             Kfz-Hilfen: Führerscheinförderung, Kfz-Zuschuss, Beförderungsdienst
             Verdienstausfall
             Arbeitsassistenz
             Hilfsmittel
             Technische Arbeitshilfen
             Wohnkosten
             Sonstige Hilfen
         Teilhabebegleitung (THB)
   - Eingangsverfahren und Berufsbildungsbereich, 
      z. B. in einer anerkannten Werkstatt für behinderte Menschen (WfbM)
   - Beauftragung von Integrationsfachdiensten (IFD)
   - Teilhabe von Leistungsberechtigten mit besonderem Unterstützungsbedarf:
         Unterstützte Beschäftigung (Reha-UB)</t>
    </r>
  </si>
  <si>
    <r>
      <rPr>
        <b/>
        <sz val="9"/>
        <color rgb="FF000000"/>
        <rFont val="Arial"/>
        <family val="2"/>
      </rPr>
      <t>Ausbildungen</t>
    </r>
    <r>
      <rPr>
        <sz val="9"/>
        <color indexed="8"/>
        <rFont val="Arial"/>
        <family val="2"/>
      </rPr>
      <t xml:space="preserve"> sind in der </t>
    </r>
    <r>
      <rPr>
        <sz val="9"/>
        <color theme="1"/>
        <rFont val="Arial"/>
        <family val="2"/>
      </rPr>
      <t xml:space="preserve">Förderstatistik </t>
    </r>
    <r>
      <rPr>
        <sz val="9"/>
        <color indexed="8"/>
        <rFont val="Arial"/>
        <family val="2"/>
      </rPr>
      <t xml:space="preserve">um Reha-spezifische Ausbildungen </t>
    </r>
    <r>
      <rPr>
        <sz val="9"/>
        <color theme="1"/>
        <rFont val="Arial"/>
        <family val="2"/>
      </rPr>
      <t>in außerbetrieblichen Einrichtungen der beruflichen Rehabilitation, die im Meldeverfahren zur Sozialversicherung mit dem Personengruppenschlüssel (PGR) 111 gemeldet werden, untererfasst. Auch die EQ Ausb ist davon betroffen. Ursache hierfür ist das Messkonzept zur Ermittlung der EQ Ausb. Dieses bildet keine anerkannten Reha-spezifischen Ausbildungen ab, die mit dem PGR 111 (Personen in Einrichtungen der Jugendhilfe, Berufsbildungswerken oder ähnlichen Einrichtungen für behinderte Menschen) gemeldet wurden. Bestimmte Förderarten (z. B. Reha-spezifische Berufsvorbereitende Bildungsmaßnahmen, Instrumente zur Eignungsabklärung und Berufsfindung und besondere Maßnahmen zur Ausbildungsförderung für Menschen mit Behinderungen) und Teilgruppen (insb. Rehabilitandinnen und Rehabilitanden der Ersteingliederung) sind stärker vom Messfehler betroffen, andere kaum oder gar nicht. Die größten Auswirkungen hat der Messfehler bei der EQ Ausb nach Reha-spezifischen berufsvorbereitenden Bildungsmaßnahmen (BvB). Für das Berichtsjahr 2020 liegt hier die um den Messfehler korrigierte EQ Ausb 6 Monate nach Maßnahmeaus</t>
    </r>
    <r>
      <rPr>
        <sz val="9"/>
        <color indexed="8"/>
        <rFont val="Arial"/>
        <family val="2"/>
      </rPr>
      <t xml:space="preserve">tritt rund </t>
    </r>
    <r>
      <rPr>
        <sz val="9"/>
        <color theme="1"/>
        <rFont val="Arial"/>
        <family val="2"/>
      </rPr>
      <t>39</t>
    </r>
    <r>
      <rPr>
        <sz val="9"/>
        <color indexed="8"/>
        <rFont val="Arial"/>
        <family val="2"/>
      </rPr>
      <t xml:space="preserve"> Prozentpunkte über der ursprünglichen </t>
    </r>
    <r>
      <rPr>
        <sz val="9"/>
        <color theme="1"/>
        <rFont val="Arial"/>
        <family val="2"/>
      </rPr>
      <t>- fehlerhaften - EQ Ausb. In der Statistik zur Teilhabe am Arbeitsleben von Menschen mit Behinderungen (Reha-Statistik) werden Rehabilitandinnen und Rehabilitanden, die sich während der beruflichen Rehabilitation in einer Ausbild</t>
    </r>
    <r>
      <rPr>
        <sz val="9"/>
        <color indexed="8"/>
        <rFont val="Arial"/>
        <family val="2"/>
      </rPr>
      <t>ung befinden, deutlich unterschätzt.</t>
    </r>
  </si>
  <si>
    <r>
      <rPr>
        <b/>
        <sz val="10"/>
        <color theme="1"/>
        <rFont val="Arial"/>
        <family val="2"/>
      </rPr>
      <t>Hinweise zum Vergleich der Instrumente</t>
    </r>
    <r>
      <rPr>
        <sz val="10"/>
        <color theme="1"/>
        <rFont val="Arial"/>
        <family val="2"/>
      </rPr>
      <t xml:space="preserve">
</t>
    </r>
    <r>
      <rPr>
        <sz val="9"/>
        <color theme="1"/>
        <rFont val="Arial"/>
        <family val="2"/>
      </rPr>
      <t>Bei der Bewertung der verschiedenen Quoten im Rahmen der Verbleibsbetrachtung ist zu beachten, dass sich die Instrumente der aktiven Arbeitsförderung im Hinblick auf ihre Zielsetzung und die inhaltliche Ausgestaltung deutlich voneinander unterscheiden.
Zu besseren Einordnung sind die wichtigsten Instrumente im Blatt „</t>
    </r>
    <r>
      <rPr>
        <u/>
        <sz val="9"/>
        <color theme="1"/>
        <rFont val="Arial"/>
        <family val="2"/>
      </rPr>
      <t>Zielsetzung_Instrumente</t>
    </r>
    <r>
      <rPr>
        <sz val="9"/>
        <color theme="1"/>
        <rFont val="Arial"/>
        <family val="2"/>
      </rPr>
      <t>“ nach Kategorien aufgeführt. Darin ist gekennzeichnet, in welchem Rechtskreis eine Förderung erfolgen kann und welchen Instrumenten welche primären Ziele zugeordnet werden können. 
Auch wenn ein großer Teil der Instrumente nach den gleichen Grundsätzen gefördert wird, erfolgt die Berichterstattung zum Verbleib grundsätzlich nach den beiden Rechtskreisen getrennt. Die Teilnehmenden haben ganz unterschiedliche Startbedingungen und entsprechend unterschiedlichen Förderbedarf. Außerdem können neben der Arbeitslosigkeit weitere vermittlungserschwerende Umstände bestehen bzw. differenzierte Problemlagen vorliegen.
Die Kennzahlen stellen keine monokausale Wirkungsforschung dar. Eine Beschäftigungsaufnahme und/oder die Beendigung der Hilfebedürftigkeit kann nicht ausschließlich auf die Förderung zurückgeführt werden. Vielmehr ist diese nur ein Baustein in den Bemühungen der Arbeitsuchenden und der Agenturen oder Jobcenter. Ebenso sind exogene, also nicht von den Agenturen und Jobcentern beeinflussbare Faktoren, beispielsweise die Gegebenheiten am regionalen Arbeitsmarkt, zu berücksichtigen.</t>
    </r>
  </si>
  <si>
    <r>
      <rPr>
        <b/>
        <sz val="10"/>
        <rFont val="Arial"/>
        <family val="2"/>
      </rPr>
      <t>Weiterführende Informationen</t>
    </r>
    <r>
      <rPr>
        <sz val="10"/>
        <rFont val="Arial"/>
        <family val="2"/>
      </rPr>
      <t xml:space="preserve">
</t>
    </r>
    <r>
      <rPr>
        <sz val="9"/>
        <rFont val="Arial"/>
        <family val="2"/>
      </rPr>
      <t>Weiterführende Informationen befinden sich im Methodenbericht "Erweiterte Verbleibsanalyse von Teilnehmenden an arbeitsmarkpolitischen Instrumenten" im Internet unter:</t>
    </r>
  </si>
  <si>
    <r>
      <rPr>
        <b/>
        <sz val="10"/>
        <color theme="1"/>
        <rFont val="Arial"/>
        <family val="2"/>
      </rPr>
      <t>Einschränkungen</t>
    </r>
    <r>
      <rPr>
        <sz val="10"/>
        <color theme="1"/>
        <rFont val="Arial"/>
        <family val="2"/>
      </rPr>
      <t xml:space="preserve">
</t>
    </r>
    <r>
      <rPr>
        <sz val="9"/>
        <color theme="1"/>
        <rFont val="Arial"/>
        <family val="2"/>
      </rPr>
      <t xml:space="preserve">Verbleibskennzahlen können erst ab einer </t>
    </r>
    <r>
      <rPr>
        <b/>
        <sz val="9"/>
        <color theme="1"/>
        <rFont val="Arial"/>
        <family val="2"/>
      </rPr>
      <t>Mindestfallzahl</t>
    </r>
    <r>
      <rPr>
        <sz val="9"/>
        <color theme="1"/>
        <rFont val="Arial"/>
        <family val="2"/>
      </rPr>
      <t xml:space="preserve"> der Grundgesamtheit als repräsentative Messung angesehen werden. Je kleiner die Fallzahl (also die Zahl der betrachteten Austritte) desto eher sind Verbleibsergebnisse als rein zufälliges Resultat anzusehen, das weder etwas über die Qualität einer Maßnahme oder eines Trägers noch über die Qualität der Arbeit der Agentur oder des Jobcenters aussagt. Deswegen werden Verbleibskennzahlen, bei denen weniger als 20 Austritte zu Grunde liegen, nicht ausgewiesen. Ab 20 Austritten werden die Verbleibskennzahlen ausgewiesen, auch wenn der zufällige Status eines Einzelnen das Ergebnis beeinflussen kann. Trotz dieser Einschränkung können aus den Informationen Trends abgeleitet werden. Statistisch sichere Ergebnisse liegen erst bei mehr als 100 Austritten vor.
</t>
    </r>
    <r>
      <rPr>
        <b/>
        <sz val="9"/>
        <color theme="1"/>
        <rFont val="Arial"/>
        <family val="2"/>
      </rPr>
      <t xml:space="preserve">Plausibilität XSozial
</t>
    </r>
    <r>
      <rPr>
        <sz val="9"/>
        <color theme="1"/>
        <rFont val="Arial"/>
        <family val="2"/>
      </rPr>
      <t>Bei Trägern, die über den Datenstandard XSozial-BA-SGB II melden, ist es möglich, dass die Daten zur SGB-II-Regelleistungsberechtigung als nicht plausibel eingestuft werden.
Liegen solche Datenausfälle im berichteten Zeitraum, werden die Quoten, die auf dem (Nicht-)Vorliegen einer Regelleistungsberechtigung SGB II basieren (bspw. NLQ oder LQ), für die betroffenen JC nicht ausgewiesen („x“). Je nach Ausmaß des Ausfalls bzw. Zahl der betroffenen Jobcenter gilt dies auch für die nächsthöhere regionale Ebene.</t>
    </r>
  </si>
  <si>
    <t>Stand: 04.12.2020</t>
  </si>
  <si>
    <r>
      <t>Vermittlungsbudget</t>
    </r>
    <r>
      <rPr>
        <vertAlign val="superscript"/>
        <sz val="8"/>
        <color indexed="8"/>
        <rFont val="Arial"/>
        <family val="2"/>
      </rPr>
      <t xml:space="preserve"> 1)</t>
    </r>
  </si>
  <si>
    <r>
      <t xml:space="preserve">Vermittlung in sv-pflichtige Beschäftigung (eingelöste AVGS, bewilligt 1. Rate) </t>
    </r>
    <r>
      <rPr>
        <vertAlign val="superscript"/>
        <sz val="8"/>
        <rFont val="Arial"/>
        <family val="2"/>
      </rPr>
      <t>1)</t>
    </r>
  </si>
  <si>
    <r>
      <t xml:space="preserve">Arbeitshilfen für Menschen mit Behinderungen </t>
    </r>
    <r>
      <rPr>
        <vertAlign val="superscript"/>
        <sz val="8"/>
        <rFont val="Arial"/>
        <family val="2"/>
      </rPr>
      <t>1)</t>
    </r>
  </si>
  <si>
    <r>
      <t xml:space="preserve">Leistungen zur Eingliederung von Selbständigen </t>
    </r>
    <r>
      <rPr>
        <vertAlign val="superscript"/>
        <sz val="8"/>
        <rFont val="Arial"/>
        <family val="2"/>
      </rPr>
      <t>1)</t>
    </r>
  </si>
  <si>
    <r>
      <t>Einzelfallförderung Reha</t>
    </r>
    <r>
      <rPr>
        <vertAlign val="superscript"/>
        <sz val="8"/>
        <rFont val="Arial"/>
        <family val="2"/>
      </rPr>
      <t xml:space="preserve"> 1)</t>
    </r>
  </si>
  <si>
    <r>
      <t xml:space="preserve">Freie Förderung SGB II </t>
    </r>
    <r>
      <rPr>
        <vertAlign val="superscript"/>
        <sz val="8"/>
        <rFont val="Arial"/>
        <family val="2"/>
      </rPr>
      <t>1)</t>
    </r>
  </si>
  <si>
    <r>
      <rPr>
        <vertAlign val="superscript"/>
        <sz val="7"/>
        <color indexed="8"/>
        <rFont val="Arial"/>
        <family val="2"/>
      </rPr>
      <t>1)</t>
    </r>
    <r>
      <rPr>
        <sz val="7"/>
        <color indexed="8"/>
        <rFont val="Arial"/>
        <family val="2"/>
      </rPr>
      <t xml:space="preserve"> Enthält ausschließlich oder teilweise Einmalleistungen, deren Darstellung nur als Zugang möglich ist..</t>
    </r>
  </si>
  <si>
    <t>Arbeitsentgeltzuschuss zur beruflichen Weiterbildung Beschäftigter</t>
  </si>
  <si>
    <t>Produkt-ID:</t>
  </si>
  <si>
    <t>Nächster Veröffentlichungstermin:</t>
  </si>
  <si>
    <t>http://statistik.arbeitsagentur.de</t>
  </si>
  <si>
    <t>Statistik der Bundesagentur für Arbeit</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</si>
  <si>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</si>
  <si>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</si>
  <si>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nicht leistungs-berechtigt</t>
  </si>
  <si>
    <t>Nicht Leistungs-berechtigten-quote (NLQ)</t>
  </si>
  <si>
    <t>Jahr 2024</t>
  </si>
  <si>
    <t>Stand: 24.01.2024</t>
  </si>
  <si>
    <t>Stand: 27.02.2024</t>
  </si>
  <si>
    <r>
      <rPr>
        <b/>
        <sz val="10"/>
        <color theme="1"/>
        <rFont val="Arial"/>
        <family val="2"/>
      </rPr>
      <t xml:space="preserve">Erhebungsgegenstand und begriffliche Abgrenzung 
</t>
    </r>
    <r>
      <rPr>
        <sz val="9"/>
        <color theme="1"/>
        <rFont val="Arial"/>
        <family val="2"/>
      </rPr>
      <t xml:space="preserve">Die Grundgesamtheit der Förderstatistik bilden Förderungen bzw. Teilnahmen von Personen an Maßnahmen der aktiven Arbeitsmarktförderung (§ 3 Abs. 2 SGB III) und Leistungen zur Eingliederung (§§ 16 bis 16k SGB II) des Bundes. Es erfolgt eine Zählung von Förderfällen bzw. Teilnahmen, nicht von Personen. Folglich wird eine Person, die mehrere Förderleistungen erhält, mehrfach gezählt. </t>
    </r>
  </si>
  <si>
    <r>
      <t xml:space="preserve">Hochrechnung
</t>
    </r>
    <r>
      <rPr>
        <sz val="9"/>
        <color theme="1"/>
        <rFont val="Arial"/>
        <family val="2"/>
      </rPr>
      <t>Um trotzdem am aktuellen Rand Eckwerte der Förderstatistik darstellen und Vergleichbarkeit mit endgültigen Vormonatsergebnissen erreichen zu können, wurde ein Algorithmus entwickelt. Dieser errechnet aus den vorläufigen Ergebnissen am aktuellen Rand hochgerechnete Werte, die mit den festgeschriebenen Vormonatsergebnissen vergleichbar sind. Das Hochrechnungsverfahren basiert auf Erfahrungswerten über den Umfang der Nacherfassungen je Region und Maßnahmeartgruppe. Es kann nur für solche Maßnahmeartgruppen Anwendung finden, für die ausreichend Erfahrungswerte vorliegen.
In Veröffentlichungen sind hochgerechnete Ergebnisse mit dem Hinweis „vorläufige hochgerechnete Ergebnisse“ gekennzeichnet.</t>
    </r>
  </si>
  <si>
    <t>Stand: 21.03.2024</t>
  </si>
  <si>
    <t>Stand: 30.04.2024</t>
  </si>
  <si>
    <t>Deutschland (Gebietsstand Juni 2024)</t>
  </si>
  <si>
    <t>*</t>
  </si>
  <si>
    <t>März 2024; Datenstand: Juni 2024</t>
  </si>
  <si>
    <t>Erstellungsdatum: 21.06.2024, Statistik-Service Südost, Auftragsnummer 276651</t>
  </si>
  <si>
    <t>Zeitreihe, Datenstand: Juni 2024</t>
  </si>
  <si>
    <t>2016</t>
  </si>
  <si>
    <t>2024 (Jan - Mrz)</t>
  </si>
  <si>
    <t>Bestand an Rehabilitanden
Deutschland (Gebietsstand Juni 2024)
Jahresdurchschnitte</t>
  </si>
  <si>
    <t>Gleitende Jahressumme April 2022 bis März 2023, Datenstand: Juni 2024</t>
  </si>
  <si>
    <t>kumulierte Austritte von Oktober 2022 bis September 2023, Datenstand: Juni 2024</t>
  </si>
  <si>
    <t>X) Erst ab einer Mindestfallzahl kann diese Quote als repräsentative Messung angesehen werden. Je kleiner die Fallzahl (also die Zahl der betrachteten Austritte aus Maßnahmen) desto eher ist die Messung des Verbleibs und die berechnete Quote als rein zufälliges Resultat anzusehen, das weder etwas über Qualität der Maßnahme oder des Trägers noch über die Qualität der Arbeit der Agentur aussagt. Deswegen werden die Quoten zum Verbleib, bei denen weniger als 20 Austritte zu Grunde liegen, nicht ausgewiesen.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</si>
</sst>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0_);_(* \(#,##0\);_(* &quot;-&quot;_);_(@_)"/>
    <numFmt numFmtId="165" formatCode="_(&quot;€&quot;* #,##0.00_);_(&quot;€&quot;* \(#,##0.00\);_(&quot;€&quot;* &quot;-&quot;??_);_(@_)"/>
    <numFmt numFmtId="166" formatCode="* #,##0;* \-_ #,##0;\-"/>
    <numFmt numFmtId="167" formatCode="* 0.0;* \-_ 0.0;\-"/>
    <numFmt numFmtId="168" formatCode="mmmm\ yyyy"/>
    <numFmt numFmtId="169" formatCode="@\ *."/>
    <numFmt numFmtId="170" formatCode="0.0_)"/>
    <numFmt numFmtId="171" formatCode="\ @\ *."/>
    <numFmt numFmtId="172" formatCode="\+#\ ###\ ##0;\-\ #\ ###\ ##0;\-"/>
    <numFmt numFmtId="173" formatCode="* &quot;[&quot;#0&quot;]&quot;"/>
    <numFmt numFmtId="174" formatCode="*+\ #\ ###\ ###\ ##0.0;\-\ #\ ###\ ###\ ##0.0;* &quot;&quot;\-&quot;&quot;"/>
    <numFmt numFmtId="175" formatCode="\+\ #\ ###\ ###\ ##0.0;\-\ #\ ###\ ###\ ##0.0;* &quot;&quot;\-&quot;&quot;"/>
    <numFmt numFmtId="176" formatCode="* &quot;[&quot;#0\ \ &quot;]&quot;"/>
    <numFmt numFmtId="177" formatCode="##\ ###\ ##0"/>
    <numFmt numFmtId="178" formatCode="#\ ###\ ###"/>
    <numFmt numFmtId="179" formatCode="#\ ###\ ##0.0;\-\ #\ ###\ ##0.0;\-"/>
    <numFmt numFmtId="180" formatCode="#,##0.0"/>
    <numFmt numFmtId="181" formatCode="#,##0.0;\ \-#,##0.0;\-"/>
    <numFmt numFmtId="182" formatCode="* #,##0.0;* \-_ #,##0.0;\-"/>
    <numFmt numFmtId="184" formatCode="* #,##0;* \-#,##0;\-"/>
    <numFmt numFmtId="185" formatCode="* 0.0;* \-0.0;\-"/>
  </numFmts>
  <fonts count="94" x14ac:knownFonts="1">
    <font>
      <sz val="11"/>
      <color theme="1"/>
      <name val="Arial"/>
      <family val="2"/>
    </font>
    <font>
      <sz val="10"/>
      <color theme="1"/>
      <name val="Arial"/>
      <family val="2"/>
    </font>
    <font>
      <sz val="10"/>
      <color theme="1"/>
      <name val="Arial"/>
      <family val="2"/>
    </font>
    <font>
      <sz val="10"/>
      <color theme="1"/>
      <name val="Arial"/>
      <family val="2"/>
    </font>
    <font>
      <sz val="8"/>
      <name val="Arial"/>
      <family val="2"/>
    </font>
    <font>
      <sz val="6"/>
      <name val="Arial"/>
      <family val="2"/>
    </font>
    <font>
      <sz val="10"/>
      <name val="Arial"/>
      <family val="2"/>
    </font>
    <font>
      <sz val="9"/>
      <name val="Arial"/>
      <family val="2"/>
    </font>
    <font>
      <u/>
      <sz val="10"/>
      <color indexed="12"/>
      <name val="Arial"/>
      <family val="2"/>
    </font>
    <font>
      <u/>
      <sz val="8"/>
      <color indexed="12"/>
      <name val="Tahoma"/>
      <family val="2"/>
    </font>
    <font>
      <b/>
      <sz val="10"/>
      <name val="Arial"/>
      <family val="2"/>
    </font>
    <font>
      <sz val="7.5"/>
      <name val="Arial"/>
      <family val="2"/>
    </font>
    <font>
      <sz val="8"/>
      <name val="Tahoma"/>
      <family val="2"/>
    </font>
    <font>
      <b/>
      <sz val="12"/>
      <name val="Arial"/>
      <family val="2"/>
    </font>
    <font>
      <b/>
      <sz val="8"/>
      <name val="Arial"/>
      <family val="2"/>
    </font>
    <font>
      <sz val="10"/>
      <name val="Courier"/>
      <family val="3"/>
    </font>
    <font>
      <vertAlign val="superscript"/>
      <sz val="8"/>
      <name val="Arial"/>
      <family val="2"/>
    </font>
    <font>
      <i/>
      <sz val="10"/>
      <name val="Arial"/>
      <family val="2"/>
    </font>
    <font>
      <b/>
      <sz val="11"/>
      <name val="Arial"/>
      <family val="2"/>
    </font>
    <font>
      <i/>
      <sz val="9"/>
      <name val="Arial"/>
      <family val="2"/>
    </font>
    <font>
      <u/>
      <sz val="9"/>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u/>
      <sz val="11"/>
      <color theme="10"/>
      <name val="Arial"/>
      <family val="2"/>
    </font>
    <font>
      <sz val="10"/>
      <color theme="1"/>
      <name val="Arial"/>
      <family val="2"/>
    </font>
    <font>
      <sz val="8"/>
      <color theme="1"/>
      <name val="Arial"/>
      <family val="2"/>
    </font>
    <font>
      <sz val="7"/>
      <color theme="1"/>
      <name val="Arial"/>
      <family val="2"/>
    </font>
    <font>
      <b/>
      <sz val="8"/>
      <color theme="1"/>
      <name val="Arial"/>
      <family val="2"/>
    </font>
    <font>
      <b/>
      <sz val="10"/>
      <color theme="1"/>
      <name val="Arial"/>
      <family val="2"/>
    </font>
    <font>
      <u/>
      <sz val="10"/>
      <color theme="10"/>
      <name val="Arial"/>
      <family val="2"/>
    </font>
    <font>
      <sz val="11"/>
      <color theme="1"/>
      <name val="Calibri"/>
      <family val="2"/>
      <scheme val="minor"/>
    </font>
    <font>
      <sz val="10"/>
      <name val="Arial"/>
      <family val="2"/>
    </font>
    <font>
      <sz val="8"/>
      <color theme="0"/>
      <name val="Arial"/>
      <family val="2"/>
    </font>
    <font>
      <sz val="8"/>
      <color rgb="FFFF0000"/>
      <name val="Arial"/>
      <family val="2"/>
    </font>
    <font>
      <vertAlign val="superscript"/>
      <sz val="8"/>
      <color theme="1"/>
      <name val="Arial"/>
      <family val="2"/>
    </font>
    <font>
      <sz val="11"/>
      <name val="Arial"/>
      <family val="2"/>
    </font>
    <font>
      <sz val="8"/>
      <color rgb="FF000000"/>
      <name val="Arial"/>
      <family val="2"/>
    </font>
    <font>
      <b/>
      <sz val="8"/>
      <color rgb="FF0B428E"/>
      <name val="Arial"/>
      <family val="2"/>
    </font>
    <font>
      <sz val="8"/>
      <color rgb="FF25396E"/>
      <name val="Arial"/>
      <family val="2"/>
    </font>
    <font>
      <b/>
      <sz val="8"/>
      <color rgb="FF0B428E"/>
      <name val="Arial"/>
      <family val="2"/>
    </font>
    <font>
      <sz val="8"/>
      <color rgb="FF25396E"/>
      <name val="Arial"/>
      <family val="2"/>
    </font>
    <font>
      <sz val="8"/>
      <color rgb="FF000000"/>
      <name val="Arial"/>
      <family val="2"/>
    </font>
    <font>
      <b/>
      <sz val="8"/>
      <color rgb="FF25396E"/>
      <name val="Arial"/>
      <family val="2"/>
    </font>
    <font>
      <b/>
      <sz val="8"/>
      <color rgb="FF0B428E"/>
      <name val="Arial"/>
      <family val="2"/>
    </font>
    <font>
      <sz val="8"/>
      <color rgb="FF25396E"/>
      <name val="Arial"/>
      <family val="2"/>
    </font>
    <font>
      <sz val="8"/>
      <color rgb="FF000000"/>
      <name val="Arial"/>
      <family val="2"/>
    </font>
    <font>
      <sz val="10"/>
      <color indexed="8"/>
      <name val="Arial"/>
      <family val="2"/>
    </font>
    <font>
      <u/>
      <sz val="10"/>
      <name val="Arial"/>
      <family val="2"/>
    </font>
    <font>
      <b/>
      <sz val="14"/>
      <name val="Arial"/>
      <family val="2"/>
    </font>
    <font>
      <u/>
      <sz val="10"/>
      <color indexed="8"/>
      <name val="Arial"/>
      <family val="2"/>
    </font>
    <font>
      <u/>
      <sz val="7"/>
      <color theme="10"/>
      <name val="Arial"/>
      <family val="2"/>
    </font>
    <font>
      <b/>
      <sz val="9"/>
      <name val="Arial"/>
      <family val="2"/>
    </font>
    <font>
      <b/>
      <sz val="10"/>
      <color indexed="8"/>
      <name val="Arial"/>
      <family val="2"/>
    </font>
    <font>
      <sz val="9"/>
      <color indexed="8"/>
      <name val="Arial"/>
      <family val="2"/>
    </font>
    <font>
      <i/>
      <sz val="9"/>
      <color indexed="8"/>
      <name val="Arial"/>
      <family val="2"/>
    </font>
    <font>
      <u/>
      <sz val="9"/>
      <color theme="10"/>
      <name val="Arial"/>
      <family val="2"/>
    </font>
    <font>
      <sz val="10"/>
      <name val="Arial"/>
      <family val="2"/>
    </font>
    <font>
      <u/>
      <sz val="9"/>
      <color indexed="12"/>
      <name val="Arial"/>
      <family val="2"/>
    </font>
    <font>
      <b/>
      <sz val="10"/>
      <color indexed="12"/>
      <name val="Arial"/>
      <family val="2"/>
    </font>
    <font>
      <u/>
      <sz val="10"/>
      <color indexed="20"/>
      <name val="Arial"/>
      <family val="2"/>
    </font>
    <font>
      <u/>
      <sz val="7.7"/>
      <color theme="10"/>
      <name val="Arial"/>
      <family val="2"/>
    </font>
    <font>
      <sz val="9"/>
      <color theme="1"/>
      <name val="Arial"/>
      <family val="2"/>
    </font>
    <font>
      <sz val="10"/>
      <color rgb="FF000000"/>
      <name val="Arial"/>
      <family val="2"/>
    </font>
    <font>
      <strike/>
      <sz val="9"/>
      <color theme="1"/>
      <name val="Arial"/>
      <family val="2"/>
    </font>
    <font>
      <b/>
      <sz val="9"/>
      <color rgb="FF000000"/>
      <name val="Arial"/>
      <family val="2"/>
    </font>
    <font>
      <b/>
      <sz val="9"/>
      <color theme="1"/>
      <name val="Arial"/>
      <family val="2"/>
    </font>
    <font>
      <sz val="7"/>
      <name val="Arial"/>
      <family val="2"/>
    </font>
    <font>
      <sz val="10"/>
      <color rgb="FF0000FF"/>
      <name val="Arial"/>
      <family val="2"/>
    </font>
    <font>
      <sz val="8"/>
      <color theme="4"/>
      <name val="Arial"/>
      <family val="2"/>
    </font>
    <font>
      <u/>
      <sz val="9"/>
      <color theme="1"/>
      <name val="Arial"/>
      <family val="2"/>
    </font>
    <font>
      <u/>
      <sz val="11"/>
      <color theme="10"/>
      <name val="Calibri"/>
      <family val="2"/>
      <scheme val="minor"/>
    </font>
    <font>
      <sz val="10"/>
      <color theme="0"/>
      <name val="Arial"/>
      <family val="2"/>
    </font>
    <font>
      <b/>
      <sz val="8"/>
      <color rgb="FF000000"/>
      <name val="Arial"/>
      <family val="2"/>
    </font>
    <font>
      <vertAlign val="superscript"/>
      <sz val="8"/>
      <color indexed="8"/>
      <name val="Arial"/>
      <family val="2"/>
    </font>
    <font>
      <vertAlign val="superscript"/>
      <sz val="7"/>
      <color indexed="8"/>
      <name val="Arial"/>
      <family val="2"/>
    </font>
    <font>
      <sz val="7"/>
      <color indexed="8"/>
      <name val="Arial"/>
      <family val="2"/>
    </font>
    <font>
      <b/>
      <sz val="12"/>
      <color rgb="FF000000"/>
      <name val="Arial"/>
      <family val="2"/>
    </font>
    <font>
      <b/>
      <sz val="10"/>
      <color rgb="FF000000"/>
      <name val="Arial"/>
      <family val="2"/>
    </font>
    <font>
      <u/>
      <sz val="10"/>
      <color rgb="FF0000FF"/>
      <name val="Arial"/>
      <family val="2"/>
    </font>
  </fonts>
  <fills count="41">
    <fill>
      <patternFill patternType="none"/>
    </fill>
    <fill>
      <patternFill patternType="gray125"/>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rgb="FFDFDFDF"/>
      </patternFill>
    </fill>
    <fill>
      <patternFill patternType="solid">
        <fgColor rgb="FFFFFFFF"/>
      </patternFill>
    </fill>
    <fill>
      <patternFill patternType="solid">
        <fgColor indexed="9"/>
      </patternFill>
    </fill>
  </fills>
  <borders count="65">
    <border>
      <left/>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hair">
        <color indexed="22"/>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style="hair">
        <color indexed="22"/>
      </left>
      <right/>
      <top/>
      <bottom/>
      <diagonal/>
    </border>
    <border>
      <left/>
      <right style="hair">
        <color indexed="22"/>
      </right>
      <top/>
      <bottom/>
      <diagonal/>
    </border>
    <border>
      <left/>
      <right/>
      <top style="hair">
        <color indexed="22"/>
      </top>
      <bottom/>
      <diagonal/>
    </border>
    <border>
      <left/>
      <right/>
      <top/>
      <bottom style="hair">
        <color indexed="22"/>
      </bottom>
      <diagonal/>
    </border>
    <border>
      <left style="hair">
        <color indexed="22"/>
      </left>
      <right style="hair">
        <color indexed="22"/>
      </right>
      <top/>
      <bottom/>
      <diagonal/>
    </border>
    <border>
      <left style="hair">
        <color indexed="22"/>
      </left>
      <right style="hair">
        <color indexed="22"/>
      </right>
      <top style="hair">
        <color indexed="22"/>
      </top>
      <bottom/>
      <diagonal/>
    </border>
    <border>
      <left style="hair">
        <color indexed="22"/>
      </left>
      <right/>
      <top/>
      <bottom style="hair">
        <color indexed="22"/>
      </bottom>
      <diagonal/>
    </border>
    <border>
      <left/>
      <right style="hair">
        <color indexed="22"/>
      </right>
      <top/>
      <bottom style="hair">
        <color indexed="22"/>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bottom style="hair">
        <color indexed="22"/>
      </bottom>
      <diagonal/>
    </border>
    <border>
      <left/>
      <right style="hair">
        <color indexed="22"/>
      </right>
      <top style="hair">
        <color indexed="22"/>
      </top>
      <bottom style="hair">
        <color indexed="22"/>
      </bottom>
      <diagonal/>
    </border>
    <border>
      <left/>
      <right/>
      <top style="hair">
        <color indexed="22"/>
      </top>
      <bottom style="hair">
        <color indexed="2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top/>
      <bottom style="thin">
        <color rgb="FFC0C0C0"/>
      </bottom>
      <diagonal/>
    </border>
    <border>
      <left style="thin">
        <color rgb="FFC0C0C0"/>
      </left>
      <right style="thin">
        <color rgb="FFC0C0C0"/>
      </right>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hair">
        <color rgb="FFC0C0C0"/>
      </left>
      <right style="hair">
        <color rgb="FFC0C0C0"/>
      </right>
      <top style="hair">
        <color rgb="FFC0C0C0"/>
      </top>
      <bottom/>
      <diagonal/>
    </border>
    <border>
      <left style="hair">
        <color rgb="FFC0C0C0"/>
      </left>
      <right style="hair">
        <color rgb="FFC0C0C0"/>
      </right>
      <top style="hair">
        <color rgb="FFC0C0C0"/>
      </top>
      <bottom style="hair">
        <color rgb="FFC0C0C0"/>
      </bottom>
      <diagonal/>
    </border>
    <border>
      <left style="hair">
        <color rgb="FFC0C0C0"/>
      </left>
      <right style="hair">
        <color indexed="22"/>
      </right>
      <top style="hair">
        <color rgb="FFC0C0C0"/>
      </top>
      <bottom style="hair">
        <color rgb="FFC0C0C0"/>
      </bottom>
      <diagonal/>
    </border>
    <border>
      <left style="hair">
        <color indexed="22"/>
      </left>
      <right style="hair">
        <color indexed="22"/>
      </right>
      <top style="hair">
        <color rgb="FFC0C0C0"/>
      </top>
      <bottom style="hair">
        <color rgb="FFC0C0C0"/>
      </bottom>
      <diagonal/>
    </border>
    <border>
      <left style="hair">
        <color indexed="22"/>
      </left>
      <right style="hair">
        <color rgb="FFC0C0C0"/>
      </right>
      <top style="hair">
        <color rgb="FFC0C0C0"/>
      </top>
      <bottom style="hair">
        <color rgb="FFC0C0C0"/>
      </bottom>
      <diagonal/>
    </border>
    <border>
      <left/>
      <right/>
      <top/>
      <bottom style="thin">
        <color rgb="FFC0C0C0"/>
      </bottom>
      <diagonal/>
    </border>
    <border>
      <left/>
      <right style="thin">
        <color rgb="FFC0C0C0"/>
      </right>
      <top/>
      <bottom style="thin">
        <color rgb="FFC0C0C0"/>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diagonal/>
    </border>
    <border>
      <left style="hair">
        <color rgb="FFC0C0C0"/>
      </left>
      <right/>
      <top/>
      <bottom/>
      <diagonal/>
    </border>
    <border>
      <left/>
      <right style="hair">
        <color rgb="FFC0C0C0"/>
      </right>
      <top/>
      <bottom/>
      <diagonal/>
    </border>
    <border>
      <left style="hair">
        <color rgb="FFC0C0C0"/>
      </left>
      <right/>
      <top style="hair">
        <color rgb="FFC0C0C0"/>
      </top>
      <bottom/>
      <diagonal/>
    </border>
    <border>
      <left/>
      <right/>
      <top style="hair">
        <color rgb="FFC0C0C0"/>
      </top>
      <bottom/>
      <diagonal/>
    </border>
    <border>
      <left/>
      <right style="hair">
        <color rgb="FFC0C0C0"/>
      </right>
      <top style="hair">
        <color rgb="FFC0C0C0"/>
      </top>
      <bottom/>
      <diagonal/>
    </border>
    <border>
      <left style="hair">
        <color rgb="FFC0C0C0"/>
      </left>
      <right/>
      <top/>
      <bottom style="hair">
        <color rgb="FFC0C0C0"/>
      </bottom>
      <diagonal/>
    </border>
    <border>
      <left/>
      <right/>
      <top/>
      <bottom style="hair">
        <color rgb="FFC0C0C0"/>
      </bottom>
      <diagonal/>
    </border>
    <border>
      <left/>
      <right style="hair">
        <color rgb="FFC0C0C0"/>
      </right>
      <top/>
      <bottom style="hair">
        <color rgb="FFC0C0C0"/>
      </bottom>
      <diagonal/>
    </border>
    <border>
      <left/>
      <right/>
      <top/>
      <bottom style="thin">
        <color rgb="FF404040"/>
      </bottom>
      <diagonal/>
    </border>
    <border>
      <left/>
      <right/>
      <top/>
      <bottom style="hair">
        <color theme="0" tint="-0.24994659260841701"/>
      </bottom>
      <diagonal/>
    </border>
    <border>
      <left style="hair">
        <color indexed="22"/>
      </left>
      <right/>
      <top/>
      <bottom style="hair">
        <color theme="0" tint="-0.24994659260841701"/>
      </bottom>
      <diagonal/>
    </border>
    <border>
      <left/>
      <right style="hair">
        <color indexed="22"/>
      </right>
      <top/>
      <bottom style="hair">
        <color theme="0" tint="-0.24994659260841701"/>
      </bottom>
      <diagonal/>
    </border>
    <border>
      <left/>
      <right/>
      <top style="hair">
        <color theme="0" tint="-0.24994659260841701"/>
      </top>
      <bottom/>
      <diagonal/>
    </border>
    <border>
      <left/>
      <right style="hair">
        <color rgb="FFC0C0C0"/>
      </right>
      <top/>
      <bottom style="hair">
        <color theme="0" tint="-0.24994659260841701"/>
      </bottom>
      <diagonal/>
    </border>
    <border>
      <left style="hair">
        <color rgb="FFC0C0C0"/>
      </left>
      <right/>
      <top/>
      <bottom style="hair">
        <color theme="0" tint="-0.24994659260841701"/>
      </bottom>
      <diagonal/>
    </border>
    <border>
      <left/>
      <right style="hair">
        <color rgb="FFC0C0C0"/>
      </right>
      <top style="hair">
        <color rgb="FFC0C0C0"/>
      </top>
      <bottom style="hair">
        <color rgb="FFC0C0C0"/>
      </bottom>
      <diagonal/>
    </border>
    <border>
      <left/>
      <right style="hair">
        <color indexed="22"/>
      </right>
      <top style="hair">
        <color rgb="FFC0C0C0"/>
      </top>
      <bottom style="hair">
        <color rgb="FFC0C0C0"/>
      </bottom>
      <diagonal/>
    </border>
    <border>
      <left/>
      <right style="hair">
        <color theme="0" tint="-0.24994659260841701"/>
      </right>
      <top style="hair">
        <color theme="0" tint="-0.24994659260841701"/>
      </top>
      <bottom/>
      <diagonal/>
    </border>
    <border>
      <left/>
      <right style="hair">
        <color theme="0" tint="-0.24994659260841701"/>
      </right>
      <top style="hair">
        <color theme="0" tint="-0.24994659260841701"/>
      </top>
      <bottom style="hair">
        <color theme="0" tint="-0.24994659260841701"/>
      </bottom>
      <diagonal/>
    </border>
    <border>
      <left style="hair">
        <color rgb="FFC0C0C0"/>
      </left>
      <right/>
      <top style="hair">
        <color rgb="FFC0C0C0"/>
      </top>
      <bottom style="hair">
        <color rgb="FFC0C0C0"/>
      </bottom>
      <diagonal/>
    </border>
    <border>
      <left style="hair">
        <color rgb="FFC0C0C0"/>
      </left>
      <right style="hair">
        <color rgb="FFC0C0C0"/>
      </right>
      <top/>
      <bottom/>
      <diagonal/>
    </border>
    <border>
      <left style="hair">
        <color rgb="FFC0C0C0"/>
      </left>
      <right style="hair">
        <color rgb="FFC0C0C0"/>
      </right>
      <top/>
      <bottom style="hair">
        <color rgb="FFC0C0C0"/>
      </bottom>
      <diagonal/>
    </border>
    <border>
      <left/>
      <right/>
      <top/>
      <bottom style="thin">
        <color theme="1" tint="0.24994659260841701"/>
      </bottom>
      <diagonal/>
    </border>
  </borders>
  <cellStyleXfs count="318">
    <xf numFmtId="0" fontId="0" fillId="0" borderId="0"/>
    <xf numFmtId="169" fontId="4" fillId="0" borderId="0"/>
    <xf numFmtId="169" fontId="4" fillId="0" borderId="0"/>
    <xf numFmtId="49" fontId="4" fillId="0" borderId="0"/>
    <xf numFmtId="49" fontId="4" fillId="0" borderId="0"/>
    <xf numFmtId="170" fontId="6" fillId="0" borderId="0">
      <alignment horizontal="center"/>
    </xf>
    <xf numFmtId="170" fontId="6" fillId="0" borderId="0">
      <alignment horizontal="center"/>
    </xf>
    <xf numFmtId="171" fontId="4" fillId="0" borderId="0"/>
    <xf numFmtId="171" fontId="4" fillId="0" borderId="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172" fontId="6" fillId="0" borderId="0"/>
    <xf numFmtId="172" fontId="6" fillId="0" borderId="0"/>
    <xf numFmtId="173" fontId="6" fillId="0" borderId="0"/>
    <xf numFmtId="173" fontId="6"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174" fontId="6" fillId="0" borderId="0"/>
    <xf numFmtId="174" fontId="6" fillId="0" borderId="0"/>
    <xf numFmtId="0" fontId="37" fillId="13"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175" fontId="6" fillId="0" borderId="0">
      <alignment horizontal="center"/>
    </xf>
    <xf numFmtId="175" fontId="6" fillId="0" borderId="0">
      <alignment horizontal="center"/>
    </xf>
    <xf numFmtId="176" fontId="6" fillId="0" borderId="0">
      <alignment horizontal="center"/>
    </xf>
    <xf numFmtId="176" fontId="6" fillId="0" borderId="0">
      <alignment horizontal="center"/>
    </xf>
    <xf numFmtId="177" fontId="6" fillId="0" borderId="0">
      <alignment horizontal="center"/>
    </xf>
    <xf numFmtId="177" fontId="6" fillId="0" borderId="0">
      <alignment horizontal="center"/>
    </xf>
    <xf numFmtId="178" fontId="6" fillId="0" borderId="0">
      <alignment horizontal="center"/>
    </xf>
    <xf numFmtId="178" fontId="6" fillId="0" borderId="0">
      <alignment horizontal="center"/>
    </xf>
    <xf numFmtId="179" fontId="6" fillId="0" borderId="0">
      <alignment horizontal="center"/>
    </xf>
    <xf numFmtId="179" fontId="6" fillId="0" borderId="0">
      <alignment horizontal="center"/>
    </xf>
    <xf numFmtId="0" fontId="37" fillId="10" borderId="0" applyNumberFormat="0" applyBorder="0" applyAlignment="0" applyProtection="0"/>
    <xf numFmtId="0" fontId="37" fillId="14" borderId="0" applyNumberFormat="0" applyBorder="0" applyAlignment="0" applyProtection="0"/>
    <xf numFmtId="0" fontId="37" fillId="18" borderId="0" applyNumberFormat="0" applyBorder="0" applyAlignment="0" applyProtection="0"/>
    <xf numFmtId="0" fontId="37" fillId="22" borderId="0" applyNumberFormat="0" applyBorder="0" applyAlignment="0" applyProtection="0"/>
    <xf numFmtId="0" fontId="37" fillId="26" borderId="0" applyNumberFormat="0" applyBorder="0" applyAlignment="0" applyProtection="0"/>
    <xf numFmtId="0" fontId="37" fillId="30" borderId="0" applyNumberFormat="0" applyBorder="0" applyAlignment="0" applyProtection="0"/>
    <xf numFmtId="0" fontId="30" fillId="7" borderId="22" applyNumberFormat="0" applyAlignment="0" applyProtection="0"/>
    <xf numFmtId="0" fontId="31" fillId="7" borderId="21" applyNumberFormat="0" applyAlignment="0" applyProtection="0"/>
    <xf numFmtId="164" fontId="6" fillId="0" borderId="0" applyFont="0" applyFill="0" applyBorder="0" applyAlignment="0" applyProtection="0"/>
    <xf numFmtId="164" fontId="6" fillId="0" borderId="0" applyFont="0" applyFill="0" applyBorder="0" applyAlignment="0" applyProtection="0"/>
    <xf numFmtId="0" fontId="29" fillId="6" borderId="21" applyNumberFormat="0" applyAlignment="0" applyProtection="0"/>
    <xf numFmtId="0" fontId="36" fillId="0" borderId="26" applyNumberFormat="0" applyFill="0" applyAlignment="0" applyProtection="0"/>
    <xf numFmtId="0" fontId="35" fillId="0" borderId="0" applyNumberForma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26" fillId="3" borderId="0" applyNumberFormat="0" applyBorder="0" applyAlignment="0" applyProtection="0"/>
    <xf numFmtId="0" fontId="38" fillId="0" borderId="0" applyNumberFormat="0" applyFill="0" applyBorder="0" applyAlignment="0" applyProtection="0"/>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28" fillId="5" borderId="0" applyNumberFormat="0" applyBorder="0" applyAlignment="0" applyProtection="0"/>
    <xf numFmtId="0" fontId="5" fillId="0" borderId="1" applyFont="0" applyBorder="0" applyAlignment="0"/>
    <xf numFmtId="1" fontId="10" fillId="2" borderId="2">
      <alignment horizontal="right"/>
    </xf>
    <xf numFmtId="0" fontId="21" fillId="9" borderId="25" applyNumberFormat="0" applyFont="0" applyAlignment="0" applyProtection="0"/>
    <xf numFmtId="9" fontId="6" fillId="0" borderId="0" applyFont="0" applyFill="0" applyBorder="0" applyAlignment="0" applyProtection="0"/>
    <xf numFmtId="0" fontId="27" fillId="4" borderId="0" applyNumberFormat="0" applyBorder="0" applyAlignment="0" applyProtection="0"/>
    <xf numFmtId="0" fontId="6" fillId="0" borderId="0"/>
    <xf numFmtId="0" fontId="6" fillId="0" borderId="0"/>
    <xf numFmtId="0" fontId="21" fillId="0" borderId="0"/>
    <xf numFmtId="0" fontId="21" fillId="0" borderId="0"/>
    <xf numFmtId="0" fontId="21" fillId="0" borderId="0"/>
    <xf numFmtId="0" fontId="21" fillId="0" borderId="0"/>
    <xf numFmtId="0" fontId="21" fillId="0" borderId="0"/>
    <xf numFmtId="0" fontId="6" fillId="0" borderId="0"/>
    <xf numFmtId="0" fontId="15" fillId="0" borderId="0"/>
    <xf numFmtId="0" fontId="12" fillId="0" borderId="0"/>
    <xf numFmtId="0" fontId="7" fillId="0" borderId="0"/>
    <xf numFmtId="0" fontId="12" fillId="0" borderId="0"/>
    <xf numFmtId="180" fontId="11" fillId="0" borderId="0">
      <alignment horizontal="center" vertical="center"/>
    </xf>
    <xf numFmtId="0" fontId="22" fillId="0" borderId="0" applyNumberFormat="0" applyFill="0" applyBorder="0" applyAlignment="0" applyProtection="0"/>
    <xf numFmtId="0" fontId="23" fillId="0" borderId="18" applyNumberFormat="0" applyFill="0" applyAlignment="0" applyProtection="0"/>
    <xf numFmtId="0" fontId="24" fillId="0" borderId="19" applyNumberFormat="0" applyFill="0" applyAlignment="0" applyProtection="0"/>
    <xf numFmtId="0" fontId="25" fillId="0" borderId="20" applyNumberFormat="0" applyFill="0" applyAlignment="0" applyProtection="0"/>
    <xf numFmtId="0" fontId="25" fillId="0" borderId="0" applyNumberFormat="0" applyFill="0" applyBorder="0" applyAlignment="0" applyProtection="0"/>
    <xf numFmtId="0" fontId="32" fillId="0" borderId="23" applyNumberFormat="0" applyFill="0" applyAlignment="0" applyProtection="0"/>
    <xf numFmtId="0" fontId="34" fillId="0" borderId="0" applyNumberFormat="0" applyFill="0" applyBorder="0" applyAlignment="0" applyProtection="0"/>
    <xf numFmtId="0" fontId="33" fillId="8" borderId="24" applyNumberFormat="0" applyAlignment="0" applyProtection="0"/>
    <xf numFmtId="0" fontId="45" fillId="0" borderId="0"/>
    <xf numFmtId="0" fontId="46" fillId="0" borderId="0"/>
    <xf numFmtId="0" fontId="8" fillId="0" borderId="0" applyNumberFormat="0" applyFill="0" applyBorder="0" applyAlignment="0" applyProtection="0">
      <alignment vertical="top"/>
      <protection locked="0"/>
    </xf>
    <xf numFmtId="0" fontId="21" fillId="0" borderId="0"/>
    <xf numFmtId="0" fontId="21" fillId="0" borderId="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0" fontId="38" fillId="0" borderId="0" applyNumberFormat="0" applyFill="0" applyBorder="0" applyAlignment="0" applyProtection="0">
      <alignment vertical="top"/>
      <protection locked="0"/>
    </xf>
    <xf numFmtId="0" fontId="21" fillId="0" borderId="0"/>
    <xf numFmtId="0" fontId="45" fillId="0" borderId="0"/>
    <xf numFmtId="0" fontId="38"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0" borderId="0"/>
    <xf numFmtId="0" fontId="44" fillId="0" borderId="0" applyNumberFormat="0" applyFill="0" applyBorder="0" applyAlignment="0" applyProtection="0">
      <alignment vertical="top"/>
      <protection locked="0"/>
    </xf>
    <xf numFmtId="0" fontId="71" fillId="0" borderId="0"/>
    <xf numFmtId="0" fontId="6" fillId="0" borderId="0"/>
    <xf numFmtId="0" fontId="44" fillId="0" borderId="0" applyNumberFormat="0" applyFill="0" applyBorder="0" applyAlignment="0" applyProtection="0"/>
    <xf numFmtId="0" fontId="74" fillId="0" borderId="0" applyNumberFormat="0" applyFill="0" applyBorder="0" applyAlignment="0" applyProtection="0">
      <alignment vertical="top"/>
      <protection locked="0"/>
    </xf>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3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6" fillId="0" borderId="0"/>
    <xf numFmtId="0" fontId="21" fillId="0" borderId="0"/>
    <xf numFmtId="0" fontId="21" fillId="0" borderId="0"/>
    <xf numFmtId="0" fontId="6" fillId="0" borderId="0"/>
    <xf numFmtId="0" fontId="6" fillId="0" borderId="0"/>
    <xf numFmtId="0" fontId="21" fillId="0" borderId="0"/>
    <xf numFmtId="0" fontId="6" fillId="0" borderId="0"/>
    <xf numFmtId="0" fontId="6" fillId="0" borderId="0"/>
    <xf numFmtId="0" fontId="6" fillId="0" borderId="0"/>
    <xf numFmtId="0" fontId="21" fillId="0" borderId="0"/>
    <xf numFmtId="0" fontId="6" fillId="0" borderId="0"/>
    <xf numFmtId="0" fontId="8" fillId="0" borderId="0" applyNumberFormat="0" applyFill="0" applyBorder="0" applyAlignment="0" applyProtection="0">
      <alignment vertical="top"/>
      <protection locked="0"/>
    </xf>
    <xf numFmtId="0" fontId="21" fillId="0" borderId="0"/>
    <xf numFmtId="0" fontId="21" fillId="0" borderId="0"/>
    <xf numFmtId="0" fontId="21" fillId="0" borderId="0"/>
    <xf numFmtId="0" fontId="21" fillId="0" borderId="0"/>
    <xf numFmtId="0" fontId="21" fillId="0" borderId="0"/>
    <xf numFmtId="0" fontId="21" fillId="0" borderId="0"/>
    <xf numFmtId="0" fontId="6" fillId="0" borderId="0"/>
    <xf numFmtId="0" fontId="21" fillId="0" borderId="0"/>
    <xf numFmtId="0" fontId="21" fillId="0" borderId="0"/>
    <xf numFmtId="0" fontId="21" fillId="0" borderId="0"/>
    <xf numFmtId="0" fontId="3" fillId="0" borderId="0"/>
    <xf numFmtId="0" fontId="21" fillId="0" borderId="0"/>
    <xf numFmtId="0" fontId="21" fillId="0" borderId="0"/>
    <xf numFmtId="0" fontId="21" fillId="0" borderId="0"/>
    <xf numFmtId="0" fontId="21" fillId="0" borderId="0"/>
    <xf numFmtId="0" fontId="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6" fillId="0" borderId="0"/>
    <xf numFmtId="0" fontId="21" fillId="0" borderId="0"/>
    <xf numFmtId="0" fontId="21" fillId="0" borderId="0"/>
    <xf numFmtId="0" fontId="21" fillId="0" borderId="0"/>
    <xf numFmtId="0" fontId="75" fillId="0" borderId="0" applyNumberFormat="0" applyFill="0" applyBorder="0" applyAlignment="0" applyProtection="0">
      <alignment vertical="top"/>
      <protection locked="0"/>
    </xf>
    <xf numFmtId="0" fontId="21" fillId="0" borderId="0"/>
    <xf numFmtId="0" fontId="21" fillId="0" borderId="0"/>
    <xf numFmtId="0" fontId="21" fillId="0" borderId="0"/>
    <xf numFmtId="0" fontId="21" fillId="0" borderId="0"/>
    <xf numFmtId="0" fontId="21" fillId="0" borderId="0"/>
    <xf numFmtId="0" fontId="8"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9" fontId="6"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0" fontId="21" fillId="0" borderId="0"/>
    <xf numFmtId="0" fontId="76" fillId="0" borderId="0"/>
    <xf numFmtId="0" fontId="21" fillId="0" borderId="0"/>
    <xf numFmtId="0" fontId="6" fillId="0" borderId="0"/>
    <xf numFmtId="0" fontId="21" fillId="0" borderId="0"/>
    <xf numFmtId="0" fontId="21" fillId="0" borderId="0"/>
    <xf numFmtId="0" fontId="21" fillId="0" borderId="0"/>
    <xf numFmtId="0" fontId="21" fillId="0" borderId="0"/>
    <xf numFmtId="0" fontId="6" fillId="0" borderId="0"/>
    <xf numFmtId="0" fontId="6" fillId="0" borderId="0"/>
    <xf numFmtId="0" fontId="76" fillId="0" borderId="0"/>
    <xf numFmtId="0" fontId="6" fillId="0" borderId="0"/>
    <xf numFmtId="0" fontId="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applyNumberFormat="0" applyFill="0" applyBorder="0" applyAlignment="0" applyProtection="0">
      <alignment vertical="top"/>
      <protection locked="0"/>
    </xf>
    <xf numFmtId="0" fontId="77" fillId="0" borderId="0"/>
    <xf numFmtId="0" fontId="21" fillId="0" borderId="0"/>
    <xf numFmtId="0" fontId="21" fillId="0" borderId="0"/>
    <xf numFmtId="0" fontId="38" fillId="0" borderId="0" applyNumberFormat="0" applyFill="0" applyBorder="0" applyAlignment="0" applyProtection="0"/>
    <xf numFmtId="0" fontId="21" fillId="0" borderId="0"/>
    <xf numFmtId="0" fontId="21" fillId="0" borderId="0"/>
    <xf numFmtId="0" fontId="9" fillId="0" borderId="0" applyNumberFormat="0" applyFill="0" applyBorder="0" applyAlignment="0" applyProtection="0">
      <alignment vertical="top"/>
      <protection locked="0"/>
    </xf>
    <xf numFmtId="0" fontId="21" fillId="0" borderId="0"/>
    <xf numFmtId="0" fontId="21" fillId="0" borderId="0"/>
    <xf numFmtId="0" fontId="21" fillId="0" borderId="0"/>
    <xf numFmtId="0" fontId="21" fillId="0" borderId="0"/>
    <xf numFmtId="0" fontId="21" fillId="0" borderId="0"/>
    <xf numFmtId="0" fontId="6" fillId="0" borderId="0"/>
    <xf numFmtId="0" fontId="21" fillId="0" borderId="0"/>
    <xf numFmtId="0" fontId="6" fillId="0" borderId="0"/>
    <xf numFmtId="0" fontId="21" fillId="0" borderId="0"/>
    <xf numFmtId="0" fontId="21" fillId="0" borderId="0"/>
    <xf numFmtId="0" fontId="38" fillId="0" borderId="0" applyNumberFormat="0" applyFill="0" applyBorder="0" applyAlignment="0" applyProtection="0">
      <alignment vertical="top"/>
      <protection locked="0"/>
    </xf>
    <xf numFmtId="0" fontId="21" fillId="0" borderId="0"/>
    <xf numFmtId="0" fontId="44" fillId="0" borderId="0" applyNumberForma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8" fillId="0" borderId="0" applyNumberFormat="0" applyFill="0" applyBorder="0" applyAlignment="0" applyProtection="0">
      <alignment vertical="top"/>
      <protection locked="0"/>
    </xf>
    <xf numFmtId="0" fontId="21" fillId="0" borderId="0"/>
    <xf numFmtId="0" fontId="21" fillId="0" borderId="0"/>
    <xf numFmtId="0" fontId="21" fillId="0" borderId="0"/>
    <xf numFmtId="0" fontId="21" fillId="0" borderId="0"/>
    <xf numFmtId="0" fontId="21" fillId="0" borderId="0"/>
    <xf numFmtId="0" fontId="6" fillId="0" borderId="0"/>
    <xf numFmtId="0" fontId="38" fillId="0" borderId="0" applyNumberForma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5" fillId="0" borderId="0"/>
    <xf numFmtId="0" fontId="21" fillId="0" borderId="0"/>
    <xf numFmtId="0" fontId="21" fillId="0" borderId="0"/>
    <xf numFmtId="0" fontId="21" fillId="0" borderId="0"/>
    <xf numFmtId="0" fontId="6" fillId="0" borderId="0"/>
    <xf numFmtId="0" fontId="21" fillId="0" borderId="0"/>
    <xf numFmtId="0" fontId="21" fillId="0" borderId="0"/>
    <xf numFmtId="0" fontId="21" fillId="0" borderId="0"/>
    <xf numFmtId="0" fontId="21" fillId="0" borderId="0"/>
    <xf numFmtId="0" fontId="21" fillId="0" borderId="0"/>
    <xf numFmtId="0" fontId="38" fillId="0" borderId="0" applyNumberFormat="0" applyFill="0" applyBorder="0" applyAlignment="0" applyProtection="0">
      <alignment vertical="top"/>
      <protection locked="0"/>
    </xf>
    <xf numFmtId="0" fontId="44" fillId="0" borderId="0" applyNumberForma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applyNumberFormat="0" applyFill="0" applyBorder="0" applyAlignment="0" applyProtection="0">
      <alignment vertical="top"/>
      <protection locked="0"/>
    </xf>
    <xf numFmtId="0" fontId="44" fillId="0" borderId="0" applyNumberFormat="0" applyFill="0" applyBorder="0" applyAlignment="0" applyProtection="0"/>
    <xf numFmtId="0" fontId="21" fillId="0" borderId="0"/>
    <xf numFmtId="0" fontId="21" fillId="0" borderId="0"/>
    <xf numFmtId="0" fontId="21" fillId="0" borderId="0"/>
    <xf numFmtId="0" fontId="21" fillId="0" borderId="0"/>
    <xf numFmtId="0" fontId="21" fillId="0" borderId="0"/>
    <xf numFmtId="0" fontId="4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77" fillId="0" borderId="0"/>
    <xf numFmtId="0" fontId="6" fillId="0" borderId="0"/>
    <xf numFmtId="0" fontId="2" fillId="0" borderId="0"/>
    <xf numFmtId="0" fontId="1" fillId="0" borderId="0"/>
    <xf numFmtId="0" fontId="85" fillId="0" borderId="0" applyNumberFormat="0" applyFill="0" applyBorder="0" applyAlignment="0" applyProtection="0"/>
    <xf numFmtId="0" fontId="85" fillId="0" borderId="0" applyNumberFormat="0" applyFill="0" applyBorder="0" applyAlignment="0" applyProtection="0"/>
  </cellStyleXfs>
  <cellXfs count="634">
    <xf numFmtId="0" fontId="0" fillId="0" borderId="0" xfId="0"/>
    <xf numFmtId="0" fontId="42" fillId="0" borderId="0" xfId="0" applyFont="1"/>
    <xf numFmtId="0" fontId="20" fillId="0" borderId="0" xfId="65" applyFont="1" applyBorder="1" applyAlignment="1" applyProtection="1">
      <alignment horizontal="left" indent="10"/>
    </xf>
    <xf numFmtId="0" fontId="20" fillId="0" borderId="0" xfId="65" applyFont="1" applyBorder="1" applyAlignment="1" applyProtection="1">
      <alignment horizontal="left"/>
    </xf>
    <xf numFmtId="0" fontId="20" fillId="0" borderId="0" xfId="65" applyFont="1" applyAlignment="1" applyProtection="1">
      <alignment horizontal="left" indent="10"/>
    </xf>
    <xf numFmtId="0" fontId="0" fillId="0" borderId="0" xfId="0" applyAlignment="1"/>
    <xf numFmtId="0" fontId="40" fillId="0" borderId="0" xfId="0" applyFont="1"/>
    <xf numFmtId="168" fontId="4" fillId="0" borderId="9" xfId="0" applyNumberFormat="1" applyFont="1" applyFill="1" applyBorder="1" applyAlignment="1">
      <alignment horizontal="left" vertical="center" wrapText="1" indent="1" shrinkToFit="1"/>
    </xf>
    <xf numFmtId="168" fontId="4" fillId="0" borderId="9" xfId="0" applyNumberFormat="1" applyFont="1" applyFill="1" applyBorder="1" applyAlignment="1">
      <alignment horizontal="left" vertical="center" wrapText="1" indent="3" shrinkToFit="1"/>
    </xf>
    <xf numFmtId="0" fontId="4" fillId="0" borderId="9" xfId="0" applyFont="1" applyFill="1" applyBorder="1" applyAlignment="1">
      <alignment horizontal="left" vertical="center" wrapText="1" indent="3"/>
    </xf>
    <xf numFmtId="168" fontId="4" fillId="0" borderId="15" xfId="0" applyNumberFormat="1" applyFont="1" applyFill="1" applyBorder="1" applyAlignment="1">
      <alignment horizontal="left" vertical="center" wrapText="1" indent="1" shrinkToFit="1"/>
    </xf>
    <xf numFmtId="0" fontId="14" fillId="0" borderId="10" xfId="0" applyFont="1" applyFill="1" applyBorder="1" applyAlignment="1">
      <alignment vertical="center" wrapText="1"/>
    </xf>
    <xf numFmtId="0" fontId="0" fillId="37" borderId="0" xfId="0" applyFill="1"/>
    <xf numFmtId="0" fontId="0" fillId="0" borderId="0" xfId="0"/>
    <xf numFmtId="0" fontId="54" fillId="38" borderId="27" xfId="0" applyFont="1" applyFill="1" applyBorder="1" applyAlignment="1">
      <alignment horizontal="left" vertical="center" wrapText="1"/>
    </xf>
    <xf numFmtId="0" fontId="54" fillId="38" borderId="29" xfId="0" applyFont="1" applyFill="1" applyBorder="1" applyAlignment="1">
      <alignment horizontal="left" vertical="center" wrapText="1"/>
    </xf>
    <xf numFmtId="0" fontId="54" fillId="38" borderId="29" xfId="0" applyFont="1" applyFill="1" applyBorder="1" applyAlignment="1">
      <alignment horizontal="center" wrapText="1"/>
    </xf>
    <xf numFmtId="0" fontId="54" fillId="38" borderId="30" xfId="0" applyFont="1" applyFill="1" applyBorder="1" applyAlignment="1">
      <alignment horizontal="center" wrapText="1"/>
    </xf>
    <xf numFmtId="0" fontId="55" fillId="39" borderId="29" xfId="0" applyFont="1" applyFill="1" applyBorder="1" applyAlignment="1">
      <alignment horizontal="left" vertical="center" wrapText="1"/>
    </xf>
    <xf numFmtId="0" fontId="57" fillId="39" borderId="29" xfId="0" applyFont="1" applyFill="1" applyBorder="1" applyAlignment="1">
      <alignment horizontal="left" vertical="center" wrapText="1"/>
    </xf>
    <xf numFmtId="0" fontId="56" fillId="39" borderId="29" xfId="0" applyFont="1" applyFill="1" applyBorder="1" applyAlignment="1">
      <alignment horizontal="right" vertical="center" wrapText="1"/>
    </xf>
    <xf numFmtId="0" fontId="56" fillId="39" borderId="30" xfId="0" applyFont="1" applyFill="1" applyBorder="1" applyAlignment="1">
      <alignment horizontal="right" vertical="center" wrapText="1"/>
    </xf>
    <xf numFmtId="0" fontId="40" fillId="0" borderId="0" xfId="0" applyFont="1" applyFill="1" applyAlignment="1">
      <alignment horizontal="left"/>
    </xf>
    <xf numFmtId="0" fontId="52" fillId="38" borderId="29" xfId="0" applyFont="1" applyFill="1" applyBorder="1" applyAlignment="1">
      <alignment horizontal="center" vertical="top" wrapText="1"/>
    </xf>
    <xf numFmtId="0" fontId="52" fillId="38" borderId="30" xfId="0" applyFont="1" applyFill="1" applyBorder="1" applyAlignment="1">
      <alignment horizontal="center" vertical="top" wrapText="1"/>
    </xf>
    <xf numFmtId="184" fontId="51" fillId="39" borderId="29" xfId="0" applyNumberFormat="1" applyFont="1" applyFill="1" applyBorder="1" applyAlignment="1">
      <alignment horizontal="right" vertical="center" wrapText="1"/>
    </xf>
    <xf numFmtId="0" fontId="0" fillId="0" borderId="0" xfId="0"/>
    <xf numFmtId="0" fontId="54" fillId="38" borderId="27" xfId="0" applyFont="1" applyFill="1" applyBorder="1" applyAlignment="1">
      <alignment horizontal="left" vertical="center" wrapText="1"/>
    </xf>
    <xf numFmtId="0" fontId="54" fillId="38" borderId="29" xfId="0" applyFont="1" applyFill="1" applyBorder="1" applyAlignment="1">
      <alignment horizontal="left" vertical="center" wrapText="1"/>
    </xf>
    <xf numFmtId="0" fontId="54" fillId="38" borderId="29" xfId="0" applyFont="1" applyFill="1" applyBorder="1" applyAlignment="1">
      <alignment horizontal="center" wrapText="1"/>
    </xf>
    <xf numFmtId="0" fontId="54" fillId="38" borderId="30" xfId="0" applyFont="1" applyFill="1" applyBorder="1" applyAlignment="1">
      <alignment horizontal="center" wrapText="1"/>
    </xf>
    <xf numFmtId="0" fontId="55" fillId="39" borderId="29" xfId="0" applyFont="1" applyFill="1" applyBorder="1" applyAlignment="1">
      <alignment horizontal="left" vertical="center" wrapText="1"/>
    </xf>
    <xf numFmtId="0" fontId="56" fillId="39" borderId="29" xfId="0" applyFont="1" applyFill="1" applyBorder="1" applyAlignment="1">
      <alignment horizontal="right" vertical="center" wrapText="1"/>
    </xf>
    <xf numFmtId="0" fontId="56" fillId="39" borderId="30" xfId="0" applyFont="1" applyFill="1" applyBorder="1" applyAlignment="1">
      <alignment horizontal="right" vertical="center" wrapText="1"/>
    </xf>
    <xf numFmtId="0" fontId="40" fillId="0" borderId="0" xfId="0" applyFont="1" applyFill="1" applyAlignment="1">
      <alignment horizontal="left" indent="1"/>
    </xf>
    <xf numFmtId="0" fontId="40" fillId="0" borderId="0" xfId="0" applyFont="1" applyFill="1" applyAlignment="1">
      <alignment horizontal="left" indent="2"/>
    </xf>
    <xf numFmtId="0" fontId="40" fillId="0" borderId="0" xfId="0" applyFont="1" applyFill="1" applyAlignment="1">
      <alignment horizontal="left" indent="3"/>
    </xf>
    <xf numFmtId="0" fontId="40" fillId="0" borderId="0" xfId="0" applyFont="1" applyFill="1" applyAlignment="1">
      <alignment horizontal="left" indent="7"/>
    </xf>
    <xf numFmtId="184" fontId="56" fillId="39" borderId="29" xfId="0" applyNumberFormat="1" applyFont="1" applyFill="1" applyBorder="1" applyAlignment="1">
      <alignment horizontal="right" vertical="center" wrapText="1"/>
    </xf>
    <xf numFmtId="184" fontId="56" fillId="39" borderId="30" xfId="0" applyNumberFormat="1" applyFont="1" applyFill="1" applyBorder="1" applyAlignment="1">
      <alignment horizontal="right" vertical="center" wrapText="1"/>
    </xf>
    <xf numFmtId="0" fontId="0" fillId="0" borderId="0" xfId="0"/>
    <xf numFmtId="0" fontId="58" fillId="38" borderId="29" xfId="0" applyFont="1" applyFill="1" applyBorder="1" applyAlignment="1">
      <alignment horizontal="left" vertical="center" wrapText="1"/>
    </xf>
    <xf numFmtId="0" fontId="58" fillId="38" borderId="29" xfId="0" applyFont="1" applyFill="1" applyBorder="1" applyAlignment="1">
      <alignment horizontal="center" wrapText="1"/>
    </xf>
    <xf numFmtId="0" fontId="59" fillId="39" borderId="29" xfId="0" applyFont="1" applyFill="1" applyBorder="1" applyAlignment="1">
      <alignment horizontal="left" vertical="center" wrapText="1"/>
    </xf>
    <xf numFmtId="0" fontId="60" fillId="39" borderId="29" xfId="0" applyFont="1" applyFill="1" applyBorder="1" applyAlignment="1">
      <alignment horizontal="right" vertical="center" wrapText="1"/>
    </xf>
    <xf numFmtId="0" fontId="58" fillId="38" borderId="27" xfId="0" applyFont="1" applyFill="1" applyBorder="1" applyAlignment="1">
      <alignment horizontal="left" vertical="center" wrapText="1"/>
    </xf>
    <xf numFmtId="0" fontId="58" fillId="38" borderId="29" xfId="0" applyFont="1" applyFill="1" applyBorder="1" applyAlignment="1">
      <alignment horizontal="center" wrapText="1"/>
    </xf>
    <xf numFmtId="168" fontId="4" fillId="0" borderId="9" xfId="0" applyNumberFormat="1" applyFont="1" applyFill="1" applyBorder="1" applyAlignment="1">
      <alignment vertical="center" wrapText="1" shrinkToFit="1"/>
    </xf>
    <xf numFmtId="0" fontId="4" fillId="0" borderId="9" xfId="0" applyFont="1" applyFill="1" applyBorder="1" applyAlignment="1">
      <alignment vertical="center" wrapText="1"/>
    </xf>
    <xf numFmtId="168" fontId="4" fillId="0" borderId="15" xfId="0" applyNumberFormat="1" applyFont="1" applyFill="1" applyBorder="1" applyAlignment="1">
      <alignment vertical="center" wrapText="1" shrinkToFit="1"/>
    </xf>
    <xf numFmtId="0" fontId="0" fillId="0" borderId="0" xfId="0"/>
    <xf numFmtId="0" fontId="60" fillId="39" borderId="29" xfId="0" applyFont="1" applyFill="1" applyBorder="1" applyAlignment="1">
      <alignment horizontal="right" vertical="center" wrapText="1"/>
    </xf>
    <xf numFmtId="0" fontId="54" fillId="38" borderId="29" xfId="0" applyFont="1" applyFill="1" applyBorder="1" applyAlignment="1">
      <alignment vertical="center" wrapText="1"/>
    </xf>
    <xf numFmtId="17" fontId="40" fillId="0" borderId="0" xfId="0" applyNumberFormat="1" applyFont="1"/>
    <xf numFmtId="168" fontId="42" fillId="0" borderId="0" xfId="0" applyNumberFormat="1" applyFont="1"/>
    <xf numFmtId="0" fontId="6" fillId="0" borderId="0" xfId="74"/>
    <xf numFmtId="0" fontId="7" fillId="0" borderId="0" xfId="75" applyFont="1" applyBorder="1"/>
    <xf numFmtId="0" fontId="62" fillId="0" borderId="0" xfId="75" applyFont="1" applyBorder="1" applyAlignment="1" applyProtection="1">
      <alignment horizontal="left" indent="10"/>
    </xf>
    <xf numFmtId="0" fontId="6" fillId="0" borderId="0" xfId="75" applyFont="1" applyBorder="1" applyAlignment="1">
      <alignment horizontal="left"/>
    </xf>
    <xf numFmtId="0" fontId="6" fillId="0" borderId="0" xfId="75" applyBorder="1" applyAlignment="1">
      <alignment horizontal="left"/>
    </xf>
    <xf numFmtId="0" fontId="6" fillId="0" borderId="0" xfId="75" applyFont="1" applyAlignment="1">
      <alignment horizontal="left" vertical="top" wrapText="1"/>
    </xf>
    <xf numFmtId="0" fontId="13" fillId="0" borderId="0" xfId="75" applyFont="1" applyBorder="1"/>
    <xf numFmtId="0" fontId="63" fillId="0" borderId="0" xfId="75" applyFont="1" applyBorder="1"/>
    <xf numFmtId="0" fontId="61" fillId="0" borderId="0" xfId="75" applyFont="1" applyBorder="1" applyAlignment="1">
      <alignment horizontal="left"/>
    </xf>
    <xf numFmtId="0" fontId="6" fillId="0" borderId="0" xfId="75" applyFont="1" applyBorder="1" applyAlignment="1">
      <alignment horizontal="left" vertical="top" wrapText="1"/>
    </xf>
    <xf numFmtId="0" fontId="10" fillId="0" borderId="0" xfId="75" applyFont="1" applyBorder="1" applyAlignment="1">
      <alignment horizontal="left" vertical="top" wrapText="1"/>
    </xf>
    <xf numFmtId="0" fontId="8" fillId="0" borderId="0" xfId="97" applyFill="1" applyBorder="1" applyAlignment="1" applyProtection="1">
      <alignment horizontal="left" wrapText="1" indent="2"/>
    </xf>
    <xf numFmtId="0" fontId="6" fillId="0" borderId="0" xfId="75" applyFont="1" applyFill="1" applyBorder="1" applyAlignment="1">
      <alignment horizontal="left"/>
    </xf>
    <xf numFmtId="0" fontId="61" fillId="0" borderId="0" xfId="75" applyFont="1" applyFill="1" applyBorder="1" applyAlignment="1">
      <alignment horizontal="left"/>
    </xf>
    <xf numFmtId="0" fontId="7" fillId="0" borderId="0" xfId="75" applyFont="1" applyFill="1" applyBorder="1" applyAlignment="1">
      <alignment horizontal="left"/>
    </xf>
    <xf numFmtId="0" fontId="7" fillId="0" borderId="0" xfId="75" applyFont="1" applyBorder="1" applyAlignment="1">
      <alignment horizontal="left"/>
    </xf>
    <xf numFmtId="0" fontId="55" fillId="39" borderId="29" xfId="0" applyFont="1" applyFill="1" applyBorder="1" applyAlignment="1">
      <alignment horizontal="left" vertical="center" wrapText="1"/>
    </xf>
    <xf numFmtId="0" fontId="54" fillId="38" borderId="27" xfId="0" applyFont="1" applyFill="1" applyBorder="1" applyAlignment="1">
      <alignment horizontal="left" vertical="center" wrapText="1"/>
    </xf>
    <xf numFmtId="0" fontId="54" fillId="38" borderId="29" xfId="0" applyFont="1" applyFill="1" applyBorder="1" applyAlignment="1">
      <alignment horizontal="center" wrapText="1"/>
    </xf>
    <xf numFmtId="0" fontId="54" fillId="38" borderId="30" xfId="0" applyFont="1" applyFill="1" applyBorder="1" applyAlignment="1">
      <alignment horizontal="center" wrapText="1"/>
    </xf>
    <xf numFmtId="185" fontId="51" fillId="39" borderId="29" xfId="0" applyNumberFormat="1" applyFont="1" applyFill="1" applyBorder="1" applyAlignment="1">
      <alignment horizontal="right" vertical="center" wrapText="1"/>
    </xf>
    <xf numFmtId="0" fontId="51" fillId="39" borderId="29" xfId="0" applyFont="1" applyFill="1" applyBorder="1" applyAlignment="1">
      <alignment horizontal="right" vertical="center" wrapText="1"/>
    </xf>
    <xf numFmtId="185" fontId="56" fillId="39" borderId="29" xfId="0" applyNumberFormat="1" applyFont="1" applyFill="1" applyBorder="1" applyAlignment="1">
      <alignment horizontal="right" vertical="center" wrapText="1"/>
    </xf>
    <xf numFmtId="185" fontId="60" fillId="39" borderId="29" xfId="0" applyNumberFormat="1" applyFont="1" applyFill="1" applyBorder="1" applyAlignment="1">
      <alignment horizontal="right" vertical="center" wrapText="1"/>
    </xf>
    <xf numFmtId="184" fontId="60" fillId="39" borderId="29" xfId="0" applyNumberFormat="1" applyFont="1" applyFill="1" applyBorder="1" applyAlignment="1">
      <alignment horizontal="right" vertical="center" wrapText="1"/>
    </xf>
    <xf numFmtId="166" fontId="40" fillId="0" borderId="13" xfId="0" applyNumberFormat="1" applyFont="1" applyFill="1" applyBorder="1" applyAlignment="1" applyProtection="1">
      <alignment horizontal="right" wrapText="1"/>
      <protection hidden="1"/>
    </xf>
    <xf numFmtId="166" fontId="40" fillId="0" borderId="7" xfId="0" applyNumberFormat="1" applyFont="1" applyFill="1" applyBorder="1" applyAlignment="1" applyProtection="1">
      <alignment horizontal="right" wrapText="1"/>
      <protection hidden="1"/>
    </xf>
    <xf numFmtId="167" fontId="40" fillId="0" borderId="14" xfId="0" applyNumberFormat="1" applyFont="1" applyFill="1" applyBorder="1" applyAlignment="1" applyProtection="1">
      <alignment horizontal="right" wrapText="1"/>
      <protection hidden="1"/>
    </xf>
    <xf numFmtId="166" fontId="40" fillId="0" borderId="5" xfId="0" applyNumberFormat="1" applyFont="1" applyFill="1" applyBorder="1" applyAlignment="1" applyProtection="1">
      <alignment horizontal="right"/>
      <protection hidden="1"/>
    </xf>
    <xf numFmtId="166" fontId="40" fillId="0" borderId="0" xfId="0" applyNumberFormat="1" applyFont="1" applyFill="1" applyBorder="1" applyAlignment="1" applyProtection="1">
      <alignment horizontal="right"/>
      <protection hidden="1"/>
    </xf>
    <xf numFmtId="167" fontId="40" fillId="0" borderId="6" xfId="0" applyNumberFormat="1" applyFont="1" applyFill="1" applyBorder="1" applyAlignment="1" applyProtection="1">
      <alignment horizontal="right"/>
      <protection hidden="1"/>
    </xf>
    <xf numFmtId="166" fontId="40" fillId="0" borderId="11" xfId="0" applyNumberFormat="1" applyFont="1" applyFill="1" applyBorder="1" applyAlignment="1" applyProtection="1">
      <alignment horizontal="right"/>
      <protection hidden="1"/>
    </xf>
    <xf numFmtId="166" fontId="40" fillId="0" borderId="8" xfId="0" applyNumberFormat="1" applyFont="1" applyFill="1" applyBorder="1" applyAlignment="1" applyProtection="1">
      <alignment horizontal="right"/>
      <protection hidden="1"/>
    </xf>
    <xf numFmtId="166" fontId="40" fillId="0" borderId="12" xfId="0" applyNumberFormat="1" applyFont="1" applyFill="1" applyBorder="1" applyAlignment="1" applyProtection="1">
      <alignment horizontal="right"/>
      <protection hidden="1"/>
    </xf>
    <xf numFmtId="167" fontId="40" fillId="0" borderId="0" xfId="0" applyNumberFormat="1" applyFont="1" applyFill="1" applyBorder="1" applyAlignment="1" applyProtection="1">
      <alignment horizontal="right"/>
      <protection hidden="1"/>
    </xf>
    <xf numFmtId="166" fontId="40" fillId="0" borderId="5" xfId="0" applyNumberFormat="1" applyFont="1" applyBorder="1" applyAlignment="1" applyProtection="1">
      <alignment horizontal="right" wrapText="1"/>
      <protection hidden="1"/>
    </xf>
    <xf numFmtId="166" fontId="40" fillId="0" borderId="0" xfId="0" applyNumberFormat="1" applyFont="1" applyBorder="1" applyAlignment="1" applyProtection="1">
      <alignment horizontal="right" wrapText="1"/>
      <protection hidden="1"/>
    </xf>
    <xf numFmtId="166" fontId="40" fillId="36" borderId="5" xfId="0" applyNumberFormat="1" applyFont="1" applyFill="1" applyBorder="1" applyAlignment="1" applyProtection="1">
      <alignment horizontal="right"/>
      <protection hidden="1"/>
    </xf>
    <xf numFmtId="166" fontId="40" fillId="36" borderId="0" xfId="0" applyNumberFormat="1" applyFont="1" applyFill="1" applyBorder="1" applyAlignment="1" applyProtection="1">
      <alignment horizontal="right"/>
      <protection hidden="1"/>
    </xf>
    <xf numFmtId="166" fontId="48" fillId="0" borderId="5" xfId="0" applyNumberFormat="1" applyFont="1" applyFill="1" applyBorder="1" applyAlignment="1" applyProtection="1">
      <alignment horizontal="right"/>
      <protection hidden="1"/>
    </xf>
    <xf numFmtId="166" fontId="48" fillId="0" borderId="0" xfId="0" applyNumberFormat="1" applyFont="1" applyFill="1" applyBorder="1" applyAlignment="1" applyProtection="1">
      <alignment horizontal="right"/>
      <protection hidden="1"/>
    </xf>
    <xf numFmtId="166" fontId="4" fillId="0" borderId="5" xfId="0" applyNumberFormat="1" applyFont="1" applyFill="1" applyBorder="1" applyAlignment="1" applyProtection="1">
      <alignment horizontal="right"/>
      <protection hidden="1"/>
    </xf>
    <xf numFmtId="166" fontId="4" fillId="0" borderId="0" xfId="0" applyNumberFormat="1" applyFont="1" applyFill="1" applyBorder="1" applyAlignment="1" applyProtection="1">
      <alignment horizontal="right"/>
      <protection hidden="1"/>
    </xf>
    <xf numFmtId="167" fontId="4" fillId="0" borderId="6" xfId="0" applyNumberFormat="1" applyFont="1" applyFill="1" applyBorder="1" applyAlignment="1" applyProtection="1">
      <alignment horizontal="right"/>
      <protection hidden="1"/>
    </xf>
    <xf numFmtId="166" fontId="4" fillId="0" borderId="11" xfId="0" applyNumberFormat="1" applyFont="1" applyFill="1" applyBorder="1" applyAlignment="1" applyProtection="1">
      <alignment horizontal="right"/>
      <protection hidden="1"/>
    </xf>
    <xf numFmtId="166" fontId="4" fillId="0" borderId="8" xfId="0" applyNumberFormat="1" applyFont="1" applyFill="1" applyBorder="1" applyAlignment="1" applyProtection="1">
      <alignment horizontal="right"/>
      <protection hidden="1"/>
    </xf>
    <xf numFmtId="166" fontId="4" fillId="0" borderId="12" xfId="0" applyNumberFormat="1" applyFont="1" applyFill="1" applyBorder="1" applyAlignment="1" applyProtection="1">
      <alignment horizontal="right"/>
      <protection hidden="1"/>
    </xf>
    <xf numFmtId="166" fontId="4" fillId="0" borderId="6" xfId="0" applyNumberFormat="1" applyFont="1" applyFill="1" applyBorder="1" applyAlignment="1" applyProtection="1">
      <alignment horizontal="right"/>
      <protection hidden="1"/>
    </xf>
    <xf numFmtId="166" fontId="4" fillId="0" borderId="13" xfId="0" applyNumberFormat="1" applyFont="1" applyFill="1" applyBorder="1" applyAlignment="1" applyProtection="1">
      <alignment horizontal="right"/>
      <protection hidden="1"/>
    </xf>
    <xf numFmtId="166" fontId="4" fillId="0" borderId="7" xfId="0" applyNumberFormat="1" applyFont="1" applyFill="1" applyBorder="1" applyAlignment="1" applyProtection="1">
      <alignment horizontal="right"/>
      <protection hidden="1"/>
    </xf>
    <xf numFmtId="166" fontId="4" fillId="0" borderId="14" xfId="0" applyNumberFormat="1" applyFont="1" applyFill="1" applyBorder="1" applyAlignment="1" applyProtection="1">
      <alignment horizontal="right"/>
      <protection hidden="1"/>
    </xf>
    <xf numFmtId="166" fontId="42" fillId="0" borderId="13" xfId="0" applyNumberFormat="1" applyFont="1" applyFill="1" applyBorder="1" applyAlignment="1" applyProtection="1">
      <alignment horizontal="right" vertical="center" wrapText="1"/>
      <protection hidden="1"/>
    </xf>
    <xf numFmtId="182" fontId="42" fillId="0" borderId="7" xfId="0" applyNumberFormat="1" applyFont="1" applyFill="1" applyBorder="1" applyAlignment="1" applyProtection="1">
      <alignment horizontal="right" vertical="center" wrapText="1"/>
      <protection hidden="1"/>
    </xf>
    <xf numFmtId="182" fontId="42" fillId="0" borderId="14" xfId="0" applyNumberFormat="1" applyFont="1" applyFill="1" applyBorder="1" applyAlignment="1" applyProtection="1">
      <alignment horizontal="right" vertical="center" wrapText="1"/>
      <protection hidden="1"/>
    </xf>
    <xf numFmtId="166" fontId="40" fillId="0" borderId="5" xfId="0" applyNumberFormat="1" applyFont="1" applyFill="1" applyBorder="1" applyAlignment="1" applyProtection="1">
      <alignment horizontal="right" vertical="center" wrapText="1"/>
      <protection hidden="1"/>
    </xf>
    <xf numFmtId="182" fontId="40" fillId="0" borderId="0" xfId="0" applyNumberFormat="1" applyFont="1" applyFill="1" applyBorder="1" applyAlignment="1" applyProtection="1">
      <alignment horizontal="right" vertical="center" wrapText="1"/>
      <protection hidden="1"/>
    </xf>
    <xf numFmtId="182" fontId="40" fillId="0" borderId="6" xfId="0" applyNumberFormat="1" applyFont="1" applyFill="1" applyBorder="1" applyAlignment="1" applyProtection="1">
      <alignment horizontal="right" vertical="center" wrapText="1"/>
      <protection hidden="1"/>
    </xf>
    <xf numFmtId="166" fontId="40" fillId="0" borderId="11" xfId="0" applyNumberFormat="1" applyFont="1" applyFill="1" applyBorder="1" applyAlignment="1" applyProtection="1">
      <alignment horizontal="right" vertical="center" wrapText="1"/>
      <protection hidden="1"/>
    </xf>
    <xf numFmtId="182" fontId="40" fillId="0" borderId="8" xfId="0" applyNumberFormat="1" applyFont="1" applyFill="1" applyBorder="1" applyAlignment="1" applyProtection="1">
      <alignment horizontal="right" vertical="center" wrapText="1"/>
      <protection hidden="1"/>
    </xf>
    <xf numFmtId="182" fontId="40" fillId="0" borderId="12" xfId="0" applyNumberFormat="1" applyFont="1" applyFill="1" applyBorder="1" applyAlignment="1" applyProtection="1">
      <alignment horizontal="right" vertical="center" wrapText="1"/>
      <protection hidden="1"/>
    </xf>
    <xf numFmtId="184" fontId="40" fillId="0" borderId="13" xfId="0" applyNumberFormat="1" applyFont="1" applyFill="1" applyBorder="1" applyAlignment="1" applyProtection="1">
      <alignment horizontal="center" vertical="center" wrapText="1"/>
      <protection hidden="1"/>
    </xf>
    <xf numFmtId="184" fontId="40" fillId="0" borderId="7" xfId="0" applyNumberFormat="1" applyFont="1" applyFill="1" applyBorder="1" applyAlignment="1" applyProtection="1">
      <alignment horizontal="center" vertical="center" wrapText="1"/>
      <protection hidden="1"/>
    </xf>
    <xf numFmtId="184" fontId="40" fillId="0" borderId="14" xfId="0" applyNumberFormat="1" applyFont="1" applyFill="1" applyBorder="1" applyAlignment="1" applyProtection="1">
      <alignment horizontal="center" vertical="center" wrapText="1"/>
      <protection hidden="1"/>
    </xf>
    <xf numFmtId="184" fontId="40" fillId="0" borderId="5" xfId="0" applyNumberFormat="1" applyFont="1" applyFill="1" applyBorder="1" applyAlignment="1" applyProtection="1">
      <alignment horizontal="center" vertical="center" wrapText="1"/>
      <protection hidden="1"/>
    </xf>
    <xf numFmtId="184" fontId="40" fillId="0" borderId="0" xfId="0" applyNumberFormat="1" applyFont="1" applyFill="1" applyBorder="1" applyAlignment="1" applyProtection="1">
      <alignment horizontal="center" vertical="center" wrapText="1"/>
      <protection hidden="1"/>
    </xf>
    <xf numFmtId="184" fontId="40" fillId="0" borderId="6" xfId="0" applyNumberFormat="1" applyFont="1" applyFill="1" applyBorder="1" applyAlignment="1" applyProtection="1">
      <alignment horizontal="center" vertical="center" wrapText="1"/>
      <protection hidden="1"/>
    </xf>
    <xf numFmtId="184" fontId="4" fillId="0" borderId="5" xfId="0" applyNumberFormat="1" applyFont="1" applyFill="1" applyBorder="1" applyAlignment="1" applyProtection="1">
      <alignment horizontal="right"/>
      <protection hidden="1"/>
    </xf>
    <xf numFmtId="184" fontId="4" fillId="0" borderId="0" xfId="0" applyNumberFormat="1" applyFont="1" applyFill="1" applyBorder="1" applyAlignment="1" applyProtection="1">
      <alignment horizontal="right"/>
      <protection hidden="1"/>
    </xf>
    <xf numFmtId="184" fontId="4" fillId="0" borderId="6" xfId="0" applyNumberFormat="1" applyFont="1" applyFill="1" applyBorder="1" applyAlignment="1" applyProtection="1">
      <alignment horizontal="right"/>
      <protection hidden="1"/>
    </xf>
    <xf numFmtId="185" fontId="4" fillId="0" borderId="5" xfId="0" applyNumberFormat="1" applyFont="1" applyFill="1" applyBorder="1" applyAlignment="1" applyProtection="1">
      <alignment horizontal="right"/>
      <protection hidden="1"/>
    </xf>
    <xf numFmtId="185" fontId="4" fillId="0" borderId="0" xfId="0" applyNumberFormat="1" applyFont="1" applyFill="1" applyBorder="1" applyAlignment="1" applyProtection="1">
      <alignment horizontal="right"/>
      <protection hidden="1"/>
    </xf>
    <xf numFmtId="185" fontId="4" fillId="0" borderId="6" xfId="0" applyNumberFormat="1" applyFont="1" applyFill="1" applyBorder="1" applyAlignment="1" applyProtection="1">
      <alignment horizontal="right"/>
      <protection hidden="1"/>
    </xf>
    <xf numFmtId="167" fontId="4" fillId="0" borderId="5" xfId="0" applyNumberFormat="1" applyFont="1" applyFill="1" applyBorder="1" applyAlignment="1" applyProtection="1">
      <alignment horizontal="right"/>
      <protection hidden="1"/>
    </xf>
    <xf numFmtId="167" fontId="4" fillId="0" borderId="0" xfId="0" applyNumberFormat="1" applyFont="1" applyFill="1" applyBorder="1" applyAlignment="1" applyProtection="1">
      <alignment horizontal="right"/>
      <protection hidden="1"/>
    </xf>
    <xf numFmtId="167" fontId="4" fillId="0" borderId="11" xfId="0" applyNumberFormat="1" applyFont="1" applyFill="1" applyBorder="1" applyAlignment="1" applyProtection="1">
      <alignment horizontal="right"/>
      <protection hidden="1"/>
    </xf>
    <xf numFmtId="167" fontId="4" fillId="0" borderId="8" xfId="0" applyNumberFormat="1" applyFont="1" applyFill="1" applyBorder="1" applyAlignment="1" applyProtection="1">
      <alignment horizontal="right"/>
      <protection hidden="1"/>
    </xf>
    <xf numFmtId="167" fontId="4" fillId="0" borderId="12" xfId="0" applyNumberFormat="1" applyFont="1" applyFill="1" applyBorder="1" applyAlignment="1" applyProtection="1">
      <alignment horizontal="right"/>
      <protection hidden="1"/>
    </xf>
    <xf numFmtId="166" fontId="14" fillId="0" borderId="0" xfId="0" applyNumberFormat="1" applyFont="1" applyFill="1" applyBorder="1" applyAlignment="1" applyProtection="1">
      <alignment horizontal="right"/>
      <protection hidden="1"/>
    </xf>
    <xf numFmtId="185" fontId="14" fillId="0" borderId="0" xfId="0" applyNumberFormat="1" applyFont="1" applyFill="1" applyBorder="1" applyAlignment="1" applyProtection="1">
      <alignment horizontal="right"/>
      <protection hidden="1"/>
    </xf>
    <xf numFmtId="166" fontId="14" fillId="0" borderId="5" xfId="0" applyNumberFormat="1" applyFont="1" applyFill="1" applyBorder="1" applyAlignment="1" applyProtection="1">
      <alignment horizontal="right"/>
      <protection hidden="1"/>
    </xf>
    <xf numFmtId="181" fontId="14" fillId="0" borderId="0" xfId="0" applyNumberFormat="1" applyFont="1" applyFill="1" applyBorder="1" applyAlignment="1" applyProtection="1">
      <alignment horizontal="right"/>
      <protection hidden="1"/>
    </xf>
    <xf numFmtId="181" fontId="14" fillId="0" borderId="6" xfId="0" applyNumberFormat="1" applyFont="1" applyFill="1" applyBorder="1" applyAlignment="1" applyProtection="1">
      <alignment horizontal="right"/>
      <protection hidden="1"/>
    </xf>
    <xf numFmtId="181" fontId="4" fillId="0" borderId="0" xfId="0" applyNumberFormat="1" applyFont="1" applyFill="1" applyBorder="1" applyAlignment="1" applyProtection="1">
      <alignment horizontal="right"/>
      <protection hidden="1"/>
    </xf>
    <xf numFmtId="181" fontId="4" fillId="0" borderId="6" xfId="0" applyNumberFormat="1" applyFont="1" applyFill="1" applyBorder="1" applyAlignment="1" applyProtection="1">
      <alignment horizontal="right"/>
      <protection hidden="1"/>
    </xf>
    <xf numFmtId="184" fontId="14" fillId="0" borderId="44" xfId="78" applyNumberFormat="1" applyFont="1" applyFill="1" applyBorder="1" applyAlignment="1" applyProtection="1">
      <alignment horizontal="right"/>
      <protection hidden="1"/>
    </xf>
    <xf numFmtId="184" fontId="14" fillId="0" borderId="45" xfId="78" applyNumberFormat="1" applyFont="1" applyFill="1" applyBorder="1" applyAlignment="1" applyProtection="1">
      <alignment horizontal="right"/>
      <protection hidden="1"/>
    </xf>
    <xf numFmtId="185" fontId="14" fillId="0" borderId="45" xfId="78" applyNumberFormat="1" applyFont="1" applyFill="1" applyBorder="1" applyAlignment="1" applyProtection="1">
      <alignment horizontal="right"/>
      <protection hidden="1"/>
    </xf>
    <xf numFmtId="185" fontId="14" fillId="0" borderId="46" xfId="78" applyNumberFormat="1" applyFont="1" applyFill="1" applyBorder="1" applyAlignment="1" applyProtection="1">
      <alignment horizontal="right"/>
      <protection hidden="1"/>
    </xf>
    <xf numFmtId="184" fontId="14" fillId="0" borderId="42" xfId="78" applyNumberFormat="1" applyFont="1" applyFill="1" applyBorder="1" applyAlignment="1" applyProtection="1">
      <alignment horizontal="right"/>
      <protection hidden="1"/>
    </xf>
    <xf numFmtId="184" fontId="14" fillId="0" borderId="0" xfId="78" applyNumberFormat="1" applyFont="1" applyFill="1" applyBorder="1" applyAlignment="1" applyProtection="1">
      <alignment horizontal="right"/>
      <protection hidden="1"/>
    </xf>
    <xf numFmtId="185" fontId="14" fillId="0" borderId="0" xfId="78" applyNumberFormat="1" applyFont="1" applyFill="1" applyBorder="1" applyAlignment="1" applyProtection="1">
      <alignment horizontal="right"/>
      <protection hidden="1"/>
    </xf>
    <xf numFmtId="185" fontId="14" fillId="0" borderId="43" xfId="78" applyNumberFormat="1" applyFont="1" applyFill="1" applyBorder="1" applyAlignment="1" applyProtection="1">
      <alignment horizontal="right"/>
      <protection hidden="1"/>
    </xf>
    <xf numFmtId="184" fontId="14" fillId="0" borderId="42" xfId="82" applyNumberFormat="1" applyFont="1" applyFill="1" applyBorder="1" applyAlignment="1" applyProtection="1">
      <alignment horizontal="right"/>
      <protection hidden="1"/>
    </xf>
    <xf numFmtId="184" fontId="14" fillId="0" borderId="0" xfId="82" applyNumberFormat="1" applyFont="1" applyFill="1" applyBorder="1" applyAlignment="1" applyProtection="1">
      <alignment horizontal="right"/>
      <protection hidden="1"/>
    </xf>
    <xf numFmtId="185" fontId="14" fillId="0" borderId="0" xfId="82" applyNumberFormat="1" applyFont="1" applyFill="1" applyBorder="1" applyAlignment="1" applyProtection="1">
      <alignment horizontal="right"/>
      <protection hidden="1"/>
    </xf>
    <xf numFmtId="185" fontId="14" fillId="0" borderId="43" xfId="82" applyNumberFormat="1" applyFont="1" applyFill="1" applyBorder="1" applyAlignment="1" applyProtection="1">
      <alignment horizontal="right"/>
      <protection hidden="1"/>
    </xf>
    <xf numFmtId="184" fontId="4" fillId="0" borderId="42" xfId="75" applyNumberFormat="1" applyFont="1" applyFill="1" applyBorder="1" applyAlignment="1" applyProtection="1">
      <alignment horizontal="right"/>
      <protection hidden="1"/>
    </xf>
    <xf numFmtId="184" fontId="4" fillId="0" borderId="0" xfId="75" applyNumberFormat="1" applyFont="1" applyFill="1" applyBorder="1" applyAlignment="1" applyProtection="1">
      <alignment horizontal="right"/>
      <protection hidden="1"/>
    </xf>
    <xf numFmtId="185" fontId="4" fillId="0" borderId="0" xfId="75" applyNumberFormat="1" applyFont="1" applyFill="1" applyBorder="1" applyAlignment="1" applyProtection="1">
      <alignment horizontal="right"/>
      <protection hidden="1"/>
    </xf>
    <xf numFmtId="185" fontId="4" fillId="0" borderId="43" xfId="75" applyNumberFormat="1" applyFont="1" applyFill="1" applyBorder="1" applyAlignment="1" applyProtection="1">
      <alignment horizontal="right"/>
      <protection hidden="1"/>
    </xf>
    <xf numFmtId="184" fontId="40" fillId="0" borderId="42" xfId="0" applyNumberFormat="1" applyFont="1" applyFill="1" applyBorder="1" applyAlignment="1" applyProtection="1">
      <alignment horizontal="right"/>
      <protection hidden="1"/>
    </xf>
    <xf numFmtId="184" fontId="40" fillId="0" borderId="0" xfId="0" applyNumberFormat="1" applyFont="1" applyFill="1" applyBorder="1" applyAlignment="1" applyProtection="1">
      <alignment horizontal="right"/>
      <protection hidden="1"/>
    </xf>
    <xf numFmtId="185" fontId="40" fillId="0" borderId="0" xfId="0" applyNumberFormat="1" applyFont="1" applyFill="1" applyBorder="1" applyAlignment="1" applyProtection="1">
      <alignment horizontal="right"/>
      <protection hidden="1"/>
    </xf>
    <xf numFmtId="185" fontId="40" fillId="0" borderId="43" xfId="0" applyNumberFormat="1" applyFont="1" applyFill="1" applyBorder="1" applyAlignment="1" applyProtection="1">
      <alignment horizontal="right"/>
      <protection hidden="1"/>
    </xf>
    <xf numFmtId="184" fontId="42" fillId="0" borderId="42" xfId="82" applyNumberFormat="1" applyFont="1" applyFill="1" applyBorder="1" applyAlignment="1" applyProtection="1">
      <alignment horizontal="right"/>
      <protection hidden="1"/>
    </xf>
    <xf numFmtId="184" fontId="42" fillId="0" borderId="0" xfId="82" applyNumberFormat="1" applyFont="1" applyFill="1" applyBorder="1" applyAlignment="1" applyProtection="1">
      <alignment horizontal="right"/>
      <protection hidden="1"/>
    </xf>
    <xf numFmtId="185" fontId="42" fillId="0" borderId="0" xfId="82" applyNumberFormat="1" applyFont="1" applyFill="1" applyBorder="1" applyAlignment="1" applyProtection="1">
      <alignment horizontal="right"/>
      <protection hidden="1"/>
    </xf>
    <xf numFmtId="185" fontId="42" fillId="0" borderId="43" xfId="82" applyNumberFormat="1" applyFont="1" applyFill="1" applyBorder="1" applyAlignment="1" applyProtection="1">
      <alignment horizontal="right"/>
      <protection hidden="1"/>
    </xf>
    <xf numFmtId="184" fontId="40" fillId="0" borderId="42" xfId="75" applyNumberFormat="1" applyFont="1" applyFill="1" applyBorder="1" applyAlignment="1" applyProtection="1">
      <alignment horizontal="right"/>
      <protection hidden="1"/>
    </xf>
    <xf numFmtId="184" fontId="40" fillId="0" borderId="0" xfId="75" applyNumberFormat="1" applyFont="1" applyFill="1" applyBorder="1" applyAlignment="1" applyProtection="1">
      <alignment horizontal="right"/>
      <protection hidden="1"/>
    </xf>
    <xf numFmtId="185" fontId="40" fillId="0" borderId="0" xfId="75" applyNumberFormat="1" applyFont="1" applyFill="1" applyBorder="1" applyAlignment="1" applyProtection="1">
      <alignment horizontal="right"/>
      <protection hidden="1"/>
    </xf>
    <xf numFmtId="185" fontId="40" fillId="0" borderId="43" xfId="75" applyNumberFormat="1" applyFont="1" applyFill="1" applyBorder="1" applyAlignment="1" applyProtection="1">
      <alignment horizontal="right"/>
      <protection hidden="1"/>
    </xf>
    <xf numFmtId="184" fontId="4" fillId="0" borderId="42" xfId="82" applyNumberFormat="1" applyFont="1" applyFill="1" applyBorder="1" applyAlignment="1" applyProtection="1">
      <alignment horizontal="right"/>
      <protection hidden="1"/>
    </xf>
    <xf numFmtId="184" fontId="4" fillId="0" borderId="0" xfId="82" applyNumberFormat="1" applyFont="1" applyFill="1" applyBorder="1" applyAlignment="1" applyProtection="1">
      <alignment horizontal="right"/>
      <protection hidden="1"/>
    </xf>
    <xf numFmtId="185" fontId="4" fillId="0" borderId="0" xfId="82" applyNumberFormat="1" applyFont="1" applyFill="1" applyBorder="1" applyAlignment="1" applyProtection="1">
      <alignment horizontal="right"/>
      <protection hidden="1"/>
    </xf>
    <xf numFmtId="185" fontId="4" fillId="0" borderId="43" xfId="82" applyNumberFormat="1" applyFont="1" applyFill="1" applyBorder="1" applyAlignment="1" applyProtection="1">
      <alignment horizontal="right"/>
      <protection hidden="1"/>
    </xf>
    <xf numFmtId="184" fontId="4" fillId="0" borderId="47" xfId="82" applyNumberFormat="1" applyFont="1" applyFill="1" applyBorder="1" applyAlignment="1" applyProtection="1">
      <alignment horizontal="right"/>
      <protection hidden="1"/>
    </xf>
    <xf numFmtId="184" fontId="4" fillId="0" borderId="48" xfId="82" applyNumberFormat="1" applyFont="1" applyFill="1" applyBorder="1" applyAlignment="1" applyProtection="1">
      <alignment horizontal="right"/>
      <protection hidden="1"/>
    </xf>
    <xf numFmtId="185" fontId="4" fillId="0" borderId="48" xfId="82" applyNumberFormat="1" applyFont="1" applyFill="1" applyBorder="1" applyAlignment="1" applyProtection="1">
      <alignment horizontal="right"/>
      <protection hidden="1"/>
    </xf>
    <xf numFmtId="185" fontId="4" fillId="0" borderId="49" xfId="82" applyNumberFormat="1" applyFont="1" applyFill="1" applyBorder="1" applyAlignment="1" applyProtection="1">
      <alignment horizontal="right"/>
      <protection hidden="1"/>
    </xf>
    <xf numFmtId="0" fontId="8" fillId="0" borderId="0" xfId="97" applyBorder="1" applyAlignment="1" applyProtection="1">
      <alignment horizontal="right"/>
    </xf>
    <xf numFmtId="0" fontId="4" fillId="36" borderId="0" xfId="75" applyFont="1" applyFill="1" applyBorder="1" applyAlignment="1">
      <alignment horizontal="right"/>
    </xf>
    <xf numFmtId="0" fontId="42" fillId="0" borderId="0" xfId="0" applyFont="1" applyProtection="1">
      <protection locked="0"/>
    </xf>
    <xf numFmtId="0" fontId="7" fillId="0" borderId="0" xfId="74" applyFont="1" applyBorder="1" applyProtection="1"/>
    <xf numFmtId="0" fontId="7" fillId="0" borderId="0" xfId="74" applyFont="1" applyBorder="1" applyAlignment="1" applyProtection="1">
      <alignment horizontal="left"/>
    </xf>
    <xf numFmtId="0" fontId="10" fillId="0" borderId="0" xfId="85" applyFont="1" applyFill="1" applyAlignment="1" applyProtection="1"/>
    <xf numFmtId="0" fontId="13" fillId="0" borderId="0" xfId="85" applyFont="1" applyFill="1" applyAlignment="1" applyProtection="1"/>
    <xf numFmtId="0" fontId="10" fillId="0" borderId="0" xfId="83" applyFont="1" applyAlignment="1" applyProtection="1">
      <alignment horizontal="left"/>
    </xf>
    <xf numFmtId="0" fontId="18" fillId="0" borderId="0" xfId="83" applyFont="1" applyAlignment="1" applyProtection="1">
      <alignment horizontal="left"/>
    </xf>
    <xf numFmtId="0" fontId="4" fillId="0" borderId="0" xfId="83" applyFont="1" applyAlignment="1" applyProtection="1"/>
    <xf numFmtId="0" fontId="6" fillId="0" borderId="0" xfId="83" applyFont="1" applyAlignment="1" applyProtection="1"/>
    <xf numFmtId="0" fontId="6" fillId="0" borderId="0" xfId="74" applyFont="1" applyFill="1" applyBorder="1" applyAlignment="1" applyProtection="1">
      <alignment horizontal="left"/>
    </xf>
    <xf numFmtId="0" fontId="0" fillId="0" borderId="0" xfId="0" applyAlignment="1" applyProtection="1"/>
    <xf numFmtId="0" fontId="10" fillId="35" borderId="0" xfId="74" applyFont="1" applyFill="1" applyBorder="1" applyAlignment="1" applyProtection="1">
      <alignment horizontal="left" vertical="center"/>
    </xf>
    <xf numFmtId="0" fontId="10" fillId="35" borderId="0" xfId="74" applyFont="1" applyFill="1" applyBorder="1" applyAlignment="1" applyProtection="1">
      <alignment horizontal="left"/>
    </xf>
    <xf numFmtId="0" fontId="36" fillId="35" borderId="0" xfId="0" applyFont="1" applyFill="1" applyAlignment="1" applyProtection="1"/>
    <xf numFmtId="0" fontId="6" fillId="35" borderId="0" xfId="74" applyFont="1" applyFill="1" applyBorder="1" applyAlignment="1" applyProtection="1">
      <alignment horizontal="left"/>
    </xf>
    <xf numFmtId="0" fontId="44" fillId="0" borderId="0" xfId="59" applyFont="1" applyFill="1" applyBorder="1" applyAlignment="1" applyProtection="1">
      <alignment horizontal="left" vertical="top"/>
    </xf>
    <xf numFmtId="0" fontId="39" fillId="35" borderId="0" xfId="0" applyFont="1" applyFill="1" applyAlignment="1" applyProtection="1">
      <alignment vertical="top" wrapText="1"/>
    </xf>
    <xf numFmtId="0" fontId="39" fillId="0" borderId="0" xfId="0" applyFont="1" applyAlignment="1" applyProtection="1">
      <alignment vertical="top" wrapText="1"/>
    </xf>
    <xf numFmtId="49" fontId="38" fillId="0" borderId="0" xfId="59" applyNumberFormat="1" applyFill="1" applyBorder="1" applyAlignment="1" applyProtection="1">
      <alignment horizontal="left"/>
    </xf>
    <xf numFmtId="0" fontId="6" fillId="0" borderId="0" xfId="83" applyFont="1" applyFill="1" applyBorder="1" applyAlignment="1" applyProtection="1">
      <alignment horizontal="left" wrapText="1"/>
    </xf>
    <xf numFmtId="0" fontId="0" fillId="0" borderId="0" xfId="0" applyAlignment="1" applyProtection="1">
      <alignment wrapText="1"/>
    </xf>
    <xf numFmtId="49" fontId="44" fillId="0" borderId="0" xfId="59" applyNumberFormat="1" applyFont="1" applyFill="1" applyBorder="1" applyAlignment="1" applyProtection="1">
      <alignment horizontal="left"/>
    </xf>
    <xf numFmtId="0" fontId="6" fillId="0" borderId="0" xfId="83" applyFont="1" applyFill="1" applyBorder="1" applyAlignment="1" applyProtection="1">
      <alignment horizontal="left"/>
    </xf>
    <xf numFmtId="0" fontId="8" fillId="0" borderId="0" xfId="83" applyFont="1" applyFill="1" applyBorder="1" applyAlignment="1" applyProtection="1">
      <alignment horizontal="right"/>
    </xf>
    <xf numFmtId="0" fontId="6" fillId="0" borderId="0" xfId="74" applyFont="1" applyBorder="1" applyAlignment="1" applyProtection="1">
      <alignment horizontal="left"/>
    </xf>
    <xf numFmtId="49" fontId="6" fillId="0" borderId="0" xfId="83" applyNumberFormat="1" applyFont="1" applyBorder="1" applyAlignment="1" applyProtection="1">
      <alignment horizontal="left"/>
    </xf>
    <xf numFmtId="0" fontId="6" fillId="0" borderId="0" xfId="83" applyFont="1" applyBorder="1" applyAlignment="1" applyProtection="1"/>
    <xf numFmtId="0" fontId="6" fillId="0" borderId="0" xfId="83" applyFont="1" applyBorder="1" applyAlignment="1" applyProtection="1">
      <alignment horizontal="left"/>
    </xf>
    <xf numFmtId="0" fontId="6" fillId="0" borderId="0" xfId="83" applyFont="1" applyBorder="1" applyAlignment="1" applyProtection="1">
      <alignment horizontal="center"/>
    </xf>
    <xf numFmtId="0" fontId="6" fillId="0" borderId="0" xfId="83" applyFont="1" applyBorder="1" applyProtection="1"/>
    <xf numFmtId="0" fontId="17" fillId="0" borderId="0" xfId="83" applyFont="1" applyBorder="1" applyAlignment="1" applyProtection="1"/>
    <xf numFmtId="0" fontId="17" fillId="0" borderId="0" xfId="83" applyFont="1" applyBorder="1" applyAlignment="1" applyProtection="1">
      <alignment horizontal="left"/>
    </xf>
    <xf numFmtId="0" fontId="6" fillId="0" borderId="0" xfId="83" applyFont="1" applyBorder="1" applyAlignment="1" applyProtection="1">
      <alignment horizontal="center" wrapText="1"/>
    </xf>
    <xf numFmtId="0" fontId="6" fillId="0" borderId="0" xfId="83" applyFont="1" applyBorder="1" applyAlignment="1" applyProtection="1">
      <alignment horizontal="left" wrapText="1"/>
    </xf>
    <xf numFmtId="0" fontId="17" fillId="0" borderId="0" xfId="83" applyFont="1" applyBorder="1" applyAlignment="1" applyProtection="1">
      <alignment wrapText="1"/>
    </xf>
    <xf numFmtId="0" fontId="7" fillId="0" borderId="0" xfId="83" applyFont="1" applyBorder="1" applyAlignment="1" applyProtection="1">
      <alignment horizontal="center" wrapText="1"/>
    </xf>
    <xf numFmtId="0" fontId="7" fillId="0" borderId="0" xfId="83" applyFont="1" applyBorder="1" applyAlignment="1" applyProtection="1">
      <alignment horizontal="left" wrapText="1"/>
    </xf>
    <xf numFmtId="0" fontId="19" fillId="0" borderId="0" xfId="83" applyFont="1" applyBorder="1" applyAlignment="1" applyProtection="1">
      <alignment horizontal="left" wrapText="1"/>
    </xf>
    <xf numFmtId="0" fontId="7" fillId="0" borderId="0" xfId="85" applyFont="1" applyBorder="1" applyAlignment="1" applyProtection="1">
      <alignment horizontal="left"/>
    </xf>
    <xf numFmtId="0" fontId="7" fillId="0" borderId="0" xfId="85" applyFont="1" applyAlignment="1" applyProtection="1">
      <alignment horizontal="left"/>
    </xf>
    <xf numFmtId="0" fontId="7" fillId="0" borderId="0" xfId="85" applyFont="1" applyBorder="1" applyAlignment="1" applyProtection="1">
      <alignment horizontal="left" indent="10"/>
    </xf>
    <xf numFmtId="168" fontId="6" fillId="0" borderId="0" xfId="74" applyNumberFormat="1" applyFont="1" applyFill="1" applyBorder="1" applyAlignment="1" applyProtection="1">
      <alignment horizontal="left" wrapText="1"/>
    </xf>
    <xf numFmtId="0" fontId="17" fillId="0" borderId="0" xfId="74" applyFont="1" applyFill="1" applyBorder="1" applyAlignment="1" applyProtection="1">
      <alignment horizontal="left" wrapText="1"/>
    </xf>
    <xf numFmtId="0" fontId="6" fillId="0" borderId="0" xfId="74" applyFont="1" applyBorder="1" applyAlignment="1" applyProtection="1"/>
    <xf numFmtId="14" fontId="6" fillId="0" borderId="0" xfId="74" applyNumberFormat="1" applyFont="1" applyFill="1" applyBorder="1" applyAlignment="1" applyProtection="1">
      <alignment horizontal="left" wrapText="1"/>
    </xf>
    <xf numFmtId="0" fontId="53" fillId="39" borderId="29" xfId="0" applyFont="1" applyFill="1" applyBorder="1" applyAlignment="1">
      <alignment horizontal="left" vertical="center" wrapText="1"/>
    </xf>
    <xf numFmtId="0" fontId="55" fillId="39" borderId="29" xfId="0" applyFont="1" applyFill="1" applyBorder="1" applyAlignment="1">
      <alignment horizontal="left" vertical="center" wrapText="1"/>
    </xf>
    <xf numFmtId="185" fontId="40" fillId="0" borderId="6" xfId="0" applyNumberFormat="1" applyFont="1" applyBorder="1" applyAlignment="1" applyProtection="1">
      <alignment horizontal="right" wrapText="1"/>
      <protection hidden="1"/>
    </xf>
    <xf numFmtId="185" fontId="40" fillId="0" borderId="6" xfId="0" applyNumberFormat="1" applyFont="1" applyFill="1" applyBorder="1" applyAlignment="1" applyProtection="1">
      <alignment horizontal="right"/>
      <protection hidden="1"/>
    </xf>
    <xf numFmtId="185" fontId="40" fillId="36" borderId="6" xfId="0" applyNumberFormat="1" applyFont="1" applyFill="1" applyBorder="1" applyAlignment="1" applyProtection="1">
      <alignment horizontal="right"/>
      <protection hidden="1"/>
    </xf>
    <xf numFmtId="185" fontId="48" fillId="0" borderId="6" xfId="0" applyNumberFormat="1" applyFont="1" applyFill="1" applyBorder="1" applyAlignment="1" applyProtection="1">
      <alignment horizontal="right"/>
      <protection hidden="1"/>
    </xf>
    <xf numFmtId="184" fontId="40" fillId="0" borderId="12" xfId="0" applyNumberFormat="1" applyFont="1" applyFill="1" applyBorder="1" applyAlignment="1" applyProtection="1">
      <alignment horizontal="right"/>
      <protection hidden="1"/>
    </xf>
    <xf numFmtId="181" fontId="14" fillId="0" borderId="43" xfId="0" applyNumberFormat="1" applyFont="1" applyFill="1" applyBorder="1" applyAlignment="1" applyProtection="1">
      <alignment horizontal="right"/>
      <protection hidden="1"/>
    </xf>
    <xf numFmtId="166" fontId="14" fillId="0" borderId="42" xfId="0" applyNumberFormat="1" applyFont="1" applyFill="1" applyBorder="1" applyAlignment="1" applyProtection="1">
      <alignment horizontal="right"/>
      <protection hidden="1"/>
    </xf>
    <xf numFmtId="181" fontId="4" fillId="0" borderId="43" xfId="0" applyNumberFormat="1" applyFont="1" applyFill="1" applyBorder="1" applyAlignment="1" applyProtection="1">
      <alignment horizontal="right"/>
      <protection hidden="1"/>
    </xf>
    <xf numFmtId="166" fontId="4" fillId="0" borderId="42" xfId="0" applyNumberFormat="1" applyFont="1" applyFill="1" applyBorder="1" applyAlignment="1" applyProtection="1">
      <alignment horizontal="right"/>
      <protection hidden="1"/>
    </xf>
    <xf numFmtId="0" fontId="6" fillId="0" borderId="0" xfId="74" applyAlignment="1">
      <alignment horizontal="right" vertical="center"/>
    </xf>
    <xf numFmtId="0" fontId="6" fillId="0" borderId="0" xfId="74" applyAlignment="1">
      <alignment horizontal="left" vertical="top"/>
    </xf>
    <xf numFmtId="0" fontId="7" fillId="0" borderId="0" xfId="74" applyFont="1" applyAlignment="1">
      <alignment horizontal="justify" vertical="top" wrapText="1"/>
    </xf>
    <xf numFmtId="0" fontId="6" fillId="0" borderId="0" xfId="74" applyAlignment="1">
      <alignment horizontal="justify" vertical="top" wrapText="1"/>
    </xf>
    <xf numFmtId="0" fontId="61" fillId="0" borderId="0" xfId="74" applyFont="1" applyAlignment="1">
      <alignment horizontal="justify" vertical="top" wrapText="1"/>
    </xf>
    <xf numFmtId="0" fontId="44" fillId="0" borderId="0" xfId="108" applyFont="1" applyAlignment="1">
      <alignment vertical="top" wrapText="1"/>
    </xf>
    <xf numFmtId="0" fontId="6" fillId="0" borderId="0" xfId="74" applyFont="1" applyAlignment="1">
      <alignment horizontal="justify" vertical="top" wrapText="1"/>
    </xf>
    <xf numFmtId="0" fontId="43" fillId="0" borderId="0" xfId="110" applyFont="1" applyAlignment="1">
      <alignment horizontal="left" vertical="top"/>
    </xf>
    <xf numFmtId="0" fontId="6" fillId="0" borderId="0" xfId="74" applyFont="1" applyAlignment="1">
      <alignment horizontal="right" vertical="center"/>
    </xf>
    <xf numFmtId="0" fontId="18" fillId="0" borderId="0" xfId="74" applyFont="1" applyAlignment="1">
      <alignment horizontal="left" vertical="top" wrapText="1"/>
    </xf>
    <xf numFmtId="0" fontId="6" fillId="0" borderId="0" xfId="74" applyAlignment="1">
      <alignment horizontal="left"/>
    </xf>
    <xf numFmtId="0" fontId="6" fillId="0" borderId="0" xfId="74" applyAlignment="1">
      <alignment horizontal="left" vertical="center"/>
    </xf>
    <xf numFmtId="0" fontId="44" fillId="0" borderId="0" xfId="111" applyAlignment="1" applyProtection="1"/>
    <xf numFmtId="0" fontId="10" fillId="0" borderId="0" xfId="74" applyFont="1" applyAlignment="1">
      <alignment horizontal="left" vertical="top" wrapText="1"/>
    </xf>
    <xf numFmtId="0" fontId="6" fillId="0" borderId="0" xfId="74" applyAlignment="1">
      <alignment wrapText="1"/>
    </xf>
    <xf numFmtId="0" fontId="0" fillId="0" borderId="0" xfId="0" applyProtection="1">
      <protection hidden="1"/>
    </xf>
    <xf numFmtId="166" fontId="0" fillId="0" borderId="0" xfId="0" applyNumberFormat="1" applyProtection="1">
      <protection hidden="1"/>
    </xf>
    <xf numFmtId="0" fontId="43" fillId="0" borderId="0" xfId="0" applyFont="1" applyAlignment="1" applyProtection="1">
      <alignment horizontal="left" vertical="center" wrapText="1"/>
      <protection locked="0" hidden="1"/>
    </xf>
    <xf numFmtId="0" fontId="0" fillId="0" borderId="0" xfId="0" applyAlignment="1" applyProtection="1">
      <alignment horizontal="left" vertical="center" wrapText="1"/>
      <protection hidden="1"/>
    </xf>
    <xf numFmtId="17" fontId="40" fillId="0" borderId="0" xfId="0" applyNumberFormat="1" applyFont="1" applyAlignment="1" applyProtection="1">
      <alignment horizontal="left" vertical="center"/>
      <protection hidden="1"/>
    </xf>
    <xf numFmtId="0" fontId="41" fillId="0" borderId="0" xfId="0" applyFont="1" applyProtection="1">
      <protection hidden="1"/>
    </xf>
    <xf numFmtId="0" fontId="4" fillId="0" borderId="33" xfId="0" applyFont="1" applyFill="1" applyBorder="1" applyAlignment="1" applyProtection="1">
      <alignment horizontal="center" vertical="center" wrapText="1"/>
      <protection hidden="1"/>
    </xf>
    <xf numFmtId="3" fontId="5" fillId="0" borderId="35" xfId="0" applyNumberFormat="1" applyFont="1" applyFill="1" applyBorder="1" applyAlignment="1" applyProtection="1">
      <alignment horizontal="center" vertical="center" wrapText="1"/>
      <protection hidden="1"/>
    </xf>
    <xf numFmtId="3" fontId="5" fillId="0" borderId="36" xfId="0" applyNumberFormat="1" applyFont="1" applyFill="1" applyBorder="1" applyAlignment="1" applyProtection="1">
      <alignment horizontal="center" vertical="center" wrapText="1"/>
      <protection hidden="1"/>
    </xf>
    <xf numFmtId="3" fontId="5" fillId="0" borderId="37" xfId="0" applyNumberFormat="1" applyFont="1" applyFill="1" applyBorder="1" applyAlignment="1" applyProtection="1">
      <alignment horizontal="center" vertical="center" wrapText="1"/>
      <protection hidden="1"/>
    </xf>
    <xf numFmtId="3" fontId="0" fillId="0" borderId="0" xfId="0" applyNumberFormat="1" applyProtection="1">
      <protection hidden="1"/>
    </xf>
    <xf numFmtId="0" fontId="41" fillId="0" borderId="7" xfId="0" applyNumberFormat="1" applyFont="1" applyBorder="1" applyAlignment="1" applyProtection="1">
      <alignment horizontal="left" vertical="center"/>
      <protection hidden="1"/>
    </xf>
    <xf numFmtId="0" fontId="0" fillId="0" borderId="7" xfId="0" applyBorder="1" applyProtection="1">
      <protection hidden="1"/>
    </xf>
    <xf numFmtId="0" fontId="41" fillId="0" borderId="7" xfId="0" applyFont="1" applyBorder="1" applyAlignment="1" applyProtection="1">
      <alignment horizontal="right" vertical="center"/>
      <protection hidden="1"/>
    </xf>
    <xf numFmtId="0" fontId="41" fillId="0" borderId="0" xfId="0" applyFont="1" applyAlignment="1" applyProtection="1">
      <alignment wrapText="1"/>
      <protection hidden="1"/>
    </xf>
    <xf numFmtId="0" fontId="41" fillId="0" borderId="0" xfId="0" applyFont="1" applyAlignment="1" applyProtection="1">
      <alignment horizontal="left"/>
      <protection hidden="1"/>
    </xf>
    <xf numFmtId="0" fontId="40" fillId="0" borderId="0" xfId="0" applyFont="1" applyAlignment="1" applyProtection="1">
      <alignment horizontal="left" vertical="center"/>
      <protection hidden="1"/>
    </xf>
    <xf numFmtId="168" fontId="40" fillId="0" borderId="0" xfId="0" applyNumberFormat="1" applyFont="1" applyAlignment="1" applyProtection="1">
      <alignment horizontal="left" vertical="center"/>
      <protection hidden="1"/>
    </xf>
    <xf numFmtId="0" fontId="4" fillId="0" borderId="3" xfId="0" applyFont="1" applyFill="1" applyBorder="1" applyAlignment="1" applyProtection="1">
      <alignment horizontal="center" vertical="center" wrapText="1"/>
      <protection hidden="1"/>
    </xf>
    <xf numFmtId="0" fontId="4" fillId="0" borderId="4" xfId="0" applyFont="1" applyFill="1" applyBorder="1" applyAlignment="1" applyProtection="1">
      <alignment horizontal="center" vertical="center" wrapText="1"/>
      <protection hidden="1"/>
    </xf>
    <xf numFmtId="3" fontId="5" fillId="0" borderId="3" xfId="0" applyNumberFormat="1" applyFont="1" applyFill="1" applyBorder="1" applyAlignment="1" applyProtection="1">
      <alignment horizontal="center" vertical="center" wrapText="1"/>
      <protection hidden="1"/>
    </xf>
    <xf numFmtId="3" fontId="5" fillId="0" borderId="4" xfId="0" applyNumberFormat="1" applyFont="1" applyFill="1" applyBorder="1" applyAlignment="1" applyProtection="1">
      <alignment horizontal="center" vertical="center" wrapText="1"/>
      <protection hidden="1"/>
    </xf>
    <xf numFmtId="0" fontId="40" fillId="0" borderId="13" xfId="0" applyFont="1" applyFill="1" applyBorder="1" applyAlignment="1" applyProtection="1">
      <alignment horizontal="left" wrapText="1"/>
      <protection hidden="1"/>
    </xf>
    <xf numFmtId="0" fontId="40" fillId="0" borderId="14" xfId="0" applyFont="1" applyFill="1" applyBorder="1" applyAlignment="1" applyProtection="1">
      <alignment horizontal="left" wrapText="1"/>
      <protection hidden="1"/>
    </xf>
    <xf numFmtId="0" fontId="40" fillId="0" borderId="5" xfId="0" applyFont="1" applyFill="1" applyBorder="1" applyAlignment="1" applyProtection="1">
      <alignment horizontal="left" wrapText="1" indent="1"/>
      <protection hidden="1"/>
    </xf>
    <xf numFmtId="0" fontId="40" fillId="0" borderId="6" xfId="0" applyFont="1" applyFill="1" applyBorder="1" applyAlignment="1" applyProtection="1">
      <alignment horizontal="left" wrapText="1" indent="1"/>
      <protection hidden="1"/>
    </xf>
    <xf numFmtId="0" fontId="49" fillId="0" borderId="6" xfId="0" applyFont="1" applyFill="1" applyBorder="1" applyAlignment="1" applyProtection="1">
      <alignment wrapText="1"/>
      <protection hidden="1"/>
    </xf>
    <xf numFmtId="0" fontId="40" fillId="0" borderId="11" xfId="0" applyFont="1" applyFill="1" applyBorder="1" applyAlignment="1" applyProtection="1">
      <alignment horizontal="left" wrapText="1" indent="2"/>
      <protection hidden="1"/>
    </xf>
    <xf numFmtId="0" fontId="49" fillId="0" borderId="12" xfId="0" applyFont="1" applyFill="1" applyBorder="1" applyAlignment="1" applyProtection="1">
      <alignment wrapText="1"/>
      <protection hidden="1"/>
    </xf>
    <xf numFmtId="0" fontId="4" fillId="0" borderId="13" xfId="0" applyFont="1" applyFill="1" applyBorder="1" applyAlignment="1" applyProtection="1">
      <alignment horizontal="left" wrapText="1"/>
      <protection hidden="1"/>
    </xf>
    <xf numFmtId="0" fontId="4" fillId="0" borderId="14" xfId="0" applyFont="1" applyFill="1" applyBorder="1" applyAlignment="1" applyProtection="1">
      <alignment horizontal="left" wrapText="1"/>
      <protection hidden="1"/>
    </xf>
    <xf numFmtId="0" fontId="4" fillId="0" borderId="5" xfId="0" applyFont="1" applyFill="1" applyBorder="1" applyAlignment="1" applyProtection="1">
      <alignment horizontal="left" wrapText="1" indent="1"/>
      <protection hidden="1"/>
    </xf>
    <xf numFmtId="0" fontId="4" fillId="0" borderId="6" xfId="0" applyFont="1" applyFill="1" applyBorder="1" applyAlignment="1" applyProtection="1">
      <alignment horizontal="left" wrapText="1" indent="1"/>
      <protection hidden="1"/>
    </xf>
    <xf numFmtId="0" fontId="16" fillId="0" borderId="6" xfId="0" applyFont="1" applyFill="1" applyBorder="1" applyAlignment="1" applyProtection="1">
      <alignment horizontal="left" wrapText="1"/>
      <protection hidden="1"/>
    </xf>
    <xf numFmtId="0" fontId="4" fillId="0" borderId="11" xfId="0" applyFont="1" applyFill="1" applyBorder="1" applyAlignment="1" applyProtection="1">
      <alignment horizontal="left" wrapText="1" indent="1"/>
      <protection hidden="1"/>
    </xf>
    <xf numFmtId="0" fontId="4" fillId="0" borderId="12" xfId="0" applyFont="1" applyFill="1" applyBorder="1" applyAlignment="1" applyProtection="1">
      <alignment horizontal="left" wrapText="1" indent="1"/>
      <protection hidden="1"/>
    </xf>
    <xf numFmtId="0" fontId="50" fillId="0" borderId="0" xfId="0" applyFont="1" applyProtection="1">
      <protection hidden="1"/>
    </xf>
    <xf numFmtId="3" fontId="50" fillId="0" borderId="0" xfId="0" applyNumberFormat="1" applyFont="1" applyProtection="1">
      <protection hidden="1"/>
    </xf>
    <xf numFmtId="0" fontId="4" fillId="0" borderId="10" xfId="0" applyNumberFormat="1" applyFont="1" applyFill="1" applyBorder="1" applyAlignment="1" applyProtection="1">
      <alignment horizontal="left" wrapText="1"/>
      <protection hidden="1"/>
    </xf>
    <xf numFmtId="0" fontId="4" fillId="0" borderId="9" xfId="0" applyNumberFormat="1" applyFont="1" applyFill="1" applyBorder="1" applyAlignment="1" applyProtection="1">
      <alignment horizontal="left" wrapText="1"/>
      <protection hidden="1"/>
    </xf>
    <xf numFmtId="0" fontId="50" fillId="34" borderId="0" xfId="0" applyFont="1" applyFill="1" applyProtection="1">
      <protection hidden="1"/>
    </xf>
    <xf numFmtId="0" fontId="39" fillId="0" borderId="0" xfId="0" applyFont="1" applyProtection="1">
      <protection hidden="1"/>
    </xf>
    <xf numFmtId="0" fontId="0" fillId="0" borderId="0" xfId="0" applyBorder="1" applyProtection="1">
      <protection hidden="1"/>
    </xf>
    <xf numFmtId="0" fontId="37" fillId="0" borderId="0" xfId="0" applyFont="1" applyProtection="1">
      <protection hidden="1"/>
    </xf>
    <xf numFmtId="0" fontId="37" fillId="0" borderId="0" xfId="0" applyFont="1" applyFill="1" applyProtection="1">
      <protection hidden="1"/>
    </xf>
    <xf numFmtId="0" fontId="0" fillId="0" borderId="0" xfId="0" applyFill="1" applyProtection="1">
      <protection hidden="1"/>
    </xf>
    <xf numFmtId="3" fontId="37" fillId="0" borderId="0" xfId="0" applyNumberFormat="1" applyFont="1" applyFill="1" applyProtection="1">
      <protection hidden="1"/>
    </xf>
    <xf numFmtId="0" fontId="14" fillId="0" borderId="10" xfId="0" applyFont="1" applyFill="1" applyBorder="1" applyAlignment="1" applyProtection="1">
      <alignment vertical="center" wrapText="1"/>
      <protection hidden="1"/>
    </xf>
    <xf numFmtId="0" fontId="47" fillId="0" borderId="0" xfId="0" applyFont="1" applyFill="1" applyProtection="1">
      <protection hidden="1"/>
    </xf>
    <xf numFmtId="168" fontId="4" fillId="0" borderId="9" xfId="0" applyNumberFormat="1" applyFont="1" applyFill="1" applyBorder="1" applyAlignment="1" applyProtection="1">
      <alignment horizontal="left" vertical="center" wrapText="1" indent="1" shrinkToFit="1"/>
      <protection hidden="1"/>
    </xf>
    <xf numFmtId="168" fontId="4" fillId="0" borderId="9" xfId="0" applyNumberFormat="1" applyFont="1" applyFill="1" applyBorder="1" applyAlignment="1" applyProtection="1">
      <alignment horizontal="left" vertical="center" wrapText="1" indent="3" shrinkToFit="1"/>
      <protection hidden="1"/>
    </xf>
    <xf numFmtId="0" fontId="4" fillId="0" borderId="9" xfId="0" applyFont="1" applyFill="1" applyBorder="1" applyAlignment="1" applyProtection="1">
      <alignment horizontal="left" vertical="center" wrapText="1" indent="3"/>
      <protection hidden="1"/>
    </xf>
    <xf numFmtId="168" fontId="4" fillId="0" borderId="15" xfId="0" applyNumberFormat="1" applyFont="1" applyFill="1" applyBorder="1" applyAlignment="1" applyProtection="1">
      <alignment horizontal="left" vertical="center" wrapText="1" indent="1" shrinkToFit="1"/>
      <protection hidden="1"/>
    </xf>
    <xf numFmtId="0" fontId="47" fillId="0" borderId="0" xfId="0" applyFont="1" applyProtection="1">
      <protection hidden="1"/>
    </xf>
    <xf numFmtId="168" fontId="40" fillId="0" borderId="0" xfId="0" applyNumberFormat="1" applyFont="1" applyFill="1" applyAlignment="1" applyProtection="1">
      <alignment horizontal="left" vertical="center"/>
      <protection hidden="1"/>
    </xf>
    <xf numFmtId="17" fontId="0" fillId="0" borderId="0" xfId="0" applyNumberFormat="1" applyProtection="1">
      <protection hidden="1"/>
    </xf>
    <xf numFmtId="0" fontId="40" fillId="0" borderId="0" xfId="0" applyFont="1" applyProtection="1">
      <protection hidden="1"/>
    </xf>
    <xf numFmtId="0" fontId="40" fillId="0" borderId="15" xfId="0" applyFont="1" applyBorder="1" applyAlignment="1" applyProtection="1">
      <alignment horizontal="center" vertical="center" wrapText="1"/>
      <protection hidden="1"/>
    </xf>
    <xf numFmtId="3" fontId="5" fillId="0" borderId="16" xfId="0" applyNumberFormat="1" applyFont="1" applyFill="1" applyBorder="1" applyAlignment="1" applyProtection="1">
      <alignment horizontal="center" vertical="center" wrapText="1"/>
      <protection hidden="1"/>
    </xf>
    <xf numFmtId="0" fontId="4" fillId="0" borderId="5" xfId="0" applyFont="1" applyFill="1" applyBorder="1" applyAlignment="1" applyProtection="1">
      <alignment horizontal="left" vertical="center" wrapText="1"/>
      <protection hidden="1"/>
    </xf>
    <xf numFmtId="0" fontId="4" fillId="0" borderId="5" xfId="0" quotePrefix="1" applyFont="1" applyFill="1" applyBorder="1" applyAlignment="1" applyProtection="1">
      <alignment horizontal="left" vertical="center" wrapText="1"/>
      <protection hidden="1"/>
    </xf>
    <xf numFmtId="0" fontId="0" fillId="0" borderId="0" xfId="0" applyAlignment="1" applyProtection="1">
      <protection hidden="1"/>
    </xf>
    <xf numFmtId="0" fontId="41" fillId="0" borderId="0" xfId="0" applyFont="1" applyAlignment="1" applyProtection="1">
      <protection hidden="1"/>
    </xf>
    <xf numFmtId="0" fontId="43" fillId="0" borderId="0" xfId="0" applyFont="1" applyAlignment="1" applyProtection="1">
      <alignment horizontal="left" vertical="center"/>
      <protection locked="0" hidden="1"/>
    </xf>
    <xf numFmtId="3" fontId="37" fillId="0" borderId="0" xfId="0" applyNumberFormat="1" applyFont="1" applyProtection="1">
      <protection hidden="1"/>
    </xf>
    <xf numFmtId="0" fontId="37" fillId="0" borderId="0" xfId="0" applyFont="1" applyAlignment="1" applyProtection="1">
      <protection hidden="1"/>
    </xf>
    <xf numFmtId="0" fontId="43" fillId="0" borderId="0" xfId="0" applyFont="1" applyAlignment="1" applyProtection="1">
      <alignment horizontal="left" vertical="center"/>
      <protection hidden="1"/>
    </xf>
    <xf numFmtId="0" fontId="0" fillId="0" borderId="0" xfId="0" applyAlignment="1" applyProtection="1">
      <alignment horizontal="left" vertical="center"/>
      <protection hidden="1"/>
    </xf>
    <xf numFmtId="168" fontId="40" fillId="36" borderId="0" xfId="0" applyNumberFormat="1" applyFont="1" applyFill="1" applyAlignment="1" applyProtection="1">
      <alignment horizontal="left" vertical="center"/>
      <protection hidden="1"/>
    </xf>
    <xf numFmtId="0" fontId="4" fillId="0" borderId="40" xfId="0" applyFont="1" applyFill="1" applyBorder="1" applyAlignment="1" applyProtection="1">
      <alignment horizontal="center" vertical="center" wrapText="1"/>
      <protection hidden="1"/>
    </xf>
    <xf numFmtId="3" fontId="5" fillId="0" borderId="41" xfId="0" applyNumberFormat="1" applyFont="1" applyFill="1" applyBorder="1" applyAlignment="1" applyProtection="1">
      <alignment horizontal="center" vertical="center" wrapText="1"/>
      <protection hidden="1"/>
    </xf>
    <xf numFmtId="3" fontId="5" fillId="0" borderId="40" xfId="0" applyNumberFormat="1" applyFont="1" applyFill="1" applyBorder="1" applyAlignment="1" applyProtection="1">
      <alignment horizontal="center" vertical="center" wrapText="1"/>
      <protection hidden="1"/>
    </xf>
    <xf numFmtId="0" fontId="14" fillId="0" borderId="5" xfId="78" applyFont="1" applyFill="1" applyBorder="1" applyAlignment="1" applyProtection="1">
      <alignment horizontal="left"/>
      <protection hidden="1"/>
    </xf>
    <xf numFmtId="2" fontId="14" fillId="0" borderId="5" xfId="82" applyNumberFormat="1" applyFont="1" applyFill="1" applyBorder="1" applyAlignment="1" applyProtection="1">
      <alignment horizontal="left" wrapText="1"/>
      <protection hidden="1"/>
    </xf>
    <xf numFmtId="2" fontId="14" fillId="0" borderId="5" xfId="82" applyNumberFormat="1" applyFont="1" applyFill="1" applyBorder="1" applyAlignment="1" applyProtection="1">
      <alignment horizontal="left" indent="1"/>
      <protection hidden="1"/>
    </xf>
    <xf numFmtId="0" fontId="4" fillId="0" borderId="5" xfId="75" applyFont="1" applyFill="1" applyBorder="1" applyAlignment="1" applyProtection="1">
      <alignment horizontal="left" indent="2"/>
      <protection hidden="1"/>
    </xf>
    <xf numFmtId="0" fontId="40" fillId="0" borderId="5" xfId="0" applyFont="1" applyFill="1" applyBorder="1" applyAlignment="1" applyProtection="1">
      <alignment horizontal="left" indent="2"/>
      <protection hidden="1"/>
    </xf>
    <xf numFmtId="2" fontId="42" fillId="0" borderId="5" xfId="82" applyNumberFormat="1" applyFont="1" applyFill="1" applyBorder="1" applyAlignment="1" applyProtection="1">
      <alignment horizontal="left" indent="1"/>
      <protection hidden="1"/>
    </xf>
    <xf numFmtId="0" fontId="40" fillId="0" borderId="5" xfId="75" applyFont="1" applyFill="1" applyBorder="1" applyAlignment="1" applyProtection="1">
      <alignment horizontal="left" indent="2"/>
      <protection hidden="1"/>
    </xf>
    <xf numFmtId="2" fontId="4" fillId="0" borderId="5" xfId="82" applyNumberFormat="1" applyFont="1" applyFill="1" applyBorder="1" applyAlignment="1" applyProtection="1">
      <alignment horizontal="left" indent="2"/>
      <protection hidden="1"/>
    </xf>
    <xf numFmtId="0" fontId="14" fillId="0" borderId="5" xfId="84" applyFont="1" applyFill="1" applyBorder="1" applyAlignment="1" applyProtection="1">
      <alignment horizontal="left" wrapText="1"/>
      <protection locked="0" hidden="1"/>
    </xf>
    <xf numFmtId="2" fontId="4" fillId="0" borderId="5" xfId="82" applyNumberFormat="1" applyFont="1" applyFill="1" applyBorder="1" applyAlignment="1" applyProtection="1">
      <alignment horizontal="left" indent="3"/>
      <protection hidden="1"/>
    </xf>
    <xf numFmtId="2" fontId="4" fillId="0" borderId="5" xfId="82" applyNumberFormat="1" applyFont="1" applyFill="1" applyBorder="1" applyAlignment="1" applyProtection="1">
      <alignment horizontal="left" indent="7"/>
      <protection hidden="1"/>
    </xf>
    <xf numFmtId="0" fontId="41" fillId="0" borderId="0" xfId="0" applyNumberFormat="1" applyFont="1" applyBorder="1" applyAlignment="1" applyProtection="1">
      <alignment horizontal="left" vertical="center"/>
      <protection hidden="1"/>
    </xf>
    <xf numFmtId="0" fontId="65" fillId="0" borderId="0" xfId="59" applyFont="1"/>
    <xf numFmtId="0" fontId="37" fillId="0" borderId="0" xfId="0" applyFont="1" applyAlignment="1" applyProtection="1">
      <alignment horizontal="center"/>
      <protection hidden="1"/>
    </xf>
    <xf numFmtId="0" fontId="6" fillId="0" borderId="0" xfId="74" applyAlignment="1">
      <alignment horizontal="justify"/>
    </xf>
    <xf numFmtId="0" fontId="4" fillId="0" borderId="0" xfId="74" applyFont="1" applyFill="1" applyBorder="1" applyAlignment="1" applyProtection="1">
      <alignment horizontal="left"/>
    </xf>
    <xf numFmtId="0" fontId="7" fillId="0" borderId="50" xfId="74" applyFont="1" applyBorder="1" applyProtection="1"/>
    <xf numFmtId="0" fontId="6" fillId="0" borderId="50" xfId="74" applyFont="1" applyBorder="1" applyAlignment="1" applyProtection="1">
      <alignment horizontal="right" vertical="center"/>
    </xf>
    <xf numFmtId="0" fontId="0" fillId="0" borderId="50" xfId="0" applyBorder="1" applyProtection="1">
      <protection hidden="1"/>
    </xf>
    <xf numFmtId="0" fontId="39" fillId="0" borderId="50" xfId="0" applyFont="1" applyBorder="1" applyAlignment="1" applyProtection="1">
      <alignment horizontal="right" vertical="center"/>
      <protection hidden="1"/>
    </xf>
    <xf numFmtId="0" fontId="6" fillId="0" borderId="50" xfId="74" applyBorder="1" applyAlignment="1">
      <alignment horizontal="right"/>
    </xf>
    <xf numFmtId="0" fontId="6" fillId="0" borderId="50" xfId="74" applyBorder="1" applyAlignment="1">
      <alignment horizontal="right" vertical="center"/>
    </xf>
    <xf numFmtId="0" fontId="68" fillId="0" borderId="0" xfId="74" applyFont="1" applyAlignment="1">
      <alignment horizontal="justify" vertical="top" wrapText="1"/>
    </xf>
    <xf numFmtId="0" fontId="6" fillId="0" borderId="0" xfId="75" applyAlignment="1"/>
    <xf numFmtId="0" fontId="6" fillId="0" borderId="0" xfId="75" applyAlignment="1" applyProtection="1">
      <alignment horizontal="left" indent="3"/>
    </xf>
    <xf numFmtId="0" fontId="8" fillId="0" borderId="0" xfId="97" applyAlignment="1" applyProtection="1">
      <alignment wrapText="1"/>
    </xf>
    <xf numFmtId="0" fontId="8" fillId="0" borderId="0" xfId="97" applyFont="1" applyFill="1" applyAlignment="1" applyProtection="1">
      <alignment horizontal="left" wrapText="1" indent="2"/>
    </xf>
    <xf numFmtId="0" fontId="8" fillId="0" borderId="0" xfId="97" applyFont="1" applyFill="1" applyAlignment="1" applyProtection="1">
      <alignment horizontal="left" indent="2"/>
    </xf>
    <xf numFmtId="0" fontId="73" fillId="36" borderId="0" xfId="97" applyFont="1" applyFill="1" applyAlignment="1" applyProtection="1">
      <alignment vertical="top" wrapText="1"/>
    </xf>
    <xf numFmtId="0" fontId="67" fillId="0" borderId="0" xfId="75" applyFont="1" applyBorder="1" applyAlignment="1">
      <alignment horizontal="left"/>
    </xf>
    <xf numFmtId="0" fontId="8" fillId="0" borderId="0" xfId="97" applyFill="1" applyAlignment="1" applyProtection="1">
      <alignment wrapText="1"/>
    </xf>
    <xf numFmtId="0" fontId="6" fillId="0" borderId="0" xfId="75" applyFill="1" applyAlignment="1">
      <alignment wrapText="1"/>
    </xf>
    <xf numFmtId="0" fontId="43" fillId="0" borderId="0" xfId="74" applyFont="1" applyAlignment="1">
      <alignment horizontal="justify" vertical="top" wrapText="1"/>
    </xf>
    <xf numFmtId="0" fontId="18" fillId="0" borderId="0" xfId="113" applyFont="1" applyAlignment="1">
      <alignment horizontal="left" vertical="top"/>
    </xf>
    <xf numFmtId="0" fontId="66" fillId="0" borderId="0" xfId="113" applyFont="1" applyAlignment="1">
      <alignment horizontal="justify" vertical="top" wrapText="1"/>
    </xf>
    <xf numFmtId="0" fontId="53" fillId="39" borderId="29" xfId="0" applyFont="1" applyFill="1" applyBorder="1" applyAlignment="1">
      <alignment horizontal="left" vertical="center" wrapText="1"/>
    </xf>
    <xf numFmtId="0" fontId="54" fillId="38" borderId="29" xfId="0" applyFont="1" applyFill="1" applyBorder="1" applyAlignment="1">
      <alignment horizontal="center" wrapText="1"/>
    </xf>
    <xf numFmtId="0" fontId="55" fillId="39" borderId="29" xfId="0" applyFont="1" applyFill="1" applyBorder="1" applyAlignment="1">
      <alignment horizontal="left" vertical="center" wrapText="1"/>
    </xf>
    <xf numFmtId="0" fontId="58" fillId="38" borderId="29" xfId="0" applyFont="1" applyFill="1" applyBorder="1" applyAlignment="1">
      <alignment horizontal="center" wrapText="1"/>
    </xf>
    <xf numFmtId="0" fontId="54" fillId="38" borderId="29" xfId="0" applyFont="1" applyFill="1" applyBorder="1" applyAlignment="1">
      <alignment horizontal="center" wrapText="1"/>
    </xf>
    <xf numFmtId="0" fontId="58" fillId="38" borderId="29" xfId="0" applyFont="1" applyFill="1" applyBorder="1" applyAlignment="1">
      <alignment horizontal="center" wrapText="1"/>
    </xf>
    <xf numFmtId="0" fontId="53" fillId="39" borderId="29" xfId="0" applyFont="1" applyFill="1" applyBorder="1" applyAlignment="1">
      <alignment horizontal="left" vertical="center" wrapText="1"/>
    </xf>
    <xf numFmtId="0" fontId="55" fillId="39" borderId="29" xfId="0" applyFont="1" applyFill="1" applyBorder="1" applyAlignment="1">
      <alignment horizontal="left" vertical="center" wrapText="1"/>
    </xf>
    <xf numFmtId="0" fontId="54" fillId="38" borderId="29" xfId="0" applyFont="1" applyFill="1" applyBorder="1" applyAlignment="1">
      <alignment horizontal="center" wrapText="1"/>
    </xf>
    <xf numFmtId="0" fontId="58" fillId="38" borderId="29" xfId="0" applyFont="1" applyFill="1" applyBorder="1" applyAlignment="1">
      <alignment horizontal="center" wrapText="1"/>
    </xf>
    <xf numFmtId="17" fontId="40" fillId="0" borderId="0" xfId="0" applyNumberFormat="1" applyFont="1" applyAlignment="1" applyProtection="1">
      <alignment vertical="center" wrapText="1"/>
      <protection hidden="1"/>
    </xf>
    <xf numFmtId="0" fontId="14" fillId="0" borderId="5" xfId="84" applyFont="1" applyFill="1" applyBorder="1" applyAlignment="1" applyProtection="1">
      <alignment horizontal="left" wrapText="1" indent="1"/>
      <protection locked="0" hidden="1"/>
    </xf>
    <xf numFmtId="0" fontId="41" fillId="0" borderId="0" xfId="0" applyFont="1" applyBorder="1" applyAlignment="1" applyProtection="1">
      <alignment horizontal="right" vertical="center"/>
      <protection hidden="1"/>
    </xf>
    <xf numFmtId="0" fontId="0" fillId="0" borderId="0" xfId="0" applyFill="1" applyBorder="1" applyProtection="1">
      <protection hidden="1"/>
    </xf>
    <xf numFmtId="166" fontId="4" fillId="0" borderId="51" xfId="0" applyNumberFormat="1" applyFont="1" applyFill="1" applyBorder="1" applyAlignment="1" applyProtection="1">
      <alignment horizontal="right"/>
      <protection hidden="1"/>
    </xf>
    <xf numFmtId="185" fontId="4" fillId="0" borderId="51" xfId="0" applyNumberFormat="1" applyFont="1" applyFill="1" applyBorder="1" applyAlignment="1" applyProtection="1">
      <alignment horizontal="right"/>
      <protection hidden="1"/>
    </xf>
    <xf numFmtId="166" fontId="4" fillId="0" borderId="52" xfId="0" applyNumberFormat="1" applyFont="1" applyFill="1" applyBorder="1" applyAlignment="1" applyProtection="1">
      <alignment horizontal="right"/>
      <protection hidden="1"/>
    </xf>
    <xf numFmtId="181" fontId="4" fillId="0" borderId="51" xfId="0" applyNumberFormat="1" applyFont="1" applyFill="1" applyBorder="1" applyAlignment="1" applyProtection="1">
      <alignment horizontal="right"/>
      <protection hidden="1"/>
    </xf>
    <xf numFmtId="181" fontId="4" fillId="0" borderId="53" xfId="0" applyNumberFormat="1" applyFont="1" applyFill="1" applyBorder="1" applyAlignment="1" applyProtection="1">
      <alignment horizontal="right"/>
      <protection hidden="1"/>
    </xf>
    <xf numFmtId="0" fontId="0" fillId="0" borderId="54" xfId="0" applyBorder="1" applyProtection="1">
      <protection hidden="1"/>
    </xf>
    <xf numFmtId="0" fontId="41" fillId="0" borderId="54" xfId="0" applyFont="1" applyBorder="1" applyAlignment="1" applyProtection="1">
      <alignment horizontal="right" vertical="center"/>
      <protection hidden="1"/>
    </xf>
    <xf numFmtId="181" fontId="4" fillId="0" borderId="55" xfId="0" applyNumberFormat="1" applyFont="1" applyFill="1" applyBorder="1" applyAlignment="1" applyProtection="1">
      <alignment horizontal="right"/>
      <protection hidden="1"/>
    </xf>
    <xf numFmtId="166" fontId="4" fillId="0" borderId="56" xfId="0" applyNumberFormat="1" applyFont="1" applyFill="1" applyBorder="1" applyAlignment="1" applyProtection="1">
      <alignment horizontal="right"/>
      <protection hidden="1"/>
    </xf>
    <xf numFmtId="0" fontId="54" fillId="38" borderId="29" xfId="0" applyFont="1" applyFill="1" applyBorder="1" applyAlignment="1">
      <alignment horizontal="center" wrapText="1"/>
    </xf>
    <xf numFmtId="0" fontId="55" fillId="39" borderId="29" xfId="0" applyFont="1" applyFill="1" applyBorder="1" applyAlignment="1">
      <alignment horizontal="left" vertical="center" wrapText="1"/>
    </xf>
    <xf numFmtId="0" fontId="58" fillId="38" borderId="29" xfId="0" applyFont="1" applyFill="1" applyBorder="1" applyAlignment="1">
      <alignment horizontal="center" wrapText="1"/>
    </xf>
    <xf numFmtId="0" fontId="55" fillId="39" borderId="29" xfId="0" applyFont="1" applyFill="1" applyBorder="1" applyAlignment="1">
      <alignment horizontal="left" vertical="center" wrapText="1"/>
    </xf>
    <xf numFmtId="0" fontId="54" fillId="38" borderId="29" xfId="0" applyFont="1" applyFill="1" applyBorder="1" applyAlignment="1">
      <alignment horizontal="center" wrapText="1"/>
    </xf>
    <xf numFmtId="0" fontId="58" fillId="38" borderId="29" xfId="0" applyFont="1" applyFill="1" applyBorder="1" applyAlignment="1">
      <alignment horizontal="center" wrapText="1"/>
    </xf>
    <xf numFmtId="0" fontId="41" fillId="0" borderId="0" xfId="0" applyFont="1" applyAlignment="1" applyProtection="1">
      <alignment wrapText="1"/>
      <protection hidden="1"/>
    </xf>
    <xf numFmtId="0" fontId="41" fillId="0" borderId="0" xfId="0" applyFont="1" applyAlignment="1" applyProtection="1">
      <alignment horizontal="left"/>
      <protection hidden="1"/>
    </xf>
    <xf numFmtId="2" fontId="14" fillId="0" borderId="6" xfId="82" applyNumberFormat="1" applyFont="1" applyFill="1" applyBorder="1" applyAlignment="1" applyProtection="1">
      <alignment horizontal="left" wrapText="1"/>
      <protection hidden="1"/>
    </xf>
    <xf numFmtId="2" fontId="14" fillId="0" borderId="6" xfId="82" applyNumberFormat="1" applyFont="1" applyFill="1" applyBorder="1" applyAlignment="1" applyProtection="1">
      <alignment horizontal="left" indent="1"/>
      <protection hidden="1"/>
    </xf>
    <xf numFmtId="0" fontId="4" fillId="0" borderId="6" xfId="75" applyFont="1" applyFill="1" applyBorder="1" applyAlignment="1" applyProtection="1">
      <alignment horizontal="left" indent="2"/>
      <protection hidden="1"/>
    </xf>
    <xf numFmtId="0" fontId="16" fillId="0" borderId="6" xfId="75" applyFont="1" applyFill="1" applyBorder="1" applyAlignment="1" applyProtection="1">
      <protection hidden="1"/>
    </xf>
    <xf numFmtId="0" fontId="40" fillId="0" borderId="6" xfId="0" applyFont="1" applyFill="1" applyBorder="1" applyAlignment="1" applyProtection="1">
      <alignment horizontal="left" indent="2"/>
      <protection hidden="1"/>
    </xf>
    <xf numFmtId="2" fontId="42" fillId="0" borderId="6" xfId="82" applyNumberFormat="1" applyFont="1" applyFill="1" applyBorder="1" applyAlignment="1" applyProtection="1">
      <alignment horizontal="left" indent="1"/>
      <protection hidden="1"/>
    </xf>
    <xf numFmtId="0" fontId="40" fillId="0" borderId="6" xfId="75" applyFont="1" applyFill="1" applyBorder="1" applyAlignment="1" applyProtection="1">
      <alignment horizontal="left" indent="2"/>
      <protection hidden="1"/>
    </xf>
    <xf numFmtId="2" fontId="4" fillId="0" borderId="6" xfId="82" applyNumberFormat="1" applyFont="1" applyFill="1" applyBorder="1" applyAlignment="1" applyProtection="1">
      <alignment horizontal="left" indent="2"/>
      <protection hidden="1"/>
    </xf>
    <xf numFmtId="0" fontId="14" fillId="0" borderId="6" xfId="84" applyFont="1" applyFill="1" applyBorder="1" applyAlignment="1" applyProtection="1">
      <alignment horizontal="left" wrapText="1" indent="1"/>
      <protection locked="0" hidden="1"/>
    </xf>
    <xf numFmtId="0" fontId="14" fillId="0" borderId="6" xfId="84" applyFont="1" applyFill="1" applyBorder="1" applyAlignment="1" applyProtection="1">
      <alignment horizontal="left" wrapText="1"/>
      <protection locked="0" hidden="1"/>
    </xf>
    <xf numFmtId="2" fontId="4" fillId="0" borderId="6" xfId="82" applyNumberFormat="1" applyFont="1" applyFill="1" applyBorder="1" applyAlignment="1" applyProtection="1">
      <alignment horizontal="left" indent="3"/>
      <protection hidden="1"/>
    </xf>
    <xf numFmtId="2" fontId="4" fillId="0" borderId="6" xfId="82" applyNumberFormat="1" applyFont="1" applyFill="1" applyBorder="1" applyAlignment="1" applyProtection="1">
      <alignment horizontal="left" indent="7"/>
      <protection hidden="1"/>
    </xf>
    <xf numFmtId="2" fontId="4" fillId="0" borderId="11" xfId="82" applyNumberFormat="1" applyFont="1" applyFill="1" applyBorder="1" applyAlignment="1" applyProtection="1">
      <alignment horizontal="left" indent="2"/>
      <protection hidden="1"/>
    </xf>
    <xf numFmtId="2" fontId="4" fillId="0" borderId="12" xfId="82" applyNumberFormat="1" applyFont="1" applyFill="1" applyBorder="1" applyAlignment="1" applyProtection="1">
      <alignment horizontal="left" indent="2"/>
      <protection hidden="1"/>
    </xf>
    <xf numFmtId="0" fontId="4" fillId="0" borderId="46" xfId="0" applyFont="1" applyFill="1" applyBorder="1" applyAlignment="1" applyProtection="1">
      <alignment horizontal="center" vertical="center" wrapText="1"/>
      <protection hidden="1"/>
    </xf>
    <xf numFmtId="3" fontId="5" fillId="0" borderId="58" xfId="0" applyNumberFormat="1" applyFont="1" applyFill="1" applyBorder="1" applyAlignment="1" applyProtection="1">
      <alignment horizontal="center" vertical="center" wrapText="1"/>
      <protection hidden="1"/>
    </xf>
    <xf numFmtId="0" fontId="14" fillId="0" borderId="6" xfId="78" applyFont="1" applyFill="1" applyBorder="1" applyAlignment="1" applyProtection="1">
      <alignment horizontal="left"/>
      <protection hidden="1"/>
    </xf>
    <xf numFmtId="3" fontId="5" fillId="0" borderId="59" xfId="0" applyNumberFormat="1" applyFont="1" applyFill="1" applyBorder="1" applyAlignment="1" applyProtection="1">
      <alignment horizontal="center" vertical="center" wrapText="1"/>
      <protection hidden="1"/>
    </xf>
    <xf numFmtId="0" fontId="43" fillId="0" borderId="0" xfId="113" applyFont="1" applyAlignment="1">
      <alignment vertical="top"/>
    </xf>
    <xf numFmtId="0" fontId="40" fillId="0" borderId="0" xfId="113" applyFont="1" applyAlignment="1">
      <alignment horizontal="center" vertical="center" wrapText="1"/>
    </xf>
    <xf numFmtId="0" fontId="6" fillId="0" borderId="0" xfId="113"/>
    <xf numFmtId="0" fontId="41" fillId="0" borderId="0" xfId="113" applyFont="1"/>
    <xf numFmtId="0" fontId="40" fillId="0" borderId="62" xfId="113" applyFont="1" applyFill="1" applyBorder="1" applyAlignment="1">
      <alignment horizontal="left" vertical="center" indent="1"/>
    </xf>
    <xf numFmtId="0" fontId="40" fillId="0" borderId="62" xfId="113" applyFont="1" applyBorder="1" applyAlignment="1">
      <alignment horizontal="center"/>
    </xf>
    <xf numFmtId="0" fontId="40" fillId="0" borderId="0" xfId="113" applyFont="1" applyAlignment="1">
      <alignment horizontal="center"/>
    </xf>
    <xf numFmtId="0" fontId="76" fillId="0" borderId="0" xfId="74" applyFont="1" applyAlignment="1">
      <alignment horizontal="justify" vertical="top" wrapText="1"/>
    </xf>
    <xf numFmtId="0" fontId="70" fillId="0" borderId="0" xfId="286" applyFont="1" applyAlignment="1" applyProtection="1">
      <alignment horizontal="justify" vertical="top" wrapText="1"/>
    </xf>
    <xf numFmtId="0" fontId="70" fillId="0" borderId="0" xfId="286" applyFont="1" applyAlignment="1" applyProtection="1">
      <alignment vertical="center"/>
    </xf>
    <xf numFmtId="0" fontId="41" fillId="0" borderId="0" xfId="0" applyFont="1" applyAlignment="1" applyProtection="1">
      <alignment wrapText="1"/>
      <protection hidden="1"/>
    </xf>
    <xf numFmtId="0" fontId="81" fillId="0" borderId="0" xfId="0" applyFont="1" applyProtection="1">
      <protection hidden="1"/>
    </xf>
    <xf numFmtId="0" fontId="7" fillId="36" borderId="64" xfId="75" applyFont="1" applyFill="1" applyBorder="1"/>
    <xf numFmtId="0" fontId="6" fillId="36" borderId="64" xfId="75" applyFont="1" applyFill="1" applyBorder="1" applyAlignment="1">
      <alignment horizontal="right" vertical="center"/>
    </xf>
    <xf numFmtId="0" fontId="8" fillId="0" borderId="0" xfId="97" applyAlignment="1" applyProtection="1">
      <alignment horizontal="left" vertical="center" indent="2"/>
    </xf>
    <xf numFmtId="0" fontId="1" fillId="0" borderId="0" xfId="74" applyFont="1" applyAlignment="1">
      <alignment horizontal="right" vertical="center"/>
    </xf>
    <xf numFmtId="0" fontId="1" fillId="0" borderId="0" xfId="74" applyFont="1" applyAlignment="1">
      <alignment horizontal="justify" wrapText="1"/>
    </xf>
    <xf numFmtId="0" fontId="1" fillId="0" borderId="0" xfId="74" applyFont="1" applyAlignment="1">
      <alignment horizontal="justify" vertical="top" wrapText="1"/>
    </xf>
    <xf numFmtId="0" fontId="1" fillId="0" borderId="0" xfId="110" applyFont="1" applyAlignment="1">
      <alignment horizontal="left" vertical="top"/>
    </xf>
    <xf numFmtId="0" fontId="1" fillId="0" borderId="0" xfId="108" applyFont="1" applyAlignment="1">
      <alignment vertical="top" wrapText="1"/>
    </xf>
    <xf numFmtId="184" fontId="40" fillId="0" borderId="6" xfId="0" applyNumberFormat="1" applyFont="1" applyFill="1" applyBorder="1" applyAlignment="1" applyProtection="1">
      <alignment horizontal="right" vertical="center" wrapText="1"/>
      <protection hidden="1"/>
    </xf>
    <xf numFmtId="0" fontId="61" fillId="0" borderId="0" xfId="127" applyFont="1" applyAlignment="1" applyProtection="1"/>
    <xf numFmtId="0" fontId="67" fillId="0" borderId="0" xfId="127" applyFont="1" applyAlignment="1" applyProtection="1">
      <alignment horizontal="center"/>
    </xf>
    <xf numFmtId="0" fontId="64" fillId="0" borderId="0" xfId="127" applyFont="1" applyAlignment="1" applyProtection="1">
      <alignment horizontal="left" indent="10"/>
    </xf>
    <xf numFmtId="0" fontId="62" fillId="0" borderId="0" xfId="127" applyFont="1" applyFill="1" applyBorder="1" applyAlignment="1">
      <alignment horizontal="left" vertical="top" wrapText="1" indent="2"/>
    </xf>
    <xf numFmtId="0" fontId="64" fillId="0" borderId="0" xfId="127" applyFont="1" applyAlignment="1" applyProtection="1">
      <alignment horizontal="center"/>
    </xf>
    <xf numFmtId="0" fontId="62" fillId="0" borderId="0" xfId="127" applyFont="1" applyFill="1" applyAlignment="1">
      <alignment horizontal="left" vertical="top" wrapText="1" indent="2"/>
    </xf>
    <xf numFmtId="0" fontId="21" fillId="0" borderId="0" xfId="127" applyFill="1" applyAlignment="1">
      <alignment wrapText="1"/>
    </xf>
    <xf numFmtId="0" fontId="64" fillId="0" borderId="0" xfId="127" applyFont="1" applyFill="1" applyAlignment="1" applyProtection="1">
      <alignment horizontal="left" indent="10"/>
    </xf>
    <xf numFmtId="0" fontId="64" fillId="0" borderId="0" xfId="127" applyFont="1" applyFill="1" applyAlignment="1" applyProtection="1">
      <alignment horizontal="center"/>
    </xf>
    <xf numFmtId="0" fontId="6" fillId="0" borderId="0" xfId="127" applyFont="1" applyFill="1" applyAlignment="1">
      <alignment horizontal="left"/>
    </xf>
    <xf numFmtId="0" fontId="6" fillId="0" borderId="0" xfId="127" applyFont="1" applyFill="1" applyBorder="1" applyAlignment="1">
      <alignment horizontal="left"/>
    </xf>
    <xf numFmtId="0" fontId="54" fillId="38" borderId="29" xfId="0" applyFont="1" applyFill="1" applyBorder="1" applyAlignment="1">
      <alignment horizontal="center" wrapText="1"/>
    </xf>
    <xf numFmtId="0" fontId="54" fillId="38" borderId="30" xfId="0" applyFont="1" applyFill="1" applyBorder="1" applyAlignment="1">
      <alignment horizontal="center" wrapText="1"/>
    </xf>
    <xf numFmtId="0" fontId="1" fillId="0" borderId="50" xfId="74" applyFont="1" applyBorder="1" applyAlignment="1">
      <alignment horizontal="right"/>
    </xf>
    <xf numFmtId="0" fontId="1" fillId="0" borderId="50" xfId="74" applyFont="1" applyBorder="1" applyAlignment="1">
      <alignment horizontal="right" vertical="center"/>
    </xf>
    <xf numFmtId="0" fontId="1" fillId="0" borderId="0" xfId="74" applyFont="1"/>
    <xf numFmtId="0" fontId="1" fillId="0" borderId="0" xfId="74" applyFont="1" applyAlignment="1">
      <alignment horizontal="left" vertical="top"/>
    </xf>
    <xf numFmtId="0" fontId="36" fillId="0" borderId="0" xfId="74" applyFont="1" applyAlignment="1">
      <alignment horizontal="justify" vertical="top" wrapText="1"/>
    </xf>
    <xf numFmtId="0" fontId="1" fillId="0" borderId="0" xfId="74" applyFont="1" applyAlignment="1">
      <alignment horizontal="justify" vertical="top"/>
    </xf>
    <xf numFmtId="0" fontId="1" fillId="0" borderId="0" xfId="74" applyFont="1" applyAlignment="1">
      <alignment horizontal="justify"/>
    </xf>
    <xf numFmtId="0" fontId="43" fillId="0" borderId="0" xfId="74" applyFont="1" applyAlignment="1">
      <alignment horizontal="justify"/>
    </xf>
    <xf numFmtId="0" fontId="1" fillId="0" borderId="0" xfId="74" applyFont="1" applyAlignment="1">
      <alignment vertical="center" wrapText="1"/>
    </xf>
    <xf numFmtId="0" fontId="1" fillId="0" borderId="0" xfId="74" applyFont="1" applyAlignment="1">
      <alignment wrapText="1"/>
    </xf>
    <xf numFmtId="0" fontId="70" fillId="0" borderId="0" xfId="59" applyFont="1" applyAlignment="1" applyProtection="1">
      <alignment vertical="center"/>
    </xf>
    <xf numFmtId="0" fontId="4" fillId="0" borderId="0" xfId="74" applyFont="1"/>
    <xf numFmtId="0" fontId="4" fillId="0" borderId="0" xfId="113" applyFont="1"/>
    <xf numFmtId="0" fontId="40" fillId="0" borderId="0" xfId="113" applyFont="1"/>
    <xf numFmtId="0" fontId="83" fillId="0" borderId="0" xfId="113" applyFont="1" applyAlignment="1">
      <alignment vertical="top"/>
    </xf>
    <xf numFmtId="0" fontId="0" fillId="0" borderId="0" xfId="0" applyAlignment="1">
      <alignment vertical="center"/>
    </xf>
    <xf numFmtId="0" fontId="0" fillId="0" borderId="0" xfId="0" applyAlignment="1">
      <alignment horizontal="left" vertical="center" indent="3"/>
    </xf>
    <xf numFmtId="0" fontId="83" fillId="0" borderId="0" xfId="113" applyFont="1"/>
    <xf numFmtId="0" fontId="86" fillId="0" borderId="50" xfId="74" applyFont="1" applyBorder="1" applyAlignment="1">
      <alignment horizontal="right" vertical="center"/>
    </xf>
    <xf numFmtId="0" fontId="6" fillId="0" borderId="50" xfId="74" applyFont="1" applyBorder="1" applyAlignment="1">
      <alignment horizontal="right" vertical="center"/>
    </xf>
    <xf numFmtId="0" fontId="86" fillId="0" borderId="0" xfId="74" applyFont="1" applyAlignment="1">
      <alignment horizontal="right" vertical="center"/>
    </xf>
    <xf numFmtId="0" fontId="18" fillId="0" borderId="0" xfId="113" applyFont="1" applyAlignment="1">
      <alignment horizontal="right" vertical="top" indent="15"/>
    </xf>
    <xf numFmtId="0" fontId="6" fillId="0" borderId="0" xfId="113" applyAlignment="1">
      <alignment vertical="center"/>
    </xf>
    <xf numFmtId="168" fontId="4" fillId="0" borderId="34" xfId="113" applyNumberFormat="1" applyFont="1" applyFill="1" applyBorder="1" applyAlignment="1">
      <alignment horizontal="center" vertical="center" wrapText="1" shrinkToFit="1"/>
    </xf>
    <xf numFmtId="0" fontId="87" fillId="0" borderId="33" xfId="113" applyFont="1" applyBorder="1"/>
    <xf numFmtId="166" fontId="4" fillId="0" borderId="33" xfId="113" applyNumberFormat="1" applyFont="1" applyFill="1" applyBorder="1" applyAlignment="1">
      <alignment horizontal="center"/>
    </xf>
    <xf numFmtId="166" fontId="4" fillId="0" borderId="33" xfId="113" quotePrefix="1" applyNumberFormat="1" applyFont="1" applyFill="1" applyBorder="1" applyAlignment="1">
      <alignment horizontal="left"/>
    </xf>
    <xf numFmtId="166" fontId="4" fillId="0" borderId="62" xfId="113" applyNumberFormat="1" applyFont="1" applyFill="1" applyBorder="1" applyAlignment="1">
      <alignment horizontal="center"/>
    </xf>
    <xf numFmtId="166" fontId="4" fillId="0" borderId="62" xfId="113" applyNumberFormat="1" applyFont="1" applyFill="1" applyBorder="1" applyAlignment="1">
      <alignment horizontal="left"/>
    </xf>
    <xf numFmtId="0" fontId="4" fillId="0" borderId="62" xfId="113" applyFont="1" applyFill="1" applyBorder="1" applyAlignment="1">
      <alignment horizontal="left" vertical="center" indent="1"/>
    </xf>
    <xf numFmtId="0" fontId="4" fillId="0" borderId="62" xfId="113" applyFont="1" applyBorder="1" applyAlignment="1">
      <alignment horizontal="center"/>
    </xf>
    <xf numFmtId="166" fontId="4" fillId="0" borderId="62" xfId="113" quotePrefix="1" applyNumberFormat="1" applyFont="1" applyFill="1" applyBorder="1" applyAlignment="1">
      <alignment horizontal="left"/>
    </xf>
    <xf numFmtId="0" fontId="4" fillId="40" borderId="62" xfId="113" applyNumberFormat="1" applyFont="1" applyFill="1" applyBorder="1" applyAlignment="1">
      <alignment horizontal="left" vertical="center" wrapText="1" indent="2"/>
    </xf>
    <xf numFmtId="0" fontId="4" fillId="0" borderId="62" xfId="74" applyFont="1" applyFill="1" applyBorder="1" applyAlignment="1">
      <alignment horizontal="left" vertical="center" wrapText="1" indent="4"/>
    </xf>
    <xf numFmtId="166" fontId="4" fillId="0" borderId="62" xfId="113" applyNumberFormat="1" applyFont="1" applyFill="1" applyBorder="1" applyAlignment="1">
      <alignment horizontal="center" vertical="top"/>
    </xf>
    <xf numFmtId="0" fontId="4" fillId="0" borderId="62" xfId="113" applyFont="1" applyBorder="1" applyAlignment="1">
      <alignment horizontal="center" vertical="top"/>
    </xf>
    <xf numFmtId="166" fontId="4" fillId="0" borderId="62" xfId="113" applyNumberFormat="1" applyFont="1" applyFill="1" applyBorder="1" applyAlignment="1">
      <alignment horizontal="left" vertical="top"/>
    </xf>
    <xf numFmtId="0" fontId="4" fillId="40" borderId="62" xfId="113" applyNumberFormat="1" applyFont="1" applyFill="1" applyBorder="1" applyAlignment="1">
      <alignment horizontal="left" vertical="center" wrapText="1" indent="4"/>
    </xf>
    <xf numFmtId="0" fontId="4" fillId="40" borderId="62" xfId="113" applyNumberFormat="1" applyFont="1" applyFill="1" applyBorder="1" applyAlignment="1">
      <alignment horizontal="left" vertical="center" wrapText="1" indent="1"/>
    </xf>
    <xf numFmtId="0" fontId="4" fillId="0" borderId="63" xfId="113" applyFont="1" applyBorder="1" applyAlignment="1">
      <alignment horizontal="left" vertical="center" indent="1"/>
    </xf>
    <xf numFmtId="166" fontId="4" fillId="0" borderId="63" xfId="113" applyNumberFormat="1" applyFont="1" applyFill="1" applyBorder="1" applyAlignment="1">
      <alignment horizontal="center"/>
    </xf>
    <xf numFmtId="166" fontId="4" fillId="0" borderId="63" xfId="113" applyNumberFormat="1" applyFont="1" applyFill="1" applyBorder="1" applyAlignment="1">
      <alignment horizontal="left"/>
    </xf>
    <xf numFmtId="0" fontId="14" fillId="0" borderId="62" xfId="113" applyFont="1" applyBorder="1"/>
    <xf numFmtId="0" fontId="4" fillId="0" borderId="62" xfId="113" applyFont="1" applyFill="1" applyBorder="1" applyAlignment="1">
      <alignment horizontal="left" vertical="center" indent="2"/>
    </xf>
    <xf numFmtId="0" fontId="4" fillId="0" borderId="62" xfId="113" applyFont="1" applyFill="1" applyBorder="1" applyAlignment="1">
      <alignment horizontal="left" vertical="center" indent="4"/>
    </xf>
    <xf numFmtId="0" fontId="4" fillId="0" borderId="63" xfId="113" applyFont="1" applyFill="1" applyBorder="1" applyAlignment="1">
      <alignment horizontal="left" vertical="center" indent="1"/>
    </xf>
    <xf numFmtId="0" fontId="14" fillId="0" borderId="33" xfId="113" applyFont="1" applyBorder="1"/>
    <xf numFmtId="0" fontId="4" fillId="0" borderId="62" xfId="113" applyFont="1" applyBorder="1" applyAlignment="1">
      <alignment horizontal="left" indent="1"/>
    </xf>
    <xf numFmtId="0" fontId="4" fillId="0" borderId="62" xfId="74" applyFont="1" applyBorder="1" applyAlignment="1">
      <alignment horizontal="left" indent="2"/>
    </xf>
    <xf numFmtId="0" fontId="4" fillId="0" borderId="62" xfId="74" applyFont="1" applyFill="1" applyBorder="1" applyAlignment="1">
      <alignment horizontal="left" wrapText="1" indent="3"/>
    </xf>
    <xf numFmtId="0" fontId="4" fillId="0" borderId="62" xfId="74" applyFont="1" applyFill="1" applyBorder="1" applyAlignment="1">
      <alignment horizontal="left" wrapText="1" indent="4"/>
    </xf>
    <xf numFmtId="0" fontId="4" fillId="0" borderId="62" xfId="74" applyFont="1" applyFill="1" applyBorder="1" applyAlignment="1">
      <alignment horizontal="left" wrapText="1" indent="2"/>
    </xf>
    <xf numFmtId="0" fontId="4" fillId="0" borderId="63" xfId="113" applyFont="1" applyFill="1" applyBorder="1" applyAlignment="1">
      <alignment horizontal="left" wrapText="1" indent="1"/>
    </xf>
    <xf numFmtId="0" fontId="14" fillId="0" borderId="62" xfId="113" applyFont="1" applyFill="1" applyBorder="1" applyAlignment="1">
      <alignment horizontal="left" wrapText="1"/>
    </xf>
    <xf numFmtId="0" fontId="4" fillId="0" borderId="33" xfId="113" applyFont="1" applyBorder="1" applyAlignment="1">
      <alignment horizontal="center"/>
    </xf>
    <xf numFmtId="0" fontId="4" fillId="0" borderId="33" xfId="113" quotePrefix="1" applyFont="1" applyBorder="1" applyAlignment="1">
      <alignment horizontal="left"/>
    </xf>
    <xf numFmtId="0" fontId="14" fillId="0" borderId="62" xfId="77" applyFont="1" applyFill="1" applyBorder="1" applyAlignment="1">
      <alignment horizontal="left" indent="1"/>
    </xf>
    <xf numFmtId="0" fontId="4" fillId="0" borderId="62" xfId="113" quotePrefix="1" applyFont="1" applyBorder="1" applyAlignment="1">
      <alignment horizontal="left"/>
    </xf>
    <xf numFmtId="0" fontId="4" fillId="0" borderId="62" xfId="113" applyFont="1" applyFill="1" applyBorder="1" applyAlignment="1">
      <alignment horizontal="left" indent="2"/>
    </xf>
    <xf numFmtId="0" fontId="4" fillId="0" borderId="62" xfId="113" applyFont="1" applyBorder="1" applyAlignment="1">
      <alignment horizontal="left"/>
    </xf>
    <xf numFmtId="0" fontId="4" fillId="0" borderId="63" xfId="113" applyFont="1" applyFill="1" applyBorder="1" applyAlignment="1">
      <alignment horizontal="left" indent="2"/>
    </xf>
    <xf numFmtId="0" fontId="4" fillId="0" borderId="63" xfId="113" applyFont="1" applyBorder="1" applyAlignment="1">
      <alignment horizontal="center"/>
    </xf>
    <xf numFmtId="0" fontId="4" fillId="0" borderId="63" xfId="113" applyFont="1" applyBorder="1" applyAlignment="1">
      <alignment horizontal="left"/>
    </xf>
    <xf numFmtId="0" fontId="4" fillId="0" borderId="63" xfId="113" applyFont="1" applyBorder="1" applyAlignment="1">
      <alignment horizontal="left" indent="1"/>
    </xf>
    <xf numFmtId="0" fontId="55" fillId="39" borderId="29" xfId="0" applyFont="1" applyFill="1" applyBorder="1" applyAlignment="1">
      <alignment horizontal="left" vertical="center" wrapText="1"/>
    </xf>
    <xf numFmtId="0" fontId="54" fillId="38" borderId="29" xfId="0" applyFont="1" applyFill="1" applyBorder="1" applyAlignment="1">
      <alignment horizontal="center" wrapText="1"/>
    </xf>
    <xf numFmtId="0" fontId="58" fillId="38" borderId="29" xfId="0" applyFont="1" applyFill="1" applyBorder="1" applyAlignment="1">
      <alignment horizontal="center" wrapText="1"/>
    </xf>
    <xf numFmtId="0" fontId="55" fillId="39" borderId="29" xfId="0" applyFont="1" applyFill="1" applyBorder="1" applyAlignment="1">
      <alignment horizontal="left" vertical="center" wrapText="1"/>
    </xf>
    <xf numFmtId="0" fontId="52" fillId="38" borderId="29" xfId="0" applyFont="1" applyFill="1" applyBorder="1" applyAlignment="1">
      <alignment horizontal="center" wrapText="1"/>
    </xf>
    <xf numFmtId="0" fontId="6" fillId="0" borderId="0" xfId="74" applyFont="1" applyFill="1" applyBorder="1" applyAlignment="1" applyProtection="1">
      <alignment horizontal="left" wrapText="1"/>
    </xf>
    <xf numFmtId="0" fontId="77" fillId="37" borderId="50" xfId="313" applyNumberFormat="1" applyFont="1" applyFill="1" applyBorder="1" applyAlignment="1">
      <alignment horizontal="left" vertical="top" wrapText="1"/>
    </xf>
    <xf numFmtId="0" fontId="77" fillId="37" borderId="50" xfId="313" applyNumberFormat="1" applyFont="1" applyFill="1" applyBorder="1" applyAlignment="1">
      <alignment horizontal="right" vertical="center" wrapText="1"/>
    </xf>
    <xf numFmtId="0" fontId="77" fillId="37" borderId="0" xfId="313" applyNumberFormat="1" applyFont="1" applyFill="1" applyAlignment="1">
      <alignment horizontal="left" vertical="top" wrapText="1"/>
    </xf>
    <xf numFmtId="0" fontId="91" fillId="37" borderId="0" xfId="313" applyNumberFormat="1" applyFont="1" applyFill="1" applyAlignment="1">
      <alignment horizontal="left" vertical="top" wrapText="1"/>
    </xf>
    <xf numFmtId="0" fontId="92" fillId="37" borderId="0" xfId="313" applyNumberFormat="1" applyFont="1" applyFill="1" applyAlignment="1">
      <alignment horizontal="left" vertical="top" wrapText="1"/>
    </xf>
    <xf numFmtId="0" fontId="8" fillId="37" borderId="0" xfId="97" applyNumberFormat="1" applyFill="1" applyAlignment="1" applyProtection="1">
      <alignment horizontal="left" vertical="top" wrapText="1"/>
    </xf>
    <xf numFmtId="0" fontId="93" fillId="37" borderId="0" xfId="59" applyNumberFormat="1" applyFont="1" applyFill="1" applyAlignment="1" applyProtection="1">
      <alignment horizontal="left" vertical="top" wrapText="1"/>
    </xf>
    <xf numFmtId="0" fontId="6" fillId="0" borderId="0" xfId="74" applyFont="1" applyFill="1" applyBorder="1" applyAlignment="1" applyProtection="1">
      <alignment wrapText="1"/>
    </xf>
    <xf numFmtId="0" fontId="6" fillId="0" borderId="0" xfId="74" applyFont="1" applyFill="1" applyBorder="1" applyAlignment="1">
      <alignment vertical="top" wrapText="1"/>
    </xf>
    <xf numFmtId="0" fontId="4" fillId="0" borderId="40" xfId="0" applyFont="1" applyFill="1" applyBorder="1" applyAlignment="1" applyProtection="1">
      <alignment horizontal="center" vertical="center" wrapText="1"/>
      <protection hidden="1"/>
    </xf>
    <xf numFmtId="0" fontId="8" fillId="0" borderId="0" xfId="97" applyFill="1" applyAlignment="1" applyProtection="1">
      <alignment horizontal="left"/>
    </xf>
    <xf numFmtId="0" fontId="8" fillId="0" borderId="0" xfId="97" applyFill="1" applyAlignment="1" applyProtection="1">
      <alignment horizontal="left" wrapText="1" indent="2"/>
    </xf>
    <xf numFmtId="0" fontId="8" fillId="0" borderId="0" xfId="97" applyFill="1" applyAlignment="1" applyProtection="1"/>
    <xf numFmtId="0" fontId="44" fillId="0" borderId="0" xfId="317" applyFont="1" applyAlignment="1" applyProtection="1">
      <alignment horizontal="justify" vertical="top" wrapText="1"/>
    </xf>
    <xf numFmtId="0" fontId="52" fillId="38" borderId="27" xfId="0" applyFont="1" applyFill="1" applyBorder="1" applyAlignment="1">
      <alignment horizontal="center" wrapText="1"/>
    </xf>
    <xf numFmtId="0" fontId="52" fillId="38" borderId="31" xfId="0" applyFont="1" applyFill="1" applyBorder="1" applyAlignment="1">
      <alignment horizontal="center" wrapText="1"/>
    </xf>
    <xf numFmtId="0" fontId="52" fillId="38" borderId="32" xfId="0" applyFont="1" applyFill="1" applyBorder="1" applyAlignment="1">
      <alignment horizontal="center" wrapText="1"/>
    </xf>
    <xf numFmtId="0" fontId="52" fillId="38" borderId="28" xfId="0" applyFont="1" applyFill="1" applyBorder="1" applyAlignment="1">
      <alignment horizontal="center" wrapText="1"/>
    </xf>
    <xf numFmtId="0" fontId="55" fillId="39" borderId="29" xfId="0" applyFont="1" applyFill="1" applyBorder="1" applyAlignment="1">
      <alignment horizontal="left" vertical="center" wrapText="1"/>
    </xf>
    <xf numFmtId="0" fontId="54" fillId="38" borderId="27" xfId="0" applyFont="1" applyFill="1" applyBorder="1" applyAlignment="1">
      <alignment horizontal="left" vertical="center" wrapText="1"/>
    </xf>
    <xf numFmtId="0" fontId="54" fillId="38" borderId="27" xfId="0" applyFont="1" applyFill="1" applyBorder="1" applyAlignment="1">
      <alignment horizontal="center" wrapText="1"/>
    </xf>
    <xf numFmtId="0" fontId="54" fillId="38" borderId="28" xfId="0" applyFont="1" applyFill="1" applyBorder="1" applyAlignment="1">
      <alignment horizontal="center" wrapText="1"/>
    </xf>
    <xf numFmtId="0" fontId="54" fillId="38" borderId="29" xfId="0" applyFont="1" applyFill="1" applyBorder="1" applyAlignment="1">
      <alignment horizontal="center" wrapText="1"/>
    </xf>
    <xf numFmtId="0" fontId="54" fillId="38" borderId="30" xfId="0" applyFont="1" applyFill="1" applyBorder="1" applyAlignment="1">
      <alignment horizontal="center" wrapText="1"/>
    </xf>
    <xf numFmtId="0" fontId="54" fillId="38" borderId="32" xfId="0" applyFont="1" applyFill="1" applyBorder="1" applyAlignment="1">
      <alignment horizontal="center" wrapText="1"/>
    </xf>
    <xf numFmtId="0" fontId="54" fillId="38" borderId="27" xfId="0" applyFont="1" applyFill="1" applyBorder="1" applyAlignment="1">
      <alignment vertical="center" wrapText="1"/>
    </xf>
    <xf numFmtId="0" fontId="54" fillId="38" borderId="31" xfId="0" applyFont="1" applyFill="1" applyBorder="1" applyAlignment="1">
      <alignment horizontal="center" wrapText="1"/>
    </xf>
    <xf numFmtId="0" fontId="52" fillId="38" borderId="29" xfId="0" applyFont="1" applyFill="1" applyBorder="1" applyAlignment="1">
      <alignment horizontal="center" wrapText="1"/>
    </xf>
    <xf numFmtId="0" fontId="52" fillId="38" borderId="30" xfId="0" applyFont="1" applyFill="1" applyBorder="1" applyAlignment="1">
      <alignment horizontal="center" wrapText="1"/>
    </xf>
    <xf numFmtId="0" fontId="58" fillId="38" borderId="29" xfId="0" applyFont="1" applyFill="1" applyBorder="1" applyAlignment="1">
      <alignment horizontal="center" wrapText="1"/>
    </xf>
    <xf numFmtId="0" fontId="58" fillId="38" borderId="32" xfId="0" applyFont="1" applyFill="1" applyBorder="1" applyAlignment="1">
      <alignment horizontal="center" wrapText="1"/>
    </xf>
    <xf numFmtId="0" fontId="52" fillId="38" borderId="38" xfId="0" applyFont="1" applyFill="1" applyBorder="1" applyAlignment="1">
      <alignment horizontal="center" wrapText="1"/>
    </xf>
    <xf numFmtId="0" fontId="52" fillId="38" borderId="39" xfId="0" applyFont="1" applyFill="1" applyBorder="1" applyAlignment="1">
      <alignment horizontal="center" wrapText="1"/>
    </xf>
    <xf numFmtId="0" fontId="58" fillId="38" borderId="27" xfId="0" applyFont="1" applyFill="1" applyBorder="1" applyAlignment="1">
      <alignment horizontal="left" vertical="center" wrapText="1"/>
    </xf>
    <xf numFmtId="0" fontId="3" fillId="0" borderId="0" xfId="0" applyFont="1" applyAlignment="1" applyProtection="1">
      <alignment vertical="top" wrapText="1"/>
    </xf>
    <xf numFmtId="0" fontId="39" fillId="0" borderId="0" xfId="0" applyFont="1" applyAlignment="1" applyProtection="1">
      <alignment vertical="top" wrapText="1"/>
    </xf>
    <xf numFmtId="0" fontId="41" fillId="0" borderId="0" xfId="0" applyFont="1" applyAlignment="1" applyProtection="1">
      <alignment wrapText="1"/>
      <protection hidden="1"/>
    </xf>
    <xf numFmtId="0" fontId="14" fillId="35" borderId="4" xfId="0" applyFont="1" applyFill="1" applyBorder="1" applyAlignment="1" applyProtection="1">
      <alignment horizontal="center" vertical="center" wrapText="1"/>
      <protection hidden="1"/>
    </xf>
    <xf numFmtId="0" fontId="14" fillId="35" borderId="17" xfId="0" applyFont="1" applyFill="1" applyBorder="1" applyAlignment="1" applyProtection="1">
      <alignment horizontal="center" vertical="center" wrapText="1"/>
      <protection hidden="1"/>
    </xf>
    <xf numFmtId="0" fontId="0" fillId="0" borderId="17" xfId="0" applyBorder="1" applyAlignment="1" applyProtection="1">
      <alignment horizontal="center" vertical="center" wrapText="1"/>
      <protection hidden="1"/>
    </xf>
    <xf numFmtId="0" fontId="0" fillId="0" borderId="16" xfId="0" applyBorder="1" applyAlignment="1" applyProtection="1">
      <alignment horizontal="center" vertical="center" wrapText="1"/>
      <protection hidden="1"/>
    </xf>
    <xf numFmtId="0" fontId="42" fillId="35" borderId="4" xfId="0" applyFont="1" applyFill="1" applyBorder="1" applyAlignment="1" applyProtection="1">
      <alignment horizontal="center" vertical="center" wrapText="1"/>
      <protection hidden="1"/>
    </xf>
    <xf numFmtId="0" fontId="42" fillId="35" borderId="17" xfId="0" applyFont="1" applyFill="1" applyBorder="1" applyAlignment="1" applyProtection="1">
      <alignment horizontal="center" vertical="center" wrapText="1"/>
      <protection hidden="1"/>
    </xf>
    <xf numFmtId="0" fontId="0" fillId="0" borderId="17" xfId="0" applyFont="1" applyBorder="1" applyAlignment="1" applyProtection="1">
      <alignment horizontal="center" vertical="center" wrapText="1"/>
      <protection hidden="1"/>
    </xf>
    <xf numFmtId="0" fontId="0" fillId="0" borderId="16" xfId="0" applyFont="1" applyBorder="1" applyAlignment="1" applyProtection="1">
      <alignment horizontal="center" vertical="center" wrapText="1"/>
      <protection hidden="1"/>
    </xf>
    <xf numFmtId="0" fontId="43" fillId="0" borderId="0" xfId="0" applyFont="1" applyAlignment="1" applyProtection="1">
      <alignment horizontal="left" vertical="center" wrapText="1"/>
      <protection hidden="1"/>
    </xf>
    <xf numFmtId="0" fontId="0" fillId="0" borderId="0" xfId="0" applyAlignment="1" applyProtection="1">
      <alignment horizontal="left" vertical="center" wrapText="1"/>
      <protection hidden="1"/>
    </xf>
    <xf numFmtId="0" fontId="4" fillId="0" borderId="13" xfId="0" applyFont="1" applyFill="1" applyBorder="1" applyAlignment="1" applyProtection="1">
      <alignment horizontal="center" vertical="center" wrapText="1"/>
      <protection hidden="1"/>
    </xf>
    <xf numFmtId="0" fontId="4" fillId="0" borderId="7" xfId="0" applyFont="1" applyFill="1" applyBorder="1" applyAlignment="1" applyProtection="1">
      <alignment horizontal="center" vertical="center" wrapText="1"/>
      <protection hidden="1"/>
    </xf>
    <xf numFmtId="0" fontId="4" fillId="0" borderId="14" xfId="0" applyFont="1" applyFill="1" applyBorder="1" applyAlignment="1" applyProtection="1">
      <alignment horizontal="center" vertical="center" wrapText="1"/>
      <protection hidden="1"/>
    </xf>
    <xf numFmtId="0" fontId="0" fillId="0" borderId="11" xfId="0"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0" fillId="0" borderId="12" xfId="0" applyBorder="1" applyAlignment="1" applyProtection="1">
      <alignment horizontal="center" vertical="center" wrapText="1"/>
      <protection hidden="1"/>
    </xf>
    <xf numFmtId="0" fontId="4" fillId="0" borderId="3" xfId="0" applyFont="1" applyFill="1" applyBorder="1" applyAlignment="1" applyProtection="1">
      <alignment horizontal="center" vertical="center" wrapText="1"/>
      <protection hidden="1"/>
    </xf>
    <xf numFmtId="0" fontId="4" fillId="0" borderId="4" xfId="0" applyFont="1" applyFill="1" applyBorder="1" applyAlignment="1" applyProtection="1">
      <alignment horizontal="center" vertical="center" wrapText="1"/>
      <protection hidden="1"/>
    </xf>
    <xf numFmtId="0" fontId="4" fillId="0" borderId="17"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4" fillId="0" borderId="6" xfId="0" applyFont="1" applyFill="1" applyBorder="1" applyAlignment="1" applyProtection="1">
      <alignment horizontal="center" vertical="center" wrapText="1"/>
      <protection hidden="1"/>
    </xf>
    <xf numFmtId="0" fontId="4" fillId="0" borderId="11" xfId="0" applyFont="1" applyFill="1" applyBorder="1" applyAlignment="1" applyProtection="1">
      <alignment horizontal="center" vertical="center" wrapText="1"/>
      <protection hidden="1"/>
    </xf>
    <xf numFmtId="0" fontId="4" fillId="0" borderId="12" xfId="0" applyFont="1" applyFill="1" applyBorder="1" applyAlignment="1" applyProtection="1">
      <alignment horizontal="center" vertical="center" wrapText="1"/>
      <protection hidden="1"/>
    </xf>
    <xf numFmtId="0" fontId="0" fillId="0" borderId="3" xfId="0" applyBorder="1" applyAlignment="1" applyProtection="1">
      <alignment horizontal="center" vertical="center" wrapText="1"/>
      <protection hidden="1"/>
    </xf>
    <xf numFmtId="0" fontId="14" fillId="35" borderId="4" xfId="0" quotePrefix="1" applyNumberFormat="1" applyFont="1" applyFill="1" applyBorder="1" applyAlignment="1" applyProtection="1">
      <alignment horizontal="center" vertical="center" wrapText="1"/>
      <protection hidden="1"/>
    </xf>
    <xf numFmtId="0" fontId="36" fillId="35" borderId="17" xfId="0" applyNumberFormat="1" applyFont="1" applyFill="1" applyBorder="1" applyAlignment="1" applyProtection="1">
      <alignment horizontal="center" vertical="center" wrapText="1"/>
      <protection hidden="1"/>
    </xf>
    <xf numFmtId="0" fontId="36" fillId="35" borderId="16" xfId="0" applyNumberFormat="1" applyFont="1" applyFill="1" applyBorder="1" applyAlignment="1" applyProtection="1">
      <alignment horizontal="center" vertical="center" wrapText="1"/>
      <protection hidden="1"/>
    </xf>
    <xf numFmtId="0" fontId="14" fillId="35" borderId="4" xfId="0" applyNumberFormat="1" applyFont="1" applyFill="1" applyBorder="1" applyAlignment="1" applyProtection="1">
      <alignment horizontal="center" vertical="center" wrapText="1"/>
      <protection hidden="1"/>
    </xf>
    <xf numFmtId="0" fontId="4" fillId="0" borderId="10" xfId="0" applyFont="1" applyFill="1" applyBorder="1" applyAlignment="1" applyProtection="1">
      <alignment horizontal="center" vertical="center" wrapText="1"/>
      <protection hidden="1"/>
    </xf>
    <xf numFmtId="0" fontId="4" fillId="0" borderId="9" xfId="0" applyFont="1" applyFill="1"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0" fillId="0" borderId="15" xfId="0" applyBorder="1" applyAlignment="1" applyProtection="1">
      <alignment horizontal="center" vertical="center" wrapText="1"/>
      <protection hidden="1"/>
    </xf>
    <xf numFmtId="0" fontId="41" fillId="0" borderId="0" xfId="0" applyFont="1" applyAlignment="1" applyProtection="1">
      <alignment horizontal="left" wrapText="1"/>
      <protection hidden="1"/>
    </xf>
    <xf numFmtId="0" fontId="40" fillId="0" borderId="7" xfId="0" applyFont="1" applyBorder="1" applyAlignment="1" applyProtection="1">
      <alignment horizontal="center" vertical="center" wrapText="1"/>
      <protection hidden="1"/>
    </xf>
    <xf numFmtId="0" fontId="40" fillId="0" borderId="14" xfId="0" applyFont="1" applyBorder="1" applyAlignment="1" applyProtection="1">
      <alignment horizontal="center" vertical="center" wrapText="1"/>
      <protection hidden="1"/>
    </xf>
    <xf numFmtId="0" fontId="40" fillId="0" borderId="11" xfId="0" applyFont="1" applyBorder="1" applyAlignment="1" applyProtection="1">
      <alignment horizontal="center" vertical="center" wrapText="1"/>
      <protection hidden="1"/>
    </xf>
    <xf numFmtId="0" fontId="40" fillId="0" borderId="8" xfId="0" applyFont="1" applyBorder="1" applyAlignment="1" applyProtection="1">
      <alignment horizontal="center" vertical="center" wrapText="1"/>
      <protection hidden="1"/>
    </xf>
    <xf numFmtId="0" fontId="40" fillId="0" borderId="12" xfId="0" applyFont="1" applyBorder="1" applyAlignment="1" applyProtection="1">
      <alignment horizontal="center" vertical="center" wrapText="1"/>
      <protection hidden="1"/>
    </xf>
    <xf numFmtId="0" fontId="40" fillId="0" borderId="9" xfId="0" applyFont="1" applyBorder="1" applyAlignment="1" applyProtection="1">
      <alignment horizontal="center" vertical="center" wrapText="1"/>
      <protection hidden="1"/>
    </xf>
    <xf numFmtId="0" fontId="40" fillId="0" borderId="15" xfId="0" applyFont="1" applyBorder="1" applyAlignment="1" applyProtection="1">
      <alignment horizontal="center" vertical="center" wrapText="1"/>
      <protection hidden="1"/>
    </xf>
    <xf numFmtId="17" fontId="40" fillId="0" borderId="0" xfId="0" applyNumberFormat="1" applyFont="1" applyAlignment="1" applyProtection="1">
      <alignment horizontal="left" vertical="center" wrapText="1"/>
      <protection hidden="1"/>
    </xf>
    <xf numFmtId="17" fontId="40" fillId="0" borderId="0" xfId="0" applyNumberFormat="1" applyFont="1" applyAlignment="1" applyProtection="1">
      <alignment vertical="center" wrapText="1"/>
      <protection hidden="1"/>
    </xf>
    <xf numFmtId="0" fontId="40" fillId="0" borderId="34" xfId="0" applyFont="1" applyBorder="1" applyAlignment="1" applyProtection="1">
      <alignment horizontal="center"/>
      <protection hidden="1"/>
    </xf>
    <xf numFmtId="0" fontId="4" fillId="0" borderId="34" xfId="0" applyFont="1" applyFill="1" applyBorder="1" applyAlignment="1" applyProtection="1">
      <alignment horizontal="center" vertical="center" wrapText="1"/>
      <protection hidden="1"/>
    </xf>
    <xf numFmtId="0" fontId="0" fillId="0" borderId="34" xfId="0" applyBorder="1" applyAlignment="1" applyProtection="1">
      <alignment horizontal="center" vertical="center" wrapText="1"/>
      <protection hidden="1"/>
    </xf>
    <xf numFmtId="0" fontId="4" fillId="0" borderId="44" xfId="0" applyFont="1" applyFill="1" applyBorder="1" applyAlignment="1" applyProtection="1">
      <alignment horizontal="center" vertical="center" wrapText="1"/>
      <protection hidden="1"/>
    </xf>
    <xf numFmtId="0" fontId="4" fillId="0" borderId="46" xfId="0" applyFont="1" applyFill="1" applyBorder="1" applyAlignment="1" applyProtection="1">
      <alignment horizontal="center" vertical="center" wrapText="1"/>
      <protection hidden="1"/>
    </xf>
    <xf numFmtId="0" fontId="4" fillId="0" borderId="42" xfId="0" applyFont="1" applyFill="1" applyBorder="1" applyAlignment="1" applyProtection="1">
      <alignment horizontal="center" vertical="center" wrapText="1"/>
      <protection hidden="1"/>
    </xf>
    <xf numFmtId="0" fontId="4" fillId="0" borderId="43" xfId="0" applyFont="1" applyFill="1" applyBorder="1" applyAlignment="1" applyProtection="1">
      <alignment horizontal="center" vertical="center" wrapText="1"/>
      <protection hidden="1"/>
    </xf>
    <xf numFmtId="0" fontId="4" fillId="0" borderId="47" xfId="0" applyFont="1" applyFill="1" applyBorder="1" applyAlignment="1" applyProtection="1">
      <alignment horizontal="center" vertical="center" wrapText="1"/>
      <protection hidden="1"/>
    </xf>
    <xf numFmtId="0" fontId="4" fillId="0" borderId="49" xfId="0" applyFont="1" applyFill="1" applyBorder="1" applyAlignment="1" applyProtection="1">
      <alignment horizontal="center" vertical="center" wrapText="1"/>
      <protection hidden="1"/>
    </xf>
    <xf numFmtId="0" fontId="65" fillId="0" borderId="0" xfId="59" applyFont="1" applyAlignment="1">
      <alignment horizontal="left"/>
    </xf>
    <xf numFmtId="0" fontId="4" fillId="0" borderId="57" xfId="0" applyFont="1" applyFill="1" applyBorder="1" applyAlignment="1" applyProtection="1">
      <alignment horizontal="center" vertical="center" wrapText="1"/>
      <protection hidden="1"/>
    </xf>
    <xf numFmtId="0" fontId="0" fillId="0" borderId="57" xfId="0" applyBorder="1" applyAlignment="1" applyProtection="1">
      <alignment horizontal="center" vertical="center" wrapText="1"/>
      <protection hidden="1"/>
    </xf>
    <xf numFmtId="0" fontId="40" fillId="0" borderId="57" xfId="0" applyFont="1" applyBorder="1" applyAlignment="1" applyProtection="1">
      <alignment horizontal="center" vertical="center"/>
      <protection hidden="1"/>
    </xf>
    <xf numFmtId="0" fontId="40" fillId="0" borderId="34" xfId="0" applyFont="1" applyBorder="1" applyAlignment="1" applyProtection="1">
      <alignment horizontal="center" vertical="center"/>
      <protection hidden="1"/>
    </xf>
    <xf numFmtId="0" fontId="41" fillId="0" borderId="0" xfId="0" applyFont="1" applyAlignment="1" applyProtection="1">
      <alignment horizontal="left"/>
      <protection hidden="1"/>
    </xf>
    <xf numFmtId="0" fontId="65" fillId="0" borderId="0" xfId="59" applyFont="1" applyAlignment="1">
      <alignment horizontal="left" wrapText="1"/>
    </xf>
    <xf numFmtId="168" fontId="40" fillId="0" borderId="0" xfId="0" applyNumberFormat="1" applyFont="1" applyAlignment="1" applyProtection="1">
      <alignment horizontal="left" vertical="center" wrapText="1"/>
      <protection hidden="1"/>
    </xf>
    <xf numFmtId="0" fontId="4" fillId="0" borderId="40" xfId="0" applyFont="1" applyFill="1" applyBorder="1" applyAlignment="1" applyProtection="1">
      <alignment horizontal="center" vertical="center" wrapText="1"/>
      <protection hidden="1"/>
    </xf>
    <xf numFmtId="0" fontId="0" fillId="0" borderId="40" xfId="0" applyBorder="1" applyAlignment="1" applyProtection="1">
      <alignment horizontal="center" vertical="center" wrapText="1"/>
      <protection hidden="1"/>
    </xf>
    <xf numFmtId="0" fontId="40" fillId="0" borderId="60" xfId="0" applyFont="1" applyBorder="1" applyAlignment="1" applyProtection="1">
      <alignment horizontal="center" vertical="center"/>
      <protection hidden="1"/>
    </xf>
    <xf numFmtId="0" fontId="40" fillId="0" borderId="40" xfId="0" applyFont="1" applyBorder="1" applyAlignment="1" applyProtection="1">
      <alignment horizontal="center" vertical="center"/>
      <protection hidden="1"/>
    </xf>
    <xf numFmtId="0" fontId="40" fillId="0" borderId="40" xfId="0" applyFont="1" applyBorder="1" applyAlignment="1" applyProtection="1">
      <alignment horizontal="center"/>
      <protection hidden="1"/>
    </xf>
    <xf numFmtId="0" fontId="4" fillId="0" borderId="60" xfId="0" applyFont="1" applyFill="1" applyBorder="1" applyAlignment="1" applyProtection="1">
      <alignment horizontal="center" vertical="center" wrapText="1"/>
      <protection hidden="1"/>
    </xf>
    <xf numFmtId="0" fontId="0" fillId="0" borderId="60" xfId="0" applyBorder="1" applyAlignment="1" applyProtection="1">
      <alignment horizontal="center" vertical="center" wrapText="1"/>
      <protection hidden="1"/>
    </xf>
    <xf numFmtId="0" fontId="42" fillId="0" borderId="44" xfId="313" applyFont="1" applyFill="1" applyBorder="1" applyAlignment="1">
      <alignment horizontal="center" vertical="center"/>
    </xf>
    <xf numFmtId="0" fontId="42" fillId="0" borderId="47" xfId="313" applyFont="1" applyFill="1" applyBorder="1" applyAlignment="1">
      <alignment horizontal="center" vertical="center"/>
    </xf>
    <xf numFmtId="0" fontId="40" fillId="0" borderId="61" xfId="113" applyFont="1" applyBorder="1" applyAlignment="1">
      <alignment horizontal="center" wrapText="1"/>
    </xf>
    <xf numFmtId="0" fontId="40" fillId="0" borderId="57" xfId="113" applyFont="1" applyBorder="1" applyAlignment="1">
      <alignment horizontal="center" wrapText="1"/>
    </xf>
    <xf numFmtId="168" fontId="4" fillId="0" borderId="46" xfId="113" applyNumberFormat="1" applyFont="1" applyFill="1" applyBorder="1" applyAlignment="1">
      <alignment horizontal="center" vertical="center" wrapText="1" shrinkToFit="1"/>
    </xf>
    <xf numFmtId="168" fontId="4" fillId="0" borderId="49" xfId="113" applyNumberFormat="1" applyFont="1" applyFill="1" applyBorder="1" applyAlignment="1">
      <alignment horizontal="center" vertical="center" wrapText="1" shrinkToFit="1"/>
    </xf>
    <xf numFmtId="0" fontId="8" fillId="0" borderId="0" xfId="97" applyAlignment="1" applyProtection="1">
      <alignment horizontal="left" wrapText="1" indent="2"/>
    </xf>
    <xf numFmtId="0" fontId="6" fillId="0" borderId="0" xfId="75" applyFont="1" applyAlignment="1">
      <alignment horizontal="left" wrapText="1"/>
    </xf>
    <xf numFmtId="0" fontId="10" fillId="0" borderId="0" xfId="75" applyFont="1" applyAlignment="1">
      <alignment horizontal="left" wrapText="1"/>
    </xf>
    <xf numFmtId="0" fontId="6" fillId="0" borderId="0" xfId="75" applyAlignment="1">
      <alignment horizontal="left" wrapText="1"/>
    </xf>
    <xf numFmtId="0" fontId="8" fillId="0" borderId="0" xfId="97" applyFill="1" applyAlignment="1" applyProtection="1">
      <alignment horizontal="left" vertical="top" wrapText="1" indent="2"/>
    </xf>
    <xf numFmtId="0" fontId="8" fillId="0" borderId="0" xfId="97" applyAlignment="1" applyProtection="1">
      <alignment horizontal="left" vertical="top" wrapText="1"/>
    </xf>
    <xf numFmtId="0" fontId="8" fillId="36" borderId="0" xfId="97" applyFill="1" applyBorder="1" applyAlignment="1" applyProtection="1">
      <alignment horizontal="left" vertical="top" wrapText="1" indent="2"/>
    </xf>
    <xf numFmtId="0" fontId="8" fillId="0" borderId="0" xfId="97" applyFill="1" applyBorder="1" applyAlignment="1" applyProtection="1">
      <alignment horizontal="left" vertical="top" wrapText="1" indent="2"/>
    </xf>
    <xf numFmtId="0" fontId="8" fillId="0" borderId="0" xfId="97" applyFill="1" applyAlignment="1" applyProtection="1">
      <alignment horizontal="left" wrapText="1" indent="2"/>
    </xf>
    <xf numFmtId="0" fontId="8" fillId="0" borderId="0" xfId="97" applyFill="1" applyAlignment="1" applyProtection="1">
      <alignment horizontal="left" indent="2"/>
    </xf>
    <xf numFmtId="0" fontId="6" fillId="0" borderId="0" xfId="75" applyFont="1" applyFill="1" applyBorder="1" applyAlignment="1">
      <alignment horizontal="left" wrapText="1"/>
    </xf>
    <xf numFmtId="0" fontId="6" fillId="0" borderId="0" xfId="75" applyFill="1" applyAlignment="1">
      <alignment horizontal="left" wrapText="1"/>
    </xf>
    <xf numFmtId="0" fontId="8" fillId="0" borderId="0" xfId="97" applyFill="1" applyAlignment="1" applyProtection="1">
      <alignment horizontal="left"/>
    </xf>
    <xf numFmtId="0" fontId="8" fillId="0" borderId="0" xfId="97" applyFill="1" applyAlignment="1" applyProtection="1"/>
    <xf numFmtId="0" fontId="8" fillId="0" borderId="0" xfId="97" applyAlignment="1" applyProtection="1"/>
    <xf numFmtId="0" fontId="8" fillId="0" borderId="0" xfId="97" applyFill="1" applyBorder="1" applyAlignment="1" applyProtection="1">
      <alignment horizontal="left" wrapText="1"/>
    </xf>
    <xf numFmtId="0" fontId="8" fillId="0" borderId="0" xfId="97" applyFill="1" applyAlignment="1" applyProtection="1">
      <alignment horizontal="left" wrapText="1"/>
    </xf>
  </cellXfs>
  <cellStyles count="318">
    <cellStyle name="0mitP" xfId="1" xr:uid="{00000000-0005-0000-0000-000000000000}"/>
    <cellStyle name="0mitP 2" xfId="2" xr:uid="{00000000-0005-0000-0000-000001000000}"/>
    <cellStyle name="0ohneP" xfId="3" xr:uid="{00000000-0005-0000-0000-000002000000}"/>
    <cellStyle name="0ohneP 2" xfId="4" xr:uid="{00000000-0005-0000-0000-000003000000}"/>
    <cellStyle name="10mitP" xfId="5" xr:uid="{00000000-0005-0000-0000-000004000000}"/>
    <cellStyle name="10mitP 2" xfId="6" xr:uid="{00000000-0005-0000-0000-000005000000}"/>
    <cellStyle name="1mitP" xfId="7" xr:uid="{00000000-0005-0000-0000-000006000000}"/>
    <cellStyle name="1mitP 2" xfId="8" xr:uid="{00000000-0005-0000-0000-000007000000}"/>
    <cellStyle name="20 % - Akzent1" xfId="9" builtinId="30" customBuiltin="1"/>
    <cellStyle name="20 % - Akzent2" xfId="10" builtinId="34" customBuiltin="1"/>
    <cellStyle name="20 % - Akzent3" xfId="11" builtinId="38" customBuiltin="1"/>
    <cellStyle name="20 % - Akzent4" xfId="12" builtinId="42" customBuiltin="1"/>
    <cellStyle name="20 % - Akzent5" xfId="13" builtinId="46" customBuiltin="1"/>
    <cellStyle name="20 % - Akzent6" xfId="14" builtinId="50" customBuiltin="1"/>
    <cellStyle name="3mitP" xfId="15" xr:uid="{00000000-0005-0000-0000-00000E000000}"/>
    <cellStyle name="3mitP 2" xfId="16" xr:uid="{00000000-0005-0000-0000-00000F000000}"/>
    <cellStyle name="3ohneP" xfId="17" xr:uid="{00000000-0005-0000-0000-000010000000}"/>
    <cellStyle name="3ohneP 2" xfId="18" xr:uid="{00000000-0005-0000-0000-000011000000}"/>
    <cellStyle name="40 % - Akzent1" xfId="19" builtinId="31" customBuiltin="1"/>
    <cellStyle name="40 % - Akzent2" xfId="20" builtinId="35" customBuiltin="1"/>
    <cellStyle name="40 % - Akzent3" xfId="21" builtinId="39" customBuiltin="1"/>
    <cellStyle name="40 % - Akzent4" xfId="22" builtinId="43" customBuiltin="1"/>
    <cellStyle name="40 % - Akzent5" xfId="23" builtinId="47" customBuiltin="1"/>
    <cellStyle name="40 % - Akzent6" xfId="24" builtinId="51" customBuiltin="1"/>
    <cellStyle name="4mitP" xfId="25" xr:uid="{00000000-0005-0000-0000-000018000000}"/>
    <cellStyle name="4mitP 2" xfId="26" xr:uid="{00000000-0005-0000-0000-000019000000}"/>
    <cellStyle name="60 % - Akzent1" xfId="27" builtinId="32" customBuiltin="1"/>
    <cellStyle name="60 % - Akzent2" xfId="28" builtinId="36" customBuiltin="1"/>
    <cellStyle name="60 % - Akzent3" xfId="29" builtinId="40" customBuiltin="1"/>
    <cellStyle name="60 % - Akzent4" xfId="30" builtinId="44" customBuiltin="1"/>
    <cellStyle name="60 % - Akzent5" xfId="31" builtinId="48" customBuiltin="1"/>
    <cellStyle name="60 % - Akzent6" xfId="32" builtinId="52" customBuiltin="1"/>
    <cellStyle name="6mitP" xfId="33" xr:uid="{00000000-0005-0000-0000-000020000000}"/>
    <cellStyle name="6mitP 2" xfId="34" xr:uid="{00000000-0005-0000-0000-000021000000}"/>
    <cellStyle name="6ohneP" xfId="35" xr:uid="{00000000-0005-0000-0000-000022000000}"/>
    <cellStyle name="6ohneP 2" xfId="36" xr:uid="{00000000-0005-0000-0000-000023000000}"/>
    <cellStyle name="7mitP" xfId="37" xr:uid="{00000000-0005-0000-0000-000024000000}"/>
    <cellStyle name="7mitP 2" xfId="38" xr:uid="{00000000-0005-0000-0000-000025000000}"/>
    <cellStyle name="9mitP" xfId="39" xr:uid="{00000000-0005-0000-0000-000026000000}"/>
    <cellStyle name="9mitP 2" xfId="40" xr:uid="{00000000-0005-0000-0000-000027000000}"/>
    <cellStyle name="9ohneP" xfId="41" xr:uid="{00000000-0005-0000-0000-000028000000}"/>
    <cellStyle name="9ohneP 2" xfId="42" xr:uid="{00000000-0005-0000-0000-000029000000}"/>
    <cellStyle name="Akzent1" xfId="43" builtinId="29" customBuiltin="1"/>
    <cellStyle name="Akzent2" xfId="44" builtinId="33" customBuiltin="1"/>
    <cellStyle name="Akzent3" xfId="45" builtinId="37" customBuiltin="1"/>
    <cellStyle name="Akzent4" xfId="46" builtinId="41" customBuiltin="1"/>
    <cellStyle name="Akzent5" xfId="47" builtinId="45" customBuiltin="1"/>
    <cellStyle name="Akzent6" xfId="48" builtinId="49" customBuiltin="1"/>
    <cellStyle name="Ausgabe" xfId="49" builtinId="21" customBuiltin="1"/>
    <cellStyle name="Berechnung" xfId="50" builtinId="22" customBuiltin="1"/>
    <cellStyle name="Besuchter Hyperlink 2" xfId="115" xr:uid="{00000000-0005-0000-0000-000032000000}"/>
    <cellStyle name="Deźimal [0]" xfId="51" xr:uid="{00000000-0005-0000-0000-000033000000}"/>
    <cellStyle name="Deźimal [0] 2" xfId="52" xr:uid="{00000000-0005-0000-0000-000034000000}"/>
    <cellStyle name="Deźimal [0] 2 2" xfId="101" xr:uid="{00000000-0005-0000-0000-000035000000}"/>
    <cellStyle name="Deźimal [0] 2 3" xfId="117" xr:uid="{00000000-0005-0000-0000-000036000000}"/>
    <cellStyle name="Deźimal [0] 3" xfId="100" xr:uid="{00000000-0005-0000-0000-000037000000}"/>
    <cellStyle name="Deźimal [0] 4" xfId="116" xr:uid="{00000000-0005-0000-0000-000038000000}"/>
    <cellStyle name="Eingabe" xfId="53" builtinId="20" customBuiltin="1"/>
    <cellStyle name="Ergebnis" xfId="54" builtinId="25" customBuiltin="1"/>
    <cellStyle name="Erklärender Text" xfId="55" builtinId="53" customBuiltin="1"/>
    <cellStyle name="Euro" xfId="56" xr:uid="{00000000-0005-0000-0000-00003C000000}"/>
    <cellStyle name="Euro 2" xfId="57" xr:uid="{00000000-0005-0000-0000-00003D000000}"/>
    <cellStyle name="Euro 2 2" xfId="103" xr:uid="{00000000-0005-0000-0000-00003E000000}"/>
    <cellStyle name="Euro 2 3" xfId="119" xr:uid="{00000000-0005-0000-0000-00003F000000}"/>
    <cellStyle name="Euro 3" xfId="102" xr:uid="{00000000-0005-0000-0000-000040000000}"/>
    <cellStyle name="Euro 4" xfId="118" xr:uid="{00000000-0005-0000-0000-000041000000}"/>
    <cellStyle name="Gut" xfId="58" builtinId="26" customBuiltin="1"/>
    <cellStyle name="Hyperlink 10" xfId="272" xr:uid="{00000000-0005-0000-0000-000043000000}"/>
    <cellStyle name="Hyperlink 2" xfId="60" xr:uid="{00000000-0005-0000-0000-000044000000}"/>
    <cellStyle name="Hyperlink 2 2" xfId="61" xr:uid="{00000000-0005-0000-0000-000045000000}"/>
    <cellStyle name="Hyperlink 2 2 2" xfId="225" xr:uid="{00000000-0005-0000-0000-000046000000}"/>
    <cellStyle name="Hyperlink 2 3" xfId="152" xr:uid="{00000000-0005-0000-0000-000047000000}"/>
    <cellStyle name="Hyperlink 2 4" xfId="164" xr:uid="{00000000-0005-0000-0000-000048000000}"/>
    <cellStyle name="Hyperlink 3" xfId="62" xr:uid="{00000000-0005-0000-0000-000049000000}"/>
    <cellStyle name="Hyperlink 3 2" xfId="63" xr:uid="{00000000-0005-0000-0000-00004A000000}"/>
    <cellStyle name="Hyperlink 3 2 2" xfId="218" xr:uid="{00000000-0005-0000-0000-00004B000000}"/>
    <cellStyle name="Hyperlink 3 2 3" xfId="153" xr:uid="{00000000-0005-0000-0000-00004C000000}"/>
    <cellStyle name="Hyperlink 3 3" xfId="108" xr:uid="{00000000-0005-0000-0000-00004D000000}"/>
    <cellStyle name="Hyperlink 3 3 2" xfId="252" xr:uid="{00000000-0005-0000-0000-00004E000000}"/>
    <cellStyle name="Hyperlink 3 3 3" xfId="158" xr:uid="{00000000-0005-0000-0000-00004F000000}"/>
    <cellStyle name="Hyperlink 3 4" xfId="120" xr:uid="{00000000-0005-0000-0000-000050000000}"/>
    <cellStyle name="Hyperlink 4" xfId="121" xr:uid="{00000000-0005-0000-0000-000051000000}"/>
    <cellStyle name="Hyperlink 5" xfId="122" xr:uid="{00000000-0005-0000-0000-000052000000}"/>
    <cellStyle name="Hyperlink 6" xfId="123" xr:uid="{00000000-0005-0000-0000-000053000000}"/>
    <cellStyle name="Hyperlink 6 2" xfId="136" xr:uid="{00000000-0005-0000-0000-000054000000}"/>
    <cellStyle name="Hyperlink 6 3" xfId="222" xr:uid="{00000000-0005-0000-0000-000055000000}"/>
    <cellStyle name="Hyperlink 7" xfId="124" xr:uid="{00000000-0005-0000-0000-000056000000}"/>
    <cellStyle name="Hyperlink 8" xfId="165" xr:uid="{00000000-0005-0000-0000-000057000000}"/>
    <cellStyle name="Hyperlink 9" xfId="166" xr:uid="{00000000-0005-0000-0000-000058000000}"/>
    <cellStyle name="Hyperlink_Info-Seite" xfId="64" xr:uid="{00000000-0005-0000-0000-000059000000}"/>
    <cellStyle name="Hyperlink_Vorlage Infoseite" xfId="65" xr:uid="{00000000-0005-0000-0000-00005A000000}"/>
    <cellStyle name="Hyperlũnk" xfId="66" xr:uid="{00000000-0005-0000-0000-00005B000000}"/>
    <cellStyle name="Hyperlũnk 2" xfId="67" xr:uid="{00000000-0005-0000-0000-00005C000000}"/>
    <cellStyle name="Link" xfId="59" builtinId="8"/>
    <cellStyle name="Link 2" xfId="97" xr:uid="{00000000-0005-0000-0000-00005E000000}"/>
    <cellStyle name="Link 2 2" xfId="245" xr:uid="{00000000-0005-0000-0000-00005F000000}"/>
    <cellStyle name="Link 2 3" xfId="286" xr:uid="{00000000-0005-0000-0000-000060000000}"/>
    <cellStyle name="Link 2 4" xfId="236" xr:uid="{00000000-0005-0000-0000-000061000000}"/>
    <cellStyle name="Link 3" xfId="105" xr:uid="{00000000-0005-0000-0000-000062000000}"/>
    <cellStyle name="Link 3 2" xfId="111" xr:uid="{00000000-0005-0000-0000-000063000000}"/>
    <cellStyle name="Link 3 2 2" xfId="287" xr:uid="{00000000-0005-0000-0000-000064000000}"/>
    <cellStyle name="Link 3 2 3" xfId="271" xr:uid="{00000000-0005-0000-0000-000065000000}"/>
    <cellStyle name="Link 3 3" xfId="238" xr:uid="{00000000-0005-0000-0000-000066000000}"/>
    <cellStyle name="Link 4" xfId="109" xr:uid="{00000000-0005-0000-0000-000067000000}"/>
    <cellStyle name="Link 4 2" xfId="317" xr:uid="{5413EA20-DD69-4700-B4DE-EDD29D009390}"/>
    <cellStyle name="Link 5" xfId="114" xr:uid="{00000000-0005-0000-0000-000068000000}"/>
    <cellStyle name="Link 6" xfId="316" xr:uid="{3522C6B5-9044-44B1-88A8-96C514F41264}"/>
    <cellStyle name="Neutral" xfId="68" builtinId="28" customBuiltin="1"/>
    <cellStyle name="nf2" xfId="69" xr:uid="{00000000-0005-0000-0000-00006A000000}"/>
    <cellStyle name="Normal_040831_KapaBedarf-AA_Hochfahrlogik_A2LL_KT" xfId="70" xr:uid="{00000000-0005-0000-0000-00006B000000}"/>
    <cellStyle name="Notiz" xfId="71" builtinId="10" customBuiltin="1"/>
    <cellStyle name="Prozent 2" xfId="72" xr:uid="{00000000-0005-0000-0000-00006D000000}"/>
    <cellStyle name="Prozent 2 2" xfId="167" xr:uid="{00000000-0005-0000-0000-00006E000000}"/>
    <cellStyle name="Prozent 3" xfId="168" xr:uid="{00000000-0005-0000-0000-00006F000000}"/>
    <cellStyle name="Prozent 4" xfId="169" xr:uid="{00000000-0005-0000-0000-000070000000}"/>
    <cellStyle name="Schlecht" xfId="73" builtinId="27" customBuiltin="1"/>
    <cellStyle name="Standard" xfId="0" builtinId="0"/>
    <cellStyle name="Standard 10" xfId="139" xr:uid="{00000000-0005-0000-0000-000073000000}"/>
    <cellStyle name="Standard 10 2" xfId="313" xr:uid="{008786F2-852B-4A86-ADB6-925DAD4823A8}"/>
    <cellStyle name="Standard 11" xfId="140" xr:uid="{00000000-0005-0000-0000-000074000000}"/>
    <cellStyle name="Standard 11 2" xfId="223" xr:uid="{00000000-0005-0000-0000-000075000000}"/>
    <cellStyle name="Standard 11 2 2" xfId="255" xr:uid="{00000000-0005-0000-0000-000076000000}"/>
    <cellStyle name="Standard 11 3" xfId="248" xr:uid="{00000000-0005-0000-0000-000077000000}"/>
    <cellStyle name="Standard 11 4" xfId="266" xr:uid="{00000000-0005-0000-0000-000078000000}"/>
    <cellStyle name="Standard 11 5" xfId="277" xr:uid="{00000000-0005-0000-0000-000079000000}"/>
    <cellStyle name="Standard 11 6" xfId="282" xr:uid="{00000000-0005-0000-0000-00007A000000}"/>
    <cellStyle name="Standard 11 6 2" xfId="311" xr:uid="{00000000-0005-0000-0000-00007B000000}"/>
    <cellStyle name="Standard 11 7" xfId="294" xr:uid="{00000000-0005-0000-0000-00007C000000}"/>
    <cellStyle name="Standard 11 8" xfId="306" xr:uid="{00000000-0005-0000-0000-00007D000000}"/>
    <cellStyle name="Standard 12" xfId="113" xr:uid="{00000000-0005-0000-0000-00007E000000}"/>
    <cellStyle name="Standard 12 2" xfId="147" xr:uid="{00000000-0005-0000-0000-00007F000000}"/>
    <cellStyle name="Standard 13" xfId="170" xr:uid="{00000000-0005-0000-0000-000080000000}"/>
    <cellStyle name="Standard 13 2" xfId="171" xr:uid="{00000000-0005-0000-0000-000081000000}"/>
    <cellStyle name="Standard 13 3" xfId="261" xr:uid="{00000000-0005-0000-0000-000082000000}"/>
    <cellStyle name="Standard 14" xfId="172" xr:uid="{00000000-0005-0000-0000-000083000000}"/>
    <cellStyle name="Standard 14 2" xfId="173" xr:uid="{00000000-0005-0000-0000-000084000000}"/>
    <cellStyle name="Standard 15" xfId="174" xr:uid="{00000000-0005-0000-0000-000085000000}"/>
    <cellStyle name="Standard 15 2" xfId="175" xr:uid="{00000000-0005-0000-0000-000086000000}"/>
    <cellStyle name="Standard 16" xfId="176" xr:uid="{00000000-0005-0000-0000-000087000000}"/>
    <cellStyle name="Standard 17" xfId="177" xr:uid="{00000000-0005-0000-0000-000088000000}"/>
    <cellStyle name="Standard 18" xfId="219" xr:uid="{00000000-0005-0000-0000-000089000000}"/>
    <cellStyle name="Standard 19" xfId="226" xr:uid="{00000000-0005-0000-0000-00008A000000}"/>
    <cellStyle name="Standard 2" xfId="74" xr:uid="{00000000-0005-0000-0000-00008B000000}"/>
    <cellStyle name="Standard 2 10" xfId="146" xr:uid="{00000000-0005-0000-0000-00008C000000}"/>
    <cellStyle name="Standard 2 11" xfId="149" xr:uid="{00000000-0005-0000-0000-00008D000000}"/>
    <cellStyle name="Standard 2 11 2" xfId="240" xr:uid="{00000000-0005-0000-0000-00008E000000}"/>
    <cellStyle name="Standard 2 11 3" xfId="244" xr:uid="{00000000-0005-0000-0000-00008F000000}"/>
    <cellStyle name="Standard 2 11 4" xfId="258" xr:uid="{00000000-0005-0000-0000-000090000000}"/>
    <cellStyle name="Standard 2 11 5" xfId="264" xr:uid="{00000000-0005-0000-0000-000091000000}"/>
    <cellStyle name="Standard 2 11 6" xfId="276" xr:uid="{00000000-0005-0000-0000-000092000000}"/>
    <cellStyle name="Standard 2 11 7" xfId="284" xr:uid="{00000000-0005-0000-0000-000093000000}"/>
    <cellStyle name="Standard 2 11 7 2" xfId="308" xr:uid="{00000000-0005-0000-0000-000094000000}"/>
    <cellStyle name="Standard 2 11 8" xfId="292" xr:uid="{00000000-0005-0000-0000-000095000000}"/>
    <cellStyle name="Standard 2 11 9" xfId="305" xr:uid="{00000000-0005-0000-0000-000096000000}"/>
    <cellStyle name="Standard 2 12" xfId="151" xr:uid="{00000000-0005-0000-0000-000097000000}"/>
    <cellStyle name="Standard 2 13" xfId="155" xr:uid="{00000000-0005-0000-0000-000098000000}"/>
    <cellStyle name="Standard 2 14" xfId="156" xr:uid="{00000000-0005-0000-0000-000099000000}"/>
    <cellStyle name="Standard 2 15" xfId="157" xr:uid="{00000000-0005-0000-0000-00009A000000}"/>
    <cellStyle name="Standard 2 15 2" xfId="224" xr:uid="{00000000-0005-0000-0000-00009B000000}"/>
    <cellStyle name="Standard 2 15 3" xfId="246" xr:uid="{00000000-0005-0000-0000-00009C000000}"/>
    <cellStyle name="Standard 2 15 4" xfId="259" xr:uid="{00000000-0005-0000-0000-00009D000000}"/>
    <cellStyle name="Standard 2 15 5" xfId="270" xr:uid="{00000000-0005-0000-0000-00009E000000}"/>
    <cellStyle name="Standard 2 15 6" xfId="275" xr:uid="{00000000-0005-0000-0000-00009F000000}"/>
    <cellStyle name="Standard 2 15 7" xfId="283" xr:uid="{00000000-0005-0000-0000-0000A0000000}"/>
    <cellStyle name="Standard 2 15 7 2" xfId="309" xr:uid="{00000000-0005-0000-0000-0000A1000000}"/>
    <cellStyle name="Standard 2 15 8" xfId="290" xr:uid="{00000000-0005-0000-0000-0000A2000000}"/>
    <cellStyle name="Standard 2 16" xfId="160" xr:uid="{00000000-0005-0000-0000-0000A3000000}"/>
    <cellStyle name="Standard 2 17" xfId="162" xr:uid="{00000000-0005-0000-0000-0000A4000000}"/>
    <cellStyle name="Standard 2 17 2" xfId="243" xr:uid="{00000000-0005-0000-0000-0000A5000000}"/>
    <cellStyle name="Standard 2 17 3" xfId="288" xr:uid="{00000000-0005-0000-0000-0000A6000000}"/>
    <cellStyle name="Standard 2 18" xfId="220" xr:uid="{00000000-0005-0000-0000-0000A7000000}"/>
    <cellStyle name="Standard 2 19" xfId="234" xr:uid="{00000000-0005-0000-0000-0000A8000000}"/>
    <cellStyle name="Standard 2 19 2" xfId="257" xr:uid="{00000000-0005-0000-0000-0000A9000000}"/>
    <cellStyle name="Standard 2 19 3" xfId="273" xr:uid="{00000000-0005-0000-0000-0000AA000000}"/>
    <cellStyle name="Standard 2 2" xfId="75" xr:uid="{00000000-0005-0000-0000-0000AB000000}"/>
    <cellStyle name="Standard 2 2 2" xfId="125" xr:uid="{00000000-0005-0000-0000-0000AC000000}"/>
    <cellStyle name="Standard 2 2 2 2" xfId="106" xr:uid="{00000000-0005-0000-0000-0000AD000000}"/>
    <cellStyle name="Standard 2 2 2 2 2" xfId="159" xr:uid="{00000000-0005-0000-0000-0000AE000000}"/>
    <cellStyle name="Standard 2 2 2 2 3" xfId="161" xr:uid="{00000000-0005-0000-0000-0000AF000000}"/>
    <cellStyle name="Standard 2 2 3" xfId="178" xr:uid="{00000000-0005-0000-0000-0000B0000000}"/>
    <cellStyle name="Standard 2 2 4" xfId="179" xr:uid="{00000000-0005-0000-0000-0000B1000000}"/>
    <cellStyle name="Standard 2 2 5" xfId="250" xr:uid="{00000000-0005-0000-0000-0000B2000000}"/>
    <cellStyle name="Standard 2 2 5 2" xfId="285" xr:uid="{00000000-0005-0000-0000-0000B3000000}"/>
    <cellStyle name="Standard 2 20" xfId="278" xr:uid="{00000000-0005-0000-0000-0000B4000000}"/>
    <cellStyle name="Standard 2 21" xfId="279" xr:uid="{00000000-0005-0000-0000-0000B5000000}"/>
    <cellStyle name="Standard 2 22" xfId="297" xr:uid="{00000000-0005-0000-0000-0000B6000000}"/>
    <cellStyle name="Standard 2 22 2" xfId="307" xr:uid="{00000000-0005-0000-0000-0000B7000000}"/>
    <cellStyle name="Standard 2 23" xfId="298" xr:uid="{00000000-0005-0000-0000-0000B8000000}"/>
    <cellStyle name="Standard 2 24" xfId="299" xr:uid="{00000000-0005-0000-0000-0000B9000000}"/>
    <cellStyle name="Standard 2 25" xfId="300" xr:uid="{00000000-0005-0000-0000-0000BA000000}"/>
    <cellStyle name="Standard 2 26" xfId="301" xr:uid="{00000000-0005-0000-0000-0000BB000000}"/>
    <cellStyle name="Standard 2 27" xfId="302" xr:uid="{00000000-0005-0000-0000-0000BC000000}"/>
    <cellStyle name="Standard 2 3" xfId="98" xr:uid="{00000000-0005-0000-0000-0000BD000000}"/>
    <cellStyle name="Standard 2 3 2" xfId="126" xr:uid="{00000000-0005-0000-0000-0000BE000000}"/>
    <cellStyle name="Standard 2 3 3" xfId="143" xr:uid="{00000000-0005-0000-0000-0000BF000000}"/>
    <cellStyle name="Standard 2 3 4" xfId="148" xr:uid="{00000000-0005-0000-0000-0000C0000000}"/>
    <cellStyle name="Standard 2 3 5" xfId="150" xr:uid="{00000000-0005-0000-0000-0000C1000000}"/>
    <cellStyle name="Standard 2 3 5 2" xfId="215" xr:uid="{00000000-0005-0000-0000-0000C2000000}"/>
    <cellStyle name="Standard 2 3 6" xfId="214" xr:uid="{00000000-0005-0000-0000-0000C3000000}"/>
    <cellStyle name="Standard 2 3 7" xfId="296" xr:uid="{00000000-0005-0000-0000-0000C4000000}"/>
    <cellStyle name="Standard 2 4" xfId="127" xr:uid="{00000000-0005-0000-0000-0000C5000000}"/>
    <cellStyle name="Standard 2 4 2" xfId="142" xr:uid="{00000000-0005-0000-0000-0000C6000000}"/>
    <cellStyle name="Standard 2 4 2 2" xfId="216" xr:uid="{00000000-0005-0000-0000-0000C7000000}"/>
    <cellStyle name="Standard 2 4 2 2 2" xfId="269" xr:uid="{00000000-0005-0000-0000-0000C8000000}"/>
    <cellStyle name="Standard 2 4 2 3" xfId="249" xr:uid="{00000000-0005-0000-0000-0000C9000000}"/>
    <cellStyle name="Standard 2 4 2 4" xfId="256" xr:uid="{00000000-0005-0000-0000-0000CA000000}"/>
    <cellStyle name="Standard 2 4 2 5" xfId="262" xr:uid="{00000000-0005-0000-0000-0000CB000000}"/>
    <cellStyle name="Standard 2 4 2 6" xfId="267" xr:uid="{00000000-0005-0000-0000-0000CC000000}"/>
    <cellStyle name="Standard 2 4 2 7" xfId="280" xr:uid="{00000000-0005-0000-0000-0000CD000000}"/>
    <cellStyle name="Standard 2 4 2 8" xfId="289" xr:uid="{00000000-0005-0000-0000-0000CE000000}"/>
    <cellStyle name="Standard 2 4 3" xfId="217" xr:uid="{00000000-0005-0000-0000-0000CF000000}"/>
    <cellStyle name="Standard 2 4 4" xfId="237" xr:uid="{00000000-0005-0000-0000-0000D0000000}"/>
    <cellStyle name="Standard 2 4 5" xfId="254" xr:uid="{00000000-0005-0000-0000-0000D1000000}"/>
    <cellStyle name="Standard 2 4 6" xfId="303" xr:uid="{00000000-0005-0000-0000-0000D2000000}"/>
    <cellStyle name="Standard 2 5" xfId="134" xr:uid="{00000000-0005-0000-0000-0000D3000000}"/>
    <cellStyle name="Standard 2 6" xfId="138" xr:uid="{00000000-0005-0000-0000-0000D4000000}"/>
    <cellStyle name="Standard 2 6 2" xfId="163" xr:uid="{00000000-0005-0000-0000-0000D5000000}"/>
    <cellStyle name="Standard 2 7" xfId="141" xr:uid="{00000000-0005-0000-0000-0000D6000000}"/>
    <cellStyle name="Standard 2 7 10" xfId="291" xr:uid="{00000000-0005-0000-0000-0000D7000000}"/>
    <cellStyle name="Standard 2 7 11" xfId="304" xr:uid="{00000000-0005-0000-0000-0000D8000000}"/>
    <cellStyle name="Standard 2 7 2" xfId="221" xr:uid="{00000000-0005-0000-0000-0000D9000000}"/>
    <cellStyle name="Standard 2 7 3" xfId="239" xr:uid="{00000000-0005-0000-0000-0000DA000000}"/>
    <cellStyle name="Standard 2 7 4" xfId="247" xr:uid="{00000000-0005-0000-0000-0000DB000000}"/>
    <cellStyle name="Standard 2 7 5" xfId="260" xr:uid="{00000000-0005-0000-0000-0000DC000000}"/>
    <cellStyle name="Standard 2 7 6" xfId="263" xr:uid="{00000000-0005-0000-0000-0000DD000000}"/>
    <cellStyle name="Standard 2 7 7" xfId="268" xr:uid="{00000000-0005-0000-0000-0000DE000000}"/>
    <cellStyle name="Standard 2 7 8" xfId="274" xr:uid="{00000000-0005-0000-0000-0000DF000000}"/>
    <cellStyle name="Standard 2 7 9" xfId="281" xr:uid="{00000000-0005-0000-0000-0000E0000000}"/>
    <cellStyle name="Standard 2 7 9 2" xfId="310" xr:uid="{00000000-0005-0000-0000-0000E1000000}"/>
    <cellStyle name="Standard 2 8" xfId="144" xr:uid="{00000000-0005-0000-0000-0000E2000000}"/>
    <cellStyle name="Standard 2 9" xfId="145" xr:uid="{00000000-0005-0000-0000-0000E3000000}"/>
    <cellStyle name="Standard 20" xfId="227" xr:uid="{00000000-0005-0000-0000-0000E4000000}"/>
    <cellStyle name="Standard 21" xfId="235" xr:uid="{00000000-0005-0000-0000-0000E5000000}"/>
    <cellStyle name="Standard 22" xfId="241" xr:uid="{00000000-0005-0000-0000-0000E6000000}"/>
    <cellStyle name="Standard 23" xfId="242" xr:uid="{00000000-0005-0000-0000-0000E7000000}"/>
    <cellStyle name="Standard 24" xfId="110" xr:uid="{00000000-0005-0000-0000-0000E8000000}"/>
    <cellStyle name="Standard 24 2" xfId="253" xr:uid="{00000000-0005-0000-0000-0000E9000000}"/>
    <cellStyle name="Standard 24 3" xfId="251" xr:uid="{00000000-0005-0000-0000-0000EA000000}"/>
    <cellStyle name="Standard 25" xfId="295" xr:uid="{00000000-0005-0000-0000-0000EB000000}"/>
    <cellStyle name="Standard 26" xfId="314" xr:uid="{5CA4096E-6431-4C70-A089-F1854FFBA380}"/>
    <cellStyle name="Standard 27" xfId="315" xr:uid="{A332EEE8-860F-4557-89E8-2D690E8521D7}"/>
    <cellStyle name="Standard 3" xfId="76" xr:uid="{00000000-0005-0000-0000-0000EC000000}"/>
    <cellStyle name="Standard 3 2" xfId="77" xr:uid="{00000000-0005-0000-0000-0000ED000000}"/>
    <cellStyle name="Standard 3 2 2" xfId="228" xr:uid="{00000000-0005-0000-0000-0000EE000000}"/>
    <cellStyle name="Standard 3 3" xfId="229" xr:uid="{00000000-0005-0000-0000-0000EF000000}"/>
    <cellStyle name="Standard 3 3 2" xfId="230" xr:uid="{00000000-0005-0000-0000-0000F0000000}"/>
    <cellStyle name="Standard 3 4" xfId="231" xr:uid="{00000000-0005-0000-0000-0000F1000000}"/>
    <cellStyle name="Standard 3 5" xfId="232" xr:uid="{00000000-0005-0000-0000-0000F2000000}"/>
    <cellStyle name="Standard 3 6" xfId="293" xr:uid="{00000000-0005-0000-0000-0000F3000000}"/>
    <cellStyle name="Standard 3 7" xfId="128" xr:uid="{00000000-0005-0000-0000-0000F4000000}"/>
    <cellStyle name="Standard 4" xfId="78" xr:uid="{00000000-0005-0000-0000-0000F5000000}"/>
    <cellStyle name="Standard 4 2" xfId="107" xr:uid="{00000000-0005-0000-0000-0000F6000000}"/>
    <cellStyle name="Standard 4 2 2" xfId="137" xr:uid="{00000000-0005-0000-0000-0000F7000000}"/>
    <cellStyle name="Standard 4 2 3" xfId="130" xr:uid="{00000000-0005-0000-0000-0000F8000000}"/>
    <cellStyle name="Standard 4 3" xfId="233" xr:uid="{00000000-0005-0000-0000-0000F9000000}"/>
    <cellStyle name="Standard 4 4" xfId="312" xr:uid="{00000000-0005-0000-0000-0000FA000000}"/>
    <cellStyle name="Standard 4 5" xfId="129" xr:uid="{00000000-0005-0000-0000-0000FB000000}"/>
    <cellStyle name="Standard 5" xfId="79" xr:uid="{00000000-0005-0000-0000-0000FC000000}"/>
    <cellStyle name="Standard 5 2" xfId="80" xr:uid="{00000000-0005-0000-0000-0000FD000000}"/>
    <cellStyle name="Standard 5 2 2" xfId="132" xr:uid="{00000000-0005-0000-0000-0000FE000000}"/>
    <cellStyle name="Standard 5 3" xfId="154" xr:uid="{00000000-0005-0000-0000-0000FF000000}"/>
    <cellStyle name="Standard 5 4" xfId="180" xr:uid="{00000000-0005-0000-0000-000000010000}"/>
    <cellStyle name="Standard 5 5" xfId="131" xr:uid="{00000000-0005-0000-0000-000001010000}"/>
    <cellStyle name="Standard 6" xfId="95" xr:uid="{00000000-0005-0000-0000-000002010000}"/>
    <cellStyle name="Standard 6 2" xfId="181" xr:uid="{00000000-0005-0000-0000-000003010000}"/>
    <cellStyle name="Standard 6 3" xfId="133" xr:uid="{00000000-0005-0000-0000-000004010000}"/>
    <cellStyle name="Standard 7" xfId="81" xr:uid="{00000000-0005-0000-0000-000005010000}"/>
    <cellStyle name="Standard 7 2" xfId="182" xr:uid="{00000000-0005-0000-0000-000006010000}"/>
    <cellStyle name="Standard 8" xfId="96" xr:uid="{00000000-0005-0000-0000-000007010000}"/>
    <cellStyle name="Standard 8 2" xfId="99" xr:uid="{00000000-0005-0000-0000-000008010000}"/>
    <cellStyle name="Standard 8 2 2" xfId="183" xr:uid="{00000000-0005-0000-0000-000009010000}"/>
    <cellStyle name="Standard 8 2 2 10" xfId="184" xr:uid="{00000000-0005-0000-0000-00000A010000}"/>
    <cellStyle name="Standard 8 2 2 11" xfId="185" xr:uid="{00000000-0005-0000-0000-00000B010000}"/>
    <cellStyle name="Standard 8 2 2 11 2" xfId="186" xr:uid="{00000000-0005-0000-0000-00000C010000}"/>
    <cellStyle name="Standard 8 2 2 12" xfId="187" xr:uid="{00000000-0005-0000-0000-00000D010000}"/>
    <cellStyle name="Standard 8 2 2 13" xfId="188" xr:uid="{00000000-0005-0000-0000-00000E010000}"/>
    <cellStyle name="Standard 8 2 2 14" xfId="189" xr:uid="{00000000-0005-0000-0000-00000F010000}"/>
    <cellStyle name="Standard 8 2 2 15" xfId="190" xr:uid="{00000000-0005-0000-0000-000010010000}"/>
    <cellStyle name="Standard 8 2 2 16" xfId="191" xr:uid="{00000000-0005-0000-0000-000011010000}"/>
    <cellStyle name="Standard 8 2 2 2" xfId="192" xr:uid="{00000000-0005-0000-0000-000012010000}"/>
    <cellStyle name="Standard 8 2 2 3" xfId="193" xr:uid="{00000000-0005-0000-0000-000013010000}"/>
    <cellStyle name="Standard 8 2 2 4" xfId="194" xr:uid="{00000000-0005-0000-0000-000014010000}"/>
    <cellStyle name="Standard 8 2 2 5" xfId="195" xr:uid="{00000000-0005-0000-0000-000015010000}"/>
    <cellStyle name="Standard 8 2 2 5 2" xfId="196" xr:uid="{00000000-0005-0000-0000-000016010000}"/>
    <cellStyle name="Standard 8 2 2 5 3" xfId="197" xr:uid="{00000000-0005-0000-0000-000017010000}"/>
    <cellStyle name="Standard 8 2 2 5 4" xfId="198" xr:uid="{00000000-0005-0000-0000-000018010000}"/>
    <cellStyle name="Standard 8 2 2 6" xfId="199" xr:uid="{00000000-0005-0000-0000-000019010000}"/>
    <cellStyle name="Standard 8 2 2 7" xfId="200" xr:uid="{00000000-0005-0000-0000-00001A010000}"/>
    <cellStyle name="Standard 8 2 2 8" xfId="201" xr:uid="{00000000-0005-0000-0000-00001B010000}"/>
    <cellStyle name="Standard 8 2 2 9" xfId="202" xr:uid="{00000000-0005-0000-0000-00001C010000}"/>
    <cellStyle name="Standard 8 3" xfId="104" xr:uid="{00000000-0005-0000-0000-00001D010000}"/>
    <cellStyle name="Standard 9" xfId="112" xr:uid="{00000000-0005-0000-0000-00001E010000}"/>
    <cellStyle name="Standard 9 10" xfId="135" xr:uid="{00000000-0005-0000-0000-00001F010000}"/>
    <cellStyle name="Standard 9 2" xfId="203" xr:uid="{00000000-0005-0000-0000-000020010000}"/>
    <cellStyle name="Standard 9 2 2" xfId="204" xr:uid="{00000000-0005-0000-0000-000021010000}"/>
    <cellStyle name="Standard 9 3" xfId="205" xr:uid="{00000000-0005-0000-0000-000022010000}"/>
    <cellStyle name="Standard 9 3 2" xfId="206" xr:uid="{00000000-0005-0000-0000-000023010000}"/>
    <cellStyle name="Standard 9 3 2 2" xfId="207" xr:uid="{00000000-0005-0000-0000-000024010000}"/>
    <cellStyle name="Standard 9 4" xfId="208" xr:uid="{00000000-0005-0000-0000-000025010000}"/>
    <cellStyle name="Standard 9 5" xfId="209" xr:uid="{00000000-0005-0000-0000-000026010000}"/>
    <cellStyle name="Standard 9 6" xfId="210" xr:uid="{00000000-0005-0000-0000-000027010000}"/>
    <cellStyle name="Standard 9 6 2" xfId="211" xr:uid="{00000000-0005-0000-0000-000028010000}"/>
    <cellStyle name="Standard 9 7" xfId="212" xr:uid="{00000000-0005-0000-0000-000029010000}"/>
    <cellStyle name="Standard 9 8" xfId="213" xr:uid="{00000000-0005-0000-0000-00002A010000}"/>
    <cellStyle name="Standard 9 9" xfId="265" xr:uid="{00000000-0005-0000-0000-00002B010000}"/>
    <cellStyle name="Standard_AMP_Vorlage" xfId="82" xr:uid="{00000000-0005-0000-0000-00002C010000}"/>
    <cellStyle name="Standard_qheftd" xfId="83" xr:uid="{00000000-0005-0000-0000-00002D010000}"/>
    <cellStyle name="Standard_St76_0501" xfId="84" xr:uid="{00000000-0005-0000-0000-00002E010000}"/>
    <cellStyle name="Standard_Vorlage Infoseite" xfId="85" xr:uid="{00000000-0005-0000-0000-00002F010000}"/>
    <cellStyle name="Tsd" xfId="86" xr:uid="{00000000-0005-0000-0000-000030010000}"/>
    <cellStyle name="Überschrift" xfId="87" builtinId="15" customBuiltin="1"/>
    <cellStyle name="Überschrift 1" xfId="88" builtinId="16" customBuiltin="1"/>
    <cellStyle name="Überschrift 2" xfId="89" builtinId="17" customBuiltin="1"/>
    <cellStyle name="Überschrift 3" xfId="90" builtinId="18" customBuiltin="1"/>
    <cellStyle name="Überschrift 4" xfId="91" builtinId="19" customBuiltin="1"/>
    <cellStyle name="Verknüpfte Zelle" xfId="92" builtinId="24" customBuiltin="1"/>
    <cellStyle name="Warnender Text" xfId="93" builtinId="11" customBuiltin="1"/>
    <cellStyle name="Zelle überprüfen" xfId="94" builtinId="23" customBuiltin="1"/>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3.xml><?xml version="1.0" encoding="utf-8"?>
<ax:ocx xmlns:ax="http://schemas.microsoft.com/office/2006/activeX" xmlns:r="http://schemas.openxmlformats.org/officeDocument/2006/relationships" ax:classid="{8BD21D30-EC42-11CE-9E0D-00AA006002F3}" ax:persistence="persistStreamInit" r:id="rId1"/>
</file>

<file path=xl/activeX/activeX4.xml><?xml version="1.0" encoding="utf-8"?>
<ax:ocx xmlns:ax="http://schemas.microsoft.com/office/2006/activeX" xmlns:r="http://schemas.openxmlformats.org/officeDocument/2006/relationships" ax:classid="{8BD21D3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xMode val="edge"/>
          <c:yMode val="edge"/>
          <c:x val="3.8554216867469883E-2"/>
          <c:y val="0.18990744172240331"/>
          <c:w val="0.92771084337349408"/>
          <c:h val="0.74966090360133764"/>
        </c:manualLayout>
      </c:layout>
      <c:lineChart>
        <c:grouping val="standard"/>
        <c:varyColors val="0"/>
        <c:ser>
          <c:idx val="0"/>
          <c:order val="0"/>
          <c:tx>
            <c:v>Insgesamt</c:v>
          </c:tx>
          <c:dLbls>
            <c:spPr>
              <a:noFill/>
              <a:ln>
                <a:noFill/>
              </a:ln>
              <a:effectLst/>
            </c:spPr>
            <c:txPr>
              <a:bodyPr/>
              <a:lstStyle/>
              <a:p>
                <a:pPr>
                  <a:defRPr sz="800" baseline="0">
                    <a:latin typeface="Arial" panose="020B0604020202020204" pitchFamily="34" charset="0"/>
                    <a:cs typeface="Arial" panose="020B0604020202020204" pitchFamily="34" charset="0"/>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'4 - Zeitreihe'!$A$23:$A$31</c:f>
              <c:strCache>
                <c:ptCount val="9"/>
                <c:pt idx="0">
                  <c:v>2016</c:v>
                </c:pt>
                <c:pt idx="1">
                  <c:v>2017</c:v>
                </c:pt>
                <c:pt idx="2">
                  <c:v>2018</c:v>
                </c:pt>
                <c:pt idx="3">
                  <c:v>2019</c:v>
                </c:pt>
                <c:pt idx="4">
                  <c:v>2020</c:v>
                </c:pt>
                <c:pt idx="5">
                  <c:v>2021</c:v>
                </c:pt>
                <c:pt idx="6">
                  <c:v>2022</c:v>
                </c:pt>
                <c:pt idx="7">
                  <c:v>2023</c:v>
                </c:pt>
                <c:pt idx="8">
                  <c:v>2024 (Jan - Mrz)</c:v>
                </c:pt>
              </c:strCache>
            </c:strRef>
          </c:cat>
          <c:val>
            <c:numRef>
              <c:f>'4 - Zeitreihe'!$B$23:$B$31</c:f>
              <c:numCache>
                <c:formatCode>* #.##0;* \-_ #.##0;\-</c:formatCode>
                <c:ptCount val="9"/>
                <c:pt idx="0">
                  <c:v>170532.75</c:v>
                </c:pt>
                <c:pt idx="1">
                  <c:v>175069.83333333334</c:v>
                </c:pt>
                <c:pt idx="2">
                  <c:v>179591.08333333334</c:v>
                </c:pt>
                <c:pt idx="3">
                  <c:v>181079.83333333334</c:v>
                </c:pt>
                <c:pt idx="4">
                  <c:v>181145.25</c:v>
                </c:pt>
                <c:pt idx="5">
                  <c:v>183673.58333333334</c:v>
                </c:pt>
                <c:pt idx="6">
                  <c:v>180135.5</c:v>
                </c:pt>
                <c:pt idx="7">
                  <c:v>177830.5</c:v>
                </c:pt>
                <c:pt idx="8">
                  <c:v>172826.33333333334</c:v>
                </c:pt>
              </c:numCache>
            </c:numRef>
          </c:val>
          <c:smooth val="0"/>
          <c:extLst>
            <c:ext xmlns:c16="http://schemas.microsoft.com/office/drawing/2014/chart" uri="{C3380CC4-5D6E-409C-BE32-E72D297353CC}">
              <c16:uniqueId val="{00000000-FBBB-4449-9EFF-641D65853BB8}"/>
            </c:ext>
          </c:extLst>
        </c:ser>
        <c:ser>
          <c:idx val="1"/>
          <c:order val="1"/>
          <c:tx>
            <c:v>Ersteingliederung</c:v>
          </c:tx>
          <c:dLbls>
            <c:spPr>
              <a:noFill/>
              <a:ln>
                <a:noFill/>
              </a:ln>
              <a:effectLst/>
            </c:spPr>
            <c:txPr>
              <a:bodyPr/>
              <a:lstStyle/>
              <a:p>
                <a:pPr>
                  <a:defRPr sz="800" baseline="0">
                    <a:latin typeface="Arial" panose="020B0604020202020204" pitchFamily="34" charset="0"/>
                    <a:cs typeface="Arial" panose="020B0604020202020204" pitchFamily="34" charset="0"/>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'4 - Zeitreihe'!$A$23:$A$31</c:f>
              <c:strCache>
                <c:ptCount val="9"/>
                <c:pt idx="0">
                  <c:v>2016</c:v>
                </c:pt>
                <c:pt idx="1">
                  <c:v>2017</c:v>
                </c:pt>
                <c:pt idx="2">
                  <c:v>2018</c:v>
                </c:pt>
                <c:pt idx="3">
                  <c:v>2019</c:v>
                </c:pt>
                <c:pt idx="4">
                  <c:v>2020</c:v>
                </c:pt>
                <c:pt idx="5">
                  <c:v>2021</c:v>
                </c:pt>
                <c:pt idx="6">
                  <c:v>2022</c:v>
                </c:pt>
                <c:pt idx="7">
                  <c:v>2023</c:v>
                </c:pt>
                <c:pt idx="8">
                  <c:v>2024 (Jan - Mrz)</c:v>
                </c:pt>
              </c:strCache>
            </c:strRef>
          </c:cat>
          <c:val>
            <c:numRef>
              <c:f>'4 - Zeitreihe'!$C$23:$C$31</c:f>
              <c:numCache>
                <c:formatCode>* #.##0;* \-_ #.##0;\-</c:formatCode>
                <c:ptCount val="9"/>
                <c:pt idx="0">
                  <c:v>120769.33333333333</c:v>
                </c:pt>
                <c:pt idx="1">
                  <c:v>124246.33333333333</c:v>
                </c:pt>
                <c:pt idx="2">
                  <c:v>128612.66666666667</c:v>
                </c:pt>
                <c:pt idx="3">
                  <c:v>131340.5</c:v>
                </c:pt>
                <c:pt idx="4">
                  <c:v>133087.91666666666</c:v>
                </c:pt>
                <c:pt idx="5">
                  <c:v>136571.41666666666</c:v>
                </c:pt>
                <c:pt idx="6">
                  <c:v>136121.66666666666</c:v>
                </c:pt>
                <c:pt idx="7">
                  <c:v>135878.83333333334</c:v>
                </c:pt>
                <c:pt idx="8">
                  <c:v>131993.33333333334</c:v>
                </c:pt>
              </c:numCache>
            </c:numRef>
          </c:val>
          <c:smooth val="0"/>
          <c:extLst>
            <c:ext xmlns:c16="http://schemas.microsoft.com/office/drawing/2014/chart" uri="{C3380CC4-5D6E-409C-BE32-E72D297353CC}">
              <c16:uniqueId val="{00000001-FBBB-4449-9EFF-641D65853BB8}"/>
            </c:ext>
          </c:extLst>
        </c:ser>
        <c:ser>
          <c:idx val="2"/>
          <c:order val="2"/>
          <c:tx>
            <c:v>Wiedereingliederung</c:v>
          </c:tx>
          <c:dLbls>
            <c:spPr>
              <a:noFill/>
              <a:ln>
                <a:noFill/>
              </a:ln>
              <a:effectLst/>
            </c:spPr>
            <c:txPr>
              <a:bodyPr/>
              <a:lstStyle/>
              <a:p>
                <a:pPr>
                  <a:defRPr sz="800" baseline="0">
                    <a:latin typeface="Arial" panose="020B0604020202020204" pitchFamily="34" charset="0"/>
                    <a:cs typeface="Arial" panose="020B0604020202020204" pitchFamily="34" charset="0"/>
                  </a:defRPr>
                </a:pPr>
                <a:endParaRPr lang="de-DE"/>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'4 - Zeitreihe'!$A$23:$A$31</c:f>
              <c:strCache>
                <c:ptCount val="9"/>
                <c:pt idx="0">
                  <c:v>2016</c:v>
                </c:pt>
                <c:pt idx="1">
                  <c:v>2017</c:v>
                </c:pt>
                <c:pt idx="2">
                  <c:v>2018</c:v>
                </c:pt>
                <c:pt idx="3">
                  <c:v>2019</c:v>
                </c:pt>
                <c:pt idx="4">
                  <c:v>2020</c:v>
                </c:pt>
                <c:pt idx="5">
                  <c:v>2021</c:v>
                </c:pt>
                <c:pt idx="6">
                  <c:v>2022</c:v>
                </c:pt>
                <c:pt idx="7">
                  <c:v>2023</c:v>
                </c:pt>
                <c:pt idx="8">
                  <c:v>2024 (Jan - Mrz)</c:v>
                </c:pt>
              </c:strCache>
            </c:strRef>
          </c:cat>
          <c:val>
            <c:numRef>
              <c:f>'4 - Zeitreihe'!$D$23:$D$31</c:f>
              <c:numCache>
                <c:formatCode>* #.##0;* \-_ #.##0;\-</c:formatCode>
                <c:ptCount val="9"/>
                <c:pt idx="0">
                  <c:v>49763.416666666664</c:v>
                </c:pt>
                <c:pt idx="1">
                  <c:v>50823.5</c:v>
                </c:pt>
                <c:pt idx="2">
                  <c:v>50978.416666666664</c:v>
                </c:pt>
                <c:pt idx="3">
                  <c:v>49739.333333333336</c:v>
                </c:pt>
                <c:pt idx="4">
                  <c:v>48057.333333333336</c:v>
                </c:pt>
                <c:pt idx="5">
                  <c:v>47102.166666666664</c:v>
                </c:pt>
                <c:pt idx="6">
                  <c:v>44013.833333333336</c:v>
                </c:pt>
                <c:pt idx="7">
                  <c:v>41951.666666666664</c:v>
                </c:pt>
                <c:pt idx="8">
                  <c:v>40833</c:v>
                </c:pt>
              </c:numCache>
            </c:numRef>
          </c:val>
          <c:smooth val="0"/>
          <c:extLst>
            <c:ext xmlns:c16="http://schemas.microsoft.com/office/drawing/2014/chart" uri="{C3380CC4-5D6E-409C-BE32-E72D297353CC}">
              <c16:uniqueId val="{00000002-FBBB-4449-9EFF-641D65853BB8}"/>
            </c:ext>
          </c:extLst>
        </c:ser>
        <c:dLbls>
          <c:showLegendKey val="0"/>
          <c:showVal val="0"/>
          <c:showCatName val="0"/>
          <c:showSerName val="0"/>
          <c:showPercent val="0"/>
          <c:showBubbleSize val="0"/>
        </c:dLbls>
        <c:marker val="1"/>
        <c:smooth val="0"/>
        <c:axId val="724861504"/>
        <c:axId val="724861896"/>
      </c:lineChart>
      <c:catAx>
        <c:axId val="724861504"/>
        <c:scaling>
          <c:orientation val="minMax"/>
        </c:scaling>
        <c:delete val="0"/>
        <c:axPos val="b"/>
        <c:numFmt formatCode="General" sourceLinked="1"/>
        <c:majorTickMark val="out"/>
        <c:minorTickMark val="none"/>
        <c:tickLblPos val="nextTo"/>
        <c:spPr>
          <a:ln>
            <a:solidFill>
              <a:schemeClr val="bg1">
                <a:lumMod val="50000"/>
              </a:schemeClr>
            </a:solidFill>
          </a:ln>
        </c:spPr>
        <c:txPr>
          <a:bodyPr rot="0" vert="horz"/>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de-DE"/>
          </a:p>
        </c:txPr>
        <c:crossAx val="724861896"/>
        <c:crosses val="autoZero"/>
        <c:auto val="1"/>
        <c:lblAlgn val="ctr"/>
        <c:lblOffset val="100"/>
        <c:noMultiLvlLbl val="0"/>
      </c:catAx>
      <c:valAx>
        <c:axId val="724861896"/>
        <c:scaling>
          <c:orientation val="minMax"/>
        </c:scaling>
        <c:delete val="1"/>
        <c:axPos val="l"/>
        <c:numFmt formatCode="* #.##0;* \-_ #.##0;\-" sourceLinked="1"/>
        <c:majorTickMark val="out"/>
        <c:minorTickMark val="none"/>
        <c:tickLblPos val="none"/>
        <c:crossAx val="724861504"/>
        <c:crosses val="autoZero"/>
        <c:crossBetween val="between"/>
      </c:valAx>
      <c:spPr>
        <a:noFill/>
        <a:ln w="25400">
          <a:noFill/>
        </a:ln>
      </c:spPr>
    </c:plotArea>
    <c:legend>
      <c:legendPos val="b"/>
      <c:layout>
        <c:manualLayout>
          <c:xMode val="edge"/>
          <c:yMode val="edge"/>
          <c:x val="0.44663479113303611"/>
          <c:y val="0.18108946510996471"/>
          <c:w val="0.521188249059229"/>
          <c:h val="5.2037160822523083E-2"/>
        </c:manualLayout>
      </c:layout>
      <c:overlay val="0"/>
      <c:txPr>
        <a:bodyPr/>
        <a:lstStyle/>
        <a:p>
          <a:pPr>
            <a:defRPr>
              <a:latin typeface="Arial" panose="020B0604020202020204" pitchFamily="34" charset="0"/>
              <a:cs typeface="Arial" panose="020B0604020202020204" pitchFamily="34" charset="0"/>
            </a:defRPr>
          </a:pPr>
          <a:endParaRPr lang="de-D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de-DE"/>
    </a:p>
  </c:txPr>
  <c:printSettings>
    <c:headerFooter/>
    <c:pageMargins b="0.78740157499999996" l="0.70000000000000062" r="0.70000000000000062" t="0.78740157499999996" header="0.30000000000000032" footer="0.30000000000000032"/>
    <c:pageSetup orientation="portrait"/>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hyperlink" Target="#Inhaltsverzeichni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2" Type="http://schemas.openxmlformats.org/officeDocument/2006/relationships/hyperlink" Target="#Inhaltsverzeichnis!A1"/><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3387725</xdr:colOff>
      <xdr:row>13</xdr:row>
      <xdr:rowOff>120650</xdr:rowOff>
    </xdr:to>
    <xdr:pic>
      <xdr:nvPicPr>
        <xdr:cNvPr id="3" name="Grafik 2">
          <a:extLst>
            <a:ext uri="{FF2B5EF4-FFF2-40B4-BE49-F238E27FC236}">
              <a16:creationId xmlns:a16="http://schemas.microsoft.com/office/drawing/2014/main" id="{00000000-0008-0000-1900-000003000000}"/>
            </a:ext>
          </a:extLst>
        </xdr:cNvPr>
        <xdr:cNvPicPr>
          <a:picLocks/>
        </xdr:cNvPicPr>
      </xdr:nvPicPr>
      <xdr:blipFill>
        <a:blip xmlns:r="http://schemas.openxmlformats.org/officeDocument/2006/relationships" r:embed="rId1"/>
        <a:stretch>
          <a:fillRect/>
        </a:stretch>
      </xdr:blipFill>
      <xdr:spPr>
        <a:xfrm>
          <a:off x="0" y="0"/>
          <a:ext cx="6864350" cy="2349500"/>
        </a:xfrm>
        <a:prstGeom prst="rect">
          <a:avLst/>
        </a:prstGeom>
      </xdr:spPr>
    </xdr:pic>
    <xdr:clientData/>
  </xdr:twoCellAnchor>
  <xdr:twoCellAnchor>
    <xdr:from>
      <xdr:col>0</xdr:col>
      <xdr:colOff>508000</xdr:colOff>
      <xdr:row>2</xdr:row>
      <xdr:rowOff>88900</xdr:rowOff>
    </xdr:from>
    <xdr:to>
      <xdr:col>1</xdr:col>
      <xdr:colOff>3127375</xdr:colOff>
      <xdr:row>6</xdr:row>
      <xdr:rowOff>88900</xdr:rowOff>
    </xdr:to>
    <xdr:sp macro="" textlink="">
      <xdr:nvSpPr>
        <xdr:cNvPr id="4" name="Kopfbereich">
          <a:extLst>
            <a:ext uri="{FF2B5EF4-FFF2-40B4-BE49-F238E27FC236}">
              <a16:creationId xmlns:a16="http://schemas.microsoft.com/office/drawing/2014/main" id="{00000000-0008-0000-1900-000004000000}"/>
            </a:ext>
          </a:extLst>
        </xdr:cNvPr>
        <xdr:cNvSpPr txBox="1"/>
      </xdr:nvSpPr>
      <xdr:spPr>
        <a:xfrm>
          <a:off x="508000" y="43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31750</xdr:rowOff>
    </xdr:from>
    <xdr:to>
      <xdr:col>1</xdr:col>
      <xdr:colOff>3127375</xdr:colOff>
      <xdr:row>11</xdr:row>
      <xdr:rowOff>19050</xdr:rowOff>
    </xdr:to>
    <xdr:sp macro="" textlink="">
      <xdr:nvSpPr>
        <xdr:cNvPr id="5" name="Titel">
          <a:extLst>
            <a:ext uri="{FF2B5EF4-FFF2-40B4-BE49-F238E27FC236}">
              <a16:creationId xmlns:a16="http://schemas.microsoft.com/office/drawing/2014/main" id="{00000000-0008-0000-1900-000005000000}"/>
            </a:ext>
          </a:extLst>
        </xdr:cNvPr>
        <xdr:cNvSpPr txBox="1"/>
      </xdr:nvSpPr>
      <xdr:spPr>
        <a:xfrm>
          <a:off x="508000" y="889000"/>
          <a:ext cx="609600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Berufliche Rehabilitation (Monatszahlen)</a:t>
          </a:r>
        </a:p>
      </xdr:txBody>
    </xdr:sp>
    <xdr:clientData/>
  </xdr:twoCellAnchor>
  <xdr:twoCellAnchor>
    <xdr:from>
      <xdr:col>0</xdr:col>
      <xdr:colOff>508000</xdr:colOff>
      <xdr:row>9</xdr:row>
      <xdr:rowOff>158750</xdr:rowOff>
    </xdr:from>
    <xdr:to>
      <xdr:col>1</xdr:col>
      <xdr:colOff>3127375</xdr:colOff>
      <xdr:row>13</xdr:row>
      <xdr:rowOff>158750</xdr:rowOff>
    </xdr:to>
    <xdr:sp macro="" textlink="HB_Klappfelder!C2">
      <xdr:nvSpPr>
        <xdr:cNvPr id="6" name="Region">
          <a:extLst>
            <a:ext uri="{FF2B5EF4-FFF2-40B4-BE49-F238E27FC236}">
              <a16:creationId xmlns:a16="http://schemas.microsoft.com/office/drawing/2014/main" id="{00000000-0008-0000-1900-000006000000}"/>
            </a:ext>
          </a:extLst>
        </xdr:cNvPr>
        <xdr:cNvSpPr txBox="1"/>
      </xdr:nvSpPr>
      <xdr:spPr>
        <a:xfrm>
          <a:off x="508000" y="170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fld id="{DB2EE27D-7D63-47B1-BF1B-F12D3A192699}" type="TxLink">
            <a:rPr lang="en-US" sz="1200" b="0" i="0" u="none" strike="noStrike">
              <a:solidFill>
                <a:schemeClr val="bg1"/>
              </a:solidFill>
              <a:latin typeface="Arial"/>
              <a:cs typeface="Arial"/>
            </a:rPr>
            <a:pPr/>
            <a:t>Deutschland (Gebietsstand Juni 2024)</a:t>
          </a:fld>
          <a:endParaRPr lang="de-DE" sz="2400">
            <a:solidFill>
              <a:schemeClr val="bg1"/>
            </a:solidFill>
            <a:latin typeface="Arial" panose="020B0604020202020204" pitchFamily="34" charset="0"/>
          </a:endParaRPr>
        </a:p>
      </xdr:txBody>
    </xdr:sp>
    <xdr:clientData/>
  </xdr:twoCellAnchor>
  <xdr:twoCellAnchor>
    <xdr:from>
      <xdr:col>0</xdr:col>
      <xdr:colOff>508000</xdr:colOff>
      <xdr:row>11</xdr:row>
      <xdr:rowOff>57150</xdr:rowOff>
    </xdr:from>
    <xdr:to>
      <xdr:col>1</xdr:col>
      <xdr:colOff>3127375</xdr:colOff>
      <xdr:row>15</xdr:row>
      <xdr:rowOff>57150</xdr:rowOff>
    </xdr:to>
    <xdr:sp macro="" textlink="HB_Klappfelder!$D$2">
      <xdr:nvSpPr>
        <xdr:cNvPr id="7" name="Berichtsmonat">
          <a:extLst>
            <a:ext uri="{FF2B5EF4-FFF2-40B4-BE49-F238E27FC236}">
              <a16:creationId xmlns:a16="http://schemas.microsoft.com/office/drawing/2014/main" id="{00000000-0008-0000-1900-000007000000}"/>
            </a:ext>
          </a:extLst>
        </xdr:cNvPr>
        <xdr:cNvSpPr txBox="1"/>
      </xdr:nvSpPr>
      <xdr:spPr>
        <a:xfrm>
          <a:off x="508000" y="19431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fld id="{3A02D132-F862-4515-8957-17BCD6014B82}" type="TxLink">
            <a:rPr lang="en-US" sz="1200" b="0" i="0" u="none" strike="noStrike">
              <a:solidFill>
                <a:schemeClr val="bg1"/>
              </a:solidFill>
              <a:latin typeface="Arial"/>
              <a:cs typeface="Arial"/>
            </a:rPr>
            <a:pPr/>
            <a:t>März 2024</a:t>
          </a:fld>
          <a:endParaRPr lang="de-DE" sz="2400" b="0">
            <a:solidFill>
              <a:schemeClr val="bg1"/>
            </a:solidFill>
            <a:latin typeface="Arial" panose="020B0604020202020204" pitchFamily="34" charset="0"/>
          </a:endParaRPr>
        </a:p>
      </xdr:txBody>
    </xdr:sp>
    <xdr:clientData/>
  </xdr:twoCellAnchor>
  <xdr:twoCellAnchor editAs="oneCell">
    <xdr:from>
      <xdr:col>0</xdr:col>
      <xdr:colOff>69850</xdr:colOff>
      <xdr:row>13</xdr:row>
      <xdr:rowOff>146050</xdr:rowOff>
    </xdr:from>
    <xdr:to>
      <xdr:col>1</xdr:col>
      <xdr:colOff>3387725</xdr:colOff>
      <xdr:row>52</xdr:row>
      <xdr:rowOff>889000</xdr:rowOff>
    </xdr:to>
    <xdr:pic>
      <xdr:nvPicPr>
        <xdr:cNvPr id="9" name="Grafik 8">
          <a:extLst>
            <a:ext uri="{FF2B5EF4-FFF2-40B4-BE49-F238E27FC236}">
              <a16:creationId xmlns:a16="http://schemas.microsoft.com/office/drawing/2014/main" id="{00000000-0008-0000-1900-000009000000}"/>
            </a:ext>
          </a:extLst>
        </xdr:cNvPr>
        <xdr:cNvPicPr>
          <a:picLocks/>
        </xdr:cNvPicPr>
      </xdr:nvPicPr>
      <xdr:blipFill>
        <a:blip xmlns:r="http://schemas.openxmlformats.org/officeDocument/2006/relationships" r:embed="rId2"/>
        <a:stretch>
          <a:fillRect/>
        </a:stretch>
      </xdr:blipFill>
      <xdr:spPr>
        <a:xfrm>
          <a:off x="69850" y="2374900"/>
          <a:ext cx="6794500" cy="7429500"/>
        </a:xfrm>
        <a:prstGeom prst="rect">
          <a:avLst/>
        </a:prstGeom>
      </xdr:spPr>
    </xdr:pic>
    <xdr:clientData/>
  </xdr:twoCellAnchor>
  <xdr:twoCellAnchor editAs="absolute">
    <xdr:from>
      <xdr:col>0</xdr:col>
      <xdr:colOff>69088</xdr:colOff>
      <xdr:row>52</xdr:row>
      <xdr:rowOff>990600</xdr:rowOff>
    </xdr:from>
    <xdr:to>
      <xdr:col>0</xdr:col>
      <xdr:colOff>2221888</xdr:colOff>
      <xdr:row>52</xdr:row>
      <xdr:rowOff>1437000</xdr:rowOff>
    </xdr:to>
    <xdr:pic>
      <xdr:nvPicPr>
        <xdr:cNvPr id="10" name="BA-Logo">
          <a:extLst>
            <a:ext uri="{FF2B5EF4-FFF2-40B4-BE49-F238E27FC236}">
              <a16:creationId xmlns:a16="http://schemas.microsoft.com/office/drawing/2014/main" id="{00000000-0008-0000-19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906000"/>
          <a:ext cx="2152800" cy="446400"/>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0</xdr:col>
      <xdr:colOff>3467100</xdr:colOff>
      <xdr:row>52</xdr:row>
      <xdr:rowOff>257174</xdr:rowOff>
    </xdr:from>
    <xdr:to>
      <xdr:col>1</xdr:col>
      <xdr:colOff>3101975</xdr:colOff>
      <xdr:row>52</xdr:row>
      <xdr:rowOff>849644</xdr:rowOff>
    </xdr:to>
    <xdr:sp macro="" textlink="">
      <xdr:nvSpPr>
        <xdr:cNvPr id="11" name="Stoerer">
          <a:extLst>
            <a:ext uri="{FF2B5EF4-FFF2-40B4-BE49-F238E27FC236}">
              <a16:creationId xmlns:a16="http://schemas.microsoft.com/office/drawing/2014/main" id="{00000000-0008-0000-1900-00000B000000}"/>
            </a:ext>
          </a:extLst>
        </xdr:cNvPr>
        <xdr:cNvSpPr txBox="1"/>
      </xdr:nvSpPr>
      <xdr:spPr>
        <a:xfrm rot="21240000">
          <a:off x="3467100" y="9172574"/>
          <a:ext cx="3111500" cy="592470"/>
        </a:xfrm>
        <a:prstGeom prst="rect">
          <a:avLst/>
        </a:prstGeom>
        <a:gradFill flip="none" rotWithShape="1">
          <a:gsLst>
            <a:gs pos="0">
              <a:srgbClr val="BFBFBF"/>
            </a:gs>
            <a:gs pos="100000">
              <a:srgbClr val="BFBFBF"/>
            </a:gs>
            <a:gs pos="25000">
              <a:srgbClr val="EAEAEA"/>
            </a:gs>
            <a:gs pos="50000">
              <a:srgbClr val="FFFFFF"/>
            </a:gs>
            <a:gs pos="80000">
              <a:srgbClr val="EAEAEA"/>
            </a:gs>
          </a:gsLst>
          <a:lin ang="960000" scaled="1"/>
          <a:tileRect/>
        </a:gradFill>
        <a:ln w="6350" cmpd="sng">
          <a:solidFill>
            <a:srgbClr val="BFBFBF"/>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ctr"/>
          <a:r>
            <a:rPr lang="de-DE" sz="1600" b="1">
              <a:latin typeface="Arial" panose="020B0604020202020204" pitchFamily="34" charset="0"/>
            </a:rPr>
            <a:t>Daten nach einer Wartezeit von 3 Monaten</a:t>
          </a: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18433" name="BA-Logo">
          <a:extLst>
            <a:ext uri="{FF2B5EF4-FFF2-40B4-BE49-F238E27FC236}">
              <a16:creationId xmlns:a16="http://schemas.microsoft.com/office/drawing/2014/main" id="{00000000-0008-0000-2100-0000014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279400</xdr:colOff>
      <xdr:row>0</xdr:row>
      <xdr:rowOff>161924</xdr:rowOff>
    </xdr:from>
    <xdr:to>
      <xdr:col>5</xdr:col>
      <xdr:colOff>342900</xdr:colOff>
      <xdr:row>0</xdr:row>
      <xdr:rowOff>361949</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2100-000004000000}"/>
            </a:ext>
          </a:extLst>
        </xdr:cNvPr>
        <xdr:cNvSpPr txBox="1"/>
      </xdr:nvSpPr>
      <xdr:spPr>
        <a:xfrm>
          <a:off x="4156075" y="161924"/>
          <a:ext cx="1530350" cy="2000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ct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21515" name="BA-Logo">
          <a:extLst>
            <a:ext uri="{FF2B5EF4-FFF2-40B4-BE49-F238E27FC236}">
              <a16:creationId xmlns:a16="http://schemas.microsoft.com/office/drawing/2014/main" id="{00000000-0008-0000-2200-00000B5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250825</xdr:colOff>
      <xdr:row>0</xdr:row>
      <xdr:rowOff>142875</xdr:rowOff>
    </xdr:from>
    <xdr:to>
      <xdr:col>4</xdr:col>
      <xdr:colOff>603250</xdr:colOff>
      <xdr:row>0</xdr:row>
      <xdr:rowOff>371475</xdr:rowOff>
    </xdr:to>
    <xdr:sp macro="" textlink="">
      <xdr:nvSpPr>
        <xdr:cNvPr id="6" name="Inhalt">
          <a:hlinkClick xmlns:r="http://schemas.openxmlformats.org/officeDocument/2006/relationships" r:id="rId2"/>
          <a:extLst>
            <a:ext uri="{FF2B5EF4-FFF2-40B4-BE49-F238E27FC236}">
              <a16:creationId xmlns:a16="http://schemas.microsoft.com/office/drawing/2014/main" id="{00000000-0008-0000-2200-000006000000}"/>
            </a:ext>
          </a:extLst>
        </xdr:cNvPr>
        <xdr:cNvSpPr txBox="1"/>
      </xdr:nvSpPr>
      <xdr:spPr>
        <a:xfrm>
          <a:off x="6118225" y="14287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0</xdr:col>
          <xdr:colOff>0</xdr:colOff>
          <xdr:row>3</xdr:row>
          <xdr:rowOff>9525</xdr:rowOff>
        </xdr:from>
        <xdr:to>
          <xdr:col>0</xdr:col>
          <xdr:colOff>3009900</xdr:colOff>
          <xdr:row>4</xdr:row>
          <xdr:rowOff>19050</xdr:rowOff>
        </xdr:to>
        <xdr:sp macro="" textlink="">
          <xdr:nvSpPr>
            <xdr:cNvPr id="21513" name="ComboBox1" hidden="1">
              <a:extLst>
                <a:ext uri="{63B3BB69-23CF-44E3-9099-C40C66FF867C}">
                  <a14:compatExt spid="_x0000_s21513"/>
                </a:ext>
                <a:ext uri="{FF2B5EF4-FFF2-40B4-BE49-F238E27FC236}">
                  <a16:creationId xmlns:a16="http://schemas.microsoft.com/office/drawing/2014/main" id="{00000000-0008-0000-2200-000009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2" name="BA-Logo">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250825</xdr:colOff>
      <xdr:row>0</xdr:row>
      <xdr:rowOff>142875</xdr:rowOff>
    </xdr:from>
    <xdr:to>
      <xdr:col>4</xdr:col>
      <xdr:colOff>603250</xdr:colOff>
      <xdr:row>0</xdr:row>
      <xdr:rowOff>371475</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2300-000003000000}"/>
            </a:ext>
          </a:extLst>
        </xdr:cNvPr>
        <xdr:cNvSpPr txBox="1"/>
      </xdr:nvSpPr>
      <xdr:spPr>
        <a:xfrm>
          <a:off x="6137275" y="142875"/>
          <a:ext cx="120015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0</xdr:col>
          <xdr:colOff>0</xdr:colOff>
          <xdr:row>3</xdr:row>
          <xdr:rowOff>9525</xdr:rowOff>
        </xdr:from>
        <xdr:to>
          <xdr:col>0</xdr:col>
          <xdr:colOff>2000250</xdr:colOff>
          <xdr:row>4</xdr:row>
          <xdr:rowOff>28575</xdr:rowOff>
        </xdr:to>
        <xdr:sp macro="" textlink="">
          <xdr:nvSpPr>
            <xdr:cNvPr id="138241" name="ComboBox1" hidden="1">
              <a:extLst>
                <a:ext uri="{63B3BB69-23CF-44E3-9099-C40C66FF867C}">
                  <a14:compatExt spid="_x0000_s138241"/>
                </a:ext>
                <a:ext uri="{FF2B5EF4-FFF2-40B4-BE49-F238E27FC236}">
                  <a16:creationId xmlns:a16="http://schemas.microsoft.com/office/drawing/2014/main" id="{00000000-0008-0000-2300-0000011C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781050</xdr:colOff>
      <xdr:row>0</xdr:row>
      <xdr:rowOff>381000</xdr:rowOff>
    </xdr:to>
    <xdr:pic>
      <xdr:nvPicPr>
        <xdr:cNvPr id="2" name="BA-Logo">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212725</xdr:colOff>
      <xdr:row>0</xdr:row>
      <xdr:rowOff>133350</xdr:rowOff>
    </xdr:from>
    <xdr:to>
      <xdr:col>5</xdr:col>
      <xdr:colOff>565150</xdr:colOff>
      <xdr:row>0</xdr:row>
      <xdr:rowOff>361950</xdr:rowOff>
    </xdr:to>
    <xdr:sp macro="" textlink="">
      <xdr:nvSpPr>
        <xdr:cNvPr id="3" name="Inhalt">
          <a:hlinkClick xmlns:r="http://schemas.openxmlformats.org/officeDocument/2006/relationships" r:id="rId2"/>
          <a:extLst>
            <a:ext uri="{FF2B5EF4-FFF2-40B4-BE49-F238E27FC236}">
              <a16:creationId xmlns:a16="http://schemas.microsoft.com/office/drawing/2014/main" id="{00000000-0008-0000-2400-000003000000}"/>
            </a:ext>
          </a:extLst>
        </xdr:cNvPr>
        <xdr:cNvSpPr txBox="1"/>
      </xdr:nvSpPr>
      <xdr:spPr>
        <a:xfrm>
          <a:off x="3851275" y="13335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0</xdr:col>
          <xdr:colOff>0</xdr:colOff>
          <xdr:row>2</xdr:row>
          <xdr:rowOff>180975</xdr:rowOff>
        </xdr:from>
        <xdr:to>
          <xdr:col>6</xdr:col>
          <xdr:colOff>19050</xdr:colOff>
          <xdr:row>4</xdr:row>
          <xdr:rowOff>38100</xdr:rowOff>
        </xdr:to>
        <xdr:sp macro="" textlink="">
          <xdr:nvSpPr>
            <xdr:cNvPr id="179201" name="ComboBox1" hidden="1">
              <a:extLst>
                <a:ext uri="{63B3BB69-23CF-44E3-9099-C40C66FF867C}">
                  <a14:compatExt spid="_x0000_s179201"/>
                </a:ext>
                <a:ext uri="{FF2B5EF4-FFF2-40B4-BE49-F238E27FC236}">
                  <a16:creationId xmlns:a16="http://schemas.microsoft.com/office/drawing/2014/main" id="{00000000-0008-0000-2400-000001BC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2" name="BA-Logo">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288925</xdr:colOff>
      <xdr:row>0</xdr:row>
      <xdr:rowOff>76200</xdr:rowOff>
    </xdr:from>
    <xdr:to>
      <xdr:col>4</xdr:col>
      <xdr:colOff>641350</xdr:colOff>
      <xdr:row>0</xdr:row>
      <xdr:rowOff>304800</xdr:rowOff>
    </xdr:to>
    <xdr:sp macro="" textlink="">
      <xdr:nvSpPr>
        <xdr:cNvPr id="5" name="Inhalt">
          <a:hlinkClick xmlns:r="http://schemas.openxmlformats.org/officeDocument/2006/relationships" r:id="rId2"/>
          <a:extLst>
            <a:ext uri="{FF2B5EF4-FFF2-40B4-BE49-F238E27FC236}">
              <a16:creationId xmlns:a16="http://schemas.microsoft.com/office/drawing/2014/main" id="{00000000-0008-0000-2500-000005000000}"/>
            </a:ext>
          </a:extLst>
        </xdr:cNvPr>
        <xdr:cNvSpPr txBox="1"/>
      </xdr:nvSpPr>
      <xdr:spPr>
        <a:xfrm>
          <a:off x="5146675" y="762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0</xdr:col>
          <xdr:colOff>0</xdr:colOff>
          <xdr:row>3</xdr:row>
          <xdr:rowOff>9525</xdr:rowOff>
        </xdr:from>
        <xdr:to>
          <xdr:col>3</xdr:col>
          <xdr:colOff>533400</xdr:colOff>
          <xdr:row>3</xdr:row>
          <xdr:rowOff>295275</xdr:rowOff>
        </xdr:to>
        <xdr:sp macro="" textlink="">
          <xdr:nvSpPr>
            <xdr:cNvPr id="59396" name="ComboBox1" hidden="1">
              <a:extLst>
                <a:ext uri="{63B3BB69-23CF-44E3-9099-C40C66FF867C}">
                  <a14:compatExt spid="_x0000_s59396"/>
                </a:ext>
                <a:ext uri="{FF2B5EF4-FFF2-40B4-BE49-F238E27FC236}">
                  <a16:creationId xmlns:a16="http://schemas.microsoft.com/office/drawing/2014/main" id="{00000000-0008-0000-2500-000004E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55299" name="BA-Logo">
          <a:extLst>
            <a:ext uri="{FF2B5EF4-FFF2-40B4-BE49-F238E27FC236}">
              <a16:creationId xmlns:a16="http://schemas.microsoft.com/office/drawing/2014/main" id="{00000000-0008-0000-2600-000003D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35</xdr:col>
      <xdr:colOff>60325</xdr:colOff>
      <xdr:row>0</xdr:row>
      <xdr:rowOff>104775</xdr:rowOff>
    </xdr:from>
    <xdr:to>
      <xdr:col>36</xdr:col>
      <xdr:colOff>622300</xdr:colOff>
      <xdr:row>0</xdr:row>
      <xdr:rowOff>333375</xdr:rowOff>
    </xdr:to>
    <xdr:sp macro="" textlink="">
      <xdr:nvSpPr>
        <xdr:cNvPr id="5" name="Inhalt">
          <a:hlinkClick xmlns:r="http://schemas.openxmlformats.org/officeDocument/2006/relationships" r:id="rId2"/>
          <a:extLst>
            <a:ext uri="{FF2B5EF4-FFF2-40B4-BE49-F238E27FC236}">
              <a16:creationId xmlns:a16="http://schemas.microsoft.com/office/drawing/2014/main" id="{00000000-0008-0000-2600-000005000000}"/>
            </a:ext>
          </a:extLst>
        </xdr:cNvPr>
        <xdr:cNvSpPr txBox="1"/>
      </xdr:nvSpPr>
      <xdr:spPr>
        <a:xfrm>
          <a:off x="7032625" y="104775"/>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65AE466F-6DD1-4EFF-AAB0-AAC35AB9D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oneCellAnchor>
    <xdr:from>
      <xdr:col>9</xdr:col>
      <xdr:colOff>647700</xdr:colOff>
      <xdr:row>22</xdr:row>
      <xdr:rowOff>0</xdr:rowOff>
    </xdr:from>
    <xdr:ext cx="184731" cy="264560"/>
    <xdr:sp macro="" textlink="">
      <xdr:nvSpPr>
        <xdr:cNvPr id="2" name="Textfeld 1">
          <a:extLst>
            <a:ext uri="{FF2B5EF4-FFF2-40B4-BE49-F238E27FC236}">
              <a16:creationId xmlns:a16="http://schemas.microsoft.com/office/drawing/2014/main" id="{47126EE2-4641-43FB-93DC-7F9026FC47BE}"/>
            </a:ext>
          </a:extLst>
        </xdr:cNvPr>
        <xdr:cNvSpPr txBox="1"/>
      </xdr:nvSpPr>
      <xdr:spPr>
        <a:xfrm>
          <a:off x="11915775"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0</xdr:colOff>
      <xdr:row>0</xdr:row>
      <xdr:rowOff>0</xdr:rowOff>
    </xdr:from>
    <xdr:to>
      <xdr:col>1</xdr:col>
      <xdr:colOff>1771650</xdr:colOff>
      <xdr:row>0</xdr:row>
      <xdr:rowOff>390525</xdr:rowOff>
    </xdr:to>
    <xdr:pic>
      <xdr:nvPicPr>
        <xdr:cNvPr id="3" name="BA-Logo" descr="Statistik-4c-100dpi">
          <a:extLst>
            <a:ext uri="{FF2B5EF4-FFF2-40B4-BE49-F238E27FC236}">
              <a16:creationId xmlns:a16="http://schemas.microsoft.com/office/drawing/2014/main" id="{1465344E-9D4C-4B40-B6E1-425715431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oneCellAnchor>
    <xdr:from>
      <xdr:col>9</xdr:col>
      <xdr:colOff>647700</xdr:colOff>
      <xdr:row>35</xdr:row>
      <xdr:rowOff>0</xdr:rowOff>
    </xdr:from>
    <xdr:ext cx="184731" cy="264560"/>
    <xdr:sp macro="" textlink="">
      <xdr:nvSpPr>
        <xdr:cNvPr id="2" name="Textfeld 1">
          <a:extLst>
            <a:ext uri="{FF2B5EF4-FFF2-40B4-BE49-F238E27FC236}">
              <a16:creationId xmlns:a16="http://schemas.microsoft.com/office/drawing/2014/main" id="{AD14CE28-F77E-4FAF-B0D3-46045F266FF0}"/>
            </a:ext>
          </a:extLst>
        </xdr:cNvPr>
        <xdr:cNvSpPr txBox="1"/>
      </xdr:nvSpPr>
      <xdr:spPr>
        <a:xfrm>
          <a:off x="11915775" y="3259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D37CDA5D-6F6B-4D6D-82D2-2D152386A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609600</xdr:colOff>
      <xdr:row>7</xdr:row>
      <xdr:rowOff>800100</xdr:rowOff>
    </xdr:from>
    <xdr:to>
      <xdr:col>1</xdr:col>
      <xdr:colOff>5010150</xdr:colOff>
      <xdr:row>7</xdr:row>
      <xdr:rowOff>1419225</xdr:rowOff>
    </xdr:to>
    <xdr:grpSp>
      <xdr:nvGrpSpPr>
        <xdr:cNvPr id="4" name="Gruppieren 17">
          <a:extLst>
            <a:ext uri="{FF2B5EF4-FFF2-40B4-BE49-F238E27FC236}">
              <a16:creationId xmlns:a16="http://schemas.microsoft.com/office/drawing/2014/main" id="{BF7CCFC2-8487-4D21-9F9E-13F75D5629E3}"/>
            </a:ext>
          </a:extLst>
        </xdr:cNvPr>
        <xdr:cNvGrpSpPr>
          <a:grpSpLocks/>
        </xdr:cNvGrpSpPr>
      </xdr:nvGrpSpPr>
      <xdr:grpSpPr bwMode="auto">
        <a:xfrm>
          <a:off x="704850" y="5153025"/>
          <a:ext cx="4400550" cy="619125"/>
          <a:chOff x="7439026" y="3362324"/>
          <a:chExt cx="4400549" cy="623476"/>
        </a:xfrm>
      </xdr:grpSpPr>
      <xdr:cxnSp macro="">
        <xdr:nvCxnSpPr>
          <xdr:cNvPr id="5" name="Gerade Verbindung 18">
            <a:extLst>
              <a:ext uri="{FF2B5EF4-FFF2-40B4-BE49-F238E27FC236}">
                <a16:creationId xmlns:a16="http://schemas.microsoft.com/office/drawing/2014/main" id="{605B1AF2-B5F1-43D5-B4AB-740963B5AA26}"/>
              </a:ext>
            </a:extLst>
          </xdr:cNvPr>
          <xdr:cNvCxnSpPr/>
        </xdr:nvCxnSpPr>
        <xdr:spPr bwMode="auto">
          <a:xfrm>
            <a:off x="7886701" y="3707634"/>
            <a:ext cx="33623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Textfeld 14">
            <a:extLst>
              <a:ext uri="{FF2B5EF4-FFF2-40B4-BE49-F238E27FC236}">
                <a16:creationId xmlns:a16="http://schemas.microsoft.com/office/drawing/2014/main" id="{E2947D1F-AB4C-47B6-AFF2-AB43F68BFBAE}"/>
              </a:ext>
            </a:extLst>
          </xdr:cNvPr>
          <xdr:cNvSpPr txBox="1"/>
        </xdr:nvSpPr>
        <xdr:spPr bwMode="auto">
          <a:xfrm>
            <a:off x="7934326" y="3362324"/>
            <a:ext cx="3276599" cy="32612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in sozialversicherungspflichtiger Beschäftigung sind</a:t>
            </a:r>
          </a:p>
        </xdr:txBody>
      </xdr:sp>
      <xdr:sp macro="" textlink="">
        <xdr:nvSpPr>
          <xdr:cNvPr id="7" name="Textfeld 15">
            <a:extLst>
              <a:ext uri="{FF2B5EF4-FFF2-40B4-BE49-F238E27FC236}">
                <a16:creationId xmlns:a16="http://schemas.microsoft.com/office/drawing/2014/main" id="{63682DE7-4E86-4CC7-93D1-060D29FD673F}"/>
              </a:ext>
            </a:extLst>
          </xdr:cNvPr>
          <xdr:cNvSpPr txBox="1"/>
        </xdr:nvSpPr>
        <xdr:spPr bwMode="auto">
          <a:xfrm>
            <a:off x="8172451" y="3736410"/>
            <a:ext cx="2781299" cy="24939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8" name="Textfeld 7">
            <a:extLst>
              <a:ext uri="{FF2B5EF4-FFF2-40B4-BE49-F238E27FC236}">
                <a16:creationId xmlns:a16="http://schemas.microsoft.com/office/drawing/2014/main" id="{A9CAF3AF-FB0A-4CF4-BBB0-CD3F79375246}"/>
              </a:ext>
            </a:extLst>
          </xdr:cNvPr>
          <xdr:cNvSpPr txBox="1"/>
        </xdr:nvSpPr>
        <xdr:spPr bwMode="auto">
          <a:xfrm>
            <a:off x="7439026" y="3592531"/>
            <a:ext cx="495300" cy="26857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EQ  =</a:t>
            </a:r>
          </a:p>
        </xdr:txBody>
      </xdr:sp>
      <xdr:sp macro="" textlink="">
        <xdr:nvSpPr>
          <xdr:cNvPr id="9" name="Textfeld 16">
            <a:extLst>
              <a:ext uri="{FF2B5EF4-FFF2-40B4-BE49-F238E27FC236}">
                <a16:creationId xmlns:a16="http://schemas.microsoft.com/office/drawing/2014/main" id="{4C1A65E8-7856-43F8-A5E4-0D0E56E4D40C}"/>
              </a:ext>
            </a:extLst>
          </xdr:cNvPr>
          <xdr:cNvSpPr txBox="1"/>
        </xdr:nvSpPr>
        <xdr:spPr bwMode="auto">
          <a:xfrm>
            <a:off x="11306175" y="3592531"/>
            <a:ext cx="533400" cy="20143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523875</xdr:colOff>
      <xdr:row>9</xdr:row>
      <xdr:rowOff>904873</xdr:rowOff>
    </xdr:from>
    <xdr:to>
      <xdr:col>1</xdr:col>
      <xdr:colOff>5000625</xdr:colOff>
      <xdr:row>9</xdr:row>
      <xdr:rowOff>1466850</xdr:rowOff>
    </xdr:to>
    <xdr:grpSp>
      <xdr:nvGrpSpPr>
        <xdr:cNvPr id="10" name="Gruppieren 25">
          <a:extLst>
            <a:ext uri="{FF2B5EF4-FFF2-40B4-BE49-F238E27FC236}">
              <a16:creationId xmlns:a16="http://schemas.microsoft.com/office/drawing/2014/main" id="{FE74CB93-5807-40B3-8744-09CE716DE30D}"/>
            </a:ext>
          </a:extLst>
        </xdr:cNvPr>
        <xdr:cNvGrpSpPr>
          <a:grpSpLocks/>
        </xdr:cNvGrpSpPr>
      </xdr:nvGrpSpPr>
      <xdr:grpSpPr bwMode="auto">
        <a:xfrm>
          <a:off x="619125" y="6943723"/>
          <a:ext cx="4476750" cy="561977"/>
          <a:chOff x="7362825" y="3199259"/>
          <a:chExt cx="4476750" cy="786541"/>
        </a:xfrm>
      </xdr:grpSpPr>
      <xdr:cxnSp macro="">
        <xdr:nvCxnSpPr>
          <xdr:cNvPr id="11" name="Gerade Verbindung 18">
            <a:extLst>
              <a:ext uri="{FF2B5EF4-FFF2-40B4-BE49-F238E27FC236}">
                <a16:creationId xmlns:a16="http://schemas.microsoft.com/office/drawing/2014/main" id="{93723F00-3D00-4613-9A29-E474BEBC89E1}"/>
              </a:ext>
            </a:extLst>
          </xdr:cNvPr>
          <xdr:cNvCxnSpPr/>
        </xdr:nvCxnSpPr>
        <xdr:spPr bwMode="auto">
          <a:xfrm>
            <a:off x="7886700" y="3707634"/>
            <a:ext cx="33623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Textfeld 14">
            <a:extLst>
              <a:ext uri="{FF2B5EF4-FFF2-40B4-BE49-F238E27FC236}">
                <a16:creationId xmlns:a16="http://schemas.microsoft.com/office/drawing/2014/main" id="{5490ABB5-EFA3-4125-847E-57357DC20909}"/>
              </a:ext>
            </a:extLst>
          </xdr:cNvPr>
          <xdr:cNvSpPr txBox="1"/>
        </xdr:nvSpPr>
        <xdr:spPr bwMode="auto">
          <a:xfrm>
            <a:off x="7829550" y="3199259"/>
            <a:ext cx="3448050" cy="48919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solidFill>
                  <a:schemeClr val="tx1"/>
                </a:solidFill>
                <a:latin typeface="Arial" pitchFamily="34" charset="0"/>
                <a:cs typeface="Arial" pitchFamily="34" charset="0"/>
              </a:rPr>
              <a:t>Förderungen von Personen, die zum Verbleibsintervall-Ende   weder AB Alg noch RLB </a:t>
            </a:r>
            <a:r>
              <a:rPr lang="de-DE" sz="900" baseline="0">
                <a:solidFill>
                  <a:schemeClr val="tx1"/>
                </a:solidFill>
                <a:latin typeface="Arial" pitchFamily="34" charset="0"/>
                <a:cs typeface="Arial" pitchFamily="34" charset="0"/>
              </a:rPr>
              <a:t>sind</a:t>
            </a:r>
            <a:endParaRPr lang="de-DE" sz="900">
              <a:solidFill>
                <a:schemeClr val="tx1"/>
              </a:solidFill>
              <a:latin typeface="Arial" pitchFamily="34" charset="0"/>
              <a:cs typeface="Arial" pitchFamily="34" charset="0"/>
            </a:endParaRPr>
          </a:p>
        </xdr:txBody>
      </xdr:sp>
      <xdr:sp macro="" textlink="">
        <xdr:nvSpPr>
          <xdr:cNvPr id="13" name="Textfeld 15">
            <a:extLst>
              <a:ext uri="{FF2B5EF4-FFF2-40B4-BE49-F238E27FC236}">
                <a16:creationId xmlns:a16="http://schemas.microsoft.com/office/drawing/2014/main" id="{59ECC17A-52C6-41D9-8177-3BB717BBA663}"/>
              </a:ext>
            </a:extLst>
          </xdr:cNvPr>
          <xdr:cNvSpPr txBox="1"/>
        </xdr:nvSpPr>
        <xdr:spPr bwMode="auto">
          <a:xfrm>
            <a:off x="8172450" y="3736410"/>
            <a:ext cx="2781300" cy="24939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14" name="Textfeld 13">
            <a:extLst>
              <a:ext uri="{FF2B5EF4-FFF2-40B4-BE49-F238E27FC236}">
                <a16:creationId xmlns:a16="http://schemas.microsoft.com/office/drawing/2014/main" id="{F4A3995F-0543-411D-B6A4-6B2A2FE19E48}"/>
              </a:ext>
            </a:extLst>
          </xdr:cNvPr>
          <xdr:cNvSpPr txBox="1"/>
        </xdr:nvSpPr>
        <xdr:spPr bwMode="auto">
          <a:xfrm>
            <a:off x="7362825" y="3592531"/>
            <a:ext cx="571500" cy="26857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NLQ  =</a:t>
            </a:r>
          </a:p>
        </xdr:txBody>
      </xdr:sp>
      <xdr:sp macro="" textlink="">
        <xdr:nvSpPr>
          <xdr:cNvPr id="15" name="Textfeld 16">
            <a:extLst>
              <a:ext uri="{FF2B5EF4-FFF2-40B4-BE49-F238E27FC236}">
                <a16:creationId xmlns:a16="http://schemas.microsoft.com/office/drawing/2014/main" id="{B0251D0F-BEDF-431B-8964-78DA3D42C6C5}"/>
              </a:ext>
            </a:extLst>
          </xdr:cNvPr>
          <xdr:cNvSpPr txBox="1"/>
        </xdr:nvSpPr>
        <xdr:spPr bwMode="auto">
          <a:xfrm>
            <a:off x="11306175" y="3592531"/>
            <a:ext cx="533400" cy="20143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600075</xdr:colOff>
      <xdr:row>11</xdr:row>
      <xdr:rowOff>466726</xdr:rowOff>
    </xdr:from>
    <xdr:to>
      <xdr:col>1</xdr:col>
      <xdr:colOff>5000625</xdr:colOff>
      <xdr:row>11</xdr:row>
      <xdr:rowOff>1038225</xdr:rowOff>
    </xdr:to>
    <xdr:grpSp>
      <xdr:nvGrpSpPr>
        <xdr:cNvPr id="16" name="Gruppieren 31">
          <a:extLst>
            <a:ext uri="{FF2B5EF4-FFF2-40B4-BE49-F238E27FC236}">
              <a16:creationId xmlns:a16="http://schemas.microsoft.com/office/drawing/2014/main" id="{699187A4-FB23-4576-B7D9-D96682D90B61}"/>
            </a:ext>
          </a:extLst>
        </xdr:cNvPr>
        <xdr:cNvGrpSpPr>
          <a:grpSpLocks/>
        </xdr:cNvGrpSpPr>
      </xdr:nvGrpSpPr>
      <xdr:grpSpPr bwMode="auto">
        <a:xfrm>
          <a:off x="695325" y="8239126"/>
          <a:ext cx="4400550" cy="571499"/>
          <a:chOff x="7439026" y="3237629"/>
          <a:chExt cx="4400549" cy="748171"/>
        </a:xfrm>
      </xdr:grpSpPr>
      <xdr:cxnSp macro="">
        <xdr:nvCxnSpPr>
          <xdr:cNvPr id="17" name="Gerade Verbindung 18">
            <a:extLst>
              <a:ext uri="{FF2B5EF4-FFF2-40B4-BE49-F238E27FC236}">
                <a16:creationId xmlns:a16="http://schemas.microsoft.com/office/drawing/2014/main" id="{D472C536-6609-4A93-8C76-49652E2B4106}"/>
              </a:ext>
            </a:extLst>
          </xdr:cNvPr>
          <xdr:cNvCxnSpPr/>
        </xdr:nvCxnSpPr>
        <xdr:spPr bwMode="auto">
          <a:xfrm>
            <a:off x="7886701" y="3707634"/>
            <a:ext cx="33623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Textfeld 14">
            <a:extLst>
              <a:ext uri="{FF2B5EF4-FFF2-40B4-BE49-F238E27FC236}">
                <a16:creationId xmlns:a16="http://schemas.microsoft.com/office/drawing/2014/main" id="{72C32C97-D7A5-4CDE-921F-FE0243F7D70F}"/>
              </a:ext>
            </a:extLst>
          </xdr:cNvPr>
          <xdr:cNvSpPr txBox="1"/>
        </xdr:nvSpPr>
        <xdr:spPr bwMode="auto">
          <a:xfrm>
            <a:off x="7934326" y="3237629"/>
            <a:ext cx="3276599" cy="45082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solidFill>
                  <a:schemeClr val="tx1"/>
                </a:solidFill>
                <a:latin typeface="Arial" pitchFamily="34" charset="0"/>
                <a:cs typeface="Arial" pitchFamily="34" charset="0"/>
              </a:rPr>
              <a:t>Förderungen von Personen, die zum Verbleibsintervall-Ende   AB Alg oder RLB sind</a:t>
            </a:r>
          </a:p>
        </xdr:txBody>
      </xdr:sp>
      <xdr:sp macro="" textlink="">
        <xdr:nvSpPr>
          <xdr:cNvPr id="19" name="Textfeld 15">
            <a:extLst>
              <a:ext uri="{FF2B5EF4-FFF2-40B4-BE49-F238E27FC236}">
                <a16:creationId xmlns:a16="http://schemas.microsoft.com/office/drawing/2014/main" id="{2D5BA65C-C42B-47E7-ABBC-88D980656CAF}"/>
              </a:ext>
            </a:extLst>
          </xdr:cNvPr>
          <xdr:cNvSpPr txBox="1"/>
        </xdr:nvSpPr>
        <xdr:spPr bwMode="auto">
          <a:xfrm>
            <a:off x="8172451" y="3736410"/>
            <a:ext cx="2781299" cy="24939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20" name="Textfeld 19">
            <a:extLst>
              <a:ext uri="{FF2B5EF4-FFF2-40B4-BE49-F238E27FC236}">
                <a16:creationId xmlns:a16="http://schemas.microsoft.com/office/drawing/2014/main" id="{1E5A575A-C65A-48DE-B152-46453CA62E7A}"/>
              </a:ext>
            </a:extLst>
          </xdr:cNvPr>
          <xdr:cNvSpPr txBox="1"/>
        </xdr:nvSpPr>
        <xdr:spPr bwMode="auto">
          <a:xfrm>
            <a:off x="7439026" y="3592531"/>
            <a:ext cx="495300" cy="26857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LQ  =</a:t>
            </a:r>
          </a:p>
        </xdr:txBody>
      </xdr:sp>
      <xdr:sp macro="" textlink="">
        <xdr:nvSpPr>
          <xdr:cNvPr id="21" name="Textfeld 16">
            <a:extLst>
              <a:ext uri="{FF2B5EF4-FFF2-40B4-BE49-F238E27FC236}">
                <a16:creationId xmlns:a16="http://schemas.microsoft.com/office/drawing/2014/main" id="{D0D9C0CC-901D-46EB-B01D-3C96AE0C5920}"/>
              </a:ext>
            </a:extLst>
          </xdr:cNvPr>
          <xdr:cNvSpPr txBox="1"/>
        </xdr:nvSpPr>
        <xdr:spPr bwMode="auto">
          <a:xfrm>
            <a:off x="11306175" y="3592531"/>
            <a:ext cx="533400" cy="20143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600075</xdr:colOff>
      <xdr:row>13</xdr:row>
      <xdr:rowOff>600075</xdr:rowOff>
    </xdr:from>
    <xdr:to>
      <xdr:col>1</xdr:col>
      <xdr:colOff>5143500</xdr:colOff>
      <xdr:row>13</xdr:row>
      <xdr:rowOff>1219200</xdr:rowOff>
    </xdr:to>
    <xdr:grpSp>
      <xdr:nvGrpSpPr>
        <xdr:cNvPr id="22" name="Gruppieren 49">
          <a:extLst>
            <a:ext uri="{FF2B5EF4-FFF2-40B4-BE49-F238E27FC236}">
              <a16:creationId xmlns:a16="http://schemas.microsoft.com/office/drawing/2014/main" id="{57515E49-7888-463E-858F-BBC826DCD1DD}"/>
            </a:ext>
          </a:extLst>
        </xdr:cNvPr>
        <xdr:cNvGrpSpPr>
          <a:grpSpLocks/>
        </xdr:cNvGrpSpPr>
      </xdr:nvGrpSpPr>
      <xdr:grpSpPr bwMode="auto">
        <a:xfrm>
          <a:off x="695325" y="9725025"/>
          <a:ext cx="4543425" cy="619125"/>
          <a:chOff x="7362825" y="3362324"/>
          <a:chExt cx="4543425" cy="623476"/>
        </a:xfrm>
      </xdr:grpSpPr>
      <xdr:cxnSp macro="">
        <xdr:nvCxnSpPr>
          <xdr:cNvPr id="23" name="Gerade Verbindung 18">
            <a:extLst>
              <a:ext uri="{FF2B5EF4-FFF2-40B4-BE49-F238E27FC236}">
                <a16:creationId xmlns:a16="http://schemas.microsoft.com/office/drawing/2014/main" id="{1C270A81-F17C-47AF-9280-1FE62C8B6C18}"/>
              </a:ext>
            </a:extLst>
          </xdr:cNvPr>
          <xdr:cNvCxnSpPr/>
        </xdr:nvCxnSpPr>
        <xdr:spPr bwMode="auto">
          <a:xfrm>
            <a:off x="7886700" y="3707634"/>
            <a:ext cx="34956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 name="Textfeld 14">
            <a:extLst>
              <a:ext uri="{FF2B5EF4-FFF2-40B4-BE49-F238E27FC236}">
                <a16:creationId xmlns:a16="http://schemas.microsoft.com/office/drawing/2014/main" id="{5BFAB355-2A3B-420E-86F4-7FEF4B9A7005}"/>
              </a:ext>
            </a:extLst>
          </xdr:cNvPr>
          <xdr:cNvSpPr txBox="1"/>
        </xdr:nvSpPr>
        <xdr:spPr bwMode="auto">
          <a:xfrm>
            <a:off x="7924800" y="3362324"/>
            <a:ext cx="3276600" cy="32612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an einer weiteren Förderung teilnehmen</a:t>
            </a:r>
          </a:p>
        </xdr:txBody>
      </xdr:sp>
      <xdr:sp macro="" textlink="">
        <xdr:nvSpPr>
          <xdr:cNvPr id="25" name="Textfeld 15">
            <a:extLst>
              <a:ext uri="{FF2B5EF4-FFF2-40B4-BE49-F238E27FC236}">
                <a16:creationId xmlns:a16="http://schemas.microsoft.com/office/drawing/2014/main" id="{564AE797-5590-449C-B8AD-9633BBA7AC48}"/>
              </a:ext>
            </a:extLst>
          </xdr:cNvPr>
          <xdr:cNvSpPr txBox="1"/>
        </xdr:nvSpPr>
        <xdr:spPr bwMode="auto">
          <a:xfrm>
            <a:off x="8172450" y="3736410"/>
            <a:ext cx="2781300" cy="24939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26" name="Textfeld 25">
            <a:extLst>
              <a:ext uri="{FF2B5EF4-FFF2-40B4-BE49-F238E27FC236}">
                <a16:creationId xmlns:a16="http://schemas.microsoft.com/office/drawing/2014/main" id="{4CEE65AF-A38F-4A08-8063-E81D3CE871E9}"/>
              </a:ext>
            </a:extLst>
          </xdr:cNvPr>
          <xdr:cNvSpPr txBox="1"/>
        </xdr:nvSpPr>
        <xdr:spPr bwMode="auto">
          <a:xfrm>
            <a:off x="7362825" y="3592531"/>
            <a:ext cx="571500" cy="26857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FFQ  =</a:t>
            </a:r>
          </a:p>
        </xdr:txBody>
      </xdr:sp>
      <xdr:sp macro="" textlink="">
        <xdr:nvSpPr>
          <xdr:cNvPr id="27" name="Textfeld 16">
            <a:extLst>
              <a:ext uri="{FF2B5EF4-FFF2-40B4-BE49-F238E27FC236}">
                <a16:creationId xmlns:a16="http://schemas.microsoft.com/office/drawing/2014/main" id="{D68782CA-AB93-4FC5-AA2C-F601AB177A12}"/>
              </a:ext>
            </a:extLst>
          </xdr:cNvPr>
          <xdr:cNvSpPr txBox="1"/>
        </xdr:nvSpPr>
        <xdr:spPr bwMode="auto">
          <a:xfrm>
            <a:off x="11372850" y="3592531"/>
            <a:ext cx="533400" cy="20143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276224</xdr:colOff>
      <xdr:row>20</xdr:row>
      <xdr:rowOff>1000125</xdr:rowOff>
    </xdr:from>
    <xdr:to>
      <xdr:col>1</xdr:col>
      <xdr:colOff>5676899</xdr:colOff>
      <xdr:row>20</xdr:row>
      <xdr:rowOff>1543050</xdr:rowOff>
    </xdr:to>
    <xdr:grpSp>
      <xdr:nvGrpSpPr>
        <xdr:cNvPr id="28" name="Gruppieren 99">
          <a:extLst>
            <a:ext uri="{FF2B5EF4-FFF2-40B4-BE49-F238E27FC236}">
              <a16:creationId xmlns:a16="http://schemas.microsoft.com/office/drawing/2014/main" id="{FE906D7F-7325-4368-8740-2C79A7A201BD}"/>
            </a:ext>
          </a:extLst>
        </xdr:cNvPr>
        <xdr:cNvGrpSpPr>
          <a:grpSpLocks/>
        </xdr:cNvGrpSpPr>
      </xdr:nvGrpSpPr>
      <xdr:grpSpPr bwMode="auto">
        <a:xfrm>
          <a:off x="371474" y="18735675"/>
          <a:ext cx="5400675" cy="542925"/>
          <a:chOff x="695325" y="10344149"/>
          <a:chExt cx="4648200" cy="785401"/>
        </a:xfrm>
      </xdr:grpSpPr>
      <xdr:cxnSp macro="">
        <xdr:nvCxnSpPr>
          <xdr:cNvPr id="29" name="Gerade Verbindung 18">
            <a:extLst>
              <a:ext uri="{FF2B5EF4-FFF2-40B4-BE49-F238E27FC236}">
                <a16:creationId xmlns:a16="http://schemas.microsoft.com/office/drawing/2014/main" id="{CDA8C318-0C75-45CF-85F5-2584B0D378AF}"/>
              </a:ext>
            </a:extLst>
          </xdr:cNvPr>
          <xdr:cNvCxnSpPr/>
        </xdr:nvCxnSpPr>
        <xdr:spPr bwMode="auto">
          <a:xfrm>
            <a:off x="1352550" y="10851786"/>
            <a:ext cx="3381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0" name="Textfeld 14">
            <a:extLst>
              <a:ext uri="{FF2B5EF4-FFF2-40B4-BE49-F238E27FC236}">
                <a16:creationId xmlns:a16="http://schemas.microsoft.com/office/drawing/2014/main" id="{97576999-CE6C-4ACF-80C7-B003A9E98F5C}"/>
              </a:ext>
            </a:extLst>
          </xdr:cNvPr>
          <xdr:cNvSpPr txBox="1"/>
        </xdr:nvSpPr>
        <xdr:spPr bwMode="auto">
          <a:xfrm>
            <a:off x="1400175" y="10344149"/>
            <a:ext cx="3505200"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solidFill>
                  <a:schemeClr val="tx1"/>
                </a:solidFill>
                <a:latin typeface="Arial" pitchFamily="34" charset="0"/>
                <a:cs typeface="Arial" pitchFamily="34" charset="0"/>
              </a:rPr>
              <a:t>Förderungen von Personen, die zum Verbleibsintervall-Ende AB Alg oder</a:t>
            </a:r>
            <a:r>
              <a:rPr lang="de-DE" sz="900" baseline="0">
                <a:solidFill>
                  <a:schemeClr val="tx1"/>
                </a:solidFill>
                <a:latin typeface="Arial" pitchFamily="34" charset="0"/>
                <a:cs typeface="Arial" pitchFamily="34" charset="0"/>
              </a:rPr>
              <a:t> </a:t>
            </a:r>
            <a:r>
              <a:rPr lang="de-DE" sz="900">
                <a:solidFill>
                  <a:schemeClr val="tx1"/>
                </a:solidFill>
                <a:latin typeface="Arial" pitchFamily="34" charset="0"/>
                <a:cs typeface="Arial" pitchFamily="34" charset="0"/>
              </a:rPr>
              <a:t>RLB sind und an einer weiteren Förderung teilnehmen</a:t>
            </a:r>
          </a:p>
        </xdr:txBody>
      </xdr:sp>
      <xdr:sp macro="" textlink="">
        <xdr:nvSpPr>
          <xdr:cNvPr id="31" name="Textfeld 15">
            <a:extLst>
              <a:ext uri="{FF2B5EF4-FFF2-40B4-BE49-F238E27FC236}">
                <a16:creationId xmlns:a16="http://schemas.microsoft.com/office/drawing/2014/main" id="{304DA518-2823-40FB-8945-C452F2D45568}"/>
              </a:ext>
            </a:extLst>
          </xdr:cNvPr>
          <xdr:cNvSpPr txBox="1"/>
        </xdr:nvSpPr>
        <xdr:spPr bwMode="auto">
          <a:xfrm>
            <a:off x="1619250" y="10880520"/>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32" name="Textfeld 31">
            <a:extLst>
              <a:ext uri="{FF2B5EF4-FFF2-40B4-BE49-F238E27FC236}">
                <a16:creationId xmlns:a16="http://schemas.microsoft.com/office/drawing/2014/main" id="{575791AB-13C5-4007-88CC-FAB28AB267D5}"/>
              </a:ext>
            </a:extLst>
          </xdr:cNvPr>
          <xdr:cNvSpPr txBox="1"/>
        </xdr:nvSpPr>
        <xdr:spPr bwMode="auto">
          <a:xfrm>
            <a:off x="695325" y="10736850"/>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LB FF  =</a:t>
            </a:r>
          </a:p>
        </xdr:txBody>
      </xdr:sp>
      <xdr:sp macro="" textlink="">
        <xdr:nvSpPr>
          <xdr:cNvPr id="33" name="Textfeld 16">
            <a:extLst>
              <a:ext uri="{FF2B5EF4-FFF2-40B4-BE49-F238E27FC236}">
                <a16:creationId xmlns:a16="http://schemas.microsoft.com/office/drawing/2014/main" id="{E419C882-602A-41BD-A367-AA98E777FF38}"/>
              </a:ext>
            </a:extLst>
          </xdr:cNvPr>
          <xdr:cNvSpPr txBox="1"/>
        </xdr:nvSpPr>
        <xdr:spPr bwMode="auto">
          <a:xfrm>
            <a:off x="4810125" y="10736850"/>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114300</xdr:colOff>
      <xdr:row>24</xdr:row>
      <xdr:rowOff>1104900</xdr:rowOff>
    </xdr:from>
    <xdr:to>
      <xdr:col>1</xdr:col>
      <xdr:colOff>5743575</xdr:colOff>
      <xdr:row>24</xdr:row>
      <xdr:rowOff>1819275</xdr:rowOff>
    </xdr:to>
    <xdr:grpSp>
      <xdr:nvGrpSpPr>
        <xdr:cNvPr id="34" name="Gruppieren 3201">
          <a:extLst>
            <a:ext uri="{FF2B5EF4-FFF2-40B4-BE49-F238E27FC236}">
              <a16:creationId xmlns:a16="http://schemas.microsoft.com/office/drawing/2014/main" id="{201B3890-9277-45B2-BE03-2B92B71439FE}"/>
            </a:ext>
          </a:extLst>
        </xdr:cNvPr>
        <xdr:cNvGrpSpPr>
          <a:grpSpLocks/>
        </xdr:cNvGrpSpPr>
      </xdr:nvGrpSpPr>
      <xdr:grpSpPr bwMode="auto">
        <a:xfrm>
          <a:off x="209550" y="22479000"/>
          <a:ext cx="5629275" cy="714375"/>
          <a:chOff x="228600" y="21574125"/>
          <a:chExt cx="5629275" cy="785401"/>
        </a:xfrm>
      </xdr:grpSpPr>
      <xdr:cxnSp macro="">
        <xdr:nvCxnSpPr>
          <xdr:cNvPr id="35" name="Gerade Verbindung 18">
            <a:extLst>
              <a:ext uri="{FF2B5EF4-FFF2-40B4-BE49-F238E27FC236}">
                <a16:creationId xmlns:a16="http://schemas.microsoft.com/office/drawing/2014/main" id="{9443F857-E1A0-457D-BD0F-D4FBA6687525}"/>
              </a:ext>
            </a:extLst>
          </xdr:cNvPr>
          <xdr:cNvCxnSpPr/>
        </xdr:nvCxnSpPr>
        <xdr:spPr bwMode="auto">
          <a:xfrm>
            <a:off x="838200" y="22081762"/>
            <a:ext cx="44958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6" name="Textfeld 14">
            <a:extLst>
              <a:ext uri="{FF2B5EF4-FFF2-40B4-BE49-F238E27FC236}">
                <a16:creationId xmlns:a16="http://schemas.microsoft.com/office/drawing/2014/main" id="{701D19F1-D28C-456A-A66A-9C29E059046D}"/>
              </a:ext>
            </a:extLst>
          </xdr:cNvPr>
          <xdr:cNvSpPr txBox="1"/>
        </xdr:nvSpPr>
        <xdr:spPr bwMode="auto">
          <a:xfrm>
            <a:off x="733424" y="21574125"/>
            <a:ext cx="4714875"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solidFill>
                  <a:schemeClr val="tx1"/>
                </a:solidFill>
                <a:latin typeface="Arial" pitchFamily="34" charset="0"/>
                <a:cs typeface="Arial" pitchFamily="34" charset="0"/>
              </a:rPr>
              <a:t>Förderungen von Personen, die zum Verbleibsintervall-Ende weder in sozialversicherungspflichtiger Beschäftigung noch in einer Maßnahme sind, noch AB Alg oder RLB und auch nicht arbeitslos gemeldet sind</a:t>
            </a:r>
          </a:p>
        </xdr:txBody>
      </xdr:sp>
      <xdr:sp macro="" textlink="">
        <xdr:nvSpPr>
          <xdr:cNvPr id="37" name="Textfeld 15">
            <a:extLst>
              <a:ext uri="{FF2B5EF4-FFF2-40B4-BE49-F238E27FC236}">
                <a16:creationId xmlns:a16="http://schemas.microsoft.com/office/drawing/2014/main" id="{DF062EB5-8886-4998-A6E6-CC1DE86380FA}"/>
              </a:ext>
            </a:extLst>
          </xdr:cNvPr>
          <xdr:cNvSpPr txBox="1"/>
        </xdr:nvSpPr>
        <xdr:spPr bwMode="auto">
          <a:xfrm>
            <a:off x="1657350" y="22110496"/>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38" name="Textfeld 37">
            <a:extLst>
              <a:ext uri="{FF2B5EF4-FFF2-40B4-BE49-F238E27FC236}">
                <a16:creationId xmlns:a16="http://schemas.microsoft.com/office/drawing/2014/main" id="{85198FC6-9382-452D-8A23-35B72630A340}"/>
              </a:ext>
            </a:extLst>
          </xdr:cNvPr>
          <xdr:cNvSpPr txBox="1"/>
        </xdr:nvSpPr>
        <xdr:spPr bwMode="auto">
          <a:xfrm>
            <a:off x="228600" y="21966825"/>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NinaQ  =</a:t>
            </a:r>
          </a:p>
        </xdr:txBody>
      </xdr:sp>
      <xdr:sp macro="" textlink="">
        <xdr:nvSpPr>
          <xdr:cNvPr id="39" name="Textfeld 16">
            <a:extLst>
              <a:ext uri="{FF2B5EF4-FFF2-40B4-BE49-F238E27FC236}">
                <a16:creationId xmlns:a16="http://schemas.microsoft.com/office/drawing/2014/main" id="{2A0EFFD1-8041-45FF-A1D3-2EFD5897C0A1}"/>
              </a:ext>
            </a:extLst>
          </xdr:cNvPr>
          <xdr:cNvSpPr txBox="1"/>
        </xdr:nvSpPr>
        <xdr:spPr bwMode="auto">
          <a:xfrm>
            <a:off x="5324475" y="21966825"/>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601436</xdr:colOff>
      <xdr:row>15</xdr:row>
      <xdr:rowOff>1813832</xdr:rowOff>
    </xdr:from>
    <xdr:to>
      <xdr:col>1</xdr:col>
      <xdr:colOff>5297261</xdr:colOff>
      <xdr:row>15</xdr:row>
      <xdr:rowOff>2518682</xdr:rowOff>
    </xdr:to>
    <xdr:grpSp>
      <xdr:nvGrpSpPr>
        <xdr:cNvPr id="40" name="Gruppieren 3200">
          <a:extLst>
            <a:ext uri="{FF2B5EF4-FFF2-40B4-BE49-F238E27FC236}">
              <a16:creationId xmlns:a16="http://schemas.microsoft.com/office/drawing/2014/main" id="{4412AE24-1E83-4DCE-9045-38883567BB4E}"/>
            </a:ext>
          </a:extLst>
        </xdr:cNvPr>
        <xdr:cNvGrpSpPr>
          <a:grpSpLocks/>
        </xdr:cNvGrpSpPr>
      </xdr:nvGrpSpPr>
      <xdr:grpSpPr bwMode="auto">
        <a:xfrm>
          <a:off x="696686" y="12329432"/>
          <a:ext cx="4695825" cy="704850"/>
          <a:chOff x="685801" y="13782676"/>
          <a:chExt cx="4695824" cy="709200"/>
        </a:xfrm>
      </xdr:grpSpPr>
      <xdr:cxnSp macro="">
        <xdr:nvCxnSpPr>
          <xdr:cNvPr id="41" name="Gerade Verbindung 18">
            <a:extLst>
              <a:ext uri="{FF2B5EF4-FFF2-40B4-BE49-F238E27FC236}">
                <a16:creationId xmlns:a16="http://schemas.microsoft.com/office/drawing/2014/main" id="{8B0BA218-A462-4615-8539-99C8CBE8A602}"/>
              </a:ext>
            </a:extLst>
          </xdr:cNvPr>
          <xdr:cNvCxnSpPr/>
        </xdr:nvCxnSpPr>
        <xdr:spPr bwMode="auto">
          <a:xfrm>
            <a:off x="1428751" y="14146860"/>
            <a:ext cx="338137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2" name="Textfeld 14">
            <a:extLst>
              <a:ext uri="{FF2B5EF4-FFF2-40B4-BE49-F238E27FC236}">
                <a16:creationId xmlns:a16="http://schemas.microsoft.com/office/drawing/2014/main" id="{2113ED1E-4F6B-461C-A904-DDA2E293BFB7}"/>
              </a:ext>
            </a:extLst>
          </xdr:cNvPr>
          <xdr:cNvSpPr txBox="1"/>
        </xdr:nvSpPr>
        <xdr:spPr bwMode="auto">
          <a:xfrm>
            <a:off x="1476376" y="13782676"/>
            <a:ext cx="3276599" cy="32584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zum Verbleibsintervall-Ende in einer sozialversicherungspflichtigen Ausbildung sind</a:t>
            </a:r>
          </a:p>
        </xdr:txBody>
      </xdr:sp>
      <xdr:sp macro="" textlink="">
        <xdr:nvSpPr>
          <xdr:cNvPr id="43" name="Textfeld 15">
            <a:extLst>
              <a:ext uri="{FF2B5EF4-FFF2-40B4-BE49-F238E27FC236}">
                <a16:creationId xmlns:a16="http://schemas.microsoft.com/office/drawing/2014/main" id="{69F37756-C267-45CC-8053-7C17207FFD20}"/>
              </a:ext>
            </a:extLst>
          </xdr:cNvPr>
          <xdr:cNvSpPr txBox="1"/>
        </xdr:nvSpPr>
        <xdr:spPr bwMode="auto">
          <a:xfrm>
            <a:off x="1714501" y="14185195"/>
            <a:ext cx="2781299" cy="306681"/>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44" name="Textfeld 43">
            <a:extLst>
              <a:ext uri="{FF2B5EF4-FFF2-40B4-BE49-F238E27FC236}">
                <a16:creationId xmlns:a16="http://schemas.microsoft.com/office/drawing/2014/main" id="{2C0D9D66-0DE8-4E4A-8A32-CBE9633CBE20}"/>
              </a:ext>
            </a:extLst>
          </xdr:cNvPr>
          <xdr:cNvSpPr txBox="1"/>
        </xdr:nvSpPr>
        <xdr:spPr bwMode="auto">
          <a:xfrm>
            <a:off x="685801" y="14031854"/>
            <a:ext cx="790575" cy="26834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EQ Ausb  =</a:t>
            </a:r>
          </a:p>
        </xdr:txBody>
      </xdr:sp>
      <xdr:sp macro="" textlink="">
        <xdr:nvSpPr>
          <xdr:cNvPr id="45" name="Textfeld 16">
            <a:extLst>
              <a:ext uri="{FF2B5EF4-FFF2-40B4-BE49-F238E27FC236}">
                <a16:creationId xmlns:a16="http://schemas.microsoft.com/office/drawing/2014/main" id="{9D42B32E-EA16-4C6E-B68E-4FB33B569356}"/>
              </a:ext>
            </a:extLst>
          </xdr:cNvPr>
          <xdr:cNvSpPr txBox="1"/>
        </xdr:nvSpPr>
        <xdr:spPr bwMode="auto">
          <a:xfrm>
            <a:off x="4848225" y="14022271"/>
            <a:ext cx="533400" cy="249178"/>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123825</xdr:colOff>
      <xdr:row>18</xdr:row>
      <xdr:rowOff>923925</xdr:rowOff>
    </xdr:from>
    <xdr:to>
      <xdr:col>1</xdr:col>
      <xdr:colOff>5810250</xdr:colOff>
      <xdr:row>18</xdr:row>
      <xdr:rowOff>1704975</xdr:rowOff>
    </xdr:to>
    <xdr:grpSp>
      <xdr:nvGrpSpPr>
        <xdr:cNvPr id="46" name="Gruppieren 118">
          <a:extLst>
            <a:ext uri="{FF2B5EF4-FFF2-40B4-BE49-F238E27FC236}">
              <a16:creationId xmlns:a16="http://schemas.microsoft.com/office/drawing/2014/main" id="{A4DB509F-DE1A-4AB0-8BA6-1FDD2F2FDB6E}"/>
            </a:ext>
          </a:extLst>
        </xdr:cNvPr>
        <xdr:cNvGrpSpPr>
          <a:grpSpLocks/>
        </xdr:cNvGrpSpPr>
      </xdr:nvGrpSpPr>
      <xdr:grpSpPr bwMode="auto">
        <a:xfrm>
          <a:off x="219075" y="16678275"/>
          <a:ext cx="5686425" cy="781050"/>
          <a:chOff x="695325" y="10344149"/>
          <a:chExt cx="4600575" cy="785401"/>
        </a:xfrm>
      </xdr:grpSpPr>
      <xdr:cxnSp macro="">
        <xdr:nvCxnSpPr>
          <xdr:cNvPr id="47" name="Gerade Verbindung 18">
            <a:extLst>
              <a:ext uri="{FF2B5EF4-FFF2-40B4-BE49-F238E27FC236}">
                <a16:creationId xmlns:a16="http://schemas.microsoft.com/office/drawing/2014/main" id="{E6FB8E7D-4364-417C-89BE-176844249BFA}"/>
              </a:ext>
            </a:extLst>
          </xdr:cNvPr>
          <xdr:cNvCxnSpPr/>
        </xdr:nvCxnSpPr>
        <xdr:spPr bwMode="auto">
          <a:xfrm>
            <a:off x="1333500" y="10851786"/>
            <a:ext cx="3381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 name="Textfeld 14">
            <a:extLst>
              <a:ext uri="{FF2B5EF4-FFF2-40B4-BE49-F238E27FC236}">
                <a16:creationId xmlns:a16="http://schemas.microsoft.com/office/drawing/2014/main" id="{1E505039-518B-47AE-89B9-45E5063071F6}"/>
              </a:ext>
            </a:extLst>
          </xdr:cNvPr>
          <xdr:cNvSpPr txBox="1"/>
        </xdr:nvSpPr>
        <xdr:spPr bwMode="auto">
          <a:xfrm>
            <a:off x="1438275" y="10344149"/>
            <a:ext cx="3276600"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solidFill>
                  <a:schemeClr val="tx1"/>
                </a:solidFill>
                <a:latin typeface="Arial" pitchFamily="34" charset="0"/>
                <a:cs typeface="Arial" pitchFamily="34" charset="0"/>
              </a:rPr>
              <a:t>Förderungen von Personen, die zum Verbleibsintervall-Ende  in sozialversicherungspflichtiger Beschäftigung und zeitgleich Anspruchsberechtigte Alg </a:t>
            </a:r>
            <a:r>
              <a:rPr lang="de-DE" sz="900">
                <a:solidFill>
                  <a:sysClr val="windowText" lastClr="000000"/>
                </a:solidFill>
                <a:latin typeface="Arial" pitchFamily="34" charset="0"/>
                <a:cs typeface="Arial" pitchFamily="34" charset="0"/>
              </a:rPr>
              <a:t>oder</a:t>
            </a:r>
            <a:r>
              <a:rPr lang="de-DE" sz="900">
                <a:solidFill>
                  <a:schemeClr val="tx1"/>
                </a:solidFill>
                <a:latin typeface="Arial" pitchFamily="34" charset="0"/>
                <a:cs typeface="Arial" pitchFamily="34" charset="0"/>
              </a:rPr>
              <a:t> RLB sind</a:t>
            </a:r>
          </a:p>
        </xdr:txBody>
      </xdr:sp>
      <xdr:sp macro="" textlink="">
        <xdr:nvSpPr>
          <xdr:cNvPr id="49" name="Textfeld 15">
            <a:extLst>
              <a:ext uri="{FF2B5EF4-FFF2-40B4-BE49-F238E27FC236}">
                <a16:creationId xmlns:a16="http://schemas.microsoft.com/office/drawing/2014/main" id="{4E9042AD-0FD5-4AC4-978F-AC1D881AC04B}"/>
              </a:ext>
            </a:extLst>
          </xdr:cNvPr>
          <xdr:cNvSpPr txBox="1"/>
        </xdr:nvSpPr>
        <xdr:spPr bwMode="auto">
          <a:xfrm>
            <a:off x="1619250" y="10880520"/>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50" name="Textfeld 49">
            <a:extLst>
              <a:ext uri="{FF2B5EF4-FFF2-40B4-BE49-F238E27FC236}">
                <a16:creationId xmlns:a16="http://schemas.microsoft.com/office/drawing/2014/main" id="{446F3F5F-29B8-4389-B8F7-5BBE82CBC02B}"/>
              </a:ext>
            </a:extLst>
          </xdr:cNvPr>
          <xdr:cNvSpPr txBox="1"/>
        </xdr:nvSpPr>
        <xdr:spPr bwMode="auto">
          <a:xfrm>
            <a:off x="695325" y="10736850"/>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EQ LB  =</a:t>
            </a:r>
          </a:p>
        </xdr:txBody>
      </xdr:sp>
      <xdr:sp macro="" textlink="">
        <xdr:nvSpPr>
          <xdr:cNvPr id="51" name="Textfeld 16">
            <a:extLst>
              <a:ext uri="{FF2B5EF4-FFF2-40B4-BE49-F238E27FC236}">
                <a16:creationId xmlns:a16="http://schemas.microsoft.com/office/drawing/2014/main" id="{0250D633-99F1-4691-A1E6-AC1B5CCD0932}"/>
              </a:ext>
            </a:extLst>
          </xdr:cNvPr>
          <xdr:cNvSpPr txBox="1"/>
        </xdr:nvSpPr>
        <xdr:spPr bwMode="auto">
          <a:xfrm>
            <a:off x="4762500" y="10727271"/>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142874</xdr:colOff>
      <xdr:row>22</xdr:row>
      <xdr:rowOff>885825</xdr:rowOff>
    </xdr:from>
    <xdr:to>
      <xdr:col>1</xdr:col>
      <xdr:colOff>5676899</xdr:colOff>
      <xdr:row>22</xdr:row>
      <xdr:rowOff>1438275</xdr:rowOff>
    </xdr:to>
    <xdr:grpSp>
      <xdr:nvGrpSpPr>
        <xdr:cNvPr id="52" name="Gruppieren 124">
          <a:extLst>
            <a:ext uri="{FF2B5EF4-FFF2-40B4-BE49-F238E27FC236}">
              <a16:creationId xmlns:a16="http://schemas.microsoft.com/office/drawing/2014/main" id="{7214E1AB-026C-412D-B16A-0515206BE94C}"/>
            </a:ext>
          </a:extLst>
        </xdr:cNvPr>
        <xdr:cNvGrpSpPr>
          <a:grpSpLocks/>
        </xdr:cNvGrpSpPr>
      </xdr:nvGrpSpPr>
      <xdr:grpSpPr bwMode="auto">
        <a:xfrm>
          <a:off x="238124" y="20497800"/>
          <a:ext cx="5534025" cy="552450"/>
          <a:chOff x="695325" y="10344149"/>
          <a:chExt cx="4648200" cy="785401"/>
        </a:xfrm>
      </xdr:grpSpPr>
      <xdr:cxnSp macro="">
        <xdr:nvCxnSpPr>
          <xdr:cNvPr id="53" name="Gerade Verbindung 18">
            <a:extLst>
              <a:ext uri="{FF2B5EF4-FFF2-40B4-BE49-F238E27FC236}">
                <a16:creationId xmlns:a16="http://schemas.microsoft.com/office/drawing/2014/main" id="{A4F0A1BF-5B1E-4284-9C6C-9705E6EB4C58}"/>
              </a:ext>
            </a:extLst>
          </xdr:cNvPr>
          <xdr:cNvCxnSpPr/>
        </xdr:nvCxnSpPr>
        <xdr:spPr bwMode="auto">
          <a:xfrm>
            <a:off x="1371600" y="10851786"/>
            <a:ext cx="3381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4" name="Textfeld 14">
            <a:extLst>
              <a:ext uri="{FF2B5EF4-FFF2-40B4-BE49-F238E27FC236}">
                <a16:creationId xmlns:a16="http://schemas.microsoft.com/office/drawing/2014/main" id="{3F7744B1-9F6D-4C63-A300-C610CB6AFAA9}"/>
              </a:ext>
            </a:extLst>
          </xdr:cNvPr>
          <xdr:cNvSpPr txBox="1"/>
        </xdr:nvSpPr>
        <xdr:spPr bwMode="auto">
          <a:xfrm>
            <a:off x="1287351" y="10344149"/>
            <a:ext cx="3536151"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solidFill>
                  <a:schemeClr val="tx1"/>
                </a:solidFill>
                <a:latin typeface="Arial" pitchFamily="34" charset="0"/>
                <a:cs typeface="Arial" pitchFamily="34" charset="0"/>
              </a:rPr>
              <a:t>Förderungen von Personen, die zum Verbleibsintervall-Ende AB Alg oder</a:t>
            </a:r>
            <a:r>
              <a:rPr lang="de-DE" sz="900" baseline="0">
                <a:solidFill>
                  <a:schemeClr val="tx1"/>
                </a:solidFill>
                <a:latin typeface="Arial" pitchFamily="34" charset="0"/>
                <a:cs typeface="Arial" pitchFamily="34" charset="0"/>
              </a:rPr>
              <a:t> RLB </a:t>
            </a:r>
            <a:r>
              <a:rPr lang="de-DE" sz="900">
                <a:solidFill>
                  <a:schemeClr val="tx1"/>
                </a:solidFill>
                <a:latin typeface="Arial" pitchFamily="34" charset="0"/>
                <a:cs typeface="Arial" pitchFamily="34" charset="0"/>
              </a:rPr>
              <a:t>und arbeitslos gemeldet sind</a:t>
            </a:r>
          </a:p>
        </xdr:txBody>
      </xdr:sp>
      <xdr:sp macro="" textlink="">
        <xdr:nvSpPr>
          <xdr:cNvPr id="55" name="Textfeld 15">
            <a:extLst>
              <a:ext uri="{FF2B5EF4-FFF2-40B4-BE49-F238E27FC236}">
                <a16:creationId xmlns:a16="http://schemas.microsoft.com/office/drawing/2014/main" id="{06660739-C82B-4A56-BCEE-3231DB8B8A50}"/>
              </a:ext>
            </a:extLst>
          </xdr:cNvPr>
          <xdr:cNvSpPr txBox="1"/>
        </xdr:nvSpPr>
        <xdr:spPr bwMode="auto">
          <a:xfrm>
            <a:off x="1619250" y="10880520"/>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56" name="Textfeld 55">
            <a:extLst>
              <a:ext uri="{FF2B5EF4-FFF2-40B4-BE49-F238E27FC236}">
                <a16:creationId xmlns:a16="http://schemas.microsoft.com/office/drawing/2014/main" id="{04FFF6D0-3E86-42CC-B9EA-E3BAEAD0357C}"/>
              </a:ext>
            </a:extLst>
          </xdr:cNvPr>
          <xdr:cNvSpPr txBox="1"/>
        </xdr:nvSpPr>
        <xdr:spPr bwMode="auto">
          <a:xfrm>
            <a:off x="695325" y="10736850"/>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LB  Alo  =</a:t>
            </a:r>
          </a:p>
        </xdr:txBody>
      </xdr:sp>
      <xdr:sp macro="" textlink="">
        <xdr:nvSpPr>
          <xdr:cNvPr id="57" name="Textfeld 16">
            <a:extLst>
              <a:ext uri="{FF2B5EF4-FFF2-40B4-BE49-F238E27FC236}">
                <a16:creationId xmlns:a16="http://schemas.microsoft.com/office/drawing/2014/main" id="{EABA460C-23BF-4D8A-8CBE-2AC26C1E7D38}"/>
              </a:ext>
            </a:extLst>
          </xdr:cNvPr>
          <xdr:cNvSpPr txBox="1"/>
        </xdr:nvSpPr>
        <xdr:spPr bwMode="auto">
          <a:xfrm>
            <a:off x="4810125" y="10736850"/>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1</xdr:col>
      <xdr:colOff>609600</xdr:colOff>
      <xdr:row>26</xdr:row>
      <xdr:rowOff>1000125</xdr:rowOff>
    </xdr:from>
    <xdr:to>
      <xdr:col>1</xdr:col>
      <xdr:colOff>5248275</xdr:colOff>
      <xdr:row>26</xdr:row>
      <xdr:rowOff>1781175</xdr:rowOff>
    </xdr:to>
    <xdr:grpSp>
      <xdr:nvGrpSpPr>
        <xdr:cNvPr id="58" name="Gruppieren 131">
          <a:extLst>
            <a:ext uri="{FF2B5EF4-FFF2-40B4-BE49-F238E27FC236}">
              <a16:creationId xmlns:a16="http://schemas.microsoft.com/office/drawing/2014/main" id="{703E07D3-172C-47CA-A98E-567C71FA0987}"/>
            </a:ext>
          </a:extLst>
        </xdr:cNvPr>
        <xdr:cNvGrpSpPr>
          <a:grpSpLocks/>
        </xdr:cNvGrpSpPr>
      </xdr:nvGrpSpPr>
      <xdr:grpSpPr bwMode="auto">
        <a:xfrm>
          <a:off x="704850" y="24431625"/>
          <a:ext cx="4638675" cy="781050"/>
          <a:chOff x="228600" y="21574125"/>
          <a:chExt cx="4638675" cy="785401"/>
        </a:xfrm>
      </xdr:grpSpPr>
      <xdr:cxnSp macro="">
        <xdr:nvCxnSpPr>
          <xdr:cNvPr id="59" name="Gerade Verbindung 18">
            <a:extLst>
              <a:ext uri="{FF2B5EF4-FFF2-40B4-BE49-F238E27FC236}">
                <a16:creationId xmlns:a16="http://schemas.microsoft.com/office/drawing/2014/main" id="{20A4BA3B-3F20-450B-AC59-88CFF3429048}"/>
              </a:ext>
            </a:extLst>
          </xdr:cNvPr>
          <xdr:cNvCxnSpPr/>
        </xdr:nvCxnSpPr>
        <xdr:spPr bwMode="auto">
          <a:xfrm>
            <a:off x="828675" y="22081762"/>
            <a:ext cx="34956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0" name="Textfeld 14">
            <a:extLst>
              <a:ext uri="{FF2B5EF4-FFF2-40B4-BE49-F238E27FC236}">
                <a16:creationId xmlns:a16="http://schemas.microsoft.com/office/drawing/2014/main" id="{5D4738D7-2DC5-41D8-844F-3A7E97CB0E51}"/>
              </a:ext>
            </a:extLst>
          </xdr:cNvPr>
          <xdr:cNvSpPr txBox="1"/>
        </xdr:nvSpPr>
        <xdr:spPr bwMode="auto">
          <a:xfrm>
            <a:off x="942975" y="21574125"/>
            <a:ext cx="3276600" cy="50763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Förderungen von Personen, die innerhalb eines Verbleibsintervalls an mehr als 7 Tagen sozialversicherungspflichtig beschäftigt waren</a:t>
            </a:r>
          </a:p>
        </xdr:txBody>
      </xdr:sp>
      <xdr:sp macro="" textlink="">
        <xdr:nvSpPr>
          <xdr:cNvPr id="61" name="Textfeld 15">
            <a:extLst>
              <a:ext uri="{FF2B5EF4-FFF2-40B4-BE49-F238E27FC236}">
                <a16:creationId xmlns:a16="http://schemas.microsoft.com/office/drawing/2014/main" id="{85E7242B-B1FC-4049-939E-17046361573D}"/>
              </a:ext>
            </a:extLst>
          </xdr:cNvPr>
          <xdr:cNvSpPr txBox="1"/>
        </xdr:nvSpPr>
        <xdr:spPr bwMode="auto">
          <a:xfrm>
            <a:off x="1190625" y="22110496"/>
            <a:ext cx="2781300" cy="2490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Beendete Förderungen insgesamt </a:t>
            </a:r>
            <a:endParaRPr lang="de-DE" sz="900" baseline="-25000">
              <a:latin typeface="Arial" pitchFamily="34" charset="0"/>
              <a:cs typeface="Arial" pitchFamily="34" charset="0"/>
            </a:endParaRPr>
          </a:p>
        </xdr:txBody>
      </xdr:sp>
      <xdr:sp macro="" textlink="">
        <xdr:nvSpPr>
          <xdr:cNvPr id="62" name="Textfeld 61">
            <a:extLst>
              <a:ext uri="{FF2B5EF4-FFF2-40B4-BE49-F238E27FC236}">
                <a16:creationId xmlns:a16="http://schemas.microsoft.com/office/drawing/2014/main" id="{A6B3320E-DEE3-41EE-BBF2-9098FADF5546}"/>
              </a:ext>
            </a:extLst>
          </xdr:cNvPr>
          <xdr:cNvSpPr txBox="1"/>
        </xdr:nvSpPr>
        <xdr:spPr bwMode="auto">
          <a:xfrm>
            <a:off x="228600" y="21966825"/>
            <a:ext cx="685800" cy="268186"/>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Svp7  =</a:t>
            </a:r>
          </a:p>
        </xdr:txBody>
      </xdr:sp>
      <xdr:sp macro="" textlink="">
        <xdr:nvSpPr>
          <xdr:cNvPr id="63" name="Textfeld 16">
            <a:extLst>
              <a:ext uri="{FF2B5EF4-FFF2-40B4-BE49-F238E27FC236}">
                <a16:creationId xmlns:a16="http://schemas.microsoft.com/office/drawing/2014/main" id="{8B32D179-5AC5-440E-B75F-AE89ECD55DAF}"/>
              </a:ext>
            </a:extLst>
          </xdr:cNvPr>
          <xdr:cNvSpPr txBox="1"/>
        </xdr:nvSpPr>
        <xdr:spPr bwMode="auto">
          <a:xfrm>
            <a:off x="4333875" y="21957247"/>
            <a:ext cx="533400" cy="201139"/>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19D9263-3200-41CD-9141-4549C2EEB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9127DA46-4D79-4E82-B68E-BAB4092512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77C5C48E-702B-46EE-A855-4BD69B34E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38100</xdr:rowOff>
    </xdr:from>
    <xdr:to>
      <xdr:col>2</xdr:col>
      <xdr:colOff>123825</xdr:colOff>
      <xdr:row>1</xdr:row>
      <xdr:rowOff>0</xdr:rowOff>
    </xdr:to>
    <xdr:pic>
      <xdr:nvPicPr>
        <xdr:cNvPr id="2" name="Picture 3" descr="Statistik-4c-200">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38100"/>
          <a:ext cx="1905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76200</xdr:colOff>
      <xdr:row>0</xdr:row>
      <xdr:rowOff>381000</xdr:rowOff>
    </xdr:to>
    <xdr:pic>
      <xdr:nvPicPr>
        <xdr:cNvPr id="1035" name="BA-Logo">
          <a:extLst>
            <a:ext uri="{FF2B5EF4-FFF2-40B4-BE49-F238E27FC236}">
              <a16:creationId xmlns:a16="http://schemas.microsoft.com/office/drawing/2014/main" id="{00000000-0008-0000-1C00-00000B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669925</xdr:colOff>
      <xdr:row>0</xdr:row>
      <xdr:rowOff>95250</xdr:rowOff>
    </xdr:from>
    <xdr:to>
      <xdr:col>6</xdr:col>
      <xdr:colOff>155575</xdr:colOff>
      <xdr:row>0</xdr:row>
      <xdr:rowOff>323850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1C00-000004000000}"/>
            </a:ext>
          </a:extLst>
        </xdr:cNvPr>
        <xdr:cNvSpPr txBox="1"/>
      </xdr:nvSpPr>
      <xdr:spPr>
        <a:xfrm>
          <a:off x="4298950" y="9525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76200</xdr:colOff>
      <xdr:row>0</xdr:row>
      <xdr:rowOff>381000</xdr:rowOff>
    </xdr:to>
    <xdr:pic>
      <xdr:nvPicPr>
        <xdr:cNvPr id="6151" name="BA-Logo">
          <a:extLst>
            <a:ext uri="{FF2B5EF4-FFF2-40B4-BE49-F238E27FC236}">
              <a16:creationId xmlns:a16="http://schemas.microsoft.com/office/drawing/2014/main" id="{00000000-0008-0000-1D00-0000071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127000</xdr:colOff>
      <xdr:row>0</xdr:row>
      <xdr:rowOff>95250</xdr:rowOff>
    </xdr:from>
    <xdr:to>
      <xdr:col>6</xdr:col>
      <xdr:colOff>479425</xdr:colOff>
      <xdr:row>0</xdr:row>
      <xdr:rowOff>323850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1D00-000004000000}"/>
            </a:ext>
          </a:extLst>
        </xdr:cNvPr>
        <xdr:cNvSpPr txBox="1"/>
      </xdr:nvSpPr>
      <xdr:spPr>
        <a:xfrm>
          <a:off x="4575175" y="9525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66675</xdr:colOff>
      <xdr:row>0</xdr:row>
      <xdr:rowOff>381000</xdr:rowOff>
    </xdr:to>
    <xdr:pic>
      <xdr:nvPicPr>
        <xdr:cNvPr id="7169" name="BA-Logo">
          <a:extLst>
            <a:ext uri="{FF2B5EF4-FFF2-40B4-BE49-F238E27FC236}">
              <a16:creationId xmlns:a16="http://schemas.microsoft.com/office/drawing/2014/main" id="{00000000-0008-0000-1E00-0000011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50800</xdr:colOff>
      <xdr:row>0</xdr:row>
      <xdr:rowOff>114300</xdr:rowOff>
    </xdr:from>
    <xdr:to>
      <xdr:col>6</xdr:col>
      <xdr:colOff>403225</xdr:colOff>
      <xdr:row>0</xdr:row>
      <xdr:rowOff>342900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1E00-000004000000}"/>
            </a:ext>
          </a:extLst>
        </xdr:cNvPr>
        <xdr:cNvSpPr txBox="1"/>
      </xdr:nvSpPr>
      <xdr:spPr>
        <a:xfrm>
          <a:off x="4508500" y="11430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781050</xdr:colOff>
      <xdr:row>0</xdr:row>
      <xdr:rowOff>381000</xdr:rowOff>
    </xdr:to>
    <xdr:pic>
      <xdr:nvPicPr>
        <xdr:cNvPr id="8193" name="BA-Logo">
          <a:extLst>
            <a:ext uri="{FF2B5EF4-FFF2-40B4-BE49-F238E27FC236}">
              <a16:creationId xmlns:a16="http://schemas.microsoft.com/office/drawing/2014/main" id="{00000000-0008-0000-1F00-0000012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212725</xdr:colOff>
      <xdr:row>0</xdr:row>
      <xdr:rowOff>133350</xdr:rowOff>
    </xdr:from>
    <xdr:to>
      <xdr:col>5</xdr:col>
      <xdr:colOff>565150</xdr:colOff>
      <xdr:row>0</xdr:row>
      <xdr:rowOff>361950</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1F00-000004000000}"/>
            </a:ext>
          </a:extLst>
        </xdr:cNvPr>
        <xdr:cNvSpPr txBox="1"/>
      </xdr:nvSpPr>
      <xdr:spPr>
        <a:xfrm>
          <a:off x="3851275" y="133350"/>
          <a:ext cx="12192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xdr:twoCellAnchor>
    <xdr:from>
      <xdr:col>0</xdr:col>
      <xdr:colOff>476250</xdr:colOff>
      <xdr:row>44</xdr:row>
      <xdr:rowOff>57150</xdr:rowOff>
    </xdr:from>
    <xdr:to>
      <xdr:col>9</xdr:col>
      <xdr:colOff>409575</xdr:colOff>
      <xdr:row>67</xdr:row>
      <xdr:rowOff>114300</xdr:rowOff>
    </xdr:to>
    <xdr:graphicFrame macro="">
      <xdr:nvGraphicFramePr>
        <xdr:cNvPr id="5" name="Diagramm 4">
          <a:extLst>
            <a:ext uri="{FF2B5EF4-FFF2-40B4-BE49-F238E27FC236}">
              <a16:creationId xmlns:a16="http://schemas.microsoft.com/office/drawing/2014/main" id="{00000000-0008-0000-1F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0.00803</cdr:x>
      <cdr:y>0.01151</cdr:y>
    </cdr:from>
    <cdr:to>
      <cdr:x>0.0314</cdr:x>
      <cdr:y>0.06585</cdr:y>
    </cdr:to>
    <cdr:sp macro="" textlink="">
      <cdr:nvSpPr>
        <cdr:cNvPr id="3" name="Textfeld 2"/>
        <cdr:cNvSpPr txBox="1"/>
      </cdr:nvSpPr>
      <cdr:spPr>
        <a:xfrm xmlns:a="http://schemas.openxmlformats.org/drawingml/2006/main">
          <a:off x="63500" y="50800"/>
          <a:ext cx="184731" cy="239809"/>
        </a:xfrm>
        <a:prstGeom xmlns:a="http://schemas.openxmlformats.org/drawingml/2006/main" prst="rect">
          <a:avLst/>
        </a:prstGeom>
      </cdr:spPr>
      <cdr:txBody>
        <a:bodyPr xmlns:a="http://schemas.openxmlformats.org/drawingml/2006/main" vertOverflow="clip" vert="horz" wrap="none" rtlCol="0">
          <a:spAutoFit/>
        </a:bodyPr>
        <a:lstStyle xmlns:a="http://schemas.openxmlformats.org/drawingml/2006/main"/>
        <a:p xmlns:a="http://schemas.openxmlformats.org/drawingml/2006/main">
          <a:endParaRPr lang="de-DE" sz="1000" b="1">
            <a:solidFill>
              <a:srgbClr val="404040"/>
            </a:solidFill>
            <a:latin typeface="Arial" panose="020B0604020202020204" pitchFamily="34" charset="0"/>
          </a:endParaRPr>
        </a:p>
      </cdr:txBody>
    </cdr:sp>
  </cdr:relSizeAnchor>
  <cdr:relSizeAnchor xmlns:cdr="http://schemas.openxmlformats.org/drawingml/2006/chartDrawing">
    <cdr:from>
      <cdr:x>0.00803</cdr:x>
      <cdr:y>0.01151</cdr:y>
    </cdr:from>
    <cdr:to>
      <cdr:x>0.23961</cdr:x>
      <cdr:y>0.06585</cdr:y>
    </cdr:to>
    <cdr:sp macro="" textlink="">
      <cdr:nvSpPr>
        <cdr:cNvPr id="6" name="Textfeld 5"/>
        <cdr:cNvSpPr txBox="1"/>
      </cdr:nvSpPr>
      <cdr:spPr>
        <a:xfrm xmlns:a="http://schemas.openxmlformats.org/drawingml/2006/main">
          <a:off x="63500" y="50800"/>
          <a:ext cx="1830758" cy="239809"/>
        </a:xfrm>
        <a:prstGeom xmlns:a="http://schemas.openxmlformats.org/drawingml/2006/main" prst="rect">
          <a:avLst/>
        </a:prstGeom>
      </cdr:spPr>
      <cdr:txBody>
        <a:bodyPr xmlns:a="http://schemas.openxmlformats.org/drawingml/2006/main" vertOverflow="clip" vert="horz" wrap="none" rtlCol="0">
          <a:spAutoFit/>
        </a:bodyPr>
        <a:lstStyle xmlns:a="http://schemas.openxmlformats.org/drawingml/2006/main"/>
        <a:p xmlns:a="http://schemas.openxmlformats.org/drawingml/2006/main">
          <a:r>
            <a:rPr lang="de-DE" sz="1000" b="1">
              <a:solidFill>
                <a:srgbClr val="404040"/>
              </a:solidFill>
              <a:latin typeface="Arial" panose="020B0604020202020204" pitchFamily="34" charset="0"/>
            </a:rPr>
            <a:t>Bestand an Rehabilitanden</a:t>
          </a:r>
        </a:p>
      </cdr:txBody>
    </cdr:sp>
  </cdr:relSizeAnchor>
  <cdr:relSizeAnchor xmlns:cdr="http://schemas.openxmlformats.org/drawingml/2006/chartDrawing">
    <cdr:from>
      <cdr:x>0.00803</cdr:x>
      <cdr:y>0.04858</cdr:y>
    </cdr:from>
    <cdr:to>
      <cdr:x>0.55422</cdr:x>
      <cdr:y>0.09932</cdr:y>
    </cdr:to>
    <cdr:sp macro="" textlink="'4 - Zeitreihe'!$A$4">
      <cdr:nvSpPr>
        <cdr:cNvPr id="7" name="Textfeld 6"/>
        <cdr:cNvSpPr txBox="1"/>
      </cdr:nvSpPr>
      <cdr:spPr>
        <a:xfrm xmlns:a="http://schemas.openxmlformats.org/drawingml/2006/main">
          <a:off x="63482" y="204986"/>
          <a:ext cx="4318017" cy="214113"/>
        </a:xfrm>
        <a:prstGeom xmlns:a="http://schemas.openxmlformats.org/drawingml/2006/main" prst="rect">
          <a:avLst/>
        </a:prstGeom>
      </cdr:spPr>
      <cdr:txBody>
        <a:bodyPr xmlns:a="http://schemas.openxmlformats.org/drawingml/2006/main" vertOverflow="clip" vert="horz" wrap="square" rtlCol="0">
          <a:spAutoFit/>
        </a:bodyPr>
        <a:lstStyle xmlns:a="http://schemas.openxmlformats.org/drawingml/2006/main"/>
        <a:p xmlns:a="http://schemas.openxmlformats.org/drawingml/2006/main">
          <a:fld id="{C57319F9-5F3A-45C3-B53D-78BEE5F0858A}" type="TxLink">
            <a:rPr lang="en-US" sz="800" b="0" i="0" u="none" strike="noStrike">
              <a:solidFill>
                <a:srgbClr val="000000"/>
              </a:solidFill>
              <a:latin typeface="Arial"/>
              <a:cs typeface="Arial"/>
            </a:rPr>
            <a:pPr/>
            <a:t>Deutschland (Gebietsstand Juni 2024)</a:t>
          </a:fld>
          <a:endParaRPr lang="de-DE" sz="800" b="0">
            <a:solidFill>
              <a:srgbClr val="404040"/>
            </a:solidFill>
            <a:latin typeface="Arial" panose="020B0604020202020204" pitchFamily="34" charset="0"/>
          </a:endParaRPr>
        </a:p>
      </cdr:txBody>
    </cdr:sp>
  </cdr:relSizeAnchor>
  <cdr:relSizeAnchor xmlns:cdr="http://schemas.openxmlformats.org/drawingml/2006/chartDrawing">
    <cdr:from>
      <cdr:x>0.00803</cdr:x>
      <cdr:y>0.07896</cdr:y>
    </cdr:from>
    <cdr:to>
      <cdr:x>0.1988</cdr:x>
      <cdr:y>0.1266</cdr:y>
    </cdr:to>
    <cdr:sp macro="" textlink="">
      <cdr:nvSpPr>
        <cdr:cNvPr id="8" name="Textfeld 7"/>
        <cdr:cNvSpPr txBox="1"/>
      </cdr:nvSpPr>
      <cdr:spPr>
        <a:xfrm xmlns:a="http://schemas.openxmlformats.org/drawingml/2006/main">
          <a:off x="63500" y="348459"/>
          <a:ext cx="1508125" cy="210250"/>
        </a:xfrm>
        <a:prstGeom xmlns:a="http://schemas.openxmlformats.org/drawingml/2006/main" prst="rect">
          <a:avLst/>
        </a:prstGeom>
      </cdr:spPr>
      <cdr:txBody>
        <a:bodyPr xmlns:a="http://schemas.openxmlformats.org/drawingml/2006/main" vertOverflow="clip" vert="horz" wrap="square" rtlCol="0">
          <a:spAutoFit/>
        </a:bodyPr>
        <a:lstStyle xmlns:a="http://schemas.openxmlformats.org/drawingml/2006/main"/>
        <a:p xmlns:a="http://schemas.openxmlformats.org/drawingml/2006/main">
          <a:r>
            <a:rPr lang="de-DE" sz="800" b="0">
              <a:solidFill>
                <a:srgbClr val="404040"/>
              </a:solidFill>
              <a:latin typeface="Arial" panose="020B0604020202020204" pitchFamily="34" charset="0"/>
            </a:rPr>
            <a:t>Jahresdurchschnitte</a:t>
          </a:r>
        </a:p>
      </cdr:txBody>
    </cdr:sp>
  </cdr:relSizeAnchor>
</c:userShapes>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1819275</xdr:colOff>
      <xdr:row>0</xdr:row>
      <xdr:rowOff>381000</xdr:rowOff>
    </xdr:to>
    <xdr:pic>
      <xdr:nvPicPr>
        <xdr:cNvPr id="17412" name="BA-Logo">
          <a:extLst>
            <a:ext uri="{FF2B5EF4-FFF2-40B4-BE49-F238E27FC236}">
              <a16:creationId xmlns:a16="http://schemas.microsoft.com/office/drawing/2014/main" id="{00000000-0008-0000-2000-0000044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819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307975</xdr:colOff>
      <xdr:row>0</xdr:row>
      <xdr:rowOff>104775</xdr:rowOff>
    </xdr:from>
    <xdr:to>
      <xdr:col>4</xdr:col>
      <xdr:colOff>660400</xdr:colOff>
      <xdr:row>0</xdr:row>
      <xdr:rowOff>333375</xdr:rowOff>
    </xdr:to>
    <xdr:sp macro="" textlink="">
      <xdr:nvSpPr>
        <xdr:cNvPr id="4" name="Inhalt">
          <a:hlinkClick xmlns:r="http://schemas.openxmlformats.org/officeDocument/2006/relationships" r:id="rId2"/>
          <a:extLst>
            <a:ext uri="{FF2B5EF4-FFF2-40B4-BE49-F238E27FC236}">
              <a16:creationId xmlns:a16="http://schemas.microsoft.com/office/drawing/2014/main" id="{00000000-0008-0000-2000-000004000000}"/>
            </a:ext>
          </a:extLst>
        </xdr:cNvPr>
        <xdr:cNvSpPr txBox="1"/>
      </xdr:nvSpPr>
      <xdr:spPr>
        <a:xfrm>
          <a:off x="5070475" y="104775"/>
          <a:ext cx="1181100" cy="2286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lang="de-DE" sz="1000" b="0" i="0" u="words">
              <a:solidFill>
                <a:srgbClr xmlns:mc="http://schemas.openxmlformats.org/markup-compatibility/2006" xmlns:a14="http://schemas.microsoft.com/office/drawing/2010/main" val="0000FF" mc:Ignorable="a14" a14:legacySpreadsheetColorIndex="12"/>
              </a:solidFill>
              <a:latin typeface="Arial"/>
            </a:rPr>
            <a:t>zurück zum Inhalt</a:t>
          </a:r>
        </a:p>
      </xdr:txBody>
    </xdr:sp>
    <xdr:clientData fPrintsWithSheet="0"/>
  </xdr:twoCellAnchor>
  <mc:AlternateContent xmlns:mc="http://schemas.openxmlformats.org/markup-compatibility/2006">
    <mc:Choice xmlns:a14="http://schemas.microsoft.com/office/drawing/2010/main" Requires="a14">
      <xdr:twoCellAnchor editAs="oneCell">
        <xdr:from>
          <xdr:col>8</xdr:col>
          <xdr:colOff>7284</xdr:colOff>
          <xdr:row>4</xdr:row>
          <xdr:rowOff>64994</xdr:rowOff>
        </xdr:from>
        <xdr:to>
          <xdr:col>9</xdr:col>
          <xdr:colOff>779369</xdr:colOff>
          <xdr:row>5</xdr:row>
          <xdr:rowOff>122144</xdr:rowOff>
        </xdr:to>
        <xdr:sp macro="" textlink="">
          <xdr:nvSpPr>
            <xdr:cNvPr id="161793" name="ComboBox1" hidden="1">
              <a:extLst>
                <a:ext uri="{63B3BB69-23CF-44E3-9099-C40C66FF867C}">
                  <a14:compatExt spid="_x0000_s161793"/>
                </a:ext>
                <a:ext uri="{FF2B5EF4-FFF2-40B4-BE49-F238E27FC236}">
                  <a16:creationId xmlns:a16="http://schemas.microsoft.com/office/drawing/2014/main" id="{00000000-0008-0000-2000-00000178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openxmlformats.org/officeDocument/2006/relationships/image" Target="../media/image6.emf"/><Relationship Id="rId4" Type="http://schemas.openxmlformats.org/officeDocument/2006/relationships/control" Target="../activeX/activeX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2.bin"/><Relationship Id="rId7" Type="http://schemas.openxmlformats.org/officeDocument/2006/relationships/image" Target="../media/image7.emf"/><Relationship Id="rId2" Type="http://schemas.openxmlformats.org/officeDocument/2006/relationships/hyperlink" Target="https://statistik.arbeitsagentur.de/DE/Statischer-Content/Statistiken/Fachstatistiken/Foerderung-und-berufliche-Rehabilitation/Generische-Publikationen/Plausibilitaet-XSozial.pdf?__blob=publicationFile&amp;v=45" TargetMode="External"/><Relationship Id="rId1" Type="http://schemas.openxmlformats.org/officeDocument/2006/relationships/hyperlink" Target="http://statistik.arbeitsagentur.de/Statischer-Content/Statistik-nach-Themen/Arbeitsmarktpolitische-Massnahmen/Generische-Publikationen/Plausibilitaet-XSozial.pdf" TargetMode="External"/><Relationship Id="rId6" Type="http://schemas.openxmlformats.org/officeDocument/2006/relationships/control" Target="../activeX/activeX2.xml"/><Relationship Id="rId5" Type="http://schemas.openxmlformats.org/officeDocument/2006/relationships/vmlDrawing" Target="../drawings/vmlDrawing2.vml"/><Relationship Id="rId4"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3.bin"/><Relationship Id="rId7" Type="http://schemas.openxmlformats.org/officeDocument/2006/relationships/image" Target="../media/image8.emf"/><Relationship Id="rId2" Type="http://schemas.openxmlformats.org/officeDocument/2006/relationships/hyperlink" Target="https://statistik.arbeitsagentur.de/DE/Statischer-Content/Statistiken/Fachstatistiken/Foerderung-und-berufliche-Rehabilitation/Generische-Publikationen/Plausibilitaet-XSozial.pdf?__blob=publicationFile&amp;v=45" TargetMode="External"/><Relationship Id="rId1" Type="http://schemas.openxmlformats.org/officeDocument/2006/relationships/hyperlink" Target="http://statistik.arbeitsagentur.de/Statischer-Content/Statistik-nach-Themen/Arbeitsmarktpolitische-Massnahmen/Generische-Publikationen/Plausibilitaet-XSozial.pdf" TargetMode="External"/><Relationship Id="rId6" Type="http://schemas.openxmlformats.org/officeDocument/2006/relationships/control" Target="../activeX/activeX3.xml"/><Relationship Id="rId5" Type="http://schemas.openxmlformats.org/officeDocument/2006/relationships/vmlDrawing" Target="../drawings/vmlDrawing3.vml"/><Relationship Id="rId4"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4.bin"/><Relationship Id="rId7" Type="http://schemas.openxmlformats.org/officeDocument/2006/relationships/image" Target="../media/image9.emf"/><Relationship Id="rId2" Type="http://schemas.openxmlformats.org/officeDocument/2006/relationships/hyperlink" Target="https://statistik.arbeitsagentur.de/DE/Statischer-Content/Statistiken/Fachstatistiken/Foerderung-und-berufliche-Rehabilitation/Generische-Publikationen/Plausibilitaet-XSozial.pdf?__blob=publicationFile&amp;v=45" TargetMode="External"/><Relationship Id="rId1" Type="http://schemas.openxmlformats.org/officeDocument/2006/relationships/hyperlink" Target="http://statistik.arbeitsagentur.de/Statischer-Content/Statistik-nach-Themen/Arbeitsmarktpolitische-Massnahmen/Generische-Publikationen/Plausibilitaet-XSozial.pdf" TargetMode="External"/><Relationship Id="rId6" Type="http://schemas.openxmlformats.org/officeDocument/2006/relationships/control" Target="../activeX/activeX4.xml"/><Relationship Id="rId5" Type="http://schemas.openxmlformats.org/officeDocument/2006/relationships/vmlDrawing" Target="../drawings/vmlDrawing4.vml"/><Relationship Id="rId4"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hyperlink" Target="https://statistik.arbeitsagentur.de/DE/Statischer-Content/Statistiken/Fachstatistiken/Foerderung-und-berufliche-Rehabilitation/Generische-Publikationen/Plausibilitaet-XSozial.pdf?__blob=publicationFile&amp;v=45" TargetMode="External"/><Relationship Id="rId6" Type="http://schemas.openxmlformats.org/officeDocument/2006/relationships/image" Target="../media/image10.emf"/><Relationship Id="rId5" Type="http://schemas.openxmlformats.org/officeDocument/2006/relationships/control" Target="../activeX/activeX5.xml"/><Relationship Id="rId4" Type="http://schemas.openxmlformats.org/officeDocument/2006/relationships/vmlDrawing" Target="../drawings/vmlDrawing5.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6.bin"/><Relationship Id="rId1" Type="http://schemas.openxmlformats.org/officeDocument/2006/relationships/hyperlink" Target="https://statistik.arbeitsagentur.de/DE/Statischer-Content/Statistiken/Fachstatistiken/Foerderung-und-berufliche-Rehabilitation/Generische-Publikationen/Plausibilitaet-XSozial.pdf?__blob=publicationFile&amp;v=45"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3" Type="http://schemas.openxmlformats.org/officeDocument/2006/relationships/hyperlink" Target="https://statistik.arbeitsagentur.de/DE/Navigation/Grundlagen/Methodik-Qualitaet/Methodenberichte/Foerderstatistik/Methodenberichte-Arbeitsmarktpolitik-Nav.html" TargetMode="External"/><Relationship Id="rId2" Type="http://schemas.openxmlformats.org/officeDocument/2006/relationships/hyperlink" Target="https://statistik.arbeitsagentur.de/DE/Navigation/Grundlagen/Datenquellen/Datenstandard-XSozial/Handbuch/Handbuecher-Nav.html" TargetMode="External"/><Relationship Id="rId1" Type="http://schemas.openxmlformats.org/officeDocument/2006/relationships/hyperlink" Target="https://statistik.arbeitsagentur.de/DE/Statischer-Content/Statistiken/Fachstatistiken/Foerderung-und-berufliche-Rehabilitation/Generische-Publikationen/Plausibilitaet-XSozial.pdf?__blob=publicationFile" TargetMode="External"/><Relationship Id="rId6" Type="http://schemas.openxmlformats.org/officeDocument/2006/relationships/drawing" Target="../drawings/drawing17.xml"/><Relationship Id="rId5" Type="http://schemas.openxmlformats.org/officeDocument/2006/relationships/printerSettings" Target="../printerSettings/printerSettings18.bin"/><Relationship Id="rId4" Type="http://schemas.openxmlformats.org/officeDocument/2006/relationships/hyperlink" Target="https://statistik.arbeitsagentur.de/DE/Statischer-Content/Grundlagen/Methodik-Qualitaet/Qualitaetsberichte/Generische-Publikationen/Qualitaetsbericht-Statistik-Massnahmen-Teilnehmer-Arbeitsfoerderung.pdf"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9.bin"/><Relationship Id="rId1" Type="http://schemas.openxmlformats.org/officeDocument/2006/relationships/hyperlink" Target="https://statistik.arbeitsagentur.de/DE/Navigation/Grundlagen/Methodik-Qualitaet/Methodenberichte/Foerderstatistik/Methodenberichte-Arbeitsmarktpolitik-Nav.html"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printerSettings" Target="../printerSettings/printerSettings21.bin"/><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hyperlink" Target="https://statistik.arbeitsagentur.de/DE/Navigation/Statistiken/Themen-im-Fokus/Transformation/Transformation-Nav.html?mtm_campaign=Bericht" TargetMode="External"/><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Grundlagen/Methodik-Qualitaet/Methodische-Hinweise/Meth-Hinweise-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Ukraine-Krieg/Ukraine-Krieg-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Juengere/Juengere-Nav.html?mtm_campaign=Bericht" TargetMode="External"/><Relationship Id="rId35" Type="http://schemas.openxmlformats.org/officeDocument/2006/relationships/drawing" Target="../drawings/drawing20.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4.bin"/><Relationship Id="rId4" Type="http://schemas.openxmlformats.org/officeDocument/2006/relationships/hyperlink" Target="mailto:Statistik-Service-Suedost@arbeitsagentur.de"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11">
    <tabColor rgb="FF0070C0"/>
  </sheetPr>
  <dimension ref="A1:G38"/>
  <sheetViews>
    <sheetView workbookViewId="0"/>
  </sheetViews>
  <sheetFormatPr baseColWidth="10" defaultRowHeight="11.25" x14ac:dyDescent="0.2"/>
  <cols>
    <col min="1" max="1" width="38.625" style="6" customWidth="1"/>
    <col min="2" max="2" width="64" style="6" bestFit="1" customWidth="1"/>
    <col min="3" max="3" width="16.5" style="6" bestFit="1" customWidth="1"/>
    <col min="4" max="4" width="14" style="6" customWidth="1"/>
    <col min="5" max="5" width="11" style="6"/>
    <col min="6" max="6" width="16.5" style="6" bestFit="1" customWidth="1"/>
    <col min="7" max="7" width="6.875" style="6" bestFit="1" customWidth="1"/>
    <col min="8" max="8" width="11" style="6"/>
    <col min="9" max="9" width="16.5" style="6" bestFit="1" customWidth="1"/>
    <col min="10" max="10" width="6.875" style="6" bestFit="1" customWidth="1"/>
    <col min="11" max="11" width="11" style="6"/>
    <col min="12" max="12" width="16.5" style="6" bestFit="1" customWidth="1"/>
    <col min="13" max="13" width="6.875" style="6" bestFit="1" customWidth="1"/>
    <col min="14" max="14" width="11" style="6"/>
    <col min="15" max="15" width="16.5" style="6" bestFit="1" customWidth="1"/>
    <col min="16" max="16" width="6.875" style="6" bestFit="1" customWidth="1"/>
    <col min="17" max="17" width="11" style="6"/>
    <col min="18" max="18" width="16.5" style="6" bestFit="1" customWidth="1"/>
    <col min="19" max="19" width="6.875" style="6" bestFit="1" customWidth="1"/>
    <col min="20" max="20" width="11" style="6"/>
    <col min="21" max="21" width="16.5" style="6" bestFit="1" customWidth="1"/>
    <col min="22" max="22" width="6.875" style="6" bestFit="1" customWidth="1"/>
    <col min="23" max="23" width="11" style="6"/>
    <col min="24" max="24" width="16.5" style="6" bestFit="1" customWidth="1"/>
    <col min="25" max="25" width="6.875" style="6" bestFit="1" customWidth="1"/>
    <col min="26" max="26" width="11" style="6"/>
    <col min="27" max="27" width="16.5" style="6" bestFit="1" customWidth="1"/>
    <col min="28" max="28" width="6.875" style="6" bestFit="1" customWidth="1"/>
    <col min="29" max="29" width="11" style="6"/>
    <col min="30" max="30" width="16.5" style="6" bestFit="1" customWidth="1"/>
    <col min="31" max="31" width="6.875" style="6" bestFit="1" customWidth="1"/>
    <col min="32" max="32" width="11" style="6"/>
    <col min="33" max="33" width="16.5" style="6" bestFit="1" customWidth="1"/>
    <col min="34" max="34" width="6.875" style="6" bestFit="1" customWidth="1"/>
    <col min="35" max="35" width="11" style="6"/>
    <col min="36" max="36" width="16.5" style="6" bestFit="1" customWidth="1"/>
    <col min="37" max="37" width="6.875" style="6" bestFit="1" customWidth="1"/>
    <col min="38" max="38" width="11" style="6"/>
    <col min="39" max="39" width="16.5" style="6" bestFit="1" customWidth="1"/>
    <col min="40" max="40" width="6.875" style="6" bestFit="1" customWidth="1"/>
    <col min="41" max="41" width="11" style="6"/>
    <col min="42" max="42" width="16.5" style="6" bestFit="1" customWidth="1"/>
    <col min="43" max="43" width="6.875" style="6" bestFit="1" customWidth="1"/>
    <col min="44" max="44" width="11" style="6"/>
    <col min="45" max="45" width="16.5" style="6" bestFit="1" customWidth="1"/>
    <col min="46" max="46" width="6.875" style="6" bestFit="1" customWidth="1"/>
    <col min="47" max="47" width="11" style="6"/>
    <col min="48" max="48" width="16.5" style="6" bestFit="1" customWidth="1"/>
    <col min="49" max="49" width="6.875" style="6" bestFit="1" customWidth="1"/>
    <col min="50" max="50" width="11" style="6"/>
    <col min="51" max="51" width="16.5" style="6" bestFit="1" customWidth="1"/>
    <col min="52" max="52" width="6.875" style="6" bestFit="1" customWidth="1"/>
    <col min="53" max="53" width="11" style="6"/>
    <col min="54" max="54" width="16.5" style="6" bestFit="1" customWidth="1"/>
    <col min="55" max="55" width="6.875" style="6" bestFit="1" customWidth="1"/>
    <col min="56" max="56" width="11" style="6"/>
    <col min="57" max="57" width="16.5" style="6" bestFit="1" customWidth="1"/>
    <col min="58" max="58" width="6.875" style="6" bestFit="1" customWidth="1"/>
    <col min="59" max="16384" width="11" style="6"/>
  </cols>
  <sheetData>
    <row r="1" spans="1:7" s="1" customFormat="1" x14ac:dyDescent="0.2">
      <c r="A1" s="22" t="s">
        <v>2</v>
      </c>
      <c r="B1" s="22" t="s">
        <v>190</v>
      </c>
      <c r="C1" s="6" t="s">
        <v>22</v>
      </c>
      <c r="D1" s="54">
        <v>45444</v>
      </c>
      <c r="E1" s="177" t="s">
        <v>61</v>
      </c>
      <c r="G1" s="53"/>
    </row>
    <row r="2" spans="1:7" x14ac:dyDescent="0.2">
      <c r="A2" s="22" t="s">
        <v>3</v>
      </c>
      <c r="B2" s="34" t="s">
        <v>136</v>
      </c>
      <c r="C2" s="6" t="s">
        <v>436</v>
      </c>
      <c r="D2" s="54">
        <v>45352</v>
      </c>
      <c r="E2" s="6" t="s">
        <v>61</v>
      </c>
      <c r="F2" s="53" t="s">
        <v>143</v>
      </c>
      <c r="G2" s="6" t="s">
        <v>144</v>
      </c>
    </row>
    <row r="3" spans="1:7" x14ac:dyDescent="0.2">
      <c r="A3" s="22" t="s">
        <v>4</v>
      </c>
      <c r="B3" s="35" t="s">
        <v>36</v>
      </c>
      <c r="C3" s="53" t="s">
        <v>22</v>
      </c>
      <c r="E3" s="6" t="s">
        <v>62</v>
      </c>
      <c r="F3" s="6" t="s">
        <v>236</v>
      </c>
      <c r="G3" s="6" t="s">
        <v>239</v>
      </c>
    </row>
    <row r="4" spans="1:7" x14ac:dyDescent="0.2">
      <c r="A4" s="22" t="s">
        <v>51</v>
      </c>
      <c r="B4" s="35" t="s">
        <v>240</v>
      </c>
      <c r="E4" s="6" t="s">
        <v>63</v>
      </c>
      <c r="F4" s="6" t="s">
        <v>237</v>
      </c>
      <c r="G4" s="6" t="s">
        <v>144</v>
      </c>
    </row>
    <row r="5" spans="1:7" x14ac:dyDescent="0.2">
      <c r="A5" s="22" t="s">
        <v>104</v>
      </c>
      <c r="B5" s="35" t="s">
        <v>37</v>
      </c>
    </row>
    <row r="6" spans="1:7" x14ac:dyDescent="0.2">
      <c r="A6" s="22" t="s">
        <v>14</v>
      </c>
      <c r="B6" s="35" t="s">
        <v>137</v>
      </c>
      <c r="C6" s="6" t="s">
        <v>260</v>
      </c>
      <c r="D6" s="6" t="s">
        <v>134</v>
      </c>
    </row>
    <row r="7" spans="1:7" x14ac:dyDescent="0.2">
      <c r="A7" s="22" t="s">
        <v>182</v>
      </c>
      <c r="B7" s="35" t="s">
        <v>138</v>
      </c>
      <c r="C7" s="6" t="s">
        <v>259</v>
      </c>
      <c r="D7" s="6">
        <v>0</v>
      </c>
    </row>
    <row r="8" spans="1:7" x14ac:dyDescent="0.2">
      <c r="A8" s="22" t="s">
        <v>394</v>
      </c>
      <c r="B8" s="35" t="s">
        <v>64</v>
      </c>
    </row>
    <row r="9" spans="1:7" x14ac:dyDescent="0.2">
      <c r="A9" s="22" t="s">
        <v>395</v>
      </c>
      <c r="B9" s="35" t="s">
        <v>49</v>
      </c>
    </row>
    <row r="10" spans="1:7" x14ac:dyDescent="0.2">
      <c r="A10" s="22" t="s">
        <v>186</v>
      </c>
      <c r="B10" s="35" t="s">
        <v>38</v>
      </c>
    </row>
    <row r="11" spans="1:7" x14ac:dyDescent="0.2">
      <c r="B11" s="35" t="s">
        <v>39</v>
      </c>
    </row>
    <row r="12" spans="1:7" x14ac:dyDescent="0.2">
      <c r="B12" s="35" t="s">
        <v>40</v>
      </c>
    </row>
    <row r="13" spans="1:7" x14ac:dyDescent="0.2">
      <c r="B13" s="35" t="s">
        <v>312</v>
      </c>
    </row>
    <row r="14" spans="1:7" x14ac:dyDescent="0.2">
      <c r="B14" s="35" t="s">
        <v>313</v>
      </c>
    </row>
    <row r="15" spans="1:7" x14ac:dyDescent="0.2">
      <c r="B15" s="35" t="s">
        <v>314</v>
      </c>
    </row>
    <row r="16" spans="1:7" x14ac:dyDescent="0.2">
      <c r="B16" s="35" t="s">
        <v>139</v>
      </c>
    </row>
    <row r="17" spans="2:4" x14ac:dyDescent="0.2">
      <c r="B17" s="35" t="s">
        <v>140</v>
      </c>
      <c r="D17" s="381"/>
    </row>
    <row r="18" spans="2:4" x14ac:dyDescent="0.2">
      <c r="B18" s="35" t="s">
        <v>41</v>
      </c>
      <c r="D18" s="381"/>
    </row>
    <row r="19" spans="2:4" x14ac:dyDescent="0.2">
      <c r="B19" s="35" t="s">
        <v>106</v>
      </c>
      <c r="D19" s="381"/>
    </row>
    <row r="20" spans="2:4" x14ac:dyDescent="0.2">
      <c r="B20" s="35" t="s">
        <v>420</v>
      </c>
      <c r="C20" s="53"/>
    </row>
    <row r="21" spans="2:4" x14ac:dyDescent="0.2">
      <c r="B21" s="35" t="s">
        <v>42</v>
      </c>
    </row>
    <row r="22" spans="2:4" x14ac:dyDescent="0.2">
      <c r="B22" s="35" t="s">
        <v>43</v>
      </c>
    </row>
    <row r="23" spans="2:4" x14ac:dyDescent="0.2">
      <c r="B23" s="35" t="s">
        <v>142</v>
      </c>
    </row>
    <row r="24" spans="2:4" x14ac:dyDescent="0.2">
      <c r="B24" s="35" t="s">
        <v>185</v>
      </c>
    </row>
    <row r="25" spans="2:4" x14ac:dyDescent="0.2">
      <c r="B25" s="35" t="s">
        <v>184</v>
      </c>
    </row>
    <row r="26" spans="2:4" x14ac:dyDescent="0.2">
      <c r="B26" s="34" t="s">
        <v>141</v>
      </c>
    </row>
    <row r="27" spans="2:4" x14ac:dyDescent="0.2">
      <c r="B27" s="35" t="s">
        <v>50</v>
      </c>
    </row>
    <row r="28" spans="2:4" x14ac:dyDescent="0.2">
      <c r="B28" s="35" t="s">
        <v>44</v>
      </c>
    </row>
    <row r="29" spans="2:4" x14ac:dyDescent="0.2">
      <c r="B29" s="35" t="s">
        <v>45</v>
      </c>
    </row>
    <row r="30" spans="2:4" x14ac:dyDescent="0.2">
      <c r="B30" s="35" t="s">
        <v>105</v>
      </c>
    </row>
    <row r="31" spans="2:4" x14ac:dyDescent="0.2">
      <c r="B31" s="36" t="s">
        <v>189</v>
      </c>
    </row>
    <row r="32" spans="2:4" x14ac:dyDescent="0.2">
      <c r="B32" s="35" t="s">
        <v>46</v>
      </c>
    </row>
    <row r="33" spans="2:2" x14ac:dyDescent="0.2">
      <c r="B33" s="35" t="s">
        <v>47</v>
      </c>
    </row>
    <row r="34" spans="2:2" x14ac:dyDescent="0.2">
      <c r="B34" s="36" t="s">
        <v>246</v>
      </c>
    </row>
    <row r="35" spans="2:2" x14ac:dyDescent="0.2">
      <c r="B35" s="37" t="s">
        <v>53</v>
      </c>
    </row>
    <row r="36" spans="2:2" x14ac:dyDescent="0.2">
      <c r="B36" s="37" t="s">
        <v>310</v>
      </c>
    </row>
    <row r="37" spans="2:2" x14ac:dyDescent="0.2">
      <c r="B37" s="35" t="s">
        <v>309</v>
      </c>
    </row>
    <row r="38" spans="2:2" x14ac:dyDescent="0.2">
      <c r="B38" s="35" t="s">
        <v>191</v>
      </c>
    </row>
  </sheetData>
  <sheetProtection sheet="1" objects="1" scenarios="1"/>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41">
    <pageSetUpPr autoPageBreaks="0" fitToPage="1"/>
  </sheetPr>
  <dimension ref="A1:K68"/>
  <sheetViews>
    <sheetView showGridLines="0" zoomScaleNormal="100" workbookViewId="0">
      <pane ySplit="10" topLeftCell="A11" activePane="bottomLeft" state="frozen"/>
      <selection pane="bottomLeft"/>
    </sheetView>
  </sheetViews>
  <sheetFormatPr baseColWidth="10" defaultColWidth="9" defaultRowHeight="14.25" customHeight="1" x14ac:dyDescent="0.2"/>
  <cols>
    <col min="1" max="1" width="22.875" style="248" customWidth="1"/>
    <col min="2" max="2" width="1.375" style="248" bestFit="1" customWidth="1"/>
    <col min="3" max="11" width="11.375" style="248" customWidth="1"/>
    <col min="12" max="16384" width="9" style="248"/>
  </cols>
  <sheetData>
    <row r="1" spans="1:11" ht="33.75" customHeight="1" x14ac:dyDescent="0.2">
      <c r="A1" s="338"/>
      <c r="B1" s="338"/>
      <c r="C1" s="338"/>
      <c r="D1" s="338"/>
      <c r="E1" s="338"/>
      <c r="F1" s="338"/>
      <c r="G1" s="338"/>
      <c r="H1" s="338"/>
      <c r="I1" s="338"/>
      <c r="J1" s="338"/>
      <c r="K1" s="339" t="s">
        <v>5</v>
      </c>
    </row>
    <row r="2" spans="1:11" ht="11.25" customHeight="1" x14ac:dyDescent="0.2"/>
    <row r="3" spans="1:11" ht="15" customHeight="1" x14ac:dyDescent="0.2">
      <c r="A3" s="553" t="s">
        <v>18</v>
      </c>
      <c r="B3" s="553"/>
      <c r="C3" s="554"/>
      <c r="D3" s="554"/>
      <c r="E3" s="554"/>
      <c r="F3" s="554"/>
      <c r="G3" s="554"/>
      <c r="H3" s="554"/>
      <c r="I3" s="554"/>
      <c r="J3" s="554"/>
      <c r="K3" s="554"/>
    </row>
    <row r="4" spans="1:11" x14ac:dyDescent="0.2">
      <c r="A4" s="252" t="s">
        <v>436</v>
      </c>
      <c r="B4" s="264"/>
    </row>
    <row r="5" spans="1:11" x14ac:dyDescent="0.2">
      <c r="A5" s="252" t="s">
        <v>438</v>
      </c>
      <c r="B5" s="265"/>
    </row>
    <row r="6" spans="1:11" ht="11.25" customHeight="1" x14ac:dyDescent="0.2"/>
    <row r="7" spans="1:11" x14ac:dyDescent="0.2">
      <c r="A7" s="555" t="s">
        <v>7</v>
      </c>
      <c r="B7" s="557"/>
      <c r="C7" s="555" t="s">
        <v>2</v>
      </c>
      <c r="D7" s="556"/>
      <c r="E7" s="557"/>
      <c r="F7" s="562" t="s">
        <v>83</v>
      </c>
      <c r="G7" s="563"/>
      <c r="H7" s="563"/>
      <c r="I7" s="547"/>
      <c r="J7" s="547"/>
      <c r="K7" s="548"/>
    </row>
    <row r="8" spans="1:11" x14ac:dyDescent="0.2">
      <c r="A8" s="564"/>
      <c r="B8" s="565"/>
      <c r="C8" s="558"/>
      <c r="D8" s="559"/>
      <c r="E8" s="560"/>
      <c r="F8" s="561" t="s">
        <v>0</v>
      </c>
      <c r="G8" s="561"/>
      <c r="H8" s="562"/>
      <c r="I8" s="561" t="s">
        <v>1</v>
      </c>
      <c r="J8" s="561"/>
      <c r="K8" s="561"/>
    </row>
    <row r="9" spans="1:11" ht="41.25" customHeight="1" x14ac:dyDescent="0.2">
      <c r="A9" s="564"/>
      <c r="B9" s="565"/>
      <c r="C9" s="266" t="s">
        <v>8</v>
      </c>
      <c r="D9" s="266" t="s">
        <v>19</v>
      </c>
      <c r="E9" s="267" t="s">
        <v>65</v>
      </c>
      <c r="F9" s="266" t="s">
        <v>8</v>
      </c>
      <c r="G9" s="266" t="s">
        <v>19</v>
      </c>
      <c r="H9" s="267" t="s">
        <v>66</v>
      </c>
      <c r="I9" s="266" t="s">
        <v>8</v>
      </c>
      <c r="J9" s="266" t="s">
        <v>19</v>
      </c>
      <c r="K9" s="266" t="s">
        <v>67</v>
      </c>
    </row>
    <row r="10" spans="1:11" s="258" customFormat="1" ht="11.25" customHeight="1" x14ac:dyDescent="0.2">
      <c r="A10" s="566"/>
      <c r="B10" s="567"/>
      <c r="C10" s="268">
        <v>1</v>
      </c>
      <c r="D10" s="268">
        <v>2</v>
      </c>
      <c r="E10" s="269">
        <v>3</v>
      </c>
      <c r="F10" s="268">
        <v>4</v>
      </c>
      <c r="G10" s="268">
        <v>5</v>
      </c>
      <c r="H10" s="269">
        <v>6</v>
      </c>
      <c r="I10" s="268">
        <v>7</v>
      </c>
      <c r="J10" s="268">
        <v>8</v>
      </c>
      <c r="K10" s="268">
        <v>9</v>
      </c>
    </row>
    <row r="11" spans="1:11" ht="15" customHeight="1" x14ac:dyDescent="0.2">
      <c r="A11" s="545" t="s">
        <v>2</v>
      </c>
      <c r="B11" s="546"/>
      <c r="C11" s="547"/>
      <c r="D11" s="547"/>
      <c r="E11" s="547"/>
      <c r="F11" s="547"/>
      <c r="G11" s="547"/>
      <c r="H11" s="547"/>
      <c r="I11" s="547"/>
      <c r="J11" s="547"/>
      <c r="K11" s="548"/>
    </row>
    <row r="12" spans="1:11" ht="15" customHeight="1" x14ac:dyDescent="0.2">
      <c r="A12" s="277" t="s">
        <v>34</v>
      </c>
      <c r="B12" s="278"/>
      <c r="C12" s="90">
        <v>171621</v>
      </c>
      <c r="D12" s="91">
        <v>177518.91666666666</v>
      </c>
      <c r="E12" s="224">
        <v>-0.97480611956970931</v>
      </c>
      <c r="F12" s="90">
        <v>122054</v>
      </c>
      <c r="G12" s="91">
        <v>127316</v>
      </c>
      <c r="H12" s="224">
        <v>-1.3246769687050717</v>
      </c>
      <c r="I12" s="90">
        <v>49567</v>
      </c>
      <c r="J12" s="91">
        <v>50202.916666666664</v>
      </c>
      <c r="K12" s="224">
        <v>-7.629852627737832E-2</v>
      </c>
    </row>
    <row r="13" spans="1:11" ht="20.100000000000001" customHeight="1" x14ac:dyDescent="0.2">
      <c r="A13" s="279" t="s">
        <v>3</v>
      </c>
      <c r="B13" s="280"/>
      <c r="C13" s="83">
        <v>103614</v>
      </c>
      <c r="D13" s="84">
        <v>107349.75</v>
      </c>
      <c r="E13" s="225">
        <v>-1.2597422108303338</v>
      </c>
      <c r="F13" s="83">
        <v>75050</v>
      </c>
      <c r="G13" s="91">
        <v>78488.333333333328</v>
      </c>
      <c r="H13" s="224">
        <v>-1.6963552315854182</v>
      </c>
      <c r="I13" s="83">
        <v>28564</v>
      </c>
      <c r="J13" s="91">
        <v>28861.416666666668</v>
      </c>
      <c r="K13" s="224">
        <v>-5.2522372510598263E-2</v>
      </c>
    </row>
    <row r="14" spans="1:11" ht="15" customHeight="1" x14ac:dyDescent="0.2">
      <c r="A14" s="279" t="s">
        <v>4</v>
      </c>
      <c r="B14" s="280"/>
      <c r="C14" s="83">
        <v>68007</v>
      </c>
      <c r="D14" s="84">
        <v>70169.166666666672</v>
      </c>
      <c r="E14" s="225">
        <v>-0.52688159340334795</v>
      </c>
      <c r="F14" s="83">
        <v>47004</v>
      </c>
      <c r="G14" s="91">
        <v>48827.666666666664</v>
      </c>
      <c r="H14" s="224">
        <v>-0.70867662858362956</v>
      </c>
      <c r="I14" s="83">
        <v>21003</v>
      </c>
      <c r="J14" s="91">
        <v>21341.5</v>
      </c>
      <c r="K14" s="224">
        <v>-0.10843448684744281</v>
      </c>
    </row>
    <row r="15" spans="1:11" ht="19.5" customHeight="1" x14ac:dyDescent="0.2">
      <c r="A15" s="279" t="s">
        <v>10</v>
      </c>
      <c r="B15" s="280"/>
      <c r="C15" s="83">
        <v>106031</v>
      </c>
      <c r="D15" s="84">
        <v>111203.16666666667</v>
      </c>
      <c r="E15" s="225">
        <v>-1.0839391250655086</v>
      </c>
      <c r="F15" s="83">
        <v>86506</v>
      </c>
      <c r="G15" s="91">
        <v>91217.833333333328</v>
      </c>
      <c r="H15" s="224">
        <v>-1.625946116943739</v>
      </c>
      <c r="I15" s="83">
        <v>19525</v>
      </c>
      <c r="J15" s="91">
        <v>19985.333333333332</v>
      </c>
      <c r="K15" s="224">
        <v>1.467707473926932</v>
      </c>
    </row>
    <row r="16" spans="1:11" ht="15" customHeight="1" x14ac:dyDescent="0.2">
      <c r="A16" s="279" t="s">
        <v>102</v>
      </c>
      <c r="B16" s="280"/>
      <c r="C16" s="83">
        <v>64072</v>
      </c>
      <c r="D16" s="84">
        <v>64813.583333333336</v>
      </c>
      <c r="E16" s="225">
        <v>-0.86470281576502117</v>
      </c>
      <c r="F16" s="83">
        <v>34767</v>
      </c>
      <c r="G16" s="91">
        <v>35340.416666666664</v>
      </c>
      <c r="H16" s="224">
        <v>-0.68080900813129985</v>
      </c>
      <c r="I16" s="83">
        <v>29305</v>
      </c>
      <c r="J16" s="91">
        <v>29473.166666666668</v>
      </c>
      <c r="K16" s="224">
        <v>-1.084308707751255</v>
      </c>
    </row>
    <row r="17" spans="1:11" ht="15" customHeight="1" x14ac:dyDescent="0.2">
      <c r="A17" s="279" t="s">
        <v>103</v>
      </c>
      <c r="B17" s="280"/>
      <c r="C17" s="83">
        <v>1518</v>
      </c>
      <c r="D17" s="84">
        <v>1502.1666666666667</v>
      </c>
      <c r="E17" s="225">
        <v>2.4845073625561431</v>
      </c>
      <c r="F17" s="83">
        <v>781</v>
      </c>
      <c r="G17" s="91">
        <v>757.75</v>
      </c>
      <c r="H17" s="224">
        <v>5.683403068340307</v>
      </c>
      <c r="I17" s="83">
        <v>737</v>
      </c>
      <c r="J17" s="91">
        <v>744.41666666666663</v>
      </c>
      <c r="K17" s="224">
        <v>-0.57874234835837512</v>
      </c>
    </row>
    <row r="18" spans="1:11" ht="20.100000000000001" customHeight="1" x14ac:dyDescent="0.2">
      <c r="A18" s="279" t="s">
        <v>13</v>
      </c>
      <c r="B18" s="280"/>
      <c r="C18" s="83">
        <v>155544</v>
      </c>
      <c r="D18" s="84">
        <v>161152.75</v>
      </c>
      <c r="E18" s="225">
        <v>-1.4251765732554724</v>
      </c>
      <c r="F18" s="83">
        <v>111383</v>
      </c>
      <c r="G18" s="91">
        <v>116354.5</v>
      </c>
      <c r="H18" s="224">
        <v>-1.7641939339871344</v>
      </c>
      <c r="I18" s="83">
        <v>44161</v>
      </c>
      <c r="J18" s="91">
        <v>44798.25</v>
      </c>
      <c r="K18" s="224">
        <v>-0.53361654729370922</v>
      </c>
    </row>
    <row r="19" spans="1:11" ht="15" customHeight="1" x14ac:dyDescent="0.2">
      <c r="A19" s="279" t="s">
        <v>14</v>
      </c>
      <c r="B19" s="281"/>
      <c r="C19" s="83">
        <v>16077</v>
      </c>
      <c r="D19" s="84">
        <v>16366.166666666666</v>
      </c>
      <c r="E19" s="225">
        <v>3.6899765053720861</v>
      </c>
      <c r="F19" s="83">
        <v>10671</v>
      </c>
      <c r="G19" s="91">
        <v>10961.5</v>
      </c>
      <c r="H19" s="224">
        <v>3.5952525340032917</v>
      </c>
      <c r="I19" s="83">
        <v>5406</v>
      </c>
      <c r="J19" s="91">
        <v>5404.666666666667</v>
      </c>
      <c r="K19" s="224">
        <v>3.8826242952332142</v>
      </c>
    </row>
    <row r="20" spans="1:11" ht="20.100000000000001" customHeight="1" x14ac:dyDescent="0.2">
      <c r="A20" s="279" t="s">
        <v>15</v>
      </c>
      <c r="B20" s="280"/>
      <c r="C20" s="83">
        <v>41316</v>
      </c>
      <c r="D20" s="84">
        <v>42897.583333333336</v>
      </c>
      <c r="E20" s="225">
        <v>0.54062183229395133</v>
      </c>
      <c r="F20" s="83">
        <v>32118</v>
      </c>
      <c r="G20" s="91">
        <v>33609.583333333336</v>
      </c>
      <c r="H20" s="224">
        <v>0.39279429079223471</v>
      </c>
      <c r="I20" s="83">
        <v>9198</v>
      </c>
      <c r="J20" s="91">
        <v>9288</v>
      </c>
      <c r="K20" s="224">
        <v>1.0792084595432863</v>
      </c>
    </row>
    <row r="21" spans="1:11" ht="20.100000000000001" customHeight="1" x14ac:dyDescent="0.2">
      <c r="A21" s="279" t="s">
        <v>16</v>
      </c>
      <c r="B21" s="274"/>
      <c r="C21" s="83">
        <v>30260</v>
      </c>
      <c r="D21" s="84">
        <v>29793.583333333332</v>
      </c>
      <c r="E21" s="225">
        <v>3.193153610806442</v>
      </c>
      <c r="F21" s="83">
        <v>10110</v>
      </c>
      <c r="G21" s="91">
        <v>9964.4166666666661</v>
      </c>
      <c r="H21" s="224">
        <v>6.1785730142520983</v>
      </c>
      <c r="I21" s="83">
        <v>20150</v>
      </c>
      <c r="J21" s="91">
        <v>19829.166666666668</v>
      </c>
      <c r="K21" s="224">
        <v>1.7554362932711838</v>
      </c>
    </row>
    <row r="22" spans="1:11" ht="20.100000000000001" customHeight="1" x14ac:dyDescent="0.2">
      <c r="A22" s="279" t="s">
        <v>158</v>
      </c>
      <c r="B22" s="281" t="s">
        <v>159</v>
      </c>
      <c r="C22" s="92">
        <v>89361</v>
      </c>
      <c r="D22" s="93">
        <v>90049.75</v>
      </c>
      <c r="E22" s="226">
        <v>-2.0153732738617167</v>
      </c>
      <c r="F22" s="92" t="s">
        <v>238</v>
      </c>
      <c r="G22" s="93" t="s">
        <v>238</v>
      </c>
      <c r="H22" s="226" t="s">
        <v>238</v>
      </c>
      <c r="I22" s="92" t="s">
        <v>238</v>
      </c>
      <c r="J22" s="93" t="s">
        <v>238</v>
      </c>
      <c r="K22" s="226" t="s">
        <v>238</v>
      </c>
    </row>
    <row r="23" spans="1:11" ht="19.5" customHeight="1" x14ac:dyDescent="0.2">
      <c r="A23" s="279" t="s">
        <v>193</v>
      </c>
      <c r="B23" s="280"/>
      <c r="C23" s="94"/>
      <c r="D23" s="95"/>
      <c r="E23" s="227"/>
      <c r="F23" s="94"/>
      <c r="G23" s="95"/>
      <c r="H23" s="227"/>
      <c r="I23" s="94"/>
      <c r="J23" s="95"/>
      <c r="K23" s="227"/>
    </row>
    <row r="24" spans="1:11" ht="15" customHeight="1" x14ac:dyDescent="0.2">
      <c r="A24" s="279" t="s">
        <v>27</v>
      </c>
      <c r="B24" s="280"/>
      <c r="C24" s="83">
        <v>44365</v>
      </c>
      <c r="D24" s="84">
        <v>44525.916666666664</v>
      </c>
      <c r="E24" s="225">
        <v>3.2124030049393357</v>
      </c>
      <c r="F24" s="83">
        <v>35440</v>
      </c>
      <c r="G24" s="84">
        <v>35607.25</v>
      </c>
      <c r="H24" s="225">
        <v>2.7142087904691392</v>
      </c>
      <c r="I24" s="83">
        <v>8925</v>
      </c>
      <c r="J24" s="84">
        <v>8918.6666666666661</v>
      </c>
      <c r="K24" s="225">
        <v>5.2505285932045043</v>
      </c>
    </row>
    <row r="25" spans="1:11" ht="15" customHeight="1" x14ac:dyDescent="0.2">
      <c r="A25" s="279" t="s">
        <v>28</v>
      </c>
      <c r="B25" s="280"/>
      <c r="C25" s="83">
        <v>36285</v>
      </c>
      <c r="D25" s="84">
        <v>36077.083333333336</v>
      </c>
      <c r="E25" s="225">
        <v>-3.6231077471059665</v>
      </c>
      <c r="F25" s="83">
        <v>28687</v>
      </c>
      <c r="G25" s="84">
        <v>28594.916666666668</v>
      </c>
      <c r="H25" s="225">
        <v>-3.3688911918265738</v>
      </c>
      <c r="I25" s="83">
        <v>7598</v>
      </c>
      <c r="J25" s="84">
        <v>7482.166666666667</v>
      </c>
      <c r="K25" s="225">
        <v>-4.5824565878127066</v>
      </c>
    </row>
    <row r="26" spans="1:11" ht="15" customHeight="1" x14ac:dyDescent="0.2">
      <c r="A26" s="279" t="s">
        <v>29</v>
      </c>
      <c r="B26" s="280"/>
      <c r="C26" s="83">
        <v>90971</v>
      </c>
      <c r="D26" s="84">
        <v>96915.916666666672</v>
      </c>
      <c r="E26" s="225">
        <v>-1.8006174027877697</v>
      </c>
      <c r="F26" s="83">
        <v>57927</v>
      </c>
      <c r="G26" s="84">
        <v>63113.833333333336</v>
      </c>
      <c r="H26" s="225">
        <v>-2.5524830031754853</v>
      </c>
      <c r="I26" s="83">
        <v>33044</v>
      </c>
      <c r="J26" s="84">
        <v>33802.083333333336</v>
      </c>
      <c r="K26" s="225">
        <v>-0.36525575271669714</v>
      </c>
    </row>
    <row r="27" spans="1:11" ht="15" customHeight="1" x14ac:dyDescent="0.2">
      <c r="A27" s="282" t="s">
        <v>33</v>
      </c>
      <c r="B27" s="283"/>
      <c r="C27" s="86">
        <v>1113.8972212025301</v>
      </c>
      <c r="D27" s="87">
        <v>1097.3853246625799</v>
      </c>
      <c r="E27" s="88">
        <v>8.8706135505799466</v>
      </c>
      <c r="F27" s="86">
        <v>929.57223851737797</v>
      </c>
      <c r="G27" s="87">
        <v>920.42188465445599</v>
      </c>
      <c r="H27" s="88">
        <v>3.4862939234490113</v>
      </c>
      <c r="I27" s="86">
        <v>1567.7798737062999</v>
      </c>
      <c r="J27" s="87">
        <v>1546.16955522173</v>
      </c>
      <c r="K27" s="228">
        <v>17.020413165480022</v>
      </c>
    </row>
    <row r="28" spans="1:11" ht="15" customHeight="1" x14ac:dyDescent="0.2">
      <c r="A28" s="545" t="s">
        <v>11</v>
      </c>
      <c r="B28" s="546"/>
      <c r="C28" s="547"/>
      <c r="D28" s="547"/>
      <c r="E28" s="547"/>
      <c r="F28" s="547"/>
      <c r="G28" s="547"/>
      <c r="H28" s="547"/>
      <c r="I28" s="547"/>
      <c r="J28" s="547"/>
      <c r="K28" s="548"/>
    </row>
    <row r="29" spans="1:11" ht="15" customHeight="1" x14ac:dyDescent="0.2">
      <c r="A29" s="277" t="s">
        <v>34</v>
      </c>
      <c r="B29" s="278"/>
      <c r="C29" s="90">
        <v>130951</v>
      </c>
      <c r="D29" s="91">
        <v>135884.91666666666</v>
      </c>
      <c r="E29" s="224">
        <v>-6.4473781785666345E-2</v>
      </c>
      <c r="F29" s="90">
        <v>98698</v>
      </c>
      <c r="G29" s="91">
        <v>103355.5</v>
      </c>
      <c r="H29" s="224">
        <v>-0.87982258096741328</v>
      </c>
      <c r="I29" s="90">
        <v>32253</v>
      </c>
      <c r="J29" s="91">
        <v>32529.416666666668</v>
      </c>
      <c r="K29" s="224">
        <v>2.6175354104669872</v>
      </c>
    </row>
    <row r="30" spans="1:11" ht="19.5" customHeight="1" x14ac:dyDescent="0.2">
      <c r="A30" s="279" t="s">
        <v>3</v>
      </c>
      <c r="B30" s="280"/>
      <c r="C30" s="83">
        <v>79618</v>
      </c>
      <c r="D30" s="84">
        <v>82799.5</v>
      </c>
      <c r="E30" s="225">
        <v>-0.49044007407177431</v>
      </c>
      <c r="F30" s="83">
        <v>61834</v>
      </c>
      <c r="G30" s="91">
        <v>64894.333333333336</v>
      </c>
      <c r="H30" s="224">
        <v>-1.3380328977958755</v>
      </c>
      <c r="I30" s="83">
        <v>17784</v>
      </c>
      <c r="J30" s="91">
        <v>17905.166666666668</v>
      </c>
      <c r="K30" s="224">
        <v>2.7074828631248864</v>
      </c>
    </row>
    <row r="31" spans="1:11" ht="15" customHeight="1" x14ac:dyDescent="0.2">
      <c r="A31" s="279" t="s">
        <v>4</v>
      </c>
      <c r="B31" s="280"/>
      <c r="C31" s="83">
        <v>51333</v>
      </c>
      <c r="D31" s="84">
        <v>53085.416666666664</v>
      </c>
      <c r="E31" s="225">
        <v>0.61917059571477084</v>
      </c>
      <c r="F31" s="83">
        <v>36864</v>
      </c>
      <c r="G31" s="91">
        <v>38461.166666666664</v>
      </c>
      <c r="H31" s="224">
        <v>-8.0752186046108856E-2</v>
      </c>
      <c r="I31" s="83">
        <v>14469</v>
      </c>
      <c r="J31" s="91">
        <v>14624.25</v>
      </c>
      <c r="K31" s="224">
        <v>2.5076227526022499</v>
      </c>
    </row>
    <row r="32" spans="1:11" ht="20.100000000000001" customHeight="1" x14ac:dyDescent="0.2">
      <c r="A32" s="279" t="s">
        <v>10</v>
      </c>
      <c r="B32" s="280"/>
      <c r="C32" s="83">
        <v>103776</v>
      </c>
      <c r="D32" s="84">
        <v>108871.16666666667</v>
      </c>
      <c r="E32" s="225">
        <v>-0.93119613204785801</v>
      </c>
      <c r="F32" s="83">
        <v>84574</v>
      </c>
      <c r="G32" s="91">
        <v>89211.916666666672</v>
      </c>
      <c r="H32" s="224">
        <v>-1.4383620919822568</v>
      </c>
      <c r="I32" s="83">
        <v>19202</v>
      </c>
      <c r="J32" s="91">
        <v>19659.25</v>
      </c>
      <c r="K32" s="224">
        <v>1.4374290530081526</v>
      </c>
    </row>
    <row r="33" spans="1:11" ht="15" customHeight="1" x14ac:dyDescent="0.2">
      <c r="A33" s="279" t="s">
        <v>102</v>
      </c>
      <c r="B33" s="280"/>
      <c r="C33" s="83">
        <v>27102</v>
      </c>
      <c r="D33" s="84">
        <v>26939.916666666668</v>
      </c>
      <c r="E33" s="225">
        <v>3.5812010176160354</v>
      </c>
      <c r="F33" s="83">
        <v>14067</v>
      </c>
      <c r="G33" s="91">
        <v>14085.5</v>
      </c>
      <c r="H33" s="224">
        <v>2.749493930201881</v>
      </c>
      <c r="I33" s="83">
        <v>13035</v>
      </c>
      <c r="J33" s="91">
        <v>12854.416666666666</v>
      </c>
      <c r="K33" s="224">
        <v>4.5081606243944741</v>
      </c>
    </row>
    <row r="34" spans="1:11" ht="15" customHeight="1" x14ac:dyDescent="0.2">
      <c r="A34" s="279" t="s">
        <v>103</v>
      </c>
      <c r="B34" s="280"/>
      <c r="C34" s="83">
        <v>73</v>
      </c>
      <c r="D34" s="84">
        <v>73.833333333333329</v>
      </c>
      <c r="E34" s="225">
        <v>6.1077844311377243</v>
      </c>
      <c r="F34" s="83">
        <v>57</v>
      </c>
      <c r="G34" s="91">
        <v>58.083333333333336</v>
      </c>
      <c r="H34" s="224">
        <v>15.016501650165019</v>
      </c>
      <c r="I34" s="83">
        <v>16</v>
      </c>
      <c r="J34" s="91">
        <v>15.75</v>
      </c>
      <c r="K34" s="224">
        <v>-17.467248908296941</v>
      </c>
    </row>
    <row r="35" spans="1:11" ht="20.100000000000001" customHeight="1" x14ac:dyDescent="0.2">
      <c r="A35" s="279" t="s">
        <v>13</v>
      </c>
      <c r="B35" s="280"/>
      <c r="C35" s="83">
        <v>119382</v>
      </c>
      <c r="D35" s="84">
        <v>124028.75</v>
      </c>
      <c r="E35" s="225">
        <v>-0.44495072565363009</v>
      </c>
      <c r="F35" s="83">
        <v>90778</v>
      </c>
      <c r="G35" s="91">
        <v>95142.083333333328</v>
      </c>
      <c r="H35" s="224">
        <v>-1.2381295100941336</v>
      </c>
      <c r="I35" s="83">
        <v>28604</v>
      </c>
      <c r="J35" s="91">
        <v>28886.666666666668</v>
      </c>
      <c r="K35" s="224">
        <v>2.2600220072629869</v>
      </c>
    </row>
    <row r="36" spans="1:11" ht="15" customHeight="1" x14ac:dyDescent="0.2">
      <c r="A36" s="279" t="s">
        <v>14</v>
      </c>
      <c r="B36" s="281"/>
      <c r="C36" s="83">
        <v>11569</v>
      </c>
      <c r="D36" s="84">
        <v>11856.166666666666</v>
      </c>
      <c r="E36" s="225">
        <v>4.0973411182814576</v>
      </c>
      <c r="F36" s="83">
        <v>7920</v>
      </c>
      <c r="G36" s="91">
        <v>8213.4166666666661</v>
      </c>
      <c r="H36" s="224">
        <v>3.4685115004671569</v>
      </c>
      <c r="I36" s="83">
        <v>3649</v>
      </c>
      <c r="J36" s="91">
        <v>3642.75</v>
      </c>
      <c r="K36" s="224">
        <v>5.5436173551923122</v>
      </c>
    </row>
    <row r="37" spans="1:11" ht="20.100000000000001" customHeight="1" x14ac:dyDescent="0.2">
      <c r="A37" s="279" t="s">
        <v>15</v>
      </c>
      <c r="B37" s="280"/>
      <c r="C37" s="83">
        <v>31944</v>
      </c>
      <c r="D37" s="84">
        <v>33328.833333333336</v>
      </c>
      <c r="E37" s="225">
        <v>1.2029595740804471</v>
      </c>
      <c r="F37" s="83">
        <v>26425</v>
      </c>
      <c r="G37" s="91">
        <v>27782.166666666668</v>
      </c>
      <c r="H37" s="224">
        <v>0.57924493009841138</v>
      </c>
      <c r="I37" s="83">
        <v>5519</v>
      </c>
      <c r="J37" s="91">
        <v>5546.666666666667</v>
      </c>
      <c r="K37" s="224">
        <v>4.4471644226846188</v>
      </c>
    </row>
    <row r="38" spans="1:11" ht="20.100000000000001" customHeight="1" x14ac:dyDescent="0.2">
      <c r="A38" s="279" t="s">
        <v>16</v>
      </c>
      <c r="B38" s="274"/>
      <c r="C38" s="83">
        <v>18341</v>
      </c>
      <c r="D38" s="84">
        <v>18019.666666666668</v>
      </c>
      <c r="E38" s="225">
        <v>4.8437303026482939</v>
      </c>
      <c r="F38" s="83">
        <v>6646</v>
      </c>
      <c r="G38" s="91">
        <v>6567.833333333333</v>
      </c>
      <c r="H38" s="224">
        <v>4.888143623321489</v>
      </c>
      <c r="I38" s="83">
        <v>11695</v>
      </c>
      <c r="J38" s="91">
        <v>11451.833333333334</v>
      </c>
      <c r="K38" s="224">
        <v>4.8182754280919875</v>
      </c>
    </row>
    <row r="39" spans="1:11" ht="20.100000000000001" customHeight="1" x14ac:dyDescent="0.2">
      <c r="A39" s="279" t="s">
        <v>86</v>
      </c>
      <c r="B39" s="281"/>
      <c r="C39" s="92">
        <v>74195</v>
      </c>
      <c r="D39" s="93">
        <v>74672.583333333328</v>
      </c>
      <c r="E39" s="226">
        <v>-1.1913439007580979</v>
      </c>
      <c r="F39" s="92" t="s">
        <v>238</v>
      </c>
      <c r="G39" s="93" t="s">
        <v>238</v>
      </c>
      <c r="H39" s="226" t="s">
        <v>238</v>
      </c>
      <c r="I39" s="92" t="s">
        <v>238</v>
      </c>
      <c r="J39" s="93" t="s">
        <v>238</v>
      </c>
      <c r="K39" s="226" t="s">
        <v>238</v>
      </c>
    </row>
    <row r="40" spans="1:11" ht="19.5" customHeight="1" x14ac:dyDescent="0.2">
      <c r="A40" s="279" t="s">
        <v>193</v>
      </c>
      <c r="B40" s="280"/>
      <c r="C40" s="94"/>
      <c r="D40" s="95"/>
      <c r="E40" s="227"/>
      <c r="F40" s="94"/>
      <c r="G40" s="95"/>
      <c r="H40" s="227"/>
      <c r="I40" s="94"/>
      <c r="J40" s="95"/>
      <c r="K40" s="227"/>
    </row>
    <row r="41" spans="1:11" ht="15" customHeight="1" x14ac:dyDescent="0.2">
      <c r="A41" s="279" t="s">
        <v>27</v>
      </c>
      <c r="B41" s="280"/>
      <c r="C41" s="83">
        <v>32028</v>
      </c>
      <c r="D41" s="84">
        <v>32324.583333333332</v>
      </c>
      <c r="E41" s="225">
        <v>2.4862279878991242</v>
      </c>
      <c r="F41" s="83">
        <v>26189</v>
      </c>
      <c r="G41" s="84">
        <v>26437.083333333332</v>
      </c>
      <c r="H41" s="225">
        <v>1.8129244277846956</v>
      </c>
      <c r="I41" s="83">
        <v>5839</v>
      </c>
      <c r="J41" s="84">
        <v>5887.5</v>
      </c>
      <c r="K41" s="225">
        <v>5.6227481349698749</v>
      </c>
    </row>
    <row r="42" spans="1:11" ht="15" customHeight="1" x14ac:dyDescent="0.2">
      <c r="A42" s="279" t="s">
        <v>28</v>
      </c>
      <c r="B42" s="280"/>
      <c r="C42" s="83">
        <v>28280</v>
      </c>
      <c r="D42" s="84">
        <v>28116.833333333332</v>
      </c>
      <c r="E42" s="225">
        <v>-1.8384096403769337</v>
      </c>
      <c r="F42" s="83">
        <v>23360</v>
      </c>
      <c r="G42" s="84">
        <v>23300.166666666668</v>
      </c>
      <c r="H42" s="225">
        <v>-1.9848280890683716</v>
      </c>
      <c r="I42" s="83">
        <v>4920</v>
      </c>
      <c r="J42" s="84">
        <v>4816.666666666667</v>
      </c>
      <c r="K42" s="225">
        <v>-1.1239030398412508</v>
      </c>
    </row>
    <row r="43" spans="1:11" ht="15" customHeight="1" x14ac:dyDescent="0.2">
      <c r="A43" s="279" t="s">
        <v>29</v>
      </c>
      <c r="B43" s="280"/>
      <c r="C43" s="83">
        <v>70643</v>
      </c>
      <c r="D43" s="84">
        <v>75443.5</v>
      </c>
      <c r="E43" s="225">
        <v>-0.45554254424304397</v>
      </c>
      <c r="F43" s="83">
        <v>49149</v>
      </c>
      <c r="G43" s="84">
        <v>53618.25</v>
      </c>
      <c r="H43" s="225">
        <v>-1.6802793334504864</v>
      </c>
      <c r="I43" s="83">
        <v>21494</v>
      </c>
      <c r="J43" s="84">
        <v>21825.25</v>
      </c>
      <c r="K43" s="225">
        <v>2.6869241325230346</v>
      </c>
    </row>
    <row r="44" spans="1:11" ht="15" customHeight="1" x14ac:dyDescent="0.2">
      <c r="A44" s="282" t="s">
        <v>33</v>
      </c>
      <c r="B44" s="283"/>
      <c r="C44" s="86">
        <v>1113.40196714802</v>
      </c>
      <c r="D44" s="87">
        <v>1088.7621565797999</v>
      </c>
      <c r="E44" s="88">
        <v>16.187310302579817</v>
      </c>
      <c r="F44" s="86">
        <v>967.77208251433694</v>
      </c>
      <c r="G44" s="87">
        <v>950.519540969437</v>
      </c>
      <c r="H44" s="88">
        <v>6.7616739937519696</v>
      </c>
      <c r="I44" s="86">
        <v>1559.0466623259899</v>
      </c>
      <c r="J44" s="87">
        <v>1527.9995030139401</v>
      </c>
      <c r="K44" s="228">
        <v>31.693950379320086</v>
      </c>
    </row>
    <row r="45" spans="1:11" ht="15" customHeight="1" x14ac:dyDescent="0.2">
      <c r="A45" s="545" t="s">
        <v>12</v>
      </c>
      <c r="B45" s="546"/>
      <c r="C45" s="547"/>
      <c r="D45" s="547"/>
      <c r="E45" s="547"/>
      <c r="F45" s="547"/>
      <c r="G45" s="547"/>
      <c r="H45" s="547"/>
      <c r="I45" s="547"/>
      <c r="J45" s="547"/>
      <c r="K45" s="548"/>
    </row>
    <row r="46" spans="1:11" ht="15" customHeight="1" x14ac:dyDescent="0.2">
      <c r="A46" s="277" t="s">
        <v>34</v>
      </c>
      <c r="B46" s="278"/>
      <c r="C46" s="90">
        <v>40670</v>
      </c>
      <c r="D46" s="91">
        <v>41634</v>
      </c>
      <c r="E46" s="224">
        <v>-3.8338793438634444</v>
      </c>
      <c r="F46" s="90">
        <v>23356</v>
      </c>
      <c r="G46" s="91">
        <v>23960.5</v>
      </c>
      <c r="H46" s="224">
        <v>-3.1986991081618843</v>
      </c>
      <c r="I46" s="90">
        <v>17314</v>
      </c>
      <c r="J46" s="91">
        <v>17673.5</v>
      </c>
      <c r="K46" s="224">
        <v>-4.6818187946912122</v>
      </c>
    </row>
    <row r="47" spans="1:11" ht="20.100000000000001" customHeight="1" x14ac:dyDescent="0.2">
      <c r="A47" s="279" t="s">
        <v>3</v>
      </c>
      <c r="B47" s="280"/>
      <c r="C47" s="83">
        <v>23996</v>
      </c>
      <c r="D47" s="84">
        <v>24550.25</v>
      </c>
      <c r="E47" s="225">
        <v>-3.76885160759258</v>
      </c>
      <c r="F47" s="83">
        <v>13216</v>
      </c>
      <c r="G47" s="91">
        <v>13594</v>
      </c>
      <c r="H47" s="224">
        <v>-3.3716384314654659</v>
      </c>
      <c r="I47" s="83">
        <v>10780</v>
      </c>
      <c r="J47" s="91">
        <v>10956.25</v>
      </c>
      <c r="K47" s="224">
        <v>-4.2571784359274982</v>
      </c>
    </row>
    <row r="48" spans="1:11" ht="15" customHeight="1" x14ac:dyDescent="0.2">
      <c r="A48" s="279" t="s">
        <v>4</v>
      </c>
      <c r="B48" s="280"/>
      <c r="C48" s="83">
        <v>16674</v>
      </c>
      <c r="D48" s="84">
        <v>17083.75</v>
      </c>
      <c r="E48" s="225">
        <v>-3.9271738875741029</v>
      </c>
      <c r="F48" s="83">
        <v>10140</v>
      </c>
      <c r="G48" s="91">
        <v>10366.5</v>
      </c>
      <c r="H48" s="224">
        <v>-2.9709766237412936</v>
      </c>
      <c r="I48" s="83">
        <v>6534</v>
      </c>
      <c r="J48" s="91">
        <v>6717.25</v>
      </c>
      <c r="K48" s="224">
        <v>-5.3664091666862337</v>
      </c>
    </row>
    <row r="49" spans="1:11" ht="20.100000000000001" customHeight="1" x14ac:dyDescent="0.2">
      <c r="A49" s="279" t="s">
        <v>10</v>
      </c>
      <c r="B49" s="280"/>
      <c r="C49" s="83">
        <v>2255</v>
      </c>
      <c r="D49" s="84">
        <v>2332</v>
      </c>
      <c r="E49" s="225">
        <v>-7.7257889009793264</v>
      </c>
      <c r="F49" s="83">
        <v>1932</v>
      </c>
      <c r="G49" s="91">
        <v>2005.9166666666667</v>
      </c>
      <c r="H49" s="224">
        <v>-9.3029389600602865</v>
      </c>
      <c r="I49" s="83">
        <v>323</v>
      </c>
      <c r="J49" s="91">
        <v>326.08333333333331</v>
      </c>
      <c r="K49" s="224">
        <v>3.3271719038817005</v>
      </c>
    </row>
    <row r="50" spans="1:11" ht="15" customHeight="1" x14ac:dyDescent="0.2">
      <c r="A50" s="279" t="s">
        <v>102</v>
      </c>
      <c r="B50" s="280"/>
      <c r="C50" s="83">
        <v>36970</v>
      </c>
      <c r="D50" s="84">
        <v>37873.666666666664</v>
      </c>
      <c r="E50" s="225">
        <v>-3.8017123686355028</v>
      </c>
      <c r="F50" s="83">
        <v>20700</v>
      </c>
      <c r="G50" s="91">
        <v>21254.916666666668</v>
      </c>
      <c r="H50" s="224">
        <v>-2.8305948058775798</v>
      </c>
      <c r="I50" s="83">
        <v>16270</v>
      </c>
      <c r="J50" s="91">
        <v>16618.75</v>
      </c>
      <c r="K50" s="224">
        <v>-5.0158128369753658</v>
      </c>
    </row>
    <row r="51" spans="1:11" ht="15" customHeight="1" x14ac:dyDescent="0.2">
      <c r="A51" s="279" t="s">
        <v>103</v>
      </c>
      <c r="B51" s="280"/>
      <c r="C51" s="83">
        <v>1445</v>
      </c>
      <c r="D51" s="84">
        <v>1428.3333333333333</v>
      </c>
      <c r="E51" s="225">
        <v>2.3039274203175362</v>
      </c>
      <c r="F51" s="83">
        <v>724</v>
      </c>
      <c r="G51" s="91">
        <v>699.66666666666663</v>
      </c>
      <c r="H51" s="224">
        <v>4.9762440610152536</v>
      </c>
      <c r="I51" s="83">
        <v>721</v>
      </c>
      <c r="J51" s="91">
        <v>728.66666666666663</v>
      </c>
      <c r="K51" s="224">
        <v>-0.13704888076747374</v>
      </c>
    </row>
    <row r="52" spans="1:11" ht="20.100000000000001" customHeight="1" x14ac:dyDescent="0.2">
      <c r="A52" s="279" t="s">
        <v>13</v>
      </c>
      <c r="B52" s="280"/>
      <c r="C52" s="83">
        <v>36162</v>
      </c>
      <c r="D52" s="84">
        <v>37124</v>
      </c>
      <c r="E52" s="225">
        <v>-4.5645304684069021</v>
      </c>
      <c r="F52" s="83">
        <v>20605</v>
      </c>
      <c r="G52" s="91">
        <v>21212.416666666668</v>
      </c>
      <c r="H52" s="224">
        <v>-4.056371579014816</v>
      </c>
      <c r="I52" s="83">
        <v>15557</v>
      </c>
      <c r="J52" s="91">
        <v>15911.583333333334</v>
      </c>
      <c r="K52" s="224">
        <v>-5.2336661968195992</v>
      </c>
    </row>
    <row r="53" spans="1:11" ht="15" customHeight="1" x14ac:dyDescent="0.2">
      <c r="A53" s="279" t="s">
        <v>14</v>
      </c>
      <c r="B53" s="281"/>
      <c r="C53" s="83">
        <v>4508</v>
      </c>
      <c r="D53" s="84">
        <v>4510</v>
      </c>
      <c r="E53" s="225">
        <v>2.6341241395004835</v>
      </c>
      <c r="F53" s="83">
        <v>2751</v>
      </c>
      <c r="G53" s="91">
        <v>2748.0833333333335</v>
      </c>
      <c r="H53" s="224">
        <v>3.9759112120065581</v>
      </c>
      <c r="I53" s="83">
        <v>1757</v>
      </c>
      <c r="J53" s="91">
        <v>1761.9166666666667</v>
      </c>
      <c r="K53" s="224">
        <v>0.609088746133714</v>
      </c>
    </row>
    <row r="54" spans="1:11" ht="20.100000000000001" customHeight="1" x14ac:dyDescent="0.2">
      <c r="A54" s="279" t="s">
        <v>15</v>
      </c>
      <c r="B54" s="280"/>
      <c r="C54" s="83">
        <v>9372</v>
      </c>
      <c r="D54" s="84">
        <v>9568.75</v>
      </c>
      <c r="E54" s="225">
        <v>-1.7001823458407168</v>
      </c>
      <c r="F54" s="83">
        <v>5693</v>
      </c>
      <c r="G54" s="91">
        <v>5827.416666666667</v>
      </c>
      <c r="H54" s="224">
        <v>-0.48668725363236615</v>
      </c>
      <c r="I54" s="83">
        <v>3679</v>
      </c>
      <c r="J54" s="91">
        <v>3741.3333333333335</v>
      </c>
      <c r="K54" s="224">
        <v>-3.5324452084228621</v>
      </c>
    </row>
    <row r="55" spans="1:11" ht="20.100000000000001" customHeight="1" x14ac:dyDescent="0.2">
      <c r="A55" s="279" t="s">
        <v>16</v>
      </c>
      <c r="B55" s="274"/>
      <c r="C55" s="83">
        <v>11919</v>
      </c>
      <c r="D55" s="84">
        <v>11773.916666666666</v>
      </c>
      <c r="E55" s="225">
        <v>0.76525881866290102</v>
      </c>
      <c r="F55" s="83">
        <v>3464</v>
      </c>
      <c r="G55" s="91">
        <v>3396.5833333333335</v>
      </c>
      <c r="H55" s="224">
        <v>8.7660778139510072</v>
      </c>
      <c r="I55" s="83">
        <v>8455</v>
      </c>
      <c r="J55" s="91">
        <v>8377.3333333333339</v>
      </c>
      <c r="K55" s="224">
        <v>-2.1530075919797547</v>
      </c>
    </row>
    <row r="56" spans="1:11" ht="20.100000000000001" customHeight="1" x14ac:dyDescent="0.2">
      <c r="A56" s="279" t="s">
        <v>86</v>
      </c>
      <c r="B56" s="281"/>
      <c r="C56" s="92">
        <v>15166</v>
      </c>
      <c r="D56" s="93">
        <v>15377.166666666666</v>
      </c>
      <c r="E56" s="226">
        <v>-5.8290975156674216</v>
      </c>
      <c r="F56" s="92" t="s">
        <v>238</v>
      </c>
      <c r="G56" s="93" t="s">
        <v>238</v>
      </c>
      <c r="H56" s="226" t="s">
        <v>238</v>
      </c>
      <c r="I56" s="92" t="s">
        <v>238</v>
      </c>
      <c r="J56" s="93" t="s">
        <v>238</v>
      </c>
      <c r="K56" s="226" t="s">
        <v>238</v>
      </c>
    </row>
    <row r="57" spans="1:11" ht="19.5" customHeight="1" x14ac:dyDescent="0.2">
      <c r="A57" s="279" t="s">
        <v>193</v>
      </c>
      <c r="B57" s="280"/>
      <c r="C57" s="94"/>
      <c r="D57" s="95"/>
      <c r="E57" s="227"/>
      <c r="F57" s="94"/>
      <c r="G57" s="95"/>
      <c r="H57" s="227"/>
      <c r="I57" s="94"/>
      <c r="J57" s="95"/>
      <c r="K57" s="227"/>
    </row>
    <row r="58" spans="1:11" ht="15" customHeight="1" x14ac:dyDescent="0.2">
      <c r="A58" s="279" t="s">
        <v>27</v>
      </c>
      <c r="B58" s="280"/>
      <c r="C58" s="83">
        <v>12337</v>
      </c>
      <c r="D58" s="84">
        <v>12201.333333333334</v>
      </c>
      <c r="E58" s="225">
        <v>5.1869306589269808</v>
      </c>
      <c r="F58" s="83">
        <v>9251</v>
      </c>
      <c r="G58" s="84">
        <v>9170.1666666666661</v>
      </c>
      <c r="H58" s="225">
        <v>5.4042145593869728</v>
      </c>
      <c r="I58" s="83">
        <v>3086</v>
      </c>
      <c r="J58" s="84">
        <v>3031.1666666666665</v>
      </c>
      <c r="K58" s="225">
        <v>4.5350040234509708</v>
      </c>
    </row>
    <row r="59" spans="1:11" ht="15" customHeight="1" x14ac:dyDescent="0.2">
      <c r="A59" s="279" t="s">
        <v>28</v>
      </c>
      <c r="B59" s="280"/>
      <c r="C59" s="83">
        <v>8005</v>
      </c>
      <c r="D59" s="84">
        <v>7960.25</v>
      </c>
      <c r="E59" s="225">
        <v>-9.4388456470008251</v>
      </c>
      <c r="F59" s="83">
        <v>5327</v>
      </c>
      <c r="G59" s="84">
        <v>5294.75</v>
      </c>
      <c r="H59" s="225">
        <v>-9.0223087717288575</v>
      </c>
      <c r="I59" s="83">
        <v>2678</v>
      </c>
      <c r="J59" s="84">
        <v>2665.5</v>
      </c>
      <c r="K59" s="225">
        <v>-10.255043348952048</v>
      </c>
    </row>
    <row r="60" spans="1:11" ht="15" customHeight="1" x14ac:dyDescent="0.2">
      <c r="A60" s="279" t="s">
        <v>29</v>
      </c>
      <c r="B60" s="280"/>
      <c r="C60" s="83">
        <v>20328</v>
      </c>
      <c r="D60" s="84">
        <v>21472.416666666668</v>
      </c>
      <c r="E60" s="225">
        <v>-6.2513871152005986</v>
      </c>
      <c r="F60" s="83">
        <v>8778</v>
      </c>
      <c r="G60" s="84">
        <v>9495.5833333333339</v>
      </c>
      <c r="H60" s="225">
        <v>-7.2009707709974018</v>
      </c>
      <c r="I60" s="83">
        <v>11550</v>
      </c>
      <c r="J60" s="84">
        <v>11976.833333333334</v>
      </c>
      <c r="K60" s="225">
        <v>-5.48460496376478</v>
      </c>
    </row>
    <row r="61" spans="1:11" ht="15" customHeight="1" x14ac:dyDescent="0.2">
      <c r="A61" s="282" t="s">
        <v>33</v>
      </c>
      <c r="B61" s="283"/>
      <c r="C61" s="86">
        <v>1115.4918613228399</v>
      </c>
      <c r="D61" s="87">
        <v>1125.5295932010699</v>
      </c>
      <c r="E61" s="88">
        <v>-13.047319215250127</v>
      </c>
      <c r="F61" s="86">
        <v>768.14698578523701</v>
      </c>
      <c r="G61" s="87">
        <v>790.59327852089905</v>
      </c>
      <c r="H61" s="88">
        <v>-13.349070154473907</v>
      </c>
      <c r="I61" s="86">
        <v>1584.0483423818901</v>
      </c>
      <c r="J61" s="87">
        <v>1579.61291387294</v>
      </c>
      <c r="K61" s="228">
        <v>-5.6873571395099134</v>
      </c>
    </row>
    <row r="62" spans="1:11" ht="11.25" customHeight="1" x14ac:dyDescent="0.2">
      <c r="A62" s="259" t="s">
        <v>439</v>
      </c>
      <c r="B62" s="259"/>
      <c r="C62" s="260"/>
      <c r="D62" s="260"/>
      <c r="E62" s="260"/>
      <c r="F62" s="260"/>
      <c r="G62" s="260"/>
      <c r="H62" s="260"/>
      <c r="I62" s="260"/>
      <c r="J62" s="260"/>
      <c r="K62" s="261" t="s">
        <v>6</v>
      </c>
    </row>
    <row r="64" spans="1:11" ht="14.25" customHeight="1" x14ac:dyDescent="0.2">
      <c r="A64" s="253" t="s">
        <v>134</v>
      </c>
      <c r="B64" s="253"/>
    </row>
    <row r="65" spans="1:11" ht="14.25" customHeight="1" x14ac:dyDescent="0.2">
      <c r="A65" s="253" t="s">
        <v>210</v>
      </c>
      <c r="B65" s="253"/>
    </row>
    <row r="66" spans="1:11" ht="14.25" customHeight="1" x14ac:dyDescent="0.2">
      <c r="A66" s="253" t="s">
        <v>101</v>
      </c>
      <c r="B66" s="253"/>
    </row>
    <row r="67" spans="1:11" ht="14.25" customHeight="1" x14ac:dyDescent="0.2">
      <c r="A67" s="253" t="s">
        <v>95</v>
      </c>
      <c r="B67" s="253"/>
    </row>
    <row r="68" spans="1:11" x14ac:dyDescent="0.2">
      <c r="A68" s="544"/>
      <c r="B68" s="544"/>
      <c r="C68" s="544"/>
      <c r="D68" s="544"/>
      <c r="E68" s="544"/>
      <c r="F68" s="544"/>
      <c r="G68" s="544"/>
      <c r="H68" s="544"/>
      <c r="I68" s="544"/>
      <c r="J68" s="544"/>
      <c r="K68" s="544"/>
    </row>
  </sheetData>
  <sheetProtection sheet="1" objects="1" scenarios="1"/>
  <mergeCells count="10">
    <mergeCell ref="A68:K68"/>
    <mergeCell ref="A11:K11"/>
    <mergeCell ref="A28:K28"/>
    <mergeCell ref="A45:K45"/>
    <mergeCell ref="A3:K3"/>
    <mergeCell ref="C7:E8"/>
    <mergeCell ref="F7:K7"/>
    <mergeCell ref="F8:H8"/>
    <mergeCell ref="I8:K8"/>
    <mergeCell ref="A7:B10"/>
  </mergeCells>
  <printOptions horizontalCentered="1"/>
  <pageMargins left="0.70866141732283472" right="0.39370078740157483" top="0.39370078740157483" bottom="0.39370078740157483" header="0.51181102362204722" footer="0.51181102362204722"/>
  <pageSetup paperSize="9" scale="65" orientation="portrait" cellComments="asDisplayed"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51">
    <pageSetUpPr autoPageBreaks="0" fitToPage="1"/>
  </sheetPr>
  <dimension ref="A1:K61"/>
  <sheetViews>
    <sheetView showGridLines="0" zoomScaleNormal="100" workbookViewId="0">
      <pane ySplit="10" topLeftCell="A11" activePane="bottomLeft" state="frozen"/>
      <selection pane="bottomLeft"/>
    </sheetView>
  </sheetViews>
  <sheetFormatPr baseColWidth="10" defaultColWidth="9" defaultRowHeight="14.25" customHeight="1" x14ac:dyDescent="0.2"/>
  <cols>
    <col min="1" max="1" width="23" style="248" customWidth="1"/>
    <col min="2" max="2" width="1.375" style="248" customWidth="1"/>
    <col min="3" max="11" width="11.375" style="248" customWidth="1"/>
    <col min="12" max="16384" width="9" style="248"/>
  </cols>
  <sheetData>
    <row r="1" spans="1:11" ht="33.75" customHeight="1" x14ac:dyDescent="0.2">
      <c r="A1" s="338"/>
      <c r="B1" s="338"/>
      <c r="C1" s="338"/>
      <c r="D1" s="338"/>
      <c r="E1" s="338"/>
      <c r="F1" s="338"/>
      <c r="G1" s="338"/>
      <c r="H1" s="338"/>
      <c r="I1" s="338"/>
      <c r="J1" s="338"/>
      <c r="K1" s="339" t="s">
        <v>5</v>
      </c>
    </row>
    <row r="2" spans="1:11" ht="11.25" customHeight="1" x14ac:dyDescent="0.2"/>
    <row r="3" spans="1:11" ht="15" customHeight="1" x14ac:dyDescent="0.2">
      <c r="A3" s="553" t="s">
        <v>20</v>
      </c>
      <c r="B3" s="553"/>
      <c r="C3" s="554"/>
      <c r="D3" s="554"/>
      <c r="E3" s="554"/>
      <c r="F3" s="554"/>
      <c r="G3" s="554"/>
      <c r="H3" s="554"/>
      <c r="I3" s="554"/>
      <c r="J3" s="554"/>
      <c r="K3" s="554"/>
    </row>
    <row r="4" spans="1:11" x14ac:dyDescent="0.2">
      <c r="A4" s="252" t="s">
        <v>436</v>
      </c>
      <c r="B4" s="264"/>
    </row>
    <row r="5" spans="1:11" x14ac:dyDescent="0.2">
      <c r="A5" s="252" t="s">
        <v>438</v>
      </c>
      <c r="B5" s="265"/>
    </row>
    <row r="6" spans="1:11" ht="11.25" customHeight="1" x14ac:dyDescent="0.2"/>
    <row r="7" spans="1:11" ht="14.25" customHeight="1" x14ac:dyDescent="0.2">
      <c r="A7" s="555" t="s">
        <v>7</v>
      </c>
      <c r="B7" s="557"/>
      <c r="C7" s="555" t="s">
        <v>2</v>
      </c>
      <c r="D7" s="556"/>
      <c r="E7" s="557"/>
      <c r="F7" s="562" t="s">
        <v>83</v>
      </c>
      <c r="G7" s="563"/>
      <c r="H7" s="563"/>
      <c r="I7" s="547"/>
      <c r="J7" s="547"/>
      <c r="K7" s="548"/>
    </row>
    <row r="8" spans="1:11" x14ac:dyDescent="0.2">
      <c r="A8" s="564"/>
      <c r="B8" s="565"/>
      <c r="C8" s="558"/>
      <c r="D8" s="559"/>
      <c r="E8" s="560"/>
      <c r="F8" s="561" t="s">
        <v>0</v>
      </c>
      <c r="G8" s="561"/>
      <c r="H8" s="562"/>
      <c r="I8" s="561" t="s">
        <v>1</v>
      </c>
      <c r="J8" s="561"/>
      <c r="K8" s="561"/>
    </row>
    <row r="9" spans="1:11" ht="41.25" customHeight="1" x14ac:dyDescent="0.2">
      <c r="A9" s="564"/>
      <c r="B9" s="565"/>
      <c r="C9" s="266" t="s">
        <v>8</v>
      </c>
      <c r="D9" s="266" t="s">
        <v>9</v>
      </c>
      <c r="E9" s="267" t="s">
        <v>87</v>
      </c>
      <c r="F9" s="266" t="s">
        <v>8</v>
      </c>
      <c r="G9" s="266" t="s">
        <v>9</v>
      </c>
      <c r="H9" s="267" t="s">
        <v>88</v>
      </c>
      <c r="I9" s="266" t="s">
        <v>8</v>
      </c>
      <c r="J9" s="266" t="s">
        <v>9</v>
      </c>
      <c r="K9" s="266" t="s">
        <v>89</v>
      </c>
    </row>
    <row r="10" spans="1:11" s="258" customFormat="1" ht="11.25" customHeight="1" x14ac:dyDescent="0.2">
      <c r="A10" s="566"/>
      <c r="B10" s="567"/>
      <c r="C10" s="268">
        <v>1</v>
      </c>
      <c r="D10" s="268">
        <v>2</v>
      </c>
      <c r="E10" s="269">
        <v>3</v>
      </c>
      <c r="F10" s="268">
        <v>4</v>
      </c>
      <c r="G10" s="268">
        <v>5</v>
      </c>
      <c r="H10" s="269">
        <v>6</v>
      </c>
      <c r="I10" s="268">
        <v>7</v>
      </c>
      <c r="J10" s="268">
        <v>8</v>
      </c>
      <c r="K10" s="268">
        <v>9</v>
      </c>
    </row>
    <row r="11" spans="1:11" ht="15" customHeight="1" x14ac:dyDescent="0.2">
      <c r="A11" s="545" t="s">
        <v>2</v>
      </c>
      <c r="B11" s="546"/>
      <c r="C11" s="547"/>
      <c r="D11" s="547"/>
      <c r="E11" s="547"/>
      <c r="F11" s="547"/>
      <c r="G11" s="547"/>
      <c r="H11" s="547"/>
      <c r="I11" s="547"/>
      <c r="J11" s="547"/>
      <c r="K11" s="548"/>
    </row>
    <row r="12" spans="1:11" ht="15" customHeight="1" x14ac:dyDescent="0.2">
      <c r="A12" s="277" t="s">
        <v>34</v>
      </c>
      <c r="B12" s="278"/>
      <c r="C12" s="96">
        <v>5302</v>
      </c>
      <c r="D12" s="97">
        <v>15842</v>
      </c>
      <c r="E12" s="98">
        <v>-4.4626703654565194</v>
      </c>
      <c r="F12" s="96">
        <v>4361</v>
      </c>
      <c r="G12" s="97">
        <v>13210</v>
      </c>
      <c r="H12" s="98">
        <v>-4.4622839372242717</v>
      </c>
      <c r="I12" s="97">
        <v>941</v>
      </c>
      <c r="J12" s="97">
        <v>2632</v>
      </c>
      <c r="K12" s="98">
        <v>-4.4646098003629762</v>
      </c>
    </row>
    <row r="13" spans="1:11" ht="20.100000000000001" customHeight="1" x14ac:dyDescent="0.2">
      <c r="A13" s="279" t="s">
        <v>3</v>
      </c>
      <c r="B13" s="280"/>
      <c r="C13" s="96">
        <v>3262</v>
      </c>
      <c r="D13" s="97">
        <v>9963</v>
      </c>
      <c r="E13" s="98">
        <v>-5.7159080155200153</v>
      </c>
      <c r="F13" s="96">
        <v>2716</v>
      </c>
      <c r="G13" s="97">
        <v>8419</v>
      </c>
      <c r="H13" s="98">
        <v>-5.9854829704075936</v>
      </c>
      <c r="I13" s="97">
        <v>546</v>
      </c>
      <c r="J13" s="97">
        <v>1544</v>
      </c>
      <c r="K13" s="98">
        <v>-4.2183622828784122</v>
      </c>
    </row>
    <row r="14" spans="1:11" ht="15" customHeight="1" x14ac:dyDescent="0.2">
      <c r="A14" s="279" t="s">
        <v>4</v>
      </c>
      <c r="B14" s="280"/>
      <c r="C14" s="96">
        <v>2040</v>
      </c>
      <c r="D14" s="97">
        <v>5879</v>
      </c>
      <c r="E14" s="98">
        <v>-2.261014131338321</v>
      </c>
      <c r="F14" s="96">
        <v>1645</v>
      </c>
      <c r="G14" s="97">
        <v>4791</v>
      </c>
      <c r="H14" s="98">
        <v>-1.6625615763546799</v>
      </c>
      <c r="I14" s="97">
        <v>395</v>
      </c>
      <c r="J14" s="97">
        <v>1088</v>
      </c>
      <c r="K14" s="98">
        <v>-4.8118985126859144</v>
      </c>
    </row>
    <row r="15" spans="1:11" ht="19.5" customHeight="1" x14ac:dyDescent="0.2">
      <c r="A15" s="279" t="s">
        <v>10</v>
      </c>
      <c r="B15" s="280"/>
      <c r="C15" s="96">
        <v>3049</v>
      </c>
      <c r="D15" s="97">
        <v>8695</v>
      </c>
      <c r="E15" s="98">
        <v>-6.2634756360500212</v>
      </c>
      <c r="F15" s="96">
        <v>2652</v>
      </c>
      <c r="G15" s="97">
        <v>7639</v>
      </c>
      <c r="H15" s="98">
        <v>-7.1584832280019439</v>
      </c>
      <c r="I15" s="97">
        <v>397</v>
      </c>
      <c r="J15" s="97">
        <v>1056</v>
      </c>
      <c r="K15" s="98">
        <v>0.76335877862595414</v>
      </c>
    </row>
    <row r="16" spans="1:11" ht="15" customHeight="1" x14ac:dyDescent="0.2">
      <c r="A16" s="279" t="s">
        <v>102</v>
      </c>
      <c r="B16" s="280"/>
      <c r="C16" s="96">
        <v>2189</v>
      </c>
      <c r="D16" s="97">
        <v>6966</v>
      </c>
      <c r="E16" s="98">
        <v>-2.3549201009251473</v>
      </c>
      <c r="F16" s="96">
        <v>1661</v>
      </c>
      <c r="G16" s="97">
        <v>5435</v>
      </c>
      <c r="H16" s="98">
        <v>-0.6580149881191738</v>
      </c>
      <c r="I16" s="97">
        <v>528</v>
      </c>
      <c r="J16" s="97">
        <v>1531</v>
      </c>
      <c r="K16" s="98">
        <v>-7.9374624173181001</v>
      </c>
    </row>
    <row r="17" spans="1:11" ht="15" customHeight="1" x14ac:dyDescent="0.2">
      <c r="A17" s="279" t="s">
        <v>103</v>
      </c>
      <c r="B17" s="280"/>
      <c r="C17" s="96">
        <v>64</v>
      </c>
      <c r="D17" s="97">
        <v>181</v>
      </c>
      <c r="E17" s="98">
        <v>5.2325581395348841</v>
      </c>
      <c r="F17" s="96">
        <v>48</v>
      </c>
      <c r="G17" s="97">
        <v>136</v>
      </c>
      <c r="H17" s="98">
        <v>6.25</v>
      </c>
      <c r="I17" s="97">
        <v>16</v>
      </c>
      <c r="J17" s="97">
        <v>45</v>
      </c>
      <c r="K17" s="98">
        <v>2.2727272727272729</v>
      </c>
    </row>
    <row r="18" spans="1:11" ht="20.100000000000001" customHeight="1" x14ac:dyDescent="0.2">
      <c r="A18" s="279" t="s">
        <v>13</v>
      </c>
      <c r="B18" s="280"/>
      <c r="C18" s="96">
        <v>4767</v>
      </c>
      <c r="D18" s="97">
        <v>14235</v>
      </c>
      <c r="E18" s="98">
        <v>-5.1695423356205454</v>
      </c>
      <c r="F18" s="96">
        <v>3932</v>
      </c>
      <c r="G18" s="97">
        <v>11942</v>
      </c>
      <c r="H18" s="98">
        <v>-4.9809038828771479</v>
      </c>
      <c r="I18" s="97">
        <v>835</v>
      </c>
      <c r="J18" s="97">
        <v>2293</v>
      </c>
      <c r="K18" s="98">
        <v>-6.139991813344249</v>
      </c>
    </row>
    <row r="19" spans="1:11" ht="15" customHeight="1" x14ac:dyDescent="0.2">
      <c r="A19" s="279" t="s">
        <v>14</v>
      </c>
      <c r="B19" s="281"/>
      <c r="C19" s="96">
        <v>535</v>
      </c>
      <c r="D19" s="97">
        <v>1607</v>
      </c>
      <c r="E19" s="98">
        <v>2.2915340547422023</v>
      </c>
      <c r="F19" s="96">
        <v>429</v>
      </c>
      <c r="G19" s="97">
        <v>1268</v>
      </c>
      <c r="H19" s="98">
        <v>0.71485305798252585</v>
      </c>
      <c r="I19" s="97">
        <v>106</v>
      </c>
      <c r="J19" s="97">
        <v>339</v>
      </c>
      <c r="K19" s="98">
        <v>8.6538461538461533</v>
      </c>
    </row>
    <row r="20" spans="1:11" ht="20.100000000000001" customHeight="1" x14ac:dyDescent="0.2">
      <c r="A20" s="279" t="s">
        <v>15</v>
      </c>
      <c r="B20" s="280"/>
      <c r="C20" s="96">
        <v>1066</v>
      </c>
      <c r="D20" s="97">
        <v>3344</v>
      </c>
      <c r="E20" s="98">
        <v>-1.8203170874926602</v>
      </c>
      <c r="F20" s="96">
        <v>913</v>
      </c>
      <c r="G20" s="97">
        <v>2873</v>
      </c>
      <c r="H20" s="98">
        <v>-0.41594454072790293</v>
      </c>
      <c r="I20" s="97">
        <v>153</v>
      </c>
      <c r="J20" s="97">
        <v>471</v>
      </c>
      <c r="K20" s="98">
        <v>-9.5969289827255277</v>
      </c>
    </row>
    <row r="21" spans="1:11" ht="30" customHeight="1" x14ac:dyDescent="0.2">
      <c r="A21" s="279" t="s">
        <v>30</v>
      </c>
      <c r="B21" s="280"/>
      <c r="C21" s="96"/>
      <c r="D21" s="97"/>
      <c r="E21" s="98"/>
      <c r="F21" s="96"/>
      <c r="G21" s="97"/>
      <c r="H21" s="98"/>
      <c r="I21" s="96"/>
      <c r="J21" s="97"/>
      <c r="K21" s="98"/>
    </row>
    <row r="22" spans="1:11" ht="15" customHeight="1" x14ac:dyDescent="0.2">
      <c r="A22" s="279" t="s">
        <v>27</v>
      </c>
      <c r="B22" s="280"/>
      <c r="C22" s="96">
        <v>1103</v>
      </c>
      <c r="D22" s="97">
        <v>3381</v>
      </c>
      <c r="E22" s="98">
        <v>0.95550910719617799</v>
      </c>
      <c r="F22" s="96">
        <v>999</v>
      </c>
      <c r="G22" s="97">
        <v>3065</v>
      </c>
      <c r="H22" s="98">
        <v>1.6583747927031509</v>
      </c>
      <c r="I22" s="97">
        <v>104</v>
      </c>
      <c r="J22" s="97">
        <v>316</v>
      </c>
      <c r="K22" s="98">
        <v>-5.3892215568862278</v>
      </c>
    </row>
    <row r="23" spans="1:11" ht="15" customHeight="1" x14ac:dyDescent="0.2">
      <c r="A23" s="279" t="s">
        <v>28</v>
      </c>
      <c r="B23" s="280"/>
      <c r="C23" s="96">
        <v>833</v>
      </c>
      <c r="D23" s="97">
        <v>1983</v>
      </c>
      <c r="E23" s="98">
        <v>1.0188487009679064</v>
      </c>
      <c r="F23" s="96">
        <v>654</v>
      </c>
      <c r="G23" s="97">
        <v>1568</v>
      </c>
      <c r="H23" s="98">
        <v>-0.2544529262086514</v>
      </c>
      <c r="I23" s="97">
        <v>179</v>
      </c>
      <c r="J23" s="97">
        <v>415</v>
      </c>
      <c r="K23" s="98">
        <v>6.1381074168797953</v>
      </c>
    </row>
    <row r="24" spans="1:11" ht="15" customHeight="1" x14ac:dyDescent="0.2">
      <c r="A24" s="279" t="s">
        <v>29</v>
      </c>
      <c r="B24" s="280"/>
      <c r="C24" s="96">
        <v>3366</v>
      </c>
      <c r="D24" s="97">
        <v>10478</v>
      </c>
      <c r="E24" s="98">
        <v>-7.0275066548358467</v>
      </c>
      <c r="F24" s="96">
        <v>2708</v>
      </c>
      <c r="G24" s="97">
        <v>8577</v>
      </c>
      <c r="H24" s="98">
        <v>-7.1753246753246751</v>
      </c>
      <c r="I24" s="97">
        <v>658</v>
      </c>
      <c r="J24" s="97">
        <v>1901</v>
      </c>
      <c r="K24" s="98">
        <v>-6.3546798029556655</v>
      </c>
    </row>
    <row r="25" spans="1:11" ht="15" customHeight="1" x14ac:dyDescent="0.2">
      <c r="A25" s="282" t="s">
        <v>33</v>
      </c>
      <c r="B25" s="283"/>
      <c r="C25" s="99">
        <v>1199.06808751415</v>
      </c>
      <c r="D25" s="100">
        <v>1178.8563312713</v>
      </c>
      <c r="E25" s="101">
        <v>4.8636886467700151</v>
      </c>
      <c r="F25" s="99">
        <v>1114.93717037377</v>
      </c>
      <c r="G25" s="100">
        <v>1101.8627554882701</v>
      </c>
      <c r="H25" s="101">
        <v>-2.7895913693298553</v>
      </c>
      <c r="I25" s="97">
        <v>1588.96705632306</v>
      </c>
      <c r="J25" s="97">
        <v>1565.2868541033399</v>
      </c>
      <c r="K25" s="102">
        <v>43.283950292089912</v>
      </c>
    </row>
    <row r="26" spans="1:11" ht="15" customHeight="1" x14ac:dyDescent="0.2">
      <c r="A26" s="545" t="s">
        <v>11</v>
      </c>
      <c r="B26" s="546"/>
      <c r="C26" s="547"/>
      <c r="D26" s="547"/>
      <c r="E26" s="547"/>
      <c r="F26" s="547"/>
      <c r="G26" s="547"/>
      <c r="H26" s="547"/>
      <c r="I26" s="547"/>
      <c r="J26" s="547"/>
      <c r="K26" s="548"/>
    </row>
    <row r="27" spans="1:11" ht="15" customHeight="1" x14ac:dyDescent="0.2">
      <c r="A27" s="277" t="s">
        <v>34</v>
      </c>
      <c r="B27" s="278"/>
      <c r="C27" s="96">
        <v>3591</v>
      </c>
      <c r="D27" s="97">
        <v>10335</v>
      </c>
      <c r="E27" s="98">
        <v>-5.2356501008619114</v>
      </c>
      <c r="F27" s="96">
        <v>2996</v>
      </c>
      <c r="G27" s="97">
        <v>8696</v>
      </c>
      <c r="H27" s="98">
        <v>-6.0805702559671673</v>
      </c>
      <c r="I27" s="97">
        <v>595</v>
      </c>
      <c r="J27" s="97">
        <v>1639</v>
      </c>
      <c r="K27" s="98">
        <v>-0.48573163327261693</v>
      </c>
    </row>
    <row r="28" spans="1:11" ht="19.5" customHeight="1" x14ac:dyDescent="0.2">
      <c r="A28" s="279" t="s">
        <v>3</v>
      </c>
      <c r="B28" s="280"/>
      <c r="C28" s="96">
        <v>2238</v>
      </c>
      <c r="D28" s="97">
        <v>6493</v>
      </c>
      <c r="E28" s="98">
        <v>-7.0835718374356036</v>
      </c>
      <c r="F28" s="96">
        <v>1895</v>
      </c>
      <c r="G28" s="97">
        <v>5547</v>
      </c>
      <c r="H28" s="98">
        <v>-8.0404509283819632</v>
      </c>
      <c r="I28" s="97">
        <v>343</v>
      </c>
      <c r="J28" s="97">
        <v>946</v>
      </c>
      <c r="K28" s="98">
        <v>-1.0460251046025104</v>
      </c>
    </row>
    <row r="29" spans="1:11" ht="15" customHeight="1" x14ac:dyDescent="0.2">
      <c r="A29" s="279" t="s">
        <v>4</v>
      </c>
      <c r="B29" s="280"/>
      <c r="C29" s="96">
        <v>1353</v>
      </c>
      <c r="D29" s="97">
        <v>3842</v>
      </c>
      <c r="E29" s="98">
        <v>-1.9397651863195506</v>
      </c>
      <c r="F29" s="96">
        <v>1101</v>
      </c>
      <c r="G29" s="97">
        <v>3149</v>
      </c>
      <c r="H29" s="98">
        <v>-2.4171056709017664</v>
      </c>
      <c r="I29" s="97">
        <v>252</v>
      </c>
      <c r="J29" s="97">
        <v>693</v>
      </c>
      <c r="K29" s="98">
        <v>0.28943560057887119</v>
      </c>
    </row>
    <row r="30" spans="1:11" ht="20.100000000000001" customHeight="1" x14ac:dyDescent="0.2">
      <c r="A30" s="279" t="s">
        <v>10</v>
      </c>
      <c r="B30" s="280"/>
      <c r="C30" s="96" t="s">
        <v>437</v>
      </c>
      <c r="D30" s="97">
        <v>8182</v>
      </c>
      <c r="E30" s="98">
        <v>-5.8891189325971931</v>
      </c>
      <c r="F30" s="96" t="s">
        <v>437</v>
      </c>
      <c r="G30" s="97" t="s">
        <v>437</v>
      </c>
      <c r="H30" s="98">
        <v>-6.8907125179106421</v>
      </c>
      <c r="I30" s="97">
        <v>390</v>
      </c>
      <c r="J30" s="97" t="s">
        <v>437</v>
      </c>
      <c r="K30" s="98">
        <v>1.671583087512291</v>
      </c>
    </row>
    <row r="31" spans="1:11" ht="15" customHeight="1" x14ac:dyDescent="0.2">
      <c r="A31" s="279" t="s">
        <v>102</v>
      </c>
      <c r="B31" s="280"/>
      <c r="C31" s="96">
        <v>683</v>
      </c>
      <c r="D31" s="97">
        <v>2144</v>
      </c>
      <c r="E31" s="98">
        <v>-2.7223230490018149</v>
      </c>
      <c r="F31" s="96">
        <v>478</v>
      </c>
      <c r="G31" s="97">
        <v>1540</v>
      </c>
      <c r="H31" s="98">
        <v>-2.2222222222222223</v>
      </c>
      <c r="I31" s="97">
        <v>205</v>
      </c>
      <c r="J31" s="97">
        <v>604</v>
      </c>
      <c r="K31" s="98">
        <v>-3.9745627980922098</v>
      </c>
    </row>
    <row r="32" spans="1:11" ht="15" customHeight="1" x14ac:dyDescent="0.2">
      <c r="A32" s="279" t="s">
        <v>103</v>
      </c>
      <c r="B32" s="280"/>
      <c r="C32" s="96" t="s">
        <v>437</v>
      </c>
      <c r="D32" s="97">
        <v>9</v>
      </c>
      <c r="E32" s="98">
        <v>12.5</v>
      </c>
      <c r="F32" s="96" t="s">
        <v>437</v>
      </c>
      <c r="G32" s="97" t="s">
        <v>437</v>
      </c>
      <c r="H32" s="98">
        <v>14.285714285714285</v>
      </c>
      <c r="I32" s="97">
        <v>0</v>
      </c>
      <c r="J32" s="97" t="s">
        <v>437</v>
      </c>
      <c r="K32" s="98" t="s">
        <v>224</v>
      </c>
    </row>
    <row r="33" spans="1:11" ht="20.100000000000001" customHeight="1" x14ac:dyDescent="0.2">
      <c r="A33" s="279" t="s">
        <v>13</v>
      </c>
      <c r="B33" s="280"/>
      <c r="C33" s="96">
        <v>3277</v>
      </c>
      <c r="D33" s="97">
        <v>9428</v>
      </c>
      <c r="E33" s="98">
        <v>-5.5026561090508173</v>
      </c>
      <c r="F33" s="96">
        <v>2748</v>
      </c>
      <c r="G33" s="97">
        <v>8012</v>
      </c>
      <c r="H33" s="98">
        <v>-6.0175953079178885</v>
      </c>
      <c r="I33" s="97">
        <v>529</v>
      </c>
      <c r="J33" s="97">
        <v>1416</v>
      </c>
      <c r="K33" s="98">
        <v>-2.4793388429752068</v>
      </c>
    </row>
    <row r="34" spans="1:11" ht="15" customHeight="1" x14ac:dyDescent="0.2">
      <c r="A34" s="279" t="s">
        <v>14</v>
      </c>
      <c r="B34" s="281"/>
      <c r="C34" s="96">
        <v>314</v>
      </c>
      <c r="D34" s="97">
        <v>907</v>
      </c>
      <c r="E34" s="98">
        <v>-2.3681377825618943</v>
      </c>
      <c r="F34" s="96">
        <v>248</v>
      </c>
      <c r="G34" s="97">
        <v>684</v>
      </c>
      <c r="H34" s="98">
        <v>-6.8119891008174394</v>
      </c>
      <c r="I34" s="97">
        <v>66</v>
      </c>
      <c r="J34" s="97">
        <v>223</v>
      </c>
      <c r="K34" s="98">
        <v>14.358974358974358</v>
      </c>
    </row>
    <row r="35" spans="1:11" ht="20.100000000000001" customHeight="1" x14ac:dyDescent="0.2">
      <c r="A35" s="279" t="s">
        <v>15</v>
      </c>
      <c r="B35" s="280"/>
      <c r="C35" s="96">
        <v>746</v>
      </c>
      <c r="D35" s="97">
        <v>2312</v>
      </c>
      <c r="E35" s="98">
        <v>-2.5705857564264645</v>
      </c>
      <c r="F35" s="96">
        <v>656</v>
      </c>
      <c r="G35" s="97">
        <v>2042</v>
      </c>
      <c r="H35" s="98">
        <v>-2.0623501199040768</v>
      </c>
      <c r="I35" s="97">
        <v>90</v>
      </c>
      <c r="J35" s="97">
        <v>270</v>
      </c>
      <c r="K35" s="98">
        <v>-6.25</v>
      </c>
    </row>
    <row r="36" spans="1:11" ht="30" customHeight="1" x14ac:dyDescent="0.2">
      <c r="A36" s="279" t="s">
        <v>30</v>
      </c>
      <c r="B36" s="280"/>
      <c r="C36" s="96"/>
      <c r="D36" s="97"/>
      <c r="E36" s="98"/>
      <c r="F36" s="96"/>
      <c r="G36" s="97"/>
      <c r="H36" s="98"/>
      <c r="I36" s="96"/>
      <c r="J36" s="97"/>
      <c r="K36" s="98"/>
    </row>
    <row r="37" spans="1:11" ht="15" customHeight="1" x14ac:dyDescent="0.2">
      <c r="A37" s="279" t="s">
        <v>27</v>
      </c>
      <c r="B37" s="280"/>
      <c r="C37" s="96">
        <v>385</v>
      </c>
      <c r="D37" s="97">
        <v>1112</v>
      </c>
      <c r="E37" s="98">
        <v>5.4028436018957349</v>
      </c>
      <c r="F37" s="96">
        <v>324</v>
      </c>
      <c r="G37" s="97">
        <v>928</v>
      </c>
      <c r="H37" s="98">
        <v>6.666666666666667</v>
      </c>
      <c r="I37" s="97">
        <v>61</v>
      </c>
      <c r="J37" s="97">
        <v>184</v>
      </c>
      <c r="K37" s="98">
        <v>-0.54054054054054057</v>
      </c>
    </row>
    <row r="38" spans="1:11" ht="15" customHeight="1" x14ac:dyDescent="0.2">
      <c r="A38" s="279" t="s">
        <v>28</v>
      </c>
      <c r="B38" s="280"/>
      <c r="C38" s="96">
        <v>590</v>
      </c>
      <c r="D38" s="97">
        <v>1306</v>
      </c>
      <c r="E38" s="98">
        <v>0.46153846153846156</v>
      </c>
      <c r="F38" s="96">
        <v>474</v>
      </c>
      <c r="G38" s="97">
        <v>1036</v>
      </c>
      <c r="H38" s="98">
        <v>-2.1718602455146363</v>
      </c>
      <c r="I38" s="97">
        <v>116</v>
      </c>
      <c r="J38" s="97">
        <v>270</v>
      </c>
      <c r="K38" s="98">
        <v>12.033195020746888</v>
      </c>
    </row>
    <row r="39" spans="1:11" ht="15" customHeight="1" x14ac:dyDescent="0.2">
      <c r="A39" s="279" t="s">
        <v>29</v>
      </c>
      <c r="B39" s="280"/>
      <c r="C39" s="96">
        <v>2616</v>
      </c>
      <c r="D39" s="97">
        <v>7917</v>
      </c>
      <c r="E39" s="98">
        <v>-7.4143375043854514</v>
      </c>
      <c r="F39" s="96">
        <v>2198</v>
      </c>
      <c r="G39" s="97">
        <v>6732</v>
      </c>
      <c r="H39" s="98">
        <v>-8.1582537517053204</v>
      </c>
      <c r="I39" s="97">
        <v>418</v>
      </c>
      <c r="J39" s="97">
        <v>1185</v>
      </c>
      <c r="K39" s="98">
        <v>-2.9484029484029484</v>
      </c>
    </row>
    <row r="40" spans="1:11" ht="15" customHeight="1" x14ac:dyDescent="0.2">
      <c r="A40" s="282" t="s">
        <v>33</v>
      </c>
      <c r="B40" s="283"/>
      <c r="C40" s="99">
        <v>1360.34614313562</v>
      </c>
      <c r="D40" s="100">
        <v>1360.5198838896999</v>
      </c>
      <c r="E40" s="101">
        <v>9.7995464607599843</v>
      </c>
      <c r="F40" s="99">
        <v>1313.75767690254</v>
      </c>
      <c r="G40" s="100">
        <v>1318.07704691812</v>
      </c>
      <c r="H40" s="101">
        <v>1.2694003040101052</v>
      </c>
      <c r="I40" s="97">
        <v>1594.9327731092401</v>
      </c>
      <c r="J40" s="97">
        <v>1585.7077486272101</v>
      </c>
      <c r="K40" s="102">
        <v>44.339199750460011</v>
      </c>
    </row>
    <row r="41" spans="1:11" ht="15" customHeight="1" x14ac:dyDescent="0.2">
      <c r="A41" s="545" t="s">
        <v>12</v>
      </c>
      <c r="B41" s="546"/>
      <c r="C41" s="547"/>
      <c r="D41" s="547"/>
      <c r="E41" s="547"/>
      <c r="F41" s="547"/>
      <c r="G41" s="547"/>
      <c r="H41" s="547"/>
      <c r="I41" s="547"/>
      <c r="J41" s="547"/>
      <c r="K41" s="548"/>
    </row>
    <row r="42" spans="1:11" ht="15" customHeight="1" x14ac:dyDescent="0.2">
      <c r="A42" s="277" t="s">
        <v>34</v>
      </c>
      <c r="B42" s="278"/>
      <c r="C42" s="96">
        <v>1711</v>
      </c>
      <c r="D42" s="97">
        <v>5507</v>
      </c>
      <c r="E42" s="98">
        <v>-2.9774489076814659</v>
      </c>
      <c r="F42" s="96">
        <v>1365</v>
      </c>
      <c r="G42" s="97">
        <v>4514</v>
      </c>
      <c r="H42" s="98">
        <v>-1.1821366024518389</v>
      </c>
      <c r="I42" s="97">
        <v>346</v>
      </c>
      <c r="J42" s="97">
        <v>993</v>
      </c>
      <c r="K42" s="98">
        <v>-10.379061371841155</v>
      </c>
    </row>
    <row r="43" spans="1:11" ht="20.100000000000001" customHeight="1" x14ac:dyDescent="0.2">
      <c r="A43" s="279" t="s">
        <v>3</v>
      </c>
      <c r="B43" s="280"/>
      <c r="C43" s="96">
        <v>1024</v>
      </c>
      <c r="D43" s="97">
        <v>3470</v>
      </c>
      <c r="E43" s="98">
        <v>-3.0455434478904722</v>
      </c>
      <c r="F43" s="96">
        <v>821</v>
      </c>
      <c r="G43" s="97">
        <v>2872</v>
      </c>
      <c r="H43" s="98">
        <v>-1.7447827574409853</v>
      </c>
      <c r="I43" s="97">
        <v>203</v>
      </c>
      <c r="J43" s="97">
        <v>598</v>
      </c>
      <c r="K43" s="98">
        <v>-8.8414634146341466</v>
      </c>
    </row>
    <row r="44" spans="1:11" ht="15" customHeight="1" x14ac:dyDescent="0.2">
      <c r="A44" s="279" t="s">
        <v>4</v>
      </c>
      <c r="B44" s="280"/>
      <c r="C44" s="96">
        <v>687</v>
      </c>
      <c r="D44" s="97">
        <v>2037</v>
      </c>
      <c r="E44" s="98">
        <v>-2.8612303290414878</v>
      </c>
      <c r="F44" s="96">
        <v>544</v>
      </c>
      <c r="G44" s="97">
        <v>1642</v>
      </c>
      <c r="H44" s="98">
        <v>-0.18237082066869301</v>
      </c>
      <c r="I44" s="97">
        <v>143</v>
      </c>
      <c r="J44" s="97">
        <v>395</v>
      </c>
      <c r="K44" s="98">
        <v>-12.610619469026549</v>
      </c>
    </row>
    <row r="45" spans="1:11" ht="20.100000000000001" customHeight="1" x14ac:dyDescent="0.2">
      <c r="A45" s="279" t="s">
        <v>10</v>
      </c>
      <c r="B45" s="280"/>
      <c r="C45" s="96" t="s">
        <v>437</v>
      </c>
      <c r="D45" s="97">
        <v>513</v>
      </c>
      <c r="E45" s="98">
        <v>-11.855670103092782</v>
      </c>
      <c r="F45" s="96" t="s">
        <v>437</v>
      </c>
      <c r="G45" s="97" t="s">
        <v>437</v>
      </c>
      <c r="H45" s="98">
        <v>-10.88929219600726</v>
      </c>
      <c r="I45" s="97">
        <v>7</v>
      </c>
      <c r="J45" s="97" t="s">
        <v>437</v>
      </c>
      <c r="K45" s="98">
        <v>-29.032258064516132</v>
      </c>
    </row>
    <row r="46" spans="1:11" ht="15" customHeight="1" x14ac:dyDescent="0.2">
      <c r="A46" s="279" t="s">
        <v>102</v>
      </c>
      <c r="B46" s="280"/>
      <c r="C46" s="96">
        <v>1506</v>
      </c>
      <c r="D46" s="97">
        <v>4822</v>
      </c>
      <c r="E46" s="98">
        <v>-2.1906693711967544</v>
      </c>
      <c r="F46" s="96">
        <v>1183</v>
      </c>
      <c r="G46" s="97">
        <v>3895</v>
      </c>
      <c r="H46" s="98">
        <v>-2.5667351129363452E-2</v>
      </c>
      <c r="I46" s="97">
        <v>323</v>
      </c>
      <c r="J46" s="97">
        <v>927</v>
      </c>
      <c r="K46" s="98">
        <v>-10.348162475822051</v>
      </c>
    </row>
    <row r="47" spans="1:11" ht="15" customHeight="1" x14ac:dyDescent="0.2">
      <c r="A47" s="279" t="s">
        <v>103</v>
      </c>
      <c r="B47" s="280"/>
      <c r="C47" s="96" t="s">
        <v>437</v>
      </c>
      <c r="D47" s="97">
        <v>172</v>
      </c>
      <c r="E47" s="98">
        <v>4.8780487804878048</v>
      </c>
      <c r="F47" s="96" t="s">
        <v>437</v>
      </c>
      <c r="G47" s="97" t="s">
        <v>437</v>
      </c>
      <c r="H47" s="98">
        <v>5.785123966942149</v>
      </c>
      <c r="I47" s="97">
        <v>16</v>
      </c>
      <c r="J47" s="97" t="s">
        <v>437</v>
      </c>
      <c r="K47" s="98">
        <v>2.3255813953488373</v>
      </c>
    </row>
    <row r="48" spans="1:11" ht="20.100000000000001" customHeight="1" x14ac:dyDescent="0.2">
      <c r="A48" s="279" t="s">
        <v>13</v>
      </c>
      <c r="B48" s="280"/>
      <c r="C48" s="96">
        <v>1490</v>
      </c>
      <c r="D48" s="97">
        <v>4807</v>
      </c>
      <c r="E48" s="98">
        <v>-4.5093365117203019</v>
      </c>
      <c r="F48" s="96">
        <v>1184</v>
      </c>
      <c r="G48" s="97">
        <v>3930</v>
      </c>
      <c r="H48" s="98">
        <v>-2.7949542418995792</v>
      </c>
      <c r="I48" s="97">
        <v>306</v>
      </c>
      <c r="J48" s="97">
        <v>877</v>
      </c>
      <c r="K48" s="98">
        <v>-11.503531786074673</v>
      </c>
    </row>
    <row r="49" spans="1:11" ht="15" customHeight="1" x14ac:dyDescent="0.2">
      <c r="A49" s="279" t="s">
        <v>14</v>
      </c>
      <c r="B49" s="281"/>
      <c r="C49" s="96">
        <v>221</v>
      </c>
      <c r="D49" s="97">
        <v>700</v>
      </c>
      <c r="E49" s="98">
        <v>9.0342679127725845</v>
      </c>
      <c r="F49" s="96">
        <v>181</v>
      </c>
      <c r="G49" s="97">
        <v>584</v>
      </c>
      <c r="H49" s="98">
        <v>11.238095238095239</v>
      </c>
      <c r="I49" s="97">
        <v>40</v>
      </c>
      <c r="J49" s="97">
        <v>116</v>
      </c>
      <c r="K49" s="98">
        <v>-0.85470085470085477</v>
      </c>
    </row>
    <row r="50" spans="1:11" ht="20.100000000000001" customHeight="1" x14ac:dyDescent="0.2">
      <c r="A50" s="279" t="s">
        <v>15</v>
      </c>
      <c r="B50" s="280"/>
      <c r="C50" s="96">
        <v>320</v>
      </c>
      <c r="D50" s="97">
        <v>1032</v>
      </c>
      <c r="E50" s="98">
        <v>-9.6805421103581799E-2</v>
      </c>
      <c r="F50" s="96">
        <v>257</v>
      </c>
      <c r="G50" s="97">
        <v>831</v>
      </c>
      <c r="H50" s="98">
        <v>3.875</v>
      </c>
      <c r="I50" s="97">
        <v>63</v>
      </c>
      <c r="J50" s="97">
        <v>201</v>
      </c>
      <c r="K50" s="98">
        <v>-13.733905579399142</v>
      </c>
    </row>
    <row r="51" spans="1:11" ht="30" customHeight="1" x14ac:dyDescent="0.2">
      <c r="A51" s="279" t="s">
        <v>30</v>
      </c>
      <c r="B51" s="280"/>
      <c r="C51" s="96"/>
      <c r="D51" s="97"/>
      <c r="E51" s="98"/>
      <c r="F51" s="96"/>
      <c r="G51" s="97"/>
      <c r="H51" s="98"/>
      <c r="I51" s="96"/>
      <c r="J51" s="97"/>
      <c r="K51" s="98"/>
    </row>
    <row r="52" spans="1:11" ht="15" customHeight="1" x14ac:dyDescent="0.2">
      <c r="A52" s="279" t="s">
        <v>27</v>
      </c>
      <c r="B52" s="280"/>
      <c r="C52" s="96">
        <v>718</v>
      </c>
      <c r="D52" s="97">
        <v>2269</v>
      </c>
      <c r="E52" s="98">
        <v>-1.0897994768962511</v>
      </c>
      <c r="F52" s="96">
        <v>675</v>
      </c>
      <c r="G52" s="97">
        <v>2137</v>
      </c>
      <c r="H52" s="98">
        <v>-0.37296037296037299</v>
      </c>
      <c r="I52" s="97">
        <v>43</v>
      </c>
      <c r="J52" s="97">
        <v>132</v>
      </c>
      <c r="K52" s="98">
        <v>-11.409395973154362</v>
      </c>
    </row>
    <row r="53" spans="1:11" ht="15" customHeight="1" x14ac:dyDescent="0.2">
      <c r="A53" s="279" t="s">
        <v>28</v>
      </c>
      <c r="B53" s="280"/>
      <c r="C53" s="96">
        <v>243</v>
      </c>
      <c r="D53" s="97">
        <v>677</v>
      </c>
      <c r="E53" s="98">
        <v>2.1116138763197587</v>
      </c>
      <c r="F53" s="96">
        <v>180</v>
      </c>
      <c r="G53" s="97">
        <v>532</v>
      </c>
      <c r="H53" s="98">
        <v>3.7037037037037033</v>
      </c>
      <c r="I53" s="97">
        <v>63</v>
      </c>
      <c r="J53" s="97">
        <v>145</v>
      </c>
      <c r="K53" s="98">
        <v>-3.3333333333333335</v>
      </c>
    </row>
    <row r="54" spans="1:11" ht="15" customHeight="1" x14ac:dyDescent="0.2">
      <c r="A54" s="279" t="s">
        <v>29</v>
      </c>
      <c r="B54" s="280"/>
      <c r="C54" s="96">
        <v>750</v>
      </c>
      <c r="D54" s="97">
        <v>2561</v>
      </c>
      <c r="E54" s="98">
        <v>-5.8109599117322546</v>
      </c>
      <c r="F54" s="96">
        <v>510</v>
      </c>
      <c r="G54" s="97">
        <v>1845</v>
      </c>
      <c r="H54" s="98">
        <v>-3.4031413612565444</v>
      </c>
      <c r="I54" s="97">
        <v>240</v>
      </c>
      <c r="J54" s="97">
        <v>716</v>
      </c>
      <c r="K54" s="98">
        <v>-11.495673671199011</v>
      </c>
    </row>
    <row r="55" spans="1:11" ht="15" customHeight="1" x14ac:dyDescent="0.2">
      <c r="A55" s="282" t="s">
        <v>33</v>
      </c>
      <c r="B55" s="283"/>
      <c r="C55" s="99">
        <v>860.58211572180005</v>
      </c>
      <c r="D55" s="100">
        <v>837.92790993281301</v>
      </c>
      <c r="E55" s="101">
        <v>3.5040198693880029</v>
      </c>
      <c r="F55" s="99">
        <v>678.55164835164805</v>
      </c>
      <c r="G55" s="100">
        <v>685.33650863978698</v>
      </c>
      <c r="H55" s="101">
        <v>10.707349270260011</v>
      </c>
      <c r="I55" s="97">
        <v>1578.70809248555</v>
      </c>
      <c r="J55" s="97">
        <v>1531.58106747231</v>
      </c>
      <c r="K55" s="102">
        <v>38.364460974109988</v>
      </c>
    </row>
    <row r="56" spans="1:11" ht="11.25" customHeight="1" x14ac:dyDescent="0.2">
      <c r="A56" s="259" t="s">
        <v>439</v>
      </c>
      <c r="B56" s="259"/>
      <c r="C56" s="260"/>
      <c r="D56" s="260"/>
      <c r="E56" s="260"/>
      <c r="F56" s="260"/>
      <c r="G56" s="260"/>
      <c r="H56" s="260"/>
      <c r="I56" s="260"/>
      <c r="J56" s="260"/>
      <c r="K56" s="261" t="s">
        <v>6</v>
      </c>
    </row>
    <row r="58" spans="1:11" ht="14.25" customHeight="1" x14ac:dyDescent="0.2">
      <c r="A58" s="253" t="s">
        <v>276</v>
      </c>
      <c r="B58" s="253"/>
    </row>
    <row r="59" spans="1:11" ht="14.25" customHeight="1" x14ac:dyDescent="0.2">
      <c r="A59" s="253" t="s">
        <v>210</v>
      </c>
      <c r="B59" s="253"/>
    </row>
    <row r="60" spans="1:11" ht="14.25" customHeight="1" x14ac:dyDescent="0.2">
      <c r="A60" s="253" t="s">
        <v>96</v>
      </c>
      <c r="B60" s="253"/>
    </row>
    <row r="61" spans="1:11" x14ac:dyDescent="0.2">
      <c r="A61" s="544"/>
      <c r="B61" s="544"/>
      <c r="C61" s="544"/>
      <c r="D61" s="544"/>
      <c r="E61" s="544"/>
      <c r="F61" s="544"/>
      <c r="G61" s="544"/>
      <c r="H61" s="544"/>
      <c r="I61" s="544"/>
      <c r="J61" s="544"/>
      <c r="K61" s="544"/>
    </row>
  </sheetData>
  <sheetProtection sheet="1" objects="1" scenarios="1"/>
  <mergeCells count="10">
    <mergeCell ref="A61:K61"/>
    <mergeCell ref="A11:K11"/>
    <mergeCell ref="A26:K26"/>
    <mergeCell ref="A41:K41"/>
    <mergeCell ref="A3:K3"/>
    <mergeCell ref="C7:E8"/>
    <mergeCell ref="F7:K7"/>
    <mergeCell ref="F8:H8"/>
    <mergeCell ref="I8:K8"/>
    <mergeCell ref="A7:B10"/>
  </mergeCells>
  <printOptions horizontalCentered="1"/>
  <pageMargins left="0.70866141732283472" right="0.39370078740157483" top="0.39370078740157483" bottom="0.39370078740157483" header="0.51181102362204722" footer="0.51181102362204722"/>
  <pageSetup paperSize="9" scale="66" orientation="portrait" cellComments="asDisplayed"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61">
    <outlinePr summaryBelow="0"/>
    <pageSetUpPr autoPageBreaks="0" fitToPage="1"/>
  </sheetPr>
  <dimension ref="A1:R47"/>
  <sheetViews>
    <sheetView showGridLines="0" zoomScaleNormal="100" workbookViewId="0">
      <pane ySplit="11" topLeftCell="A12" activePane="bottomLeft" state="frozen"/>
      <selection pane="bottomLeft"/>
    </sheetView>
  </sheetViews>
  <sheetFormatPr baseColWidth="10" defaultColWidth="9" defaultRowHeight="14.25" customHeight="1" x14ac:dyDescent="0.2"/>
  <cols>
    <col min="1" max="1" width="13.625" style="248" customWidth="1"/>
    <col min="2" max="10" width="11.375" style="248" customWidth="1"/>
    <col min="11" max="11" width="9" style="284"/>
    <col min="12" max="12" width="9" style="284" hidden="1" customWidth="1"/>
    <col min="13" max="18" width="9" style="284"/>
    <col min="19" max="16384" width="9" style="248"/>
  </cols>
  <sheetData>
    <row r="1" spans="1:18" ht="33.75" customHeight="1" x14ac:dyDescent="0.2">
      <c r="A1" s="338"/>
      <c r="B1" s="338"/>
      <c r="C1" s="338"/>
      <c r="D1" s="338"/>
      <c r="E1" s="338"/>
      <c r="F1" s="338"/>
      <c r="G1" s="338"/>
      <c r="H1" s="338"/>
      <c r="I1" s="338"/>
      <c r="J1" s="339" t="s">
        <v>5</v>
      </c>
    </row>
    <row r="2" spans="1:18" ht="11.25" customHeight="1" x14ac:dyDescent="0.2"/>
    <row r="3" spans="1:18" ht="15" customHeight="1" x14ac:dyDescent="0.2">
      <c r="A3" s="553" t="s">
        <v>32</v>
      </c>
      <c r="B3" s="554"/>
      <c r="C3" s="554"/>
      <c r="D3" s="554"/>
      <c r="E3" s="554"/>
      <c r="F3" s="554"/>
      <c r="G3" s="554"/>
      <c r="H3" s="554"/>
      <c r="I3" s="554"/>
      <c r="J3" s="554"/>
    </row>
    <row r="4" spans="1:18" x14ac:dyDescent="0.2">
      <c r="A4" s="252" t="s">
        <v>436</v>
      </c>
    </row>
    <row r="5" spans="1:18" x14ac:dyDescent="0.2">
      <c r="A5" s="265" t="s">
        <v>440</v>
      </c>
    </row>
    <row r="6" spans="1:18" ht="11.25" customHeight="1" x14ac:dyDescent="0.2"/>
    <row r="7" spans="1:18" ht="14.25" customHeight="1" x14ac:dyDescent="0.2">
      <c r="A7" s="561" t="s">
        <v>31</v>
      </c>
      <c r="B7" s="561" t="s">
        <v>2</v>
      </c>
      <c r="C7" s="561"/>
      <c r="D7" s="561"/>
      <c r="E7" s="561" t="s">
        <v>83</v>
      </c>
      <c r="F7" s="561"/>
      <c r="G7" s="561"/>
      <c r="H7" s="568"/>
      <c r="I7" s="568"/>
      <c r="J7" s="568"/>
    </row>
    <row r="8" spans="1:18" x14ac:dyDescent="0.2">
      <c r="A8" s="561"/>
      <c r="B8" s="568"/>
      <c r="C8" s="568"/>
      <c r="D8" s="568"/>
      <c r="E8" s="561" t="s">
        <v>0</v>
      </c>
      <c r="F8" s="561"/>
      <c r="G8" s="561"/>
      <c r="H8" s="561" t="s">
        <v>1</v>
      </c>
      <c r="I8" s="561"/>
      <c r="J8" s="561"/>
    </row>
    <row r="9" spans="1:18" ht="14.25" customHeight="1" x14ac:dyDescent="0.2">
      <c r="A9" s="568"/>
      <c r="B9" s="561" t="s">
        <v>2</v>
      </c>
      <c r="C9" s="561" t="s">
        <v>21</v>
      </c>
      <c r="D9" s="568"/>
      <c r="E9" s="561" t="s">
        <v>2</v>
      </c>
      <c r="F9" s="561" t="s">
        <v>21</v>
      </c>
      <c r="G9" s="568"/>
      <c r="H9" s="561" t="s">
        <v>2</v>
      </c>
      <c r="I9" s="561" t="s">
        <v>21</v>
      </c>
      <c r="J9" s="568"/>
    </row>
    <row r="10" spans="1:18" ht="41.25" customHeight="1" x14ac:dyDescent="0.2">
      <c r="A10" s="568"/>
      <c r="B10" s="568"/>
      <c r="C10" s="266" t="s">
        <v>166</v>
      </c>
      <c r="D10" s="266" t="s">
        <v>167</v>
      </c>
      <c r="E10" s="568"/>
      <c r="F10" s="266" t="s">
        <v>166</v>
      </c>
      <c r="G10" s="266" t="s">
        <v>167</v>
      </c>
      <c r="H10" s="568"/>
      <c r="I10" s="266" t="s">
        <v>166</v>
      </c>
      <c r="J10" s="266" t="s">
        <v>167</v>
      </c>
    </row>
    <row r="11" spans="1:18" s="258" customFormat="1" ht="11.25" customHeight="1" x14ac:dyDescent="0.2">
      <c r="A11" s="568"/>
      <c r="B11" s="268">
        <v>1</v>
      </c>
      <c r="C11" s="268">
        <v>2</v>
      </c>
      <c r="D11" s="268">
        <v>3</v>
      </c>
      <c r="E11" s="268">
        <v>4</v>
      </c>
      <c r="F11" s="268">
        <v>5</v>
      </c>
      <c r="G11" s="268">
        <v>6</v>
      </c>
      <c r="H11" s="268">
        <v>7</v>
      </c>
      <c r="I11" s="268">
        <v>8</v>
      </c>
      <c r="J11" s="268">
        <v>9</v>
      </c>
      <c r="K11" s="285"/>
      <c r="L11" s="285"/>
      <c r="M11" s="285"/>
      <c r="N11" s="285"/>
      <c r="O11" s="285"/>
      <c r="P11" s="285"/>
      <c r="Q11" s="285"/>
      <c r="R11" s="285"/>
    </row>
    <row r="12" spans="1:18" ht="15" customHeight="1" x14ac:dyDescent="0.2">
      <c r="A12" s="569" t="s">
        <v>168</v>
      </c>
      <c r="B12" s="570"/>
      <c r="C12" s="570"/>
      <c r="D12" s="570"/>
      <c r="E12" s="570"/>
      <c r="F12" s="570"/>
      <c r="G12" s="570"/>
      <c r="H12" s="570"/>
      <c r="I12" s="570"/>
      <c r="J12" s="571"/>
    </row>
    <row r="13" spans="1:18" ht="15" customHeight="1" x14ac:dyDescent="0.2">
      <c r="A13" s="286" t="s">
        <v>441</v>
      </c>
      <c r="B13" s="97">
        <v>68204</v>
      </c>
      <c r="C13" s="97">
        <v>41025</v>
      </c>
      <c r="D13" s="97">
        <v>27179</v>
      </c>
      <c r="E13" s="103">
        <v>50218</v>
      </c>
      <c r="F13" s="104">
        <v>30346</v>
      </c>
      <c r="G13" s="105">
        <v>19872</v>
      </c>
      <c r="H13" s="97">
        <v>17986</v>
      </c>
      <c r="I13" s="97">
        <v>10679</v>
      </c>
      <c r="J13" s="102">
        <v>7307</v>
      </c>
    </row>
    <row r="14" spans="1:18" ht="15" customHeight="1" x14ac:dyDescent="0.2">
      <c r="A14" s="287">
        <v>2017</v>
      </c>
      <c r="B14" s="97">
        <v>65228</v>
      </c>
      <c r="C14" s="97">
        <v>38940</v>
      </c>
      <c r="D14" s="97">
        <v>26288</v>
      </c>
      <c r="E14" s="96">
        <v>49899</v>
      </c>
      <c r="F14" s="97">
        <v>29291</v>
      </c>
      <c r="G14" s="102">
        <v>20608</v>
      </c>
      <c r="H14" s="97">
        <v>15329</v>
      </c>
      <c r="I14" s="97">
        <v>9649</v>
      </c>
      <c r="J14" s="102">
        <v>5680</v>
      </c>
    </row>
    <row r="15" spans="1:18" ht="15" customHeight="1" x14ac:dyDescent="0.2">
      <c r="A15" s="287">
        <v>2018</v>
      </c>
      <c r="B15" s="97">
        <v>65606</v>
      </c>
      <c r="C15" s="97">
        <v>39270</v>
      </c>
      <c r="D15" s="97">
        <v>26336</v>
      </c>
      <c r="E15" s="96">
        <v>51452</v>
      </c>
      <c r="F15" s="97">
        <v>30429</v>
      </c>
      <c r="G15" s="102">
        <v>21023</v>
      </c>
      <c r="H15" s="97">
        <v>14154</v>
      </c>
      <c r="I15" s="97">
        <v>8841</v>
      </c>
      <c r="J15" s="102">
        <v>5313</v>
      </c>
    </row>
    <row r="16" spans="1:18" ht="15" customHeight="1" x14ac:dyDescent="0.2">
      <c r="A16" s="287">
        <v>2019</v>
      </c>
      <c r="B16" s="97">
        <v>62707</v>
      </c>
      <c r="C16" s="97">
        <v>38123</v>
      </c>
      <c r="D16" s="97">
        <v>24584</v>
      </c>
      <c r="E16" s="96">
        <v>49970</v>
      </c>
      <c r="F16" s="97">
        <v>30093</v>
      </c>
      <c r="G16" s="102">
        <v>19877</v>
      </c>
      <c r="H16" s="97">
        <v>12737</v>
      </c>
      <c r="I16" s="97">
        <v>8030</v>
      </c>
      <c r="J16" s="102">
        <v>4707</v>
      </c>
    </row>
    <row r="17" spans="1:12" ht="15" customHeight="1" x14ac:dyDescent="0.2">
      <c r="A17" s="287">
        <v>2020</v>
      </c>
      <c r="B17" s="97">
        <v>55653</v>
      </c>
      <c r="C17" s="97">
        <v>34576</v>
      </c>
      <c r="D17" s="97">
        <v>21077</v>
      </c>
      <c r="E17" s="96">
        <v>45863</v>
      </c>
      <c r="F17" s="97">
        <v>28193</v>
      </c>
      <c r="G17" s="102">
        <v>17670</v>
      </c>
      <c r="H17" s="97">
        <v>9790</v>
      </c>
      <c r="I17" s="97">
        <v>6383</v>
      </c>
      <c r="J17" s="102">
        <v>3407</v>
      </c>
    </row>
    <row r="18" spans="1:12" ht="15" customHeight="1" x14ac:dyDescent="0.2">
      <c r="A18" s="287">
        <v>2021</v>
      </c>
      <c r="B18" s="97">
        <v>55489</v>
      </c>
      <c r="C18" s="97">
        <v>34876</v>
      </c>
      <c r="D18" s="97">
        <v>20613</v>
      </c>
      <c r="E18" s="96">
        <v>45429</v>
      </c>
      <c r="F18" s="97">
        <v>28217</v>
      </c>
      <c r="G18" s="102">
        <v>17212</v>
      </c>
      <c r="H18" s="97">
        <v>10060</v>
      </c>
      <c r="I18" s="97">
        <v>6659</v>
      </c>
      <c r="J18" s="102">
        <v>3401</v>
      </c>
    </row>
    <row r="19" spans="1:12" ht="15" customHeight="1" x14ac:dyDescent="0.2">
      <c r="A19" s="287">
        <v>2022</v>
      </c>
      <c r="B19" s="97">
        <v>52969</v>
      </c>
      <c r="C19" s="97">
        <v>34239</v>
      </c>
      <c r="D19" s="97">
        <v>18730</v>
      </c>
      <c r="E19" s="96">
        <v>43720</v>
      </c>
      <c r="F19" s="97">
        <v>28001</v>
      </c>
      <c r="G19" s="102">
        <v>15719</v>
      </c>
      <c r="H19" s="97">
        <v>9249</v>
      </c>
      <c r="I19" s="97">
        <v>6238</v>
      </c>
      <c r="J19" s="102">
        <v>3011</v>
      </c>
    </row>
    <row r="20" spans="1:12" ht="15" customHeight="1" x14ac:dyDescent="0.2">
      <c r="A20" s="287">
        <v>2023</v>
      </c>
      <c r="B20" s="97">
        <v>54627</v>
      </c>
      <c r="C20" s="97">
        <v>35052</v>
      </c>
      <c r="D20" s="97">
        <v>19575</v>
      </c>
      <c r="E20" s="96">
        <v>45017</v>
      </c>
      <c r="F20" s="97">
        <v>28456</v>
      </c>
      <c r="G20" s="102">
        <v>16561</v>
      </c>
      <c r="H20" s="97">
        <v>9610</v>
      </c>
      <c r="I20" s="97">
        <v>6596</v>
      </c>
      <c r="J20" s="102">
        <v>3014</v>
      </c>
    </row>
    <row r="21" spans="1:12" ht="15" customHeight="1" x14ac:dyDescent="0.2">
      <c r="A21" s="287" t="s">
        <v>442</v>
      </c>
      <c r="B21" s="97">
        <v>11191</v>
      </c>
      <c r="C21" s="97">
        <v>6465</v>
      </c>
      <c r="D21" s="97">
        <v>4726</v>
      </c>
      <c r="E21" s="96">
        <v>9229</v>
      </c>
      <c r="F21" s="97">
        <v>5279</v>
      </c>
      <c r="G21" s="102">
        <v>3950</v>
      </c>
      <c r="H21" s="97">
        <v>1962</v>
      </c>
      <c r="I21" s="97">
        <v>1186</v>
      </c>
      <c r="J21" s="102">
        <v>776</v>
      </c>
    </row>
    <row r="22" spans="1:12" ht="15" customHeight="1" x14ac:dyDescent="0.2">
      <c r="A22" s="572" t="s">
        <v>169</v>
      </c>
      <c r="B22" s="570"/>
      <c r="C22" s="570"/>
      <c r="D22" s="570"/>
      <c r="E22" s="570"/>
      <c r="F22" s="570"/>
      <c r="G22" s="570"/>
      <c r="H22" s="570"/>
      <c r="I22" s="570"/>
      <c r="J22" s="571"/>
    </row>
    <row r="23" spans="1:12" ht="15" customHeight="1" x14ac:dyDescent="0.2">
      <c r="A23" s="286" t="s">
        <v>441</v>
      </c>
      <c r="B23" s="97">
        <v>170532.75</v>
      </c>
      <c r="C23" s="97">
        <v>120769.33333333333</v>
      </c>
      <c r="D23" s="97">
        <v>49763.416666666664</v>
      </c>
      <c r="E23" s="103">
        <v>120714.75</v>
      </c>
      <c r="F23" s="104">
        <v>93346.666666666672</v>
      </c>
      <c r="G23" s="105">
        <v>27368.083333333332</v>
      </c>
      <c r="H23" s="97">
        <v>49818</v>
      </c>
      <c r="I23" s="97">
        <v>27422.666666666668</v>
      </c>
      <c r="J23" s="102">
        <v>22395.333333333332</v>
      </c>
      <c r="L23" s="288">
        <v>12</v>
      </c>
    </row>
    <row r="24" spans="1:12" ht="15" customHeight="1" x14ac:dyDescent="0.2">
      <c r="A24" s="287">
        <v>2017</v>
      </c>
      <c r="B24" s="97">
        <v>175069.83333333334</v>
      </c>
      <c r="C24" s="97">
        <v>124246.33333333333</v>
      </c>
      <c r="D24" s="97">
        <v>50823.5</v>
      </c>
      <c r="E24" s="96">
        <v>124738.66666666667</v>
      </c>
      <c r="F24" s="97">
        <v>95685.416666666672</v>
      </c>
      <c r="G24" s="102">
        <v>29053.25</v>
      </c>
      <c r="H24" s="97">
        <v>50331.166666666664</v>
      </c>
      <c r="I24" s="97">
        <v>28560.916666666668</v>
      </c>
      <c r="J24" s="102">
        <v>21770.25</v>
      </c>
      <c r="L24" s="288">
        <v>12</v>
      </c>
    </row>
    <row r="25" spans="1:12" ht="15" customHeight="1" x14ac:dyDescent="0.2">
      <c r="A25" s="287">
        <v>2018</v>
      </c>
      <c r="B25" s="97">
        <v>179591.08333333334</v>
      </c>
      <c r="C25" s="97">
        <v>128612.66666666667</v>
      </c>
      <c r="D25" s="97">
        <v>50978.416666666664</v>
      </c>
      <c r="E25" s="96">
        <v>127830.08333333333</v>
      </c>
      <c r="F25" s="97">
        <v>98356.083333333328</v>
      </c>
      <c r="G25" s="102">
        <v>29474</v>
      </c>
      <c r="H25" s="97">
        <v>51761</v>
      </c>
      <c r="I25" s="97">
        <v>30256.583333333332</v>
      </c>
      <c r="J25" s="102">
        <v>21504.416666666668</v>
      </c>
      <c r="L25" s="288">
        <v>12</v>
      </c>
    </row>
    <row r="26" spans="1:12" ht="15" customHeight="1" x14ac:dyDescent="0.2">
      <c r="A26" s="287">
        <v>2019</v>
      </c>
      <c r="B26" s="97">
        <v>181079.83333333334</v>
      </c>
      <c r="C26" s="97">
        <v>131340.5</v>
      </c>
      <c r="D26" s="97">
        <v>49739.333333333336</v>
      </c>
      <c r="E26" s="96">
        <v>129207.75</v>
      </c>
      <c r="F26" s="97">
        <v>100584.08333333333</v>
      </c>
      <c r="G26" s="102">
        <v>28623.666666666668</v>
      </c>
      <c r="H26" s="97">
        <v>51872.083333333336</v>
      </c>
      <c r="I26" s="97">
        <v>30756.416666666668</v>
      </c>
      <c r="J26" s="102">
        <v>21115.666666666668</v>
      </c>
      <c r="L26" s="288">
        <v>12</v>
      </c>
    </row>
    <row r="27" spans="1:12" ht="15" customHeight="1" x14ac:dyDescent="0.2">
      <c r="A27" s="287">
        <v>2020</v>
      </c>
      <c r="B27" s="97">
        <v>181145.25</v>
      </c>
      <c r="C27" s="97">
        <v>133087.91666666666</v>
      </c>
      <c r="D27" s="97">
        <v>48057.333333333336</v>
      </c>
      <c r="E27" s="96">
        <v>130623.33333333333</v>
      </c>
      <c r="F27" s="97">
        <v>102701.5</v>
      </c>
      <c r="G27" s="102">
        <v>27921.833333333332</v>
      </c>
      <c r="H27" s="97">
        <v>50521.916666666664</v>
      </c>
      <c r="I27" s="97">
        <v>30386.416666666668</v>
      </c>
      <c r="J27" s="102">
        <v>20135.5</v>
      </c>
      <c r="L27" s="288">
        <v>12</v>
      </c>
    </row>
    <row r="28" spans="1:12" ht="15" customHeight="1" x14ac:dyDescent="0.2">
      <c r="A28" s="287">
        <v>2021</v>
      </c>
      <c r="B28" s="97">
        <v>183673.58333333334</v>
      </c>
      <c r="C28" s="97">
        <v>136571.41666666666</v>
      </c>
      <c r="D28" s="97">
        <v>47102.166666666664</v>
      </c>
      <c r="E28" s="96">
        <v>132023.08333333334</v>
      </c>
      <c r="F28" s="97">
        <v>104901.83333333333</v>
      </c>
      <c r="G28" s="102">
        <v>27121.25</v>
      </c>
      <c r="H28" s="97">
        <v>51650.5</v>
      </c>
      <c r="I28" s="97">
        <v>31669.583333333332</v>
      </c>
      <c r="J28" s="102">
        <v>19980.916666666668</v>
      </c>
      <c r="L28" s="288">
        <v>12</v>
      </c>
    </row>
    <row r="29" spans="1:12" ht="15" customHeight="1" x14ac:dyDescent="0.2">
      <c r="A29" s="287">
        <v>2022</v>
      </c>
      <c r="B29" s="97">
        <v>180135.5</v>
      </c>
      <c r="C29" s="97">
        <v>136121.66666666666</v>
      </c>
      <c r="D29" s="97">
        <v>44013.833333333336</v>
      </c>
      <c r="E29" s="96">
        <v>129616.5</v>
      </c>
      <c r="F29" s="97">
        <v>104463.25</v>
      </c>
      <c r="G29" s="102">
        <v>25153.25</v>
      </c>
      <c r="H29" s="97">
        <v>50519</v>
      </c>
      <c r="I29" s="97">
        <v>31658.416666666668</v>
      </c>
      <c r="J29" s="102">
        <v>18860.583333333332</v>
      </c>
      <c r="L29" s="288">
        <v>12</v>
      </c>
    </row>
    <row r="30" spans="1:12" ht="15" customHeight="1" x14ac:dyDescent="0.2">
      <c r="A30" s="287">
        <v>2023</v>
      </c>
      <c r="B30" s="97">
        <v>177830.5</v>
      </c>
      <c r="C30" s="97">
        <v>135878.83333333334</v>
      </c>
      <c r="D30" s="97">
        <v>41951.666666666664</v>
      </c>
      <c r="E30" s="96">
        <v>127668.5</v>
      </c>
      <c r="F30" s="97">
        <v>103560.25</v>
      </c>
      <c r="G30" s="102">
        <v>24108.25</v>
      </c>
      <c r="H30" s="97">
        <v>50162</v>
      </c>
      <c r="I30" s="97">
        <v>32318.583333333332</v>
      </c>
      <c r="J30" s="102">
        <v>17843.416666666668</v>
      </c>
      <c r="L30" s="288">
        <v>12</v>
      </c>
    </row>
    <row r="31" spans="1:12" ht="15" customHeight="1" x14ac:dyDescent="0.2">
      <c r="A31" s="287" t="s">
        <v>442</v>
      </c>
      <c r="B31" s="97">
        <v>172826.33333333334</v>
      </c>
      <c r="C31" s="97">
        <v>131993.33333333334</v>
      </c>
      <c r="D31" s="97">
        <v>40833</v>
      </c>
      <c r="E31" s="96">
        <v>123116.66666666667</v>
      </c>
      <c r="F31" s="97">
        <v>99644.333333333328</v>
      </c>
      <c r="G31" s="102">
        <v>23472.333333333332</v>
      </c>
      <c r="H31" s="97">
        <v>49709.666666666664</v>
      </c>
      <c r="I31" s="97">
        <v>32349</v>
      </c>
      <c r="J31" s="102">
        <v>17360.666666666668</v>
      </c>
      <c r="L31" s="288">
        <v>12</v>
      </c>
    </row>
    <row r="32" spans="1:12" ht="15" customHeight="1" x14ac:dyDescent="0.2">
      <c r="A32" s="572" t="s">
        <v>170</v>
      </c>
      <c r="B32" s="570"/>
      <c r="C32" s="570"/>
      <c r="D32" s="570"/>
      <c r="E32" s="570"/>
      <c r="F32" s="570"/>
      <c r="G32" s="570"/>
      <c r="H32" s="570"/>
      <c r="I32" s="570"/>
      <c r="J32" s="571"/>
    </row>
    <row r="33" spans="1:10" ht="15" customHeight="1" x14ac:dyDescent="0.2">
      <c r="A33" s="286" t="s">
        <v>441</v>
      </c>
      <c r="B33" s="97">
        <v>67187</v>
      </c>
      <c r="C33" s="97">
        <v>40397</v>
      </c>
      <c r="D33" s="97">
        <v>26790</v>
      </c>
      <c r="E33" s="103">
        <v>48694</v>
      </c>
      <c r="F33" s="104">
        <v>29616</v>
      </c>
      <c r="G33" s="105">
        <v>19078</v>
      </c>
      <c r="H33" s="97">
        <v>18493</v>
      </c>
      <c r="I33" s="97">
        <v>10781</v>
      </c>
      <c r="J33" s="102">
        <v>7712</v>
      </c>
    </row>
    <row r="34" spans="1:10" ht="15" customHeight="1" x14ac:dyDescent="0.2">
      <c r="A34" s="287">
        <v>2017</v>
      </c>
      <c r="B34" s="97">
        <v>57613</v>
      </c>
      <c r="C34" s="97">
        <v>32821</v>
      </c>
      <c r="D34" s="97">
        <v>24792</v>
      </c>
      <c r="E34" s="96">
        <v>45661</v>
      </c>
      <c r="F34" s="97">
        <v>26444</v>
      </c>
      <c r="G34" s="102">
        <v>19217</v>
      </c>
      <c r="H34" s="97">
        <v>11952</v>
      </c>
      <c r="I34" s="97">
        <v>6377</v>
      </c>
      <c r="J34" s="102">
        <v>5575</v>
      </c>
    </row>
    <row r="35" spans="1:10" ht="15" customHeight="1" x14ac:dyDescent="0.2">
      <c r="A35" s="287">
        <v>2018</v>
      </c>
      <c r="B35" s="97">
        <v>62462</v>
      </c>
      <c r="C35" s="97">
        <v>35572</v>
      </c>
      <c r="D35" s="97">
        <v>26890</v>
      </c>
      <c r="E35" s="96">
        <v>50284</v>
      </c>
      <c r="F35" s="97">
        <v>28706</v>
      </c>
      <c r="G35" s="102">
        <v>21578</v>
      </c>
      <c r="H35" s="97">
        <v>12178</v>
      </c>
      <c r="I35" s="97">
        <v>6866</v>
      </c>
      <c r="J35" s="102">
        <v>5312</v>
      </c>
    </row>
    <row r="36" spans="1:10" ht="15" customHeight="1" x14ac:dyDescent="0.2">
      <c r="A36" s="287">
        <v>2019</v>
      </c>
      <c r="B36" s="97">
        <v>60088</v>
      </c>
      <c r="C36" s="97">
        <v>34578</v>
      </c>
      <c r="D36" s="97">
        <v>25510</v>
      </c>
      <c r="E36" s="96">
        <v>48615</v>
      </c>
      <c r="F36" s="97">
        <v>28176</v>
      </c>
      <c r="G36" s="102">
        <v>20439</v>
      </c>
      <c r="H36" s="97">
        <v>11473</v>
      </c>
      <c r="I36" s="97">
        <v>6402</v>
      </c>
      <c r="J36" s="102">
        <v>5071</v>
      </c>
    </row>
    <row r="37" spans="1:10" ht="15" customHeight="1" x14ac:dyDescent="0.2">
      <c r="A37" s="287">
        <v>2020</v>
      </c>
      <c r="B37" s="97">
        <v>54387</v>
      </c>
      <c r="C37" s="97">
        <v>32054</v>
      </c>
      <c r="D37" s="97">
        <v>22333</v>
      </c>
      <c r="E37" s="96">
        <v>44627</v>
      </c>
      <c r="F37" s="97">
        <v>26713</v>
      </c>
      <c r="G37" s="102">
        <v>17914</v>
      </c>
      <c r="H37" s="97">
        <v>9760</v>
      </c>
      <c r="I37" s="97">
        <v>5341</v>
      </c>
      <c r="J37" s="102">
        <v>4419</v>
      </c>
    </row>
    <row r="38" spans="1:10" ht="15" customHeight="1" x14ac:dyDescent="0.2">
      <c r="A38" s="287">
        <v>2021</v>
      </c>
      <c r="B38" s="97">
        <v>54302</v>
      </c>
      <c r="C38" s="97">
        <v>31990</v>
      </c>
      <c r="D38" s="97">
        <v>22312</v>
      </c>
      <c r="E38" s="96">
        <v>45179</v>
      </c>
      <c r="F38" s="97">
        <v>26798</v>
      </c>
      <c r="G38" s="102">
        <v>18381</v>
      </c>
      <c r="H38" s="97">
        <v>9123</v>
      </c>
      <c r="I38" s="97">
        <v>5192</v>
      </c>
      <c r="J38" s="102">
        <v>3931</v>
      </c>
    </row>
    <row r="39" spans="1:10" ht="15" customHeight="1" x14ac:dyDescent="0.2">
      <c r="A39" s="287">
        <v>2022</v>
      </c>
      <c r="B39" s="97">
        <v>56547</v>
      </c>
      <c r="C39" s="97">
        <v>34699</v>
      </c>
      <c r="D39" s="97">
        <v>21848</v>
      </c>
      <c r="E39" s="96">
        <v>46557</v>
      </c>
      <c r="F39" s="97">
        <v>28846</v>
      </c>
      <c r="G39" s="102">
        <v>17711</v>
      </c>
      <c r="H39" s="97">
        <v>9990</v>
      </c>
      <c r="I39" s="97">
        <v>5853</v>
      </c>
      <c r="J39" s="102">
        <v>4137</v>
      </c>
    </row>
    <row r="40" spans="1:10" ht="15" customHeight="1" x14ac:dyDescent="0.2">
      <c r="A40" s="287">
        <v>2023</v>
      </c>
      <c r="B40" s="97">
        <v>55722</v>
      </c>
      <c r="C40" s="97">
        <v>34939</v>
      </c>
      <c r="D40" s="97">
        <v>20783</v>
      </c>
      <c r="E40" s="96">
        <v>45712</v>
      </c>
      <c r="F40" s="97">
        <v>28803</v>
      </c>
      <c r="G40" s="102">
        <v>16909</v>
      </c>
      <c r="H40" s="97">
        <v>10010</v>
      </c>
      <c r="I40" s="97">
        <v>6136</v>
      </c>
      <c r="J40" s="102">
        <v>3874</v>
      </c>
    </row>
    <row r="41" spans="1:10" ht="15" customHeight="1" x14ac:dyDescent="0.2">
      <c r="A41" s="287" t="s">
        <v>442</v>
      </c>
      <c r="B41" s="97">
        <v>15842</v>
      </c>
      <c r="C41" s="97">
        <v>10335</v>
      </c>
      <c r="D41" s="97">
        <v>5507</v>
      </c>
      <c r="E41" s="96">
        <v>13210</v>
      </c>
      <c r="F41" s="97">
        <v>8696</v>
      </c>
      <c r="G41" s="102">
        <v>4514</v>
      </c>
      <c r="H41" s="97">
        <v>2632</v>
      </c>
      <c r="I41" s="97">
        <v>1639</v>
      </c>
      <c r="J41" s="102">
        <v>993</v>
      </c>
    </row>
    <row r="42" spans="1:10" ht="11.25" customHeight="1" x14ac:dyDescent="0.2">
      <c r="A42" s="259" t="s">
        <v>439</v>
      </c>
      <c r="B42" s="260"/>
      <c r="C42" s="260"/>
      <c r="D42" s="260"/>
      <c r="E42" s="260"/>
      <c r="F42" s="260"/>
      <c r="G42" s="260"/>
      <c r="H42" s="260"/>
      <c r="I42" s="260"/>
      <c r="J42" s="261" t="s">
        <v>6</v>
      </c>
    </row>
    <row r="44" spans="1:10" ht="14.25" customHeight="1" x14ac:dyDescent="0.2">
      <c r="A44" s="253" t="s">
        <v>134</v>
      </c>
    </row>
    <row r="45" spans="1:10" ht="14.25" customHeight="1" x14ac:dyDescent="0.2">
      <c r="A45" s="253"/>
    </row>
    <row r="46" spans="1:10" ht="14.25" customHeight="1" x14ac:dyDescent="0.2">
      <c r="A46" s="289"/>
      <c r="D46" s="290"/>
      <c r="E46" s="97"/>
    </row>
    <row r="47" spans="1:10" ht="14.25" customHeight="1" x14ac:dyDescent="0.2">
      <c r="A47" s="291" t="s">
        <v>443</v>
      </c>
    </row>
  </sheetData>
  <sheetProtection sheet="1" objects="1" scenarios="1"/>
  <mergeCells count="15">
    <mergeCell ref="A12:J12"/>
    <mergeCell ref="A22:J22"/>
    <mergeCell ref="A32:J32"/>
    <mergeCell ref="H9:H10"/>
    <mergeCell ref="I9:J9"/>
    <mergeCell ref="C9:D9"/>
    <mergeCell ref="B9:B10"/>
    <mergeCell ref="E9:E10"/>
    <mergeCell ref="F9:G9"/>
    <mergeCell ref="A3:J3"/>
    <mergeCell ref="A7:A11"/>
    <mergeCell ref="B7:D8"/>
    <mergeCell ref="E7:J7"/>
    <mergeCell ref="E8:G8"/>
    <mergeCell ref="H8:J8"/>
  </mergeCells>
  <printOptions horizontalCentered="1"/>
  <pageMargins left="0.70866141732283472" right="0.39370078740157483" top="0.39370078740157483" bottom="0.39370078740157483" header="0.51181102362204722" footer="0.51181102362204722"/>
  <pageSetup paperSize="9" scale="72" orientation="portrait" cellComments="asDisplayed"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81">
    <pageSetUpPr autoPageBreaks="0" fitToPage="1"/>
  </sheetPr>
  <dimension ref="A1:S76"/>
  <sheetViews>
    <sheetView showGridLines="0" zoomScaleNormal="100" zoomScaleSheetLayoutView="85" workbookViewId="0">
      <pane ySplit="10" topLeftCell="A11" activePane="bottomLeft" state="frozen"/>
      <selection pane="bottomLeft"/>
    </sheetView>
  </sheetViews>
  <sheetFormatPr baseColWidth="10" defaultColWidth="9" defaultRowHeight="14.25" customHeight="1" x14ac:dyDescent="0.2"/>
  <cols>
    <col min="1" max="1" width="40.75" style="248" customWidth="1"/>
    <col min="2" max="10" width="10.875" style="248" customWidth="1"/>
    <col min="11" max="18" width="9" style="248"/>
    <col min="19" max="19" width="9" style="292"/>
    <col min="20" max="16384" width="9" style="248"/>
  </cols>
  <sheetData>
    <row r="1" spans="1:19" ht="33.75" customHeight="1" x14ac:dyDescent="0.2">
      <c r="A1" s="338"/>
      <c r="B1" s="338"/>
      <c r="C1" s="338"/>
      <c r="D1" s="338"/>
      <c r="E1" s="338"/>
      <c r="F1" s="338"/>
      <c r="G1" s="338"/>
      <c r="H1" s="338"/>
      <c r="I1" s="338"/>
      <c r="J1" s="339" t="s">
        <v>5</v>
      </c>
    </row>
    <row r="2" spans="1:19" ht="11.25" customHeight="1" x14ac:dyDescent="0.2"/>
    <row r="3" spans="1:19" ht="15" customHeight="1" x14ac:dyDescent="0.2">
      <c r="A3" s="553" t="str">
        <f>VLOOKUP(HB_Klappfelder!$E$1,HB_Klappfelder!$E$2:$F$4,2,FALSE)</f>
        <v>4a. Zugang an Rehabilitanden nach der Reha-relevanten Behinderungsart</v>
      </c>
      <c r="B3" s="554"/>
      <c r="C3" s="554"/>
      <c r="D3" s="554"/>
      <c r="E3" s="554"/>
      <c r="F3" s="554"/>
      <c r="G3" s="554"/>
      <c r="H3" s="554"/>
      <c r="I3" s="554"/>
      <c r="J3" s="554"/>
    </row>
    <row r="4" spans="1:19" x14ac:dyDescent="0.2">
      <c r="A4" s="252" t="str">
        <f>'1 - Zugang'!A4</f>
        <v>Deutschland (Gebietsstand Juni 2024)</v>
      </c>
      <c r="D4" s="293"/>
      <c r="E4" s="293"/>
      <c r="F4" s="293"/>
      <c r="G4" s="293"/>
      <c r="H4" s="293"/>
      <c r="I4" s="293"/>
      <c r="J4" s="293"/>
    </row>
    <row r="5" spans="1:19" x14ac:dyDescent="0.2">
      <c r="A5" s="252" t="str">
        <f>'1 - Zugang'!A5</f>
        <v>März 2024; Datenstand: Juni 2024</v>
      </c>
    </row>
    <row r="6" spans="1:19" ht="11.25" customHeight="1" x14ac:dyDescent="0.2"/>
    <row r="7" spans="1:19" ht="14.25" customHeight="1" x14ac:dyDescent="0.2">
      <c r="A7" s="573" t="s">
        <v>135</v>
      </c>
      <c r="B7" s="555" t="s">
        <v>2</v>
      </c>
      <c r="C7" s="556"/>
      <c r="D7" s="557"/>
      <c r="E7" s="562" t="s">
        <v>83</v>
      </c>
      <c r="F7" s="563"/>
      <c r="G7" s="563"/>
      <c r="H7" s="547"/>
      <c r="I7" s="547"/>
      <c r="J7" s="548"/>
    </row>
    <row r="8" spans="1:19" x14ac:dyDescent="0.2">
      <c r="A8" s="574"/>
      <c r="B8" s="558"/>
      <c r="C8" s="559"/>
      <c r="D8" s="560"/>
      <c r="E8" s="561" t="s">
        <v>0</v>
      </c>
      <c r="F8" s="561"/>
      <c r="G8" s="562"/>
      <c r="H8" s="561" t="s">
        <v>1</v>
      </c>
      <c r="I8" s="561"/>
      <c r="J8" s="561"/>
    </row>
    <row r="9" spans="1:19" ht="63" customHeight="1" x14ac:dyDescent="0.2">
      <c r="A9" s="575"/>
      <c r="B9" s="266" t="str">
        <f>VLOOKUP(HB_Klappfelder!$E$1,HB_Klappfelder!$E$2:$G$4,3,FALSE)</f>
        <v>Summe seit Jahresbeginn</v>
      </c>
      <c r="C9" s="267" t="s">
        <v>121</v>
      </c>
      <c r="D9" s="267" t="s">
        <v>120</v>
      </c>
      <c r="E9" s="266" t="str">
        <f>B9</f>
        <v>Summe seit Jahresbeginn</v>
      </c>
      <c r="F9" s="267" t="s">
        <v>122</v>
      </c>
      <c r="G9" s="267" t="s">
        <v>123</v>
      </c>
      <c r="H9" s="266" t="str">
        <f>B9</f>
        <v>Summe seit Jahresbeginn</v>
      </c>
      <c r="I9" s="267" t="s">
        <v>124</v>
      </c>
      <c r="J9" s="266" t="s">
        <v>125</v>
      </c>
    </row>
    <row r="10" spans="1:19" s="258" customFormat="1" ht="11.25" customHeight="1" x14ac:dyDescent="0.2">
      <c r="A10" s="576"/>
      <c r="B10" s="268">
        <v>1</v>
      </c>
      <c r="C10" s="268">
        <v>2</v>
      </c>
      <c r="D10" s="269">
        <v>3</v>
      </c>
      <c r="E10" s="268">
        <v>4</v>
      </c>
      <c r="F10" s="268">
        <v>5</v>
      </c>
      <c r="G10" s="269">
        <v>6</v>
      </c>
      <c r="H10" s="268">
        <v>7</v>
      </c>
      <c r="I10" s="268">
        <v>8</v>
      </c>
      <c r="J10" s="268">
        <v>9</v>
      </c>
      <c r="S10" s="294"/>
    </row>
    <row r="11" spans="1:19" ht="15" customHeight="1" x14ac:dyDescent="0.2">
      <c r="A11" s="545" t="s">
        <v>2</v>
      </c>
      <c r="B11" s="547"/>
      <c r="C11" s="547"/>
      <c r="D11" s="547"/>
      <c r="E11" s="547"/>
      <c r="F11" s="547"/>
      <c r="G11" s="547"/>
      <c r="H11" s="547"/>
      <c r="I11" s="547"/>
      <c r="J11" s="548"/>
    </row>
    <row r="12" spans="1:19" ht="14.25" customHeight="1" x14ac:dyDescent="0.2">
      <c r="A12" s="295" t="s">
        <v>2</v>
      </c>
      <c r="B12" s="106">
        <f>INDEX(HB_4a!$D$16:$U$57,MATCH('4a - Behinderungsart_Reha'!$A11,HB_4a!$A$16:$A$57,0)+MATCH('4a - Behinderungsart_Reha'!$A12,HB_4a!$B$16:$B$29,0)-1,MATCH(B$7,HB_4a!$D$12:$U$12,0)+MATCH(HB_Klappfelder!$E$1,HB_4a!$D$13:$I$13,0)+COLUMN()-3)</f>
        <v>11191</v>
      </c>
      <c r="C12" s="107">
        <f>INDEX(HB_4a!$D$16:$U$57,MATCH('4a - Behinderungsart_Reha'!A11,HB_4a!$A$16:$A$57,0)+MATCH('4a - Behinderungsart_Reha'!$A12,HB_4a!$B$16:$B$29,0)-1,MATCH(B$7,HB_4a!$D$12:$U$12,0)+MATCH(HB_Klappfelder!$E$1,HB_4a!$D$13:$I$13,0)+COLUMN()-3)</f>
        <v>2.2569444444444442</v>
      </c>
      <c r="D12" s="108">
        <f>IFERROR(B12/B12*100,"X")</f>
        <v>100</v>
      </c>
      <c r="E12" s="106">
        <f>INDEX(HB_4a!$D$16:$U$57,MATCH('4a - Behinderungsart_Reha'!$A11,HB_4a!$A$16:$A$57,0)+MATCH('4a - Behinderungsart_Reha'!$A12,HB_4a!$B$16:$B$29,0)-1,MATCH(E$8,HB_4a!$D$12:$U$12,0)+MATCH(HB_Klappfelder!$E$1,HB_4a!$D$13:$I$13,0)+COLUMN()-6)</f>
        <v>9229</v>
      </c>
      <c r="F12" s="107">
        <f>INDEX(HB_4a!$D$16:$U$57,MATCH('4a - Behinderungsart_Reha'!A11,HB_4a!$A$16:$A$57,0)+MATCH('4a - Behinderungsart_Reha'!$A12,HB_4a!$B$16:$B$29,0)-1,MATCH(E$8,HB_4a!$D$12:$U$12,0)+MATCH(HB_Klappfelder!$E$1,HB_4a!$D$13:$I$13,0)+COLUMN()-6)</f>
        <v>2.0004420866489832</v>
      </c>
      <c r="G12" s="108">
        <f>IFERROR(E12/E12*100,"X")</f>
        <v>100</v>
      </c>
      <c r="H12" s="106">
        <f>INDEX(HB_4a!$D$16:$U$57,MATCH('4a - Behinderungsart_Reha'!$A11,HB_4a!$A$16:$A$57,0)+MATCH('4a - Behinderungsart_Reha'!$A12,HB_4a!$B$16:$B$29,0)-1,MATCH(H$8,HB_4a!$D$12:$U$12,0)+MATCH(HB_Klappfelder!$E$1,HB_4a!$D$13:$I$13,0)+COLUMN()-9)</f>
        <v>1962</v>
      </c>
      <c r="I12" s="107">
        <f>INDEX(HB_4a!$D$16:$U$57,MATCH('4a - Behinderungsart_Reha'!A11,HB_4a!$A$16:$A$57,0)+MATCH('4a - Behinderungsart_Reha'!$A12,HB_4a!$B$16:$B$29,0)-1,MATCH(H$8,HB_4a!$D$12:$U$12,0)+MATCH(HB_Klappfelder!$E$1,HB_4a!$D$13:$I$13,0)+COLUMN()-9)</f>
        <v>3.481012658227848</v>
      </c>
      <c r="J12" s="108">
        <f>IFERROR(H12/H12*100,"X")</f>
        <v>100</v>
      </c>
      <c r="S12" s="296"/>
    </row>
    <row r="13" spans="1:19" ht="14.25" customHeight="1" x14ac:dyDescent="0.2">
      <c r="A13" s="297" t="s">
        <v>107</v>
      </c>
      <c r="B13" s="109">
        <f>INDEX(HB_4a!$D$16:$U$57,MATCH('4a - Behinderungsart_Reha'!$A11,HB_4a!$A$16:$A$57,0)+MATCH('4a - Behinderungsart_Reha'!$A13,HB_4a!$B$16:$B$29,0)-1,MATCH(B$7,HB_4a!$D$12:$U$12,0)+MATCH(HB_Klappfelder!$E$1,HB_4a!$D$13:$I$13,0)+COLUMN()-3)</f>
        <v>7458</v>
      </c>
      <c r="C13" s="110">
        <f>INDEX(HB_4a!$D$16:$U$57,MATCH('4a - Behinderungsart_Reha'!A11,HB_4a!$A$16:$A$57,0)+MATCH('4a - Behinderungsart_Reha'!$A13,HB_4a!$B$16:$B$29,0)-1,MATCH(B$7,HB_4a!$D$12:$U$12,0)+MATCH(HB_Klappfelder!$E$1,HB_4a!$D$13:$I$13,0)+COLUMN()-3)</f>
        <v>5.0274609209970427</v>
      </c>
      <c r="D13" s="111">
        <f>IFERROR(B13/B12*100,"X")</f>
        <v>66.642837994817256</v>
      </c>
      <c r="E13" s="109">
        <f>INDEX(HB_4a!$D$16:$U$57,MATCH('4a - Behinderungsart_Reha'!$A11,HB_4a!$A$16:$A$57,0)+MATCH('4a - Behinderungsart_Reha'!$A13,HB_4a!$B$16:$B$29,0)-1,MATCH(E$8,HB_4a!$D$12:$U$12,0)+MATCH(HB_Klappfelder!$E$1,HB_4a!$D$13:$I$13,0)+COLUMN()-6)</f>
        <v>5829</v>
      </c>
      <c r="F13" s="110">
        <f>INDEX(HB_4a!$D$16:$U$57,MATCH('4a - Behinderungsart_Reha'!A11,HB_4a!$A$16:$A$57,0)+MATCH('4a - Behinderungsart_Reha'!$A13,HB_4a!$B$16:$B$29,0)-1,MATCH(E$8,HB_4a!$D$12:$U$12,0)+MATCH(HB_Klappfelder!$E$1,HB_4a!$D$13:$I$13,0)+COLUMN()-6)</f>
        <v>5.6169595941293711</v>
      </c>
      <c r="G13" s="111">
        <f>IFERROR(E13/E12*100,"X")</f>
        <v>63.159605591071625</v>
      </c>
      <c r="H13" s="109">
        <f>INDEX(HB_4a!$D$16:$U$57,MATCH('4a - Behinderungsart_Reha'!$A11,HB_4a!$A$16:$A$57,0)+MATCH('4a - Behinderungsart_Reha'!$A13,HB_4a!$B$16:$B$29,0)-1,MATCH(H$8,HB_4a!$D$12:$U$12,0)+MATCH(HB_Klappfelder!$E$1,HB_4a!$D$13:$I$13,0)+COLUMN()-9)</f>
        <v>1629</v>
      </c>
      <c r="I13" s="110">
        <f>INDEX(HB_4a!$D$16:$U$57,MATCH('4a - Behinderungsart_Reha'!A11,HB_4a!$A$16:$A$57,0)+MATCH('4a - Behinderungsart_Reha'!$A13,HB_4a!$B$16:$B$29,0)-1,MATCH(H$8,HB_4a!$D$12:$U$12,0)+MATCH(HB_Klappfelder!$E$1,HB_4a!$D$13:$I$13,0)+COLUMN()-9)</f>
        <v>2.9709228824273071</v>
      </c>
      <c r="J13" s="111">
        <f>IFERROR(H13/H12*100,"X")</f>
        <v>83.027522935779814</v>
      </c>
      <c r="S13" s="296"/>
    </row>
    <row r="14" spans="1:19" ht="14.25" customHeight="1" x14ac:dyDescent="0.2">
      <c r="A14" s="298" t="s">
        <v>108</v>
      </c>
      <c r="B14" s="109">
        <f>INDEX(HB_4a!$D$16:$U$57,MATCH('4a - Behinderungsart_Reha'!$A11,HB_4a!$A$16:$A$57,0)+MATCH('4a - Behinderungsart_Reha'!$A14,HB_4a!$B$16:$B$29,0)-1,MATCH(B$7,HB_4a!$D$12:$U$12,0)+MATCH(HB_Klappfelder!$E$1,HB_4a!$D$13:$I$13,0)+COLUMN()-3)</f>
        <v>3667</v>
      </c>
      <c r="C14" s="110">
        <f>INDEX(HB_4a!$D$16:$U$57,MATCH('4a - Behinderungsart_Reha'!A11,HB_4a!$A$16:$A$57,0)+MATCH('4a - Behinderungsart_Reha'!$A14,HB_4a!$B$16:$B$29,0)-1,MATCH(B$7,HB_4a!$D$12:$U$12,0)+MATCH(HB_Klappfelder!$E$1,HB_4a!$D$13:$I$13,0)+COLUMN()-3)</f>
        <v>8.4269662921348321</v>
      </c>
      <c r="D14" s="111">
        <f>IFERROR(B14/B12*100,"X")</f>
        <v>32.767402376910013</v>
      </c>
      <c r="E14" s="109">
        <f>INDEX(HB_4a!$D$16:$U$57,MATCH('4a - Behinderungsart_Reha'!$A11,HB_4a!$A$16:$A$57,0)+MATCH('4a - Behinderungsart_Reha'!$A14,HB_4a!$B$16:$B$29,0)-1,MATCH(E$8,HB_4a!$D$12:$U$12,0)+MATCH(HB_Klappfelder!$E$1,HB_4a!$D$13:$I$13,0)+COLUMN()-6)</f>
        <v>2773</v>
      </c>
      <c r="F14" s="110">
        <f>INDEX(HB_4a!$D$16:$U$57,MATCH('4a - Behinderungsart_Reha'!A11,HB_4a!$A$16:$A$57,0)+MATCH('4a - Behinderungsart_Reha'!$A14,HB_4a!$B$16:$B$29,0)-1,MATCH(E$8,HB_4a!$D$12:$U$12,0)+MATCH(HB_Klappfelder!$E$1,HB_4a!$D$13:$I$13,0)+COLUMN()-6)</f>
        <v>9.8217821782178216</v>
      </c>
      <c r="G14" s="111">
        <f>IFERROR(E14/E12*100,"X")</f>
        <v>30.046592263517173</v>
      </c>
      <c r="H14" s="109">
        <f>INDEX(HB_4a!$D$16:$U$57,MATCH('4a - Behinderungsart_Reha'!$A11,HB_4a!$A$16:$A$57,0)+MATCH('4a - Behinderungsart_Reha'!$A14,HB_4a!$B$16:$B$29,0)-1,MATCH(H$8,HB_4a!$D$12:$U$12,0)+MATCH(HB_Klappfelder!$E$1,HB_4a!$D$13:$I$13,0)+COLUMN()-9)</f>
        <v>894</v>
      </c>
      <c r="I14" s="110">
        <f>INDEX(HB_4a!$D$16:$U$57,MATCH('4a - Behinderungsart_Reha'!A11,HB_4a!$A$16:$A$57,0)+MATCH('4a - Behinderungsart_Reha'!$A14,HB_4a!$B$16:$B$29,0)-1,MATCH(H$8,HB_4a!$D$12:$U$12,0)+MATCH(HB_Klappfelder!$E$1,HB_4a!$D$13:$I$13,0)+COLUMN()-9)</f>
        <v>4.3173862310385065</v>
      </c>
      <c r="J14" s="111">
        <f>IFERROR(H14/H12*100,"X")</f>
        <v>45.565749235474009</v>
      </c>
      <c r="S14" s="296"/>
    </row>
    <row r="15" spans="1:19" ht="14.25" customHeight="1" x14ac:dyDescent="0.2">
      <c r="A15" s="298" t="s">
        <v>109</v>
      </c>
      <c r="B15" s="109">
        <f>INDEX(HB_4a!$D$16:$U$57,MATCH('4a - Behinderungsart_Reha'!$A11,HB_4a!$A$16:$A$57,0)+MATCH('4a - Behinderungsart_Reha'!$A15,HB_4a!$B$16:$B$29,0)-1,MATCH(B$7,HB_4a!$D$12:$U$12,0)+MATCH(HB_Klappfelder!$E$1,HB_4a!$D$13:$I$13,0)+COLUMN()-3)</f>
        <v>273</v>
      </c>
      <c r="C15" s="110">
        <f>INDEX(HB_4a!$D$16:$U$57,MATCH('4a - Behinderungsart_Reha'!A11,HB_4a!$A$16:$A$57,0)+MATCH('4a - Behinderungsart_Reha'!$A15,HB_4a!$B$16:$B$29,0)-1,MATCH(B$7,HB_4a!$D$12:$U$12,0)+MATCH(HB_Klappfelder!$E$1,HB_4a!$D$13:$I$13,0)+COLUMN()-3)</f>
        <v>0</v>
      </c>
      <c r="D15" s="111">
        <f>IFERROR(B15/B12*100,"X")</f>
        <v>2.4394602805826109</v>
      </c>
      <c r="E15" s="109">
        <f>INDEX(HB_4a!$D$16:$U$57,MATCH('4a - Behinderungsart_Reha'!$A11,HB_4a!$A$16:$A$57,0)+MATCH('4a - Behinderungsart_Reha'!$A15,HB_4a!$B$16:$B$29,0)-1,MATCH(E$8,HB_4a!$D$12:$U$12,0)+MATCH(HB_Klappfelder!$E$1,HB_4a!$D$13:$I$13,0)+COLUMN()-6)</f>
        <v>225</v>
      </c>
      <c r="F15" s="110">
        <f>INDEX(HB_4a!$D$16:$U$57,MATCH('4a - Behinderungsart_Reha'!A11,HB_4a!$A$16:$A$57,0)+MATCH('4a - Behinderungsart_Reha'!$A15,HB_4a!$B$16:$B$29,0)-1,MATCH(E$8,HB_4a!$D$12:$U$12,0)+MATCH(HB_Klappfelder!$E$1,HB_4a!$D$13:$I$13,0)+COLUMN()-6)</f>
        <v>0</v>
      </c>
      <c r="G15" s="111">
        <f>IFERROR(E15/E12*100,"X")</f>
        <v>2.4379672770614369</v>
      </c>
      <c r="H15" s="109">
        <f>INDEX(HB_4a!$D$16:$U$57,MATCH('4a - Behinderungsart_Reha'!$A11,HB_4a!$A$16:$A$57,0)+MATCH('4a - Behinderungsart_Reha'!$A15,HB_4a!$B$16:$B$29,0)-1,MATCH(H$8,HB_4a!$D$12:$U$12,0)+MATCH(HB_Klappfelder!$E$1,HB_4a!$D$13:$I$13,0)+COLUMN()-9)</f>
        <v>48</v>
      </c>
      <c r="I15" s="110">
        <f>INDEX(HB_4a!$D$16:$U$57,MATCH('4a - Behinderungsart_Reha'!A11,HB_4a!$A$16:$A$57,0)+MATCH('4a - Behinderungsart_Reha'!$A15,HB_4a!$B$16:$B$29,0)-1,MATCH(H$8,HB_4a!$D$12:$U$12,0)+MATCH(HB_Klappfelder!$E$1,HB_4a!$D$13:$I$13,0)+COLUMN()-9)</f>
        <v>0</v>
      </c>
      <c r="J15" s="111">
        <f>IFERROR(H15/H12*100,"X")</f>
        <v>2.4464831804281344</v>
      </c>
      <c r="S15" s="296"/>
    </row>
    <row r="16" spans="1:19" ht="14.25" customHeight="1" x14ac:dyDescent="0.2">
      <c r="A16" s="299" t="s">
        <v>114</v>
      </c>
      <c r="B16" s="109">
        <f>INDEX(HB_4a!$D$16:$U$57,MATCH('4a - Behinderungsart_Reha'!$A11,HB_4a!$A$16:$A$57,0)+MATCH('4a - Behinderungsart_Reha'!$A16,HB_4a!$B$16:$B$29,0)-1,MATCH(B$7,HB_4a!$D$12:$U$12,0)+MATCH(HB_Klappfelder!$E$1,HB_4a!$D$13:$I$13,0)+COLUMN()-3)</f>
        <v>2010</v>
      </c>
      <c r="C16" s="110">
        <f>INDEX(HB_4a!$D$16:$U$57,MATCH('4a - Behinderungsart_Reha'!A11,HB_4a!$A$16:$A$57,0)+MATCH('4a - Behinderungsart_Reha'!$A16,HB_4a!$B$16:$B$29,0)-1,MATCH(B$7,HB_4a!$D$12:$U$12,0)+MATCH(HB_Klappfelder!$E$1,HB_4a!$D$13:$I$13,0)+COLUMN()-3)</f>
        <v>-5.500705218617771</v>
      </c>
      <c r="D16" s="111">
        <f>IFERROR(B16/B12*100,"X")</f>
        <v>17.960861406487354</v>
      </c>
      <c r="E16" s="109">
        <f>INDEX(HB_4a!$D$16:$U$57,MATCH('4a - Behinderungsart_Reha'!$A11,HB_4a!$A$16:$A$57,0)+MATCH('4a - Behinderungsart_Reha'!$A16,HB_4a!$B$16:$B$29,0)-1,MATCH(E$8,HB_4a!$D$12:$U$12,0)+MATCH(HB_Klappfelder!$E$1,HB_4a!$D$13:$I$13,0)+COLUMN()-6)</f>
        <v>1562</v>
      </c>
      <c r="F16" s="110">
        <f>INDEX(HB_4a!$D$16:$U$57,MATCH('4a - Behinderungsart_Reha'!A11,HB_4a!$A$16:$A$57,0)+MATCH('4a - Behinderungsart_Reha'!$A16,HB_4a!$B$16:$B$29,0)-1,MATCH(E$8,HB_4a!$D$12:$U$12,0)+MATCH(HB_Klappfelder!$E$1,HB_4a!$D$13:$I$13,0)+COLUMN()-6)</f>
        <v>-6.0733613950691527</v>
      </c>
      <c r="G16" s="111">
        <f>IFERROR(E16/E12*100,"X")</f>
        <v>16.924910607866508</v>
      </c>
      <c r="H16" s="109">
        <f>INDEX(HB_4a!$D$16:$U$57,MATCH('4a - Behinderungsart_Reha'!$A11,HB_4a!$A$16:$A$57,0)+MATCH('4a - Behinderungsart_Reha'!$A16,HB_4a!$B$16:$B$29,0)-1,MATCH(H$8,HB_4a!$D$12:$U$12,0)+MATCH(HB_Klappfelder!$E$1,HB_4a!$D$13:$I$13,0)+COLUMN()-9)</f>
        <v>448</v>
      </c>
      <c r="I16" s="110">
        <f>INDEX(HB_4a!$D$16:$U$57,MATCH('4a - Behinderungsart_Reha'!A11,HB_4a!$A$16:$A$57,0)+MATCH('4a - Behinderungsart_Reha'!$A16,HB_4a!$B$16:$B$29,0)-1,MATCH(H$8,HB_4a!$D$12:$U$12,0)+MATCH(HB_Klappfelder!$E$1,HB_4a!$D$13:$I$13,0)+COLUMN()-9)</f>
        <v>-3.4482758620689653</v>
      </c>
      <c r="J16" s="111">
        <f>IFERROR(H16/H12*100,"X")</f>
        <v>22.833843017329254</v>
      </c>
      <c r="S16" s="296"/>
    </row>
    <row r="17" spans="1:19" ht="14.25" customHeight="1" x14ac:dyDescent="0.2">
      <c r="A17" s="298" t="s">
        <v>110</v>
      </c>
      <c r="B17" s="109">
        <f>INDEX(HB_4a!$D$16:$U$57,MATCH('4a - Behinderungsart_Reha'!$A11,HB_4a!$A$16:$A$57,0)+MATCH('4a - Behinderungsart_Reha'!$A17,HB_4a!$B$16:$B$29,0)-1,MATCH(B$7,HB_4a!$D$12:$U$12,0)+MATCH(HB_Klappfelder!$E$1,HB_4a!$D$13:$I$13,0)+COLUMN()-3)</f>
        <v>1508</v>
      </c>
      <c r="C17" s="110">
        <f>INDEX(HB_4a!$D$16:$U$57,MATCH('4a - Behinderungsart_Reha'!A11,HB_4a!$A$16:$A$57,0)+MATCH('4a - Behinderungsart_Reha'!$A17,HB_4a!$B$16:$B$29,0)-1,MATCH(B$7,HB_4a!$D$12:$U$12,0)+MATCH(HB_Klappfelder!$E$1,HB_4a!$D$13:$I$13,0)+COLUMN()-3)</f>
        <v>14.329037149355573</v>
      </c>
      <c r="D17" s="111">
        <f>IFERROR(B17/B12*100,"X")</f>
        <v>13.47511393083728</v>
      </c>
      <c r="E17" s="109">
        <f>INDEX(HB_4a!$D$16:$U$57,MATCH('4a - Behinderungsart_Reha'!$A11,HB_4a!$A$16:$A$57,0)+MATCH('4a - Behinderungsart_Reha'!$A17,HB_4a!$B$16:$B$29,0)-1,MATCH(E$8,HB_4a!$D$12:$U$12,0)+MATCH(HB_Klappfelder!$E$1,HB_4a!$D$13:$I$13,0)+COLUMN()-6)</f>
        <v>1269</v>
      </c>
      <c r="F17" s="110">
        <f>INDEX(HB_4a!$D$16:$U$57,MATCH('4a - Behinderungsart_Reha'!A11,HB_4a!$A$16:$A$57,0)+MATCH('4a - Behinderungsart_Reha'!$A17,HB_4a!$B$16:$B$29,0)-1,MATCH(E$8,HB_4a!$D$12:$U$12,0)+MATCH(HB_Klappfelder!$E$1,HB_4a!$D$13:$I$13,0)+COLUMN()-6)</f>
        <v>14.737793851717903</v>
      </c>
      <c r="G17" s="111">
        <f>IFERROR(E17/E12*100,"X")</f>
        <v>13.750135442626505</v>
      </c>
      <c r="H17" s="109">
        <f>INDEX(HB_4a!$D$16:$U$57,MATCH('4a - Behinderungsart_Reha'!$A11,HB_4a!$A$16:$A$57,0)+MATCH('4a - Behinderungsart_Reha'!$A17,HB_4a!$B$16:$B$29,0)-1,MATCH(H$8,HB_4a!$D$12:$U$12,0)+MATCH(HB_Klappfelder!$E$1,HB_4a!$D$13:$I$13,0)+COLUMN()-9)</f>
        <v>239</v>
      </c>
      <c r="I17" s="110">
        <f>INDEX(HB_4a!$D$16:$U$57,MATCH('4a - Behinderungsart_Reha'!A11,HB_4a!$A$16:$A$57,0)+MATCH('4a - Behinderungsart_Reha'!$A17,HB_4a!$B$16:$B$29,0)-1,MATCH(H$8,HB_4a!$D$12:$U$12,0)+MATCH(HB_Klappfelder!$E$1,HB_4a!$D$13:$I$13,0)+COLUMN()-9)</f>
        <v>12.206572769953052</v>
      </c>
      <c r="J17" s="111">
        <f>IFERROR(H17/H12*100,"X")</f>
        <v>12.181447502548421</v>
      </c>
      <c r="S17" s="296"/>
    </row>
    <row r="18" spans="1:19" ht="14.25" customHeight="1" x14ac:dyDescent="0.2">
      <c r="A18" s="297" t="s">
        <v>113</v>
      </c>
      <c r="B18" s="109">
        <f>INDEX(HB_4a!$D$16:$U$57,MATCH('4a - Behinderungsart_Reha'!$A11,HB_4a!$A$16:$A$57,0)+MATCH('4a - Behinderungsart_Reha'!$A18,HB_4a!$B$16:$B$29,0)-1,MATCH(B$7,HB_4a!$D$12:$U$12,0)+MATCH(HB_Klappfelder!$E$1,HB_4a!$D$13:$I$13,0)+COLUMN()-3)</f>
        <v>347</v>
      </c>
      <c r="C18" s="110">
        <f>INDEX(HB_4a!$D$16:$U$57,MATCH('4a - Behinderungsart_Reha'!A11,HB_4a!$A$16:$A$57,0)+MATCH('4a - Behinderungsart_Reha'!$A18,HB_4a!$B$16:$B$29,0)-1,MATCH(B$7,HB_4a!$D$12:$U$12,0)+MATCH(HB_Klappfelder!$E$1,HB_4a!$D$13:$I$13,0)+COLUMN()-3)</f>
        <v>-6.9705093833780163</v>
      </c>
      <c r="D18" s="111">
        <f>IFERROR(B18/B12*100,"X")</f>
        <v>3.1007059244035386</v>
      </c>
      <c r="E18" s="109">
        <f>INDEX(HB_4a!$D$16:$U$57,MATCH('4a - Behinderungsart_Reha'!$A11,HB_4a!$A$16:$A$57,0)+MATCH('4a - Behinderungsart_Reha'!$A18,HB_4a!$B$16:$B$29,0)-1,MATCH(E$8,HB_4a!$D$12:$U$12,0)+MATCH(HB_Klappfelder!$E$1,HB_4a!$D$13:$I$13,0)+COLUMN()-6)</f>
        <v>283</v>
      </c>
      <c r="F18" s="110">
        <f>INDEX(HB_4a!$D$16:$U$57,MATCH('4a - Behinderungsart_Reha'!A11,HB_4a!$A$16:$A$57,0)+MATCH('4a - Behinderungsart_Reha'!$A18,HB_4a!$B$16:$B$29,0)-1,MATCH(E$8,HB_4a!$D$12:$U$12,0)+MATCH(HB_Klappfelder!$E$1,HB_4a!$D$13:$I$13,0)+COLUMN()-6)</f>
        <v>-8.4142394822006477</v>
      </c>
      <c r="G18" s="111">
        <f>IFERROR(E18/E12*100,"X")</f>
        <v>3.0664210640372738</v>
      </c>
      <c r="H18" s="109">
        <f>INDEX(HB_4a!$D$16:$U$57,MATCH('4a - Behinderungsart_Reha'!$A11,HB_4a!$A$16:$A$57,0)+MATCH('4a - Behinderungsart_Reha'!$A18,HB_4a!$B$16:$B$29,0)-1,MATCH(H$8,HB_4a!$D$12:$U$12,0)+MATCH(HB_Klappfelder!$E$1,HB_4a!$D$13:$I$13,0)+COLUMN()-9)</f>
        <v>64</v>
      </c>
      <c r="I18" s="110">
        <f>INDEX(HB_4a!$D$16:$U$57,MATCH('4a - Behinderungsart_Reha'!A11,HB_4a!$A$16:$A$57,0)+MATCH('4a - Behinderungsart_Reha'!$A18,HB_4a!$B$16:$B$29,0)-1,MATCH(H$8,HB_4a!$D$12:$U$12,0)+MATCH(HB_Klappfelder!$E$1,HB_4a!$D$13:$I$13,0)+COLUMN()-9)</f>
        <v>0</v>
      </c>
      <c r="J18" s="111">
        <f>IFERROR(H18/H12*100,"X")</f>
        <v>3.2619775739041796</v>
      </c>
      <c r="S18" s="296"/>
    </row>
    <row r="19" spans="1:19" ht="14.25" customHeight="1" x14ac:dyDescent="0.2">
      <c r="A19" s="299" t="s">
        <v>115</v>
      </c>
      <c r="B19" s="109">
        <f>INDEX(HB_4a!$D$16:$U$57,MATCH('4a - Behinderungsart_Reha'!$A11,HB_4a!$A$16:$A$57,0)+MATCH('4a - Behinderungsart_Reha'!$A19,HB_4a!$B$16:$B$29,0)-1,MATCH(B$7,HB_4a!$D$12:$U$12,0)+MATCH(HB_Klappfelder!$E$1,HB_4a!$D$13:$I$13,0)+COLUMN()-3)</f>
        <v>177</v>
      </c>
      <c r="C19" s="110">
        <f>INDEX(HB_4a!$D$16:$U$57,MATCH('4a - Behinderungsart_Reha'!A11,HB_4a!$A$16:$A$57,0)+MATCH('4a - Behinderungsart_Reha'!$A19,HB_4a!$B$16:$B$29,0)-1,MATCH(B$7,HB_4a!$D$12:$U$12,0)+MATCH(HB_Klappfelder!$E$1,HB_4a!$D$13:$I$13,0)+COLUMN()-3)</f>
        <v>-7.8125</v>
      </c>
      <c r="D19" s="111">
        <f>IFERROR(B19/B12*100,"X")</f>
        <v>1.5816280940041105</v>
      </c>
      <c r="E19" s="109">
        <f>INDEX(HB_4a!$D$16:$U$57,MATCH('4a - Behinderungsart_Reha'!$A11,HB_4a!$A$16:$A$57,0)+MATCH('4a - Behinderungsart_Reha'!$A19,HB_4a!$B$16:$B$29,0)-1,MATCH(E$8,HB_4a!$D$12:$U$12,0)+MATCH(HB_Klappfelder!$E$1,HB_4a!$D$13:$I$13,0)+COLUMN()-6)</f>
        <v>139</v>
      </c>
      <c r="F19" s="110">
        <f>INDEX(HB_4a!$D$16:$U$57,MATCH('4a - Behinderungsart_Reha'!A11,HB_4a!$A$16:$A$57,0)+MATCH('4a - Behinderungsart_Reha'!$A19,HB_4a!$B$16:$B$29,0)-1,MATCH(E$8,HB_4a!$D$12:$U$12,0)+MATCH(HB_Klappfelder!$E$1,HB_4a!$D$13:$I$13,0)+COLUMN()-6)</f>
        <v>-13.664596273291925</v>
      </c>
      <c r="G19" s="111">
        <f>IFERROR(E19/E12*100,"X")</f>
        <v>1.5061220067179544</v>
      </c>
      <c r="H19" s="109">
        <f>INDEX(HB_4a!$D$16:$U$57,MATCH('4a - Behinderungsart_Reha'!$A11,HB_4a!$A$16:$A$57,0)+MATCH('4a - Behinderungsart_Reha'!$A19,HB_4a!$B$16:$B$29,0)-1,MATCH(H$8,HB_4a!$D$12:$U$12,0)+MATCH(HB_Klappfelder!$E$1,HB_4a!$D$13:$I$13,0)+COLUMN()-9)</f>
        <v>38</v>
      </c>
      <c r="I19" s="110">
        <f>INDEX(HB_4a!$D$16:$U$57,MATCH('4a - Behinderungsart_Reha'!A11,HB_4a!$A$16:$A$57,0)+MATCH('4a - Behinderungsart_Reha'!$A19,HB_4a!$B$16:$B$29,0)-1,MATCH(H$8,HB_4a!$D$12:$U$12,0)+MATCH(HB_Klappfelder!$E$1,HB_4a!$D$13:$I$13,0)+COLUMN()-9)</f>
        <v>22.58064516129032</v>
      </c>
      <c r="J19" s="111">
        <f>IFERROR(H19/H12*100,"X")</f>
        <v>1.9367991845056065</v>
      </c>
      <c r="S19" s="296"/>
    </row>
    <row r="20" spans="1:19" ht="14.25" customHeight="1" x14ac:dyDescent="0.2">
      <c r="A20" s="299" t="s">
        <v>116</v>
      </c>
      <c r="B20" s="109">
        <f>INDEX(HB_4a!$D$16:$U$57,MATCH('4a - Behinderungsart_Reha'!$A11,HB_4a!$A$16:$A$57,0)+MATCH('4a - Behinderungsart_Reha'!$A20,HB_4a!$B$16:$B$29,0)-1,MATCH(B$7,HB_4a!$D$12:$U$12,0)+MATCH(HB_Klappfelder!$E$1,HB_4a!$D$13:$I$13,0)+COLUMN()-3)</f>
        <v>170</v>
      </c>
      <c r="C20" s="110">
        <f>INDEX(HB_4a!$D$16:$U$57,MATCH('4a - Behinderungsart_Reha'!A11,HB_4a!$A$16:$A$57,0)+MATCH('4a - Behinderungsart_Reha'!$A20,HB_4a!$B$16:$B$29,0)-1,MATCH(B$7,HB_4a!$D$12:$U$12,0)+MATCH(HB_Klappfelder!$E$1,HB_4a!$D$13:$I$13,0)+COLUMN()-3)</f>
        <v>-6.0773480662983426</v>
      </c>
      <c r="D20" s="111">
        <f>IFERROR(B20/B12*100,"X")</f>
        <v>1.5190778303994281</v>
      </c>
      <c r="E20" s="109">
        <f>INDEX(HB_4a!$D$16:$U$57,MATCH('4a - Behinderungsart_Reha'!$A11,HB_4a!$A$16:$A$57,0)+MATCH('4a - Behinderungsart_Reha'!$A20,HB_4a!$B$16:$B$29,0)-1,MATCH(E$8,HB_4a!$D$12:$U$12,0)+MATCH(HB_Klappfelder!$E$1,HB_4a!$D$13:$I$13,0)+COLUMN()-6)</f>
        <v>144</v>
      </c>
      <c r="F20" s="110">
        <f>INDEX(HB_4a!$D$16:$U$57,MATCH('4a - Behinderungsart_Reha'!A11,HB_4a!$A$16:$A$57,0)+MATCH('4a - Behinderungsart_Reha'!$A20,HB_4a!$B$16:$B$29,0)-1,MATCH(E$8,HB_4a!$D$12:$U$12,0)+MATCH(HB_Klappfelder!$E$1,HB_4a!$D$13:$I$13,0)+COLUMN()-6)</f>
        <v>-2.7027027027027026</v>
      </c>
      <c r="G20" s="111">
        <f>IFERROR(E20/E12*100,"X")</f>
        <v>1.5602990573193194</v>
      </c>
      <c r="H20" s="109">
        <f>INDEX(HB_4a!$D$16:$U$57,MATCH('4a - Behinderungsart_Reha'!$A11,HB_4a!$A$16:$A$57,0)+MATCH('4a - Behinderungsart_Reha'!$A20,HB_4a!$B$16:$B$29,0)-1,MATCH(H$8,HB_4a!$D$12:$U$12,0)+MATCH(HB_Klappfelder!$E$1,HB_4a!$D$13:$I$13,0)+COLUMN()-9)</f>
        <v>26</v>
      </c>
      <c r="I20" s="110">
        <f>INDEX(HB_4a!$D$16:$U$57,MATCH('4a - Behinderungsart_Reha'!A11,HB_4a!$A$16:$A$57,0)+MATCH('4a - Behinderungsart_Reha'!$A20,HB_4a!$B$16:$B$29,0)-1,MATCH(H$8,HB_4a!$D$12:$U$12,0)+MATCH(HB_Klappfelder!$E$1,HB_4a!$D$13:$I$13,0)+COLUMN()-9)</f>
        <v>-21.212121212121211</v>
      </c>
      <c r="J20" s="111">
        <f>IFERROR(H20/H12*100,"X")</f>
        <v>1.3251783893985729</v>
      </c>
      <c r="S20" s="296"/>
    </row>
    <row r="21" spans="1:19" ht="14.25" customHeight="1" x14ac:dyDescent="0.2">
      <c r="A21" s="297" t="s">
        <v>117</v>
      </c>
      <c r="B21" s="109">
        <f>INDEX(HB_4a!$D$16:$U$57,MATCH('4a - Behinderungsart_Reha'!$A11,HB_4a!$A$16:$A$57,0)+MATCH('4a - Behinderungsart_Reha'!$A21,HB_4a!$B$16:$B$29,0)-1,MATCH(B$7,HB_4a!$D$12:$U$12,0)+MATCH(HB_Klappfelder!$E$1,HB_4a!$D$13:$I$13,0)+COLUMN()-3)</f>
        <v>3386</v>
      </c>
      <c r="C21" s="110">
        <f>INDEX(HB_4a!$D$16:$U$57,MATCH('4a - Behinderungsart_Reha'!A11,HB_4a!$A$16:$A$57,0)+MATCH('4a - Behinderungsart_Reha'!$A21,HB_4a!$B$16:$B$29,0)-1,MATCH(B$7,HB_4a!$D$12:$U$12,0)+MATCH(HB_Klappfelder!$E$1,HB_4a!$D$13:$I$13,0)+COLUMN()-3)</f>
        <v>-2.364475201845444</v>
      </c>
      <c r="D21" s="111">
        <f>IFERROR(B21/B12*100,"X")</f>
        <v>30.256456080779198</v>
      </c>
      <c r="E21" s="109">
        <f>INDEX(HB_4a!$D$16:$U$57,MATCH('4a - Behinderungsart_Reha'!$A11,HB_4a!$A$16:$A$57,0)+MATCH('4a - Behinderungsart_Reha'!$A21,HB_4a!$B$16:$B$29,0)-1,MATCH(E$8,HB_4a!$D$12:$U$12,0)+MATCH(HB_Klappfelder!$E$1,HB_4a!$D$13:$I$13,0)+COLUMN()-6)</f>
        <v>3117</v>
      </c>
      <c r="F21" s="110">
        <f>INDEX(HB_4a!$D$16:$U$57,MATCH('4a - Behinderungsart_Reha'!A11,HB_4a!$A$16:$A$57,0)+MATCH('4a - Behinderungsart_Reha'!$A21,HB_4a!$B$16:$B$29,0)-1,MATCH(E$8,HB_4a!$D$12:$U$12,0)+MATCH(HB_Klappfelder!$E$1,HB_4a!$D$13:$I$13,0)+COLUMN()-6)</f>
        <v>-3.1385954008701056</v>
      </c>
      <c r="G21" s="111">
        <f>IFERROR(E21/E12*100,"X")</f>
        <v>33.773973344891104</v>
      </c>
      <c r="H21" s="109">
        <f>INDEX(HB_4a!$D$16:$U$57,MATCH('4a - Behinderungsart_Reha'!$A11,HB_4a!$A$16:$A$57,0)+MATCH('4a - Behinderungsart_Reha'!$A21,HB_4a!$B$16:$B$29,0)-1,MATCH(H$8,HB_4a!$D$12:$U$12,0)+MATCH(HB_Klappfelder!$E$1,HB_4a!$D$13:$I$13,0)+COLUMN()-9)</f>
        <v>269</v>
      </c>
      <c r="I21" s="110">
        <f>INDEX(HB_4a!$D$16:$U$57,MATCH('4a - Behinderungsart_Reha'!A11,HB_4a!$A$16:$A$57,0)+MATCH('4a - Behinderungsart_Reha'!$A21,HB_4a!$B$16:$B$29,0)-1,MATCH(H$8,HB_4a!$D$12:$U$12,0)+MATCH(HB_Klappfelder!$E$1,HB_4a!$D$13:$I$13,0)+COLUMN()-9)</f>
        <v>7.6</v>
      </c>
      <c r="J21" s="111">
        <f>IFERROR(H21/H12*100,"X")</f>
        <v>13.710499490316005</v>
      </c>
      <c r="S21" s="296"/>
    </row>
    <row r="22" spans="1:19" ht="14.25" customHeight="1" x14ac:dyDescent="0.2">
      <c r="A22" s="298" t="s">
        <v>118</v>
      </c>
      <c r="B22" s="109">
        <f>INDEX(HB_4a!$D$16:$U$57,MATCH('4a - Behinderungsart_Reha'!$A11,HB_4a!$A$16:$A$57,0)+MATCH('4a - Behinderungsart_Reha'!$A22,HB_4a!$B$16:$B$29,0)-1,MATCH(B$7,HB_4a!$D$12:$U$12,0)+MATCH(HB_Klappfelder!$E$1,HB_4a!$D$13:$I$13,0)+COLUMN()-3)</f>
        <v>2993</v>
      </c>
      <c r="C22" s="110">
        <f>INDEX(HB_4a!$D$16:$U$57,MATCH('4a - Behinderungsart_Reha'!A11,HB_4a!$A$16:$A$57,0)+MATCH('4a - Behinderungsart_Reha'!$A22,HB_4a!$B$16:$B$29,0)-1,MATCH(B$7,HB_4a!$D$12:$U$12,0)+MATCH(HB_Klappfelder!$E$1,HB_4a!$D$13:$I$13,0)+COLUMN()-3)</f>
        <v>-2.1575678326250411</v>
      </c>
      <c r="D22" s="111">
        <f>IFERROR(B22/B12*100,"X")</f>
        <v>26.744705566973458</v>
      </c>
      <c r="E22" s="109">
        <f>INDEX(HB_4a!$D$16:$U$57,MATCH('4a - Behinderungsart_Reha'!$A11,HB_4a!$A$16:$A$57,0)+MATCH('4a - Behinderungsart_Reha'!$A22,HB_4a!$B$16:$B$29,0)-1,MATCH(E$8,HB_4a!$D$12:$U$12,0)+MATCH(HB_Klappfelder!$E$1,HB_4a!$D$13:$I$13,0)+COLUMN()-6)</f>
        <v>2793</v>
      </c>
      <c r="F22" s="110">
        <f>INDEX(HB_4a!$D$16:$U$57,MATCH('4a - Behinderungsart_Reha'!A11,HB_4a!$A$16:$A$57,0)+MATCH('4a - Behinderungsart_Reha'!$A22,HB_4a!$B$16:$B$29,0)-1,MATCH(E$8,HB_4a!$D$12:$U$12,0)+MATCH(HB_Klappfelder!$E$1,HB_4a!$D$13:$I$13,0)+COLUMN()-6)</f>
        <v>-2.5130890052356021</v>
      </c>
      <c r="G22" s="111">
        <f>IFERROR(E22/E12*100,"X")</f>
        <v>30.263300465922637</v>
      </c>
      <c r="H22" s="109">
        <f>INDEX(HB_4a!$D$16:$U$57,MATCH('4a - Behinderungsart_Reha'!$A11,HB_4a!$A$16:$A$57,0)+MATCH('4a - Behinderungsart_Reha'!$A22,HB_4a!$B$16:$B$29,0)-1,MATCH(H$8,HB_4a!$D$12:$U$12,0)+MATCH(HB_Klappfelder!$E$1,HB_4a!$D$13:$I$13,0)+COLUMN()-9)</f>
        <v>200</v>
      </c>
      <c r="I22" s="110">
        <f>INDEX(HB_4a!$D$16:$U$57,MATCH('4a - Behinderungsart_Reha'!A11,HB_4a!$A$16:$A$57,0)+MATCH('4a - Behinderungsart_Reha'!$A22,HB_4a!$B$16:$B$29,0)-1,MATCH(H$8,HB_4a!$D$12:$U$12,0)+MATCH(HB_Klappfelder!$E$1,HB_4a!$D$13:$I$13,0)+COLUMN()-9)</f>
        <v>3.0927835051546393</v>
      </c>
      <c r="J22" s="111">
        <f>IFERROR(H22/H12*100,"X")</f>
        <v>10.19367991845056</v>
      </c>
      <c r="S22" s="296"/>
    </row>
    <row r="23" spans="1:19" ht="14.25" customHeight="1" x14ac:dyDescent="0.2">
      <c r="A23" s="298" t="s">
        <v>111</v>
      </c>
      <c r="B23" s="109">
        <f>INDEX(HB_4a!$D$16:$U$57,MATCH('4a - Behinderungsart_Reha'!$A11,HB_4a!$A$16:$A$57,0)+MATCH('4a - Behinderungsart_Reha'!$A23,HB_4a!$B$16:$B$29,0)-1,MATCH(B$7,HB_4a!$D$12:$U$12,0)+MATCH(HB_Klappfelder!$E$1,HB_4a!$D$13:$I$13,0)+COLUMN()-3)</f>
        <v>244</v>
      </c>
      <c r="C23" s="110">
        <f>INDEX(HB_4a!$D$16:$U$57,MATCH('4a - Behinderungsart_Reha'!A11,HB_4a!$A$16:$A$57,0)+MATCH('4a - Behinderungsart_Reha'!$A23,HB_4a!$B$16:$B$29,0)-1,MATCH(B$7,HB_4a!$D$12:$U$12,0)+MATCH(HB_Klappfelder!$E$1,HB_4a!$D$13:$I$13,0)+COLUMN()-3)</f>
        <v>2.5210084033613445</v>
      </c>
      <c r="D23" s="111">
        <f>IFERROR(B23/B12*100,"X")</f>
        <v>2.1803234742203559</v>
      </c>
      <c r="E23" s="109">
        <f>INDEX(HB_4a!$D$16:$U$57,MATCH('4a - Behinderungsart_Reha'!$A11,HB_4a!$A$16:$A$57,0)+MATCH('4a - Behinderungsart_Reha'!$A23,HB_4a!$B$16:$B$29,0)-1,MATCH(E$8,HB_4a!$D$12:$U$12,0)+MATCH(HB_Klappfelder!$E$1,HB_4a!$D$13:$I$13,0)+COLUMN()-6)</f>
        <v>187</v>
      </c>
      <c r="F23" s="110">
        <f>INDEX(HB_4a!$D$16:$U$57,MATCH('4a - Behinderungsart_Reha'!A11,HB_4a!$A$16:$A$57,0)+MATCH('4a - Behinderungsart_Reha'!$A23,HB_4a!$B$16:$B$29,0)-1,MATCH(E$8,HB_4a!$D$12:$U$12,0)+MATCH(HB_Klappfelder!$E$1,HB_4a!$D$13:$I$13,0)+COLUMN()-6)</f>
        <v>-4.1025641025641022</v>
      </c>
      <c r="G23" s="111">
        <f>IFERROR(E23/E12*100,"X")</f>
        <v>2.026221692491061</v>
      </c>
      <c r="H23" s="109">
        <f>INDEX(HB_4a!$D$16:$U$57,MATCH('4a - Behinderungsart_Reha'!$A11,HB_4a!$A$16:$A$57,0)+MATCH('4a - Behinderungsart_Reha'!$A23,HB_4a!$B$16:$B$29,0)-1,MATCH(H$8,HB_4a!$D$12:$U$12,0)+MATCH(HB_Klappfelder!$E$1,HB_4a!$D$13:$I$13,0)+COLUMN()-9)</f>
        <v>57</v>
      </c>
      <c r="I23" s="110">
        <f>INDEX(HB_4a!$D$16:$U$57,MATCH('4a - Behinderungsart_Reha'!A11,HB_4a!$A$16:$A$57,0)+MATCH('4a - Behinderungsart_Reha'!$A23,HB_4a!$B$16:$B$29,0)-1,MATCH(H$8,HB_4a!$D$12:$U$12,0)+MATCH(HB_Klappfelder!$E$1,HB_4a!$D$13:$I$13,0)+COLUMN()-9)</f>
        <v>32.558139534883722</v>
      </c>
      <c r="J23" s="111">
        <f>IFERROR(H23/H12*100,"X")</f>
        <v>2.90519877675841</v>
      </c>
      <c r="S23" s="296"/>
    </row>
    <row r="24" spans="1:19" ht="14.25" customHeight="1" x14ac:dyDescent="0.2">
      <c r="A24" s="298" t="s">
        <v>112</v>
      </c>
      <c r="B24" s="109">
        <f>INDEX(HB_4a!$D$16:$U$57,MATCH('4a - Behinderungsart_Reha'!$A11,HB_4a!$A$16:$A$57,0)+MATCH('4a - Behinderungsart_Reha'!$A24,HB_4a!$B$16:$B$29,0)-1,MATCH(B$7,HB_4a!$D$12:$U$12,0)+MATCH(HB_Klappfelder!$E$1,HB_4a!$D$13:$I$13,0)+COLUMN()-3)</f>
        <v>149</v>
      </c>
      <c r="C24" s="110">
        <f>INDEX(HB_4a!$D$16:$U$57,MATCH('4a - Behinderungsart_Reha'!A11,HB_4a!$A$16:$A$57,0)+MATCH('4a - Behinderungsart_Reha'!$A24,HB_4a!$B$16:$B$29,0)-1,MATCH(B$7,HB_4a!$D$12:$U$12,0)+MATCH(HB_Klappfelder!$E$1,HB_4a!$D$13:$I$13,0)+COLUMN()-3)</f>
        <v>-12.865497076023392</v>
      </c>
      <c r="D24" s="111">
        <f>IFERROR(B24/B12*100,"X")</f>
        <v>1.3314270395853811</v>
      </c>
      <c r="E24" s="109">
        <f>INDEX(HB_4a!$D$16:$U$57,MATCH('4a - Behinderungsart_Reha'!$A11,HB_4a!$A$16:$A$57,0)+MATCH('4a - Behinderungsart_Reha'!$A24,HB_4a!$B$16:$B$29,0)-1,MATCH(E$8,HB_4a!$D$12:$U$12,0)+MATCH(HB_Klappfelder!$E$1,HB_4a!$D$13:$I$13,0)+COLUMN()-6)</f>
        <v>137</v>
      </c>
      <c r="F24" s="110">
        <f>INDEX(HB_4a!$D$16:$U$57,MATCH('4a - Behinderungsart_Reha'!A11,HB_4a!$A$16:$A$57,0)+MATCH('4a - Behinderungsart_Reha'!$A24,HB_4a!$B$16:$B$29,0)-1,MATCH(E$8,HB_4a!$D$12:$U$12,0)+MATCH(HB_Klappfelder!$E$1,HB_4a!$D$13:$I$13,0)+COLUMN()-6)</f>
        <v>-13.291139240506327</v>
      </c>
      <c r="G24" s="111">
        <f>IFERROR(E24/E12*100,"X")</f>
        <v>1.4844511864774081</v>
      </c>
      <c r="H24" s="109">
        <f>INDEX(HB_4a!$D$16:$U$57,MATCH('4a - Behinderungsart_Reha'!$A11,HB_4a!$A$16:$A$57,0)+MATCH('4a - Behinderungsart_Reha'!$A24,HB_4a!$B$16:$B$29,0)-1,MATCH(H$8,HB_4a!$D$12:$U$12,0)+MATCH(HB_Klappfelder!$E$1,HB_4a!$D$13:$I$13,0)+COLUMN()-9)</f>
        <v>12</v>
      </c>
      <c r="I24" s="110">
        <f>INDEX(HB_4a!$D$16:$U$57,MATCH('4a - Behinderungsart_Reha'!A11,HB_4a!$A$16:$A$57,0)+MATCH('4a - Behinderungsart_Reha'!$A24,HB_4a!$B$16:$B$29,0)-1,MATCH(H$8,HB_4a!$D$12:$U$12,0)+MATCH(HB_Klappfelder!$E$1,HB_4a!$D$13:$I$13,0)+COLUMN()-9)</f>
        <v>-7.6923076923076925</v>
      </c>
      <c r="J24" s="111">
        <f>IFERROR(H24/H12*100,"X")</f>
        <v>0.6116207951070336</v>
      </c>
      <c r="S24" s="296"/>
    </row>
    <row r="25" spans="1:19" ht="14.25" customHeight="1" x14ac:dyDescent="0.2">
      <c r="A25" s="300" t="s">
        <v>172</v>
      </c>
      <c r="B25" s="112">
        <f>INDEX(HB_4a!$D$16:$U$57,MATCH('4a - Behinderungsart_Reha'!$A11,HB_4a!$A$16:$A$57,0)+MATCH('4a - Behinderungsart_Reha'!$A25,HB_4a!$B$16:$B$29,0)-1,MATCH(B$7,HB_4a!$D$12:$U$12,0)+MATCH(HB_Klappfelder!$E$1,HB_4a!$D$13:$I$13,0)+COLUMN()-3)</f>
        <v>0</v>
      </c>
      <c r="C25" s="113" t="str">
        <f>INDEX(HB_4a!$D$16:$U$57,MATCH('4a - Behinderungsart_Reha'!A11,HB_4a!$A$16:$A$57,0)+MATCH('4a - Behinderungsart_Reha'!$A25,HB_4a!$B$16:$B$29,0)-1,MATCH(B$7,HB_4a!$D$12:$U$12,0)+MATCH(HB_Klappfelder!$E$1,HB_4a!$D$13:$I$13,0)+COLUMN()-3)</f>
        <v>x</v>
      </c>
      <c r="D25" s="114">
        <f>IFERROR(B25/B12*100,"X")</f>
        <v>0</v>
      </c>
      <c r="E25" s="112">
        <f>INDEX(HB_4a!$D$16:$U$57,MATCH('4a - Behinderungsart_Reha'!$A11,HB_4a!$A$16:$A$57,0)+MATCH('4a - Behinderungsart_Reha'!$A25,HB_4a!$B$16:$B$29,0)-1,MATCH(E$8,HB_4a!$D$12:$U$12,0)+MATCH(HB_Klappfelder!$E$1,HB_4a!$D$13:$I$13,0)+COLUMN()-6)</f>
        <v>0</v>
      </c>
      <c r="F25" s="113" t="str">
        <f>INDEX(HB_4a!$D$16:$U$57,MATCH('4a - Behinderungsart_Reha'!A11,HB_4a!$A$16:$A$57,0)+MATCH('4a - Behinderungsart_Reha'!$A25,HB_4a!$B$16:$B$29,0)-1,MATCH(E$8,HB_4a!$D$12:$U$12,0)+MATCH(HB_Klappfelder!$E$1,HB_4a!$D$13:$I$13,0)+COLUMN()-6)</f>
        <v>x</v>
      </c>
      <c r="G25" s="114">
        <f>IFERROR(E25/E12*100,"X")</f>
        <v>0</v>
      </c>
      <c r="H25" s="112">
        <f>INDEX(HB_4a!$D$16:$U$57,MATCH('4a - Behinderungsart_Reha'!$A11,HB_4a!$A$16:$A$57,0)+MATCH('4a - Behinderungsart_Reha'!$A25,HB_4a!$B$16:$B$29,0)-1,MATCH(H$8,HB_4a!$D$12:$U$12,0)+MATCH(HB_Klappfelder!$E$1,HB_4a!$D$13:$I$13,0)+COLUMN()-9)</f>
        <v>0</v>
      </c>
      <c r="I25" s="113" t="str">
        <f>INDEX(HB_4a!$D$16:$U$57,MATCH('4a - Behinderungsart_Reha'!A11,HB_4a!$A$16:$A$57,0)+MATCH('4a - Behinderungsart_Reha'!$A25,HB_4a!$B$16:$B$29,0)-1,MATCH(H$8,HB_4a!$D$12:$U$12,0)+MATCH(HB_Klappfelder!$E$1,HB_4a!$D$13:$I$13,0)+COLUMN()-9)</f>
        <v>X</v>
      </c>
      <c r="J25" s="114">
        <f>IFERROR(H25/H12*100,"X")</f>
        <v>0</v>
      </c>
      <c r="S25" s="296"/>
    </row>
    <row r="26" spans="1:19" ht="15" customHeight="1" x14ac:dyDescent="0.2">
      <c r="A26" s="545" t="s">
        <v>11</v>
      </c>
      <c r="B26" s="547"/>
      <c r="C26" s="547"/>
      <c r="D26" s="547"/>
      <c r="E26" s="547"/>
      <c r="F26" s="547"/>
      <c r="G26" s="547"/>
      <c r="H26" s="547"/>
      <c r="I26" s="547"/>
      <c r="J26" s="548"/>
    </row>
    <row r="27" spans="1:19" ht="14.25" customHeight="1" x14ac:dyDescent="0.2">
      <c r="A27" s="295" t="s">
        <v>2</v>
      </c>
      <c r="B27" s="106">
        <f>INDEX(HB_4a!$D$16:$U$57,MATCH('4a - Behinderungsart_Reha'!$A26,HB_4a!$A$16:$A$57,0)+MATCH('4a - Behinderungsart_Reha'!$A27,HB_4a!$B$16:$B$29,0)-1,MATCH(B$7,HB_4a!$D$12:$U$12,0)+MATCH(HB_Klappfelder!$E$1,HB_4a!$D$13:$I$13,0)+COLUMN()-3)</f>
        <v>6465</v>
      </c>
      <c r="C27" s="107">
        <f>INDEX(HB_4a!$D$16:$U$57,MATCH('4a - Behinderungsart_Reha'!A26,HB_4a!$A$16:$A$57,0)+MATCH('4a - Behinderungsart_Reha'!$A27,HB_4a!$B$16:$B$29,0)-1,MATCH(B$7,HB_4a!$D$12:$U$12,0)+MATCH(HB_Klappfelder!$E$1,HB_4a!$D$13:$I$13,0)+COLUMN()-3)</f>
        <v>3.09360548556849</v>
      </c>
      <c r="D27" s="108">
        <f>IFERROR(B27/B27*100,"X")</f>
        <v>100</v>
      </c>
      <c r="E27" s="106">
        <f>INDEX(HB_4a!$D$16:$U$57,MATCH('4a - Behinderungsart_Reha'!$A26,HB_4a!$A$16:$A$57,0)+MATCH('4a - Behinderungsart_Reha'!$A27,HB_4a!$B$16:$B$29,0)-1,MATCH(E$8,HB_4a!$D$12:$U$12,0)+MATCH(HB_Klappfelder!$E$1,HB_4a!$D$13:$I$13,0)+COLUMN()-6)</f>
        <v>5279</v>
      </c>
      <c r="F27" s="107">
        <f>INDEX(HB_4a!$D$16:$U$57,MATCH('4a - Behinderungsart_Reha'!A26,HB_4a!$A$16:$A$57,0)+MATCH('4a - Behinderungsart_Reha'!$A27,HB_4a!$B$16:$B$29,0)-1,MATCH(E$8,HB_4a!$D$12:$U$12,0)+MATCH(HB_Klappfelder!$E$1,HB_4a!$D$13:$I$13,0)+COLUMN()-6)</f>
        <v>3.815142576204523</v>
      </c>
      <c r="G27" s="108">
        <f>IFERROR(E27/E27*100,"X")</f>
        <v>100</v>
      </c>
      <c r="H27" s="106">
        <f>INDEX(HB_4a!$D$16:$U$57,MATCH('4a - Behinderungsart_Reha'!$A26,HB_4a!$A$16:$A$57,0)+MATCH('4a - Behinderungsart_Reha'!$A27,HB_4a!$B$16:$B$29,0)-1,MATCH(H$8,HB_4a!$D$12:$U$12,0)+MATCH(HB_Klappfelder!$E$1,HB_4a!$D$13:$I$13,0)+COLUMN()-9)</f>
        <v>1186</v>
      </c>
      <c r="I27" s="107">
        <f>INDEX(HB_4a!$D$16:$U$57,MATCH('4a - Behinderungsart_Reha'!A26,HB_4a!$A$16:$A$57,0)+MATCH('4a - Behinderungsart_Reha'!$A27,HB_4a!$B$16:$B$29,0)-1,MATCH(H$8,HB_4a!$D$12:$U$12,0)+MATCH(HB_Klappfelder!$E$1,HB_4a!$D$13:$I$13,0)+COLUMN()-9)</f>
        <v>0</v>
      </c>
      <c r="J27" s="108">
        <f>IFERROR(H27/H27*100,"X")</f>
        <v>100</v>
      </c>
      <c r="S27" s="296"/>
    </row>
    <row r="28" spans="1:19" ht="14.25" customHeight="1" x14ac:dyDescent="0.2">
      <c r="A28" s="297" t="s">
        <v>107</v>
      </c>
      <c r="B28" s="109">
        <f>INDEX(HB_4a!$D$16:$U$57,MATCH('4a - Behinderungsart_Reha'!$A26,HB_4a!$A$16:$A$57,0)+MATCH('4a - Behinderungsart_Reha'!$A28,HB_4a!$B$16:$B$29,0)-1,MATCH(B$7,HB_4a!$D$12:$U$12,0)+MATCH(HB_Klappfelder!$E$1,HB_4a!$D$13:$I$13,0)+COLUMN()-3)</f>
        <v>5730</v>
      </c>
      <c r="C28" s="110">
        <f>INDEX(HB_4a!$D$16:$U$57,MATCH('4a - Behinderungsart_Reha'!A26,HB_4a!$A$16:$A$57,0)+MATCH('4a - Behinderungsart_Reha'!$A28,HB_4a!$B$16:$B$29,0)-1,MATCH(B$7,HB_4a!$D$12:$U$12,0)+MATCH(HB_Klappfelder!$E$1,HB_4a!$D$13:$I$13,0)+COLUMN()-3)</f>
        <v>4.2766151046405829</v>
      </c>
      <c r="D28" s="111">
        <f>IFERROR(B28/B27*100,"X")</f>
        <v>88.631090487238978</v>
      </c>
      <c r="E28" s="109">
        <f>INDEX(HB_4a!$D$16:$U$57,MATCH('4a - Behinderungsart_Reha'!$A26,HB_4a!$A$16:$A$57,0)+MATCH('4a - Behinderungsart_Reha'!$A28,HB_4a!$B$16:$B$29,0)-1,MATCH(E$8,HB_4a!$D$12:$U$12,0)+MATCH(HB_Klappfelder!$E$1,HB_4a!$D$13:$I$13,0)+COLUMN()-6)</f>
        <v>4624</v>
      </c>
      <c r="F28" s="110">
        <f>INDEX(HB_4a!$D$16:$U$57,MATCH('4a - Behinderungsart_Reha'!A26,HB_4a!$A$16:$A$57,0)+MATCH('4a - Behinderungsart_Reha'!$A28,HB_4a!$B$16:$B$29,0)-1,MATCH(E$8,HB_4a!$D$12:$U$12,0)+MATCH(HB_Klappfelder!$E$1,HB_4a!$D$13:$I$13,0)+COLUMN()-6)</f>
        <v>5.3063083580050101</v>
      </c>
      <c r="G28" s="111">
        <f>IFERROR(E28/E27*100,"X")</f>
        <v>87.592347035423373</v>
      </c>
      <c r="H28" s="109">
        <f>INDEX(HB_4a!$D$16:$U$57,MATCH('4a - Behinderungsart_Reha'!$A26,HB_4a!$A$16:$A$57,0)+MATCH('4a - Behinderungsart_Reha'!$A28,HB_4a!$B$16:$B$29,0)-1,MATCH(H$8,HB_4a!$D$12:$U$12,0)+MATCH(HB_Klappfelder!$E$1,HB_4a!$D$13:$I$13,0)+COLUMN()-9)</f>
        <v>1106</v>
      </c>
      <c r="I28" s="110">
        <f>INDEX(HB_4a!$D$16:$U$57,MATCH('4a - Behinderungsart_Reha'!A26,HB_4a!$A$16:$A$57,0)+MATCH('4a - Behinderungsart_Reha'!$A28,HB_4a!$B$16:$B$29,0)-1,MATCH(H$8,HB_4a!$D$12:$U$12,0)+MATCH(HB_Klappfelder!$E$1,HB_4a!$D$13:$I$13,0)+COLUMN()-9)</f>
        <v>0.18115942028985507</v>
      </c>
      <c r="J28" s="111">
        <f>IFERROR(H28/H27*100,"X")</f>
        <v>93.254637436762224</v>
      </c>
      <c r="S28" s="296"/>
    </row>
    <row r="29" spans="1:19" ht="14.25" customHeight="1" x14ac:dyDescent="0.2">
      <c r="A29" s="298" t="s">
        <v>108</v>
      </c>
      <c r="B29" s="109">
        <f>INDEX(HB_4a!$D$16:$U$57,MATCH('4a - Behinderungsart_Reha'!$A26,HB_4a!$A$16:$A$57,0)+MATCH('4a - Behinderungsart_Reha'!$A29,HB_4a!$B$16:$B$29,0)-1,MATCH(B$7,HB_4a!$D$12:$U$12,0)+MATCH(HB_Klappfelder!$E$1,HB_4a!$D$13:$I$13,0)+COLUMN()-3)</f>
        <v>2174</v>
      </c>
      <c r="C29" s="110">
        <f>INDEX(HB_4a!$D$16:$U$57,MATCH('4a - Behinderungsart_Reha'!A26,HB_4a!$A$16:$A$57,0)+MATCH('4a - Behinderungsart_Reha'!$A29,HB_4a!$B$16:$B$29,0)-1,MATCH(B$7,HB_4a!$D$12:$U$12,0)+MATCH(HB_Klappfelder!$E$1,HB_4a!$D$13:$I$13,0)+COLUMN()-3)</f>
        <v>8.0516898608349905</v>
      </c>
      <c r="D29" s="111">
        <f>IFERROR(B29/B27*100,"X")</f>
        <v>33.627223511214233</v>
      </c>
      <c r="E29" s="109">
        <f>INDEX(HB_4a!$D$16:$U$57,MATCH('4a - Behinderungsart_Reha'!$A26,HB_4a!$A$16:$A$57,0)+MATCH('4a - Behinderungsart_Reha'!$A29,HB_4a!$B$16:$B$29,0)-1,MATCH(E$8,HB_4a!$D$12:$U$12,0)+MATCH(HB_Klappfelder!$E$1,HB_4a!$D$13:$I$13,0)+COLUMN()-6)</f>
        <v>1739</v>
      </c>
      <c r="F29" s="110">
        <f>INDEX(HB_4a!$D$16:$U$57,MATCH('4a - Behinderungsart_Reha'!A26,HB_4a!$A$16:$A$57,0)+MATCH('4a - Behinderungsart_Reha'!$A29,HB_4a!$B$16:$B$29,0)-1,MATCH(E$8,HB_4a!$D$12:$U$12,0)+MATCH(HB_Klappfelder!$E$1,HB_4a!$D$13:$I$13,0)+COLUMN()-6)</f>
        <v>10.834926704907584</v>
      </c>
      <c r="G29" s="111">
        <f>IFERROR(E29/E27*100,"X")</f>
        <v>32.941845046410307</v>
      </c>
      <c r="H29" s="109">
        <f>INDEX(HB_4a!$D$16:$U$57,MATCH('4a - Behinderungsart_Reha'!$A26,HB_4a!$A$16:$A$57,0)+MATCH('4a - Behinderungsart_Reha'!$A29,HB_4a!$B$16:$B$29,0)-1,MATCH(H$8,HB_4a!$D$12:$U$12,0)+MATCH(HB_Klappfelder!$E$1,HB_4a!$D$13:$I$13,0)+COLUMN()-9)</f>
        <v>435</v>
      </c>
      <c r="I29" s="110">
        <f>INDEX(HB_4a!$D$16:$U$57,MATCH('4a - Behinderungsart_Reha'!A26,HB_4a!$A$16:$A$57,0)+MATCH('4a - Behinderungsart_Reha'!$A29,HB_4a!$B$16:$B$29,0)-1,MATCH(H$8,HB_4a!$D$12:$U$12,0)+MATCH(HB_Klappfelder!$E$1,HB_4a!$D$13:$I$13,0)+COLUMN()-9)</f>
        <v>-1.8058690744920991</v>
      </c>
      <c r="J29" s="111">
        <f>IFERROR(H29/H27*100,"X")</f>
        <v>36.677908937605395</v>
      </c>
      <c r="S29" s="296"/>
    </row>
    <row r="30" spans="1:19" ht="14.25" customHeight="1" x14ac:dyDescent="0.2">
      <c r="A30" s="298" t="s">
        <v>109</v>
      </c>
      <c r="B30" s="109">
        <f>INDEX(HB_4a!$D$16:$U$57,MATCH('4a - Behinderungsart_Reha'!$A26,HB_4a!$A$16:$A$57,0)+MATCH('4a - Behinderungsart_Reha'!$A30,HB_4a!$B$16:$B$29,0)-1,MATCH(B$7,HB_4a!$D$12:$U$12,0)+MATCH(HB_Klappfelder!$E$1,HB_4a!$D$13:$I$13,0)+COLUMN()-3)</f>
        <v>147</v>
      </c>
      <c r="C30" s="110">
        <f>INDEX(HB_4a!$D$16:$U$57,MATCH('4a - Behinderungsart_Reha'!A26,HB_4a!$A$16:$A$57,0)+MATCH('4a - Behinderungsart_Reha'!$A30,HB_4a!$B$16:$B$29,0)-1,MATCH(B$7,HB_4a!$D$12:$U$12,0)+MATCH(HB_Klappfelder!$E$1,HB_4a!$D$13:$I$13,0)+COLUMN()-3)</f>
        <v>2.7972027972027971</v>
      </c>
      <c r="D30" s="111">
        <f>IFERROR(B30/B27*100,"X")</f>
        <v>2.2737819025522041</v>
      </c>
      <c r="E30" s="109">
        <f>INDEX(HB_4a!$D$16:$U$57,MATCH('4a - Behinderungsart_Reha'!$A26,HB_4a!$A$16:$A$57,0)+MATCH('4a - Behinderungsart_Reha'!$A30,HB_4a!$B$16:$B$29,0)-1,MATCH(E$8,HB_4a!$D$12:$U$12,0)+MATCH(HB_Klappfelder!$E$1,HB_4a!$D$13:$I$13,0)+COLUMN()-6)</f>
        <v>128</v>
      </c>
      <c r="F30" s="110">
        <f>INDEX(HB_4a!$D$16:$U$57,MATCH('4a - Behinderungsart_Reha'!A26,HB_4a!$A$16:$A$57,0)+MATCH('4a - Behinderungsart_Reha'!$A30,HB_4a!$B$16:$B$29,0)-1,MATCH(E$8,HB_4a!$D$12:$U$12,0)+MATCH(HB_Klappfelder!$E$1,HB_4a!$D$13:$I$13,0)+COLUMN()-6)</f>
        <v>4.0650406504065035</v>
      </c>
      <c r="G30" s="111">
        <f>IFERROR(E30/E27*100,"X")</f>
        <v>2.4247016480394015</v>
      </c>
      <c r="H30" s="109">
        <f>INDEX(HB_4a!$D$16:$U$57,MATCH('4a - Behinderungsart_Reha'!$A26,HB_4a!$A$16:$A$57,0)+MATCH('4a - Behinderungsart_Reha'!$A30,HB_4a!$B$16:$B$29,0)-1,MATCH(H$8,HB_4a!$D$12:$U$12,0)+MATCH(HB_Klappfelder!$E$1,HB_4a!$D$13:$I$13,0)+COLUMN()-9)</f>
        <v>19</v>
      </c>
      <c r="I30" s="110">
        <f>INDEX(HB_4a!$D$16:$U$57,MATCH('4a - Behinderungsart_Reha'!A26,HB_4a!$A$16:$A$57,0)+MATCH('4a - Behinderungsart_Reha'!$A30,HB_4a!$B$16:$B$29,0)-1,MATCH(H$8,HB_4a!$D$12:$U$12,0)+MATCH(HB_Klappfelder!$E$1,HB_4a!$D$13:$I$13,0)+COLUMN()-9)</f>
        <v>-5</v>
      </c>
      <c r="J30" s="111">
        <f>IFERROR(H30/H27*100,"X")</f>
        <v>1.6020236087689714</v>
      </c>
      <c r="S30" s="296"/>
    </row>
    <row r="31" spans="1:19" ht="14.25" customHeight="1" x14ac:dyDescent="0.2">
      <c r="A31" s="299" t="s">
        <v>114</v>
      </c>
      <c r="B31" s="109">
        <f>INDEX(HB_4a!$D$16:$U$57,MATCH('4a - Behinderungsart_Reha'!$A26,HB_4a!$A$16:$A$57,0)+MATCH('4a - Behinderungsart_Reha'!$A31,HB_4a!$B$16:$B$29,0)-1,MATCH(B$7,HB_4a!$D$12:$U$12,0)+MATCH(HB_Klappfelder!$E$1,HB_4a!$D$13:$I$13,0)+COLUMN()-3)</f>
        <v>1968</v>
      </c>
      <c r="C31" s="110">
        <f>INDEX(HB_4a!$D$16:$U$57,MATCH('4a - Behinderungsart_Reha'!A26,HB_4a!$A$16:$A$57,0)+MATCH('4a - Behinderungsart_Reha'!$A31,HB_4a!$B$16:$B$29,0)-1,MATCH(B$7,HB_4a!$D$12:$U$12,0)+MATCH(HB_Klappfelder!$E$1,HB_4a!$D$13:$I$13,0)+COLUMN()-3)</f>
        <v>-5.9273422562141489</v>
      </c>
      <c r="D31" s="111">
        <f>IFERROR(B31/B27*100,"X")</f>
        <v>30.440835266821349</v>
      </c>
      <c r="E31" s="109">
        <f>INDEX(HB_4a!$D$16:$U$57,MATCH('4a - Behinderungsart_Reha'!$A26,HB_4a!$A$16:$A$57,0)+MATCH('4a - Behinderungsart_Reha'!$A31,HB_4a!$B$16:$B$29,0)-1,MATCH(E$8,HB_4a!$D$12:$U$12,0)+MATCH(HB_Klappfelder!$E$1,HB_4a!$D$13:$I$13,0)+COLUMN()-6)</f>
        <v>1541</v>
      </c>
      <c r="F31" s="110">
        <f>INDEX(HB_4a!$D$16:$U$57,MATCH('4a - Behinderungsart_Reha'!A26,HB_4a!$A$16:$A$57,0)+MATCH('4a - Behinderungsart_Reha'!$A31,HB_4a!$B$16:$B$29,0)-1,MATCH(E$8,HB_4a!$D$12:$U$12,0)+MATCH(HB_Klappfelder!$E$1,HB_4a!$D$13:$I$13,0)+COLUMN()-6)</f>
        <v>-6.0365853658536581</v>
      </c>
      <c r="G31" s="111">
        <f>IFERROR(E31/E27*100,"X")</f>
        <v>29.191134684599358</v>
      </c>
      <c r="H31" s="109">
        <f>INDEX(HB_4a!$D$16:$U$57,MATCH('4a - Behinderungsart_Reha'!$A26,HB_4a!$A$16:$A$57,0)+MATCH('4a - Behinderungsart_Reha'!$A31,HB_4a!$B$16:$B$29,0)-1,MATCH(H$8,HB_4a!$D$12:$U$12,0)+MATCH(HB_Klappfelder!$E$1,HB_4a!$D$13:$I$13,0)+COLUMN()-9)</f>
        <v>427</v>
      </c>
      <c r="I31" s="110">
        <f>INDEX(HB_4a!$D$16:$U$57,MATCH('4a - Behinderungsart_Reha'!A26,HB_4a!$A$16:$A$57,0)+MATCH('4a - Behinderungsart_Reha'!$A31,HB_4a!$B$16:$B$29,0)-1,MATCH(H$8,HB_4a!$D$12:$U$12,0)+MATCH(HB_Klappfelder!$E$1,HB_4a!$D$13:$I$13,0)+COLUMN()-9)</f>
        <v>-5.5309734513274336</v>
      </c>
      <c r="J31" s="111">
        <f>IFERROR(H31/H27*100,"X")</f>
        <v>36.003372681281618</v>
      </c>
      <c r="S31" s="296"/>
    </row>
    <row r="32" spans="1:19" ht="14.25" customHeight="1" x14ac:dyDescent="0.2">
      <c r="A32" s="298" t="s">
        <v>110</v>
      </c>
      <c r="B32" s="109">
        <f>INDEX(HB_4a!$D$16:$U$57,MATCH('4a - Behinderungsart_Reha'!$A26,HB_4a!$A$16:$A$57,0)+MATCH('4a - Behinderungsart_Reha'!$A32,HB_4a!$B$16:$B$29,0)-1,MATCH(B$7,HB_4a!$D$12:$U$12,0)+MATCH(HB_Klappfelder!$E$1,HB_4a!$D$13:$I$13,0)+COLUMN()-3)</f>
        <v>1441</v>
      </c>
      <c r="C32" s="110">
        <f>INDEX(HB_4a!$D$16:$U$57,MATCH('4a - Behinderungsart_Reha'!A26,HB_4a!$A$16:$A$57,0)+MATCH('4a - Behinderungsart_Reha'!$A32,HB_4a!$B$16:$B$29,0)-1,MATCH(B$7,HB_4a!$D$12:$U$12,0)+MATCH(HB_Klappfelder!$E$1,HB_4a!$D$13:$I$13,0)+COLUMN()-3)</f>
        <v>15.464743589743591</v>
      </c>
      <c r="D32" s="111">
        <f>IFERROR(B32/B27*100,"X")</f>
        <v>22.289249806651199</v>
      </c>
      <c r="E32" s="109">
        <f>INDEX(HB_4a!$D$16:$U$57,MATCH('4a - Behinderungsart_Reha'!$A26,HB_4a!$A$16:$A$57,0)+MATCH('4a - Behinderungsart_Reha'!$A32,HB_4a!$B$16:$B$29,0)-1,MATCH(E$8,HB_4a!$D$12:$U$12,0)+MATCH(HB_Klappfelder!$E$1,HB_4a!$D$13:$I$13,0)+COLUMN()-6)</f>
        <v>1216</v>
      </c>
      <c r="F32" s="110">
        <f>INDEX(HB_4a!$D$16:$U$57,MATCH('4a - Behinderungsart_Reha'!A26,HB_4a!$A$16:$A$57,0)+MATCH('4a - Behinderungsart_Reha'!$A32,HB_4a!$B$16:$B$29,0)-1,MATCH(E$8,HB_4a!$D$12:$U$12,0)+MATCH(HB_Klappfelder!$E$1,HB_4a!$D$13:$I$13,0)+COLUMN()-6)</f>
        <v>14.825306893295561</v>
      </c>
      <c r="G32" s="111">
        <f>IFERROR(E32/E27*100,"X")</f>
        <v>23.034665656374315</v>
      </c>
      <c r="H32" s="109">
        <f>INDEX(HB_4a!$D$16:$U$57,MATCH('4a - Behinderungsart_Reha'!$A26,HB_4a!$A$16:$A$57,0)+MATCH('4a - Behinderungsart_Reha'!$A32,HB_4a!$B$16:$B$29,0)-1,MATCH(H$8,HB_4a!$D$12:$U$12,0)+MATCH(HB_Klappfelder!$E$1,HB_4a!$D$13:$I$13,0)+COLUMN()-9)</f>
        <v>225</v>
      </c>
      <c r="I32" s="110">
        <f>INDEX(HB_4a!$D$16:$U$57,MATCH('4a - Behinderungsart_Reha'!A26,HB_4a!$A$16:$A$57,0)+MATCH('4a - Behinderungsart_Reha'!$A32,HB_4a!$B$16:$B$29,0)-1,MATCH(H$8,HB_4a!$D$12:$U$12,0)+MATCH(HB_Klappfelder!$E$1,HB_4a!$D$13:$I$13,0)+COLUMN()-9)</f>
        <v>19.047619047619047</v>
      </c>
      <c r="J32" s="111">
        <f>IFERROR(H32/H27*100,"X")</f>
        <v>18.97133220910624</v>
      </c>
      <c r="S32" s="296"/>
    </row>
    <row r="33" spans="1:19" ht="14.25" customHeight="1" x14ac:dyDescent="0.2">
      <c r="A33" s="297" t="s">
        <v>113</v>
      </c>
      <c r="B33" s="109">
        <f>INDEX(HB_4a!$D$16:$U$57,MATCH('4a - Behinderungsart_Reha'!$A26,HB_4a!$A$16:$A$57,0)+MATCH('4a - Behinderungsart_Reha'!$A33,HB_4a!$B$16:$B$29,0)-1,MATCH(B$7,HB_4a!$D$12:$U$12,0)+MATCH(HB_Klappfelder!$E$1,HB_4a!$D$13:$I$13,0)+COLUMN()-3)</f>
        <v>178</v>
      </c>
      <c r="C33" s="110">
        <f>INDEX(HB_4a!$D$16:$U$57,MATCH('4a - Behinderungsart_Reha'!A26,HB_4a!$A$16:$A$57,0)+MATCH('4a - Behinderungsart_Reha'!$A33,HB_4a!$B$16:$B$29,0)-1,MATCH(B$7,HB_4a!$D$12:$U$12,0)+MATCH(HB_Klappfelder!$E$1,HB_4a!$D$13:$I$13,0)+COLUMN()-3)</f>
        <v>9.8765432098765427</v>
      </c>
      <c r="D33" s="111">
        <f>IFERROR(B33/B27*100,"X")</f>
        <v>2.7532869296210363</v>
      </c>
      <c r="E33" s="109">
        <f>INDEX(HB_4a!$D$16:$U$57,MATCH('4a - Behinderungsart_Reha'!$A26,HB_4a!$A$16:$A$57,0)+MATCH('4a - Behinderungsart_Reha'!$A33,HB_4a!$B$16:$B$29,0)-1,MATCH(E$8,HB_4a!$D$12:$U$12,0)+MATCH(HB_Klappfelder!$E$1,HB_4a!$D$13:$I$13,0)+COLUMN()-6)</f>
        <v>144</v>
      </c>
      <c r="F33" s="110">
        <f>INDEX(HB_4a!$D$16:$U$57,MATCH('4a - Behinderungsart_Reha'!A26,HB_4a!$A$16:$A$57,0)+MATCH('4a - Behinderungsart_Reha'!$A33,HB_4a!$B$16:$B$29,0)-1,MATCH(E$8,HB_4a!$D$12:$U$12,0)+MATCH(HB_Klappfelder!$E$1,HB_4a!$D$13:$I$13,0)+COLUMN()-6)</f>
        <v>4.3478260869565215</v>
      </c>
      <c r="G33" s="111">
        <f>IFERROR(E33/E27*100,"X")</f>
        <v>2.7277893540443268</v>
      </c>
      <c r="H33" s="109">
        <f>INDEX(HB_4a!$D$16:$U$57,MATCH('4a - Behinderungsart_Reha'!$A26,HB_4a!$A$16:$A$57,0)+MATCH('4a - Behinderungsart_Reha'!$A33,HB_4a!$B$16:$B$29,0)-1,MATCH(H$8,HB_4a!$D$12:$U$12,0)+MATCH(HB_Klappfelder!$E$1,HB_4a!$D$13:$I$13,0)+COLUMN()-9)</f>
        <v>34</v>
      </c>
      <c r="I33" s="110">
        <f>INDEX(HB_4a!$D$16:$U$57,MATCH('4a - Behinderungsart_Reha'!A26,HB_4a!$A$16:$A$57,0)+MATCH('4a - Behinderungsart_Reha'!$A33,HB_4a!$B$16:$B$29,0)-1,MATCH(H$8,HB_4a!$D$12:$U$12,0)+MATCH(HB_Klappfelder!$E$1,HB_4a!$D$13:$I$13,0)+COLUMN()-9)</f>
        <v>41.666666666666671</v>
      </c>
      <c r="J33" s="111">
        <f>IFERROR(H33/H27*100,"X")</f>
        <v>2.8667790893760539</v>
      </c>
      <c r="S33" s="296"/>
    </row>
    <row r="34" spans="1:19" ht="14.25" customHeight="1" x14ac:dyDescent="0.2">
      <c r="A34" s="299" t="s">
        <v>115</v>
      </c>
      <c r="B34" s="109">
        <f>INDEX(HB_4a!$D$16:$U$57,MATCH('4a - Behinderungsart_Reha'!$A26,HB_4a!$A$16:$A$57,0)+MATCH('4a - Behinderungsart_Reha'!$A34,HB_4a!$B$16:$B$29,0)-1,MATCH(B$7,HB_4a!$D$12:$U$12,0)+MATCH(HB_Klappfelder!$E$1,HB_4a!$D$13:$I$13,0)+COLUMN()-3)</f>
        <v>76</v>
      </c>
      <c r="C34" s="110">
        <f>INDEX(HB_4a!$D$16:$U$57,MATCH('4a - Behinderungsart_Reha'!A26,HB_4a!$A$16:$A$57,0)+MATCH('4a - Behinderungsart_Reha'!$A34,HB_4a!$B$16:$B$29,0)-1,MATCH(B$7,HB_4a!$D$12:$U$12,0)+MATCH(HB_Klappfelder!$E$1,HB_4a!$D$13:$I$13,0)+COLUMN()-3)</f>
        <v>11.76470588235294</v>
      </c>
      <c r="D34" s="111">
        <f>IFERROR(B34/B27*100,"X")</f>
        <v>1.1755607115235887</v>
      </c>
      <c r="E34" s="109">
        <f>INDEX(HB_4a!$D$16:$U$57,MATCH('4a - Behinderungsart_Reha'!$A26,HB_4a!$A$16:$A$57,0)+MATCH('4a - Behinderungsart_Reha'!$A34,HB_4a!$B$16:$B$29,0)-1,MATCH(E$8,HB_4a!$D$12:$U$12,0)+MATCH(HB_Klappfelder!$E$1,HB_4a!$D$13:$I$13,0)+COLUMN()-6)</f>
        <v>61</v>
      </c>
      <c r="F34" s="110">
        <f>INDEX(HB_4a!$D$16:$U$57,MATCH('4a - Behinderungsart_Reha'!A26,HB_4a!$A$16:$A$57,0)+MATCH('4a - Behinderungsart_Reha'!$A34,HB_4a!$B$16:$B$29,0)-1,MATCH(E$8,HB_4a!$D$12:$U$12,0)+MATCH(HB_Klappfelder!$E$1,HB_4a!$D$13:$I$13,0)+COLUMN()-6)</f>
        <v>3.3898305084745761</v>
      </c>
      <c r="G34" s="111">
        <f>IFERROR(E34/E27*100,"X")</f>
        <v>1.1555218791437771</v>
      </c>
      <c r="H34" s="109">
        <f>INDEX(HB_4a!$D$16:$U$57,MATCH('4a - Behinderungsart_Reha'!$A26,HB_4a!$A$16:$A$57,0)+MATCH('4a - Behinderungsart_Reha'!$A34,HB_4a!$B$16:$B$29,0)-1,MATCH(H$8,HB_4a!$D$12:$U$12,0)+MATCH(HB_Klappfelder!$E$1,HB_4a!$D$13:$I$13,0)+COLUMN()-9)</f>
        <v>15</v>
      </c>
      <c r="I34" s="110">
        <f>INDEX(HB_4a!$D$16:$U$57,MATCH('4a - Behinderungsart_Reha'!A26,HB_4a!$A$16:$A$57,0)+MATCH('4a - Behinderungsart_Reha'!$A34,HB_4a!$B$16:$B$29,0)-1,MATCH(H$8,HB_4a!$D$12:$U$12,0)+MATCH(HB_Klappfelder!$E$1,HB_4a!$D$13:$I$13,0)+COLUMN()-9)</f>
        <v>66.666666666666657</v>
      </c>
      <c r="J34" s="111">
        <f>IFERROR(H34/H27*100,"X")</f>
        <v>1.2647554806070826</v>
      </c>
      <c r="S34" s="296"/>
    </row>
    <row r="35" spans="1:19" ht="14.25" customHeight="1" x14ac:dyDescent="0.2">
      <c r="A35" s="299" t="s">
        <v>116</v>
      </c>
      <c r="B35" s="109">
        <f>INDEX(HB_4a!$D$16:$U$57,MATCH('4a - Behinderungsart_Reha'!$A26,HB_4a!$A$16:$A$57,0)+MATCH('4a - Behinderungsart_Reha'!$A35,HB_4a!$B$16:$B$29,0)-1,MATCH(B$7,HB_4a!$D$12:$U$12,0)+MATCH(HB_Klappfelder!$E$1,HB_4a!$D$13:$I$13,0)+COLUMN()-3)</f>
        <v>102</v>
      </c>
      <c r="C35" s="110">
        <f>INDEX(HB_4a!$D$16:$U$57,MATCH('4a - Behinderungsart_Reha'!A26,HB_4a!$A$16:$A$57,0)+MATCH('4a - Behinderungsart_Reha'!$A35,HB_4a!$B$16:$B$29,0)-1,MATCH(B$7,HB_4a!$D$12:$U$12,0)+MATCH(HB_Klappfelder!$E$1,HB_4a!$D$13:$I$13,0)+COLUMN()-3)</f>
        <v>8.5106382978723403</v>
      </c>
      <c r="D35" s="111">
        <f>IFERROR(B35/B27*100,"X")</f>
        <v>1.5777262180974478</v>
      </c>
      <c r="E35" s="109">
        <f>INDEX(HB_4a!$D$16:$U$57,MATCH('4a - Behinderungsart_Reha'!$A26,HB_4a!$A$16:$A$57,0)+MATCH('4a - Behinderungsart_Reha'!$A35,HB_4a!$B$16:$B$29,0)-1,MATCH(E$8,HB_4a!$D$12:$U$12,0)+MATCH(HB_Klappfelder!$E$1,HB_4a!$D$13:$I$13,0)+COLUMN()-6)</f>
        <v>83</v>
      </c>
      <c r="F35" s="110">
        <f>INDEX(HB_4a!$D$16:$U$57,MATCH('4a - Behinderungsart_Reha'!A26,HB_4a!$A$16:$A$57,0)+MATCH('4a - Behinderungsart_Reha'!$A35,HB_4a!$B$16:$B$29,0)-1,MATCH(E$8,HB_4a!$D$12:$U$12,0)+MATCH(HB_Klappfelder!$E$1,HB_4a!$D$13:$I$13,0)+COLUMN()-6)</f>
        <v>5.0632911392405067</v>
      </c>
      <c r="G35" s="111">
        <f>IFERROR(E35/E27*100,"X")</f>
        <v>1.5722674749005492</v>
      </c>
      <c r="H35" s="109">
        <f>INDEX(HB_4a!$D$16:$U$57,MATCH('4a - Behinderungsart_Reha'!$A26,HB_4a!$A$16:$A$57,0)+MATCH('4a - Behinderungsart_Reha'!$A35,HB_4a!$B$16:$B$29,0)-1,MATCH(H$8,HB_4a!$D$12:$U$12,0)+MATCH(HB_Klappfelder!$E$1,HB_4a!$D$13:$I$13,0)+COLUMN()-9)</f>
        <v>19</v>
      </c>
      <c r="I35" s="110">
        <f>INDEX(HB_4a!$D$16:$U$57,MATCH('4a - Behinderungsart_Reha'!A26,HB_4a!$A$16:$A$57,0)+MATCH('4a - Behinderungsart_Reha'!$A35,HB_4a!$B$16:$B$29,0)-1,MATCH(H$8,HB_4a!$D$12:$U$12,0)+MATCH(HB_Klappfelder!$E$1,HB_4a!$D$13:$I$13,0)+COLUMN()-9)</f>
        <v>26.666666666666668</v>
      </c>
      <c r="J35" s="111">
        <f>IFERROR(H35/H27*100,"X")</f>
        <v>1.6020236087689714</v>
      </c>
      <c r="S35" s="296"/>
    </row>
    <row r="36" spans="1:19" ht="14.25" customHeight="1" x14ac:dyDescent="0.2">
      <c r="A36" s="297" t="s">
        <v>117</v>
      </c>
      <c r="B36" s="109">
        <f>INDEX(HB_4a!$D$16:$U$57,MATCH('4a - Behinderungsart_Reha'!$A26,HB_4a!$A$16:$A$57,0)+MATCH('4a - Behinderungsart_Reha'!$A36,HB_4a!$B$16:$B$29,0)-1,MATCH(B$7,HB_4a!$D$12:$U$12,0)+MATCH(HB_Klappfelder!$E$1,HB_4a!$D$13:$I$13,0)+COLUMN()-3)</f>
        <v>557</v>
      </c>
      <c r="C36" s="110">
        <f>INDEX(HB_4a!$D$16:$U$57,MATCH('4a - Behinderungsart_Reha'!A26,HB_4a!$A$16:$A$57,0)+MATCH('4a - Behinderungsart_Reha'!$A36,HB_4a!$B$16:$B$29,0)-1,MATCH(B$7,HB_4a!$D$12:$U$12,0)+MATCH(HB_Klappfelder!$E$1,HB_4a!$D$13:$I$13,0)+COLUMN()-3)</f>
        <v>-9.1353996737357264</v>
      </c>
      <c r="D36" s="111">
        <f>IFERROR(B36/B27*100,"X")</f>
        <v>8.6156225831399844</v>
      </c>
      <c r="E36" s="109">
        <f>INDEX(HB_4a!$D$16:$U$57,MATCH('4a - Behinderungsart_Reha'!$A26,HB_4a!$A$16:$A$57,0)+MATCH('4a - Behinderungsart_Reha'!$A36,HB_4a!$B$16:$B$29,0)-1,MATCH(E$8,HB_4a!$D$12:$U$12,0)+MATCH(HB_Klappfelder!$E$1,HB_4a!$D$13:$I$13,0)+COLUMN()-6)</f>
        <v>511</v>
      </c>
      <c r="F36" s="110">
        <f>INDEX(HB_4a!$D$16:$U$57,MATCH('4a - Behinderungsart_Reha'!A26,HB_4a!$A$16:$A$57,0)+MATCH('4a - Behinderungsart_Reha'!$A36,HB_4a!$B$16:$B$29,0)-1,MATCH(E$8,HB_4a!$D$12:$U$12,0)+MATCH(HB_Klappfelder!$E$1,HB_4a!$D$13:$I$13,0)+COLUMN()-6)</f>
        <v>-7.9279279279279278</v>
      </c>
      <c r="G36" s="111">
        <f>IFERROR(E36/E27*100,"X")</f>
        <v>9.6798636105322977</v>
      </c>
      <c r="H36" s="109">
        <f>INDEX(HB_4a!$D$16:$U$57,MATCH('4a - Behinderungsart_Reha'!$A26,HB_4a!$A$16:$A$57,0)+MATCH('4a - Behinderungsart_Reha'!$A36,HB_4a!$B$16:$B$29,0)-1,MATCH(H$8,HB_4a!$D$12:$U$12,0)+MATCH(HB_Klappfelder!$E$1,HB_4a!$D$13:$I$13,0)+COLUMN()-9)</f>
        <v>46</v>
      </c>
      <c r="I36" s="110">
        <f>INDEX(HB_4a!$D$16:$U$57,MATCH('4a - Behinderungsart_Reha'!A26,HB_4a!$A$16:$A$57,0)+MATCH('4a - Behinderungsart_Reha'!$A36,HB_4a!$B$16:$B$29,0)-1,MATCH(H$8,HB_4a!$D$12:$U$12,0)+MATCH(HB_Klappfelder!$E$1,HB_4a!$D$13:$I$13,0)+COLUMN()-9)</f>
        <v>-20.689655172413794</v>
      </c>
      <c r="J36" s="111">
        <f>IFERROR(H36/H27*100,"X")</f>
        <v>3.87858347386172</v>
      </c>
      <c r="S36" s="296"/>
    </row>
    <row r="37" spans="1:19" ht="14.25" customHeight="1" x14ac:dyDescent="0.2">
      <c r="A37" s="298" t="s">
        <v>118</v>
      </c>
      <c r="B37" s="109">
        <f>INDEX(HB_4a!$D$16:$U$57,MATCH('4a - Behinderungsart_Reha'!$A26,HB_4a!$A$16:$A$57,0)+MATCH('4a - Behinderungsart_Reha'!$A37,HB_4a!$B$16:$B$29,0)-1,MATCH(B$7,HB_4a!$D$12:$U$12,0)+MATCH(HB_Klappfelder!$E$1,HB_4a!$D$13:$I$13,0)+COLUMN()-3)</f>
        <v>451</v>
      </c>
      <c r="C37" s="110">
        <f>INDEX(HB_4a!$D$16:$U$57,MATCH('4a - Behinderungsart_Reha'!A26,HB_4a!$A$16:$A$57,0)+MATCH('4a - Behinderungsart_Reha'!$A37,HB_4a!$B$16:$B$29,0)-1,MATCH(B$7,HB_4a!$D$12:$U$12,0)+MATCH(HB_Klappfelder!$E$1,HB_4a!$D$13:$I$13,0)+COLUMN()-3)</f>
        <v>-6.041666666666667</v>
      </c>
      <c r="D37" s="111">
        <f>IFERROR(B37/B27*100,"X")</f>
        <v>6.9760247486465587</v>
      </c>
      <c r="E37" s="109">
        <f>INDEX(HB_4a!$D$16:$U$57,MATCH('4a - Behinderungsart_Reha'!$A26,HB_4a!$A$16:$A$57,0)+MATCH('4a - Behinderungsart_Reha'!$A37,HB_4a!$B$16:$B$29,0)-1,MATCH(E$8,HB_4a!$D$12:$U$12,0)+MATCH(HB_Klappfelder!$E$1,HB_4a!$D$13:$I$13,0)+COLUMN()-6)</f>
        <v>420</v>
      </c>
      <c r="F37" s="110">
        <f>INDEX(HB_4a!$D$16:$U$57,MATCH('4a - Behinderungsart_Reha'!A26,HB_4a!$A$16:$A$57,0)+MATCH('4a - Behinderungsart_Reha'!$A37,HB_4a!$B$16:$B$29,0)-1,MATCH(E$8,HB_4a!$D$12:$U$12,0)+MATCH(HB_Klappfelder!$E$1,HB_4a!$D$13:$I$13,0)+COLUMN()-6)</f>
        <v>-4.3280182232346238</v>
      </c>
      <c r="G37" s="111">
        <f>IFERROR(E37/E27*100,"X")</f>
        <v>7.9560522826292859</v>
      </c>
      <c r="H37" s="109">
        <f>INDEX(HB_4a!$D$16:$U$57,MATCH('4a - Behinderungsart_Reha'!$A26,HB_4a!$A$16:$A$57,0)+MATCH('4a - Behinderungsart_Reha'!$A37,HB_4a!$B$16:$B$29,0)-1,MATCH(H$8,HB_4a!$D$12:$U$12,0)+MATCH(HB_Klappfelder!$E$1,HB_4a!$D$13:$I$13,0)+COLUMN()-9)</f>
        <v>31</v>
      </c>
      <c r="I37" s="110">
        <f>INDEX(HB_4a!$D$16:$U$57,MATCH('4a - Behinderungsart_Reha'!A26,HB_4a!$A$16:$A$57,0)+MATCH('4a - Behinderungsart_Reha'!$A37,HB_4a!$B$16:$B$29,0)-1,MATCH(H$8,HB_4a!$D$12:$U$12,0)+MATCH(HB_Klappfelder!$E$1,HB_4a!$D$13:$I$13,0)+COLUMN()-9)</f>
        <v>-24.390243902439025</v>
      </c>
      <c r="J37" s="111">
        <f>IFERROR(H37/H27*100,"X")</f>
        <v>2.6138279932546373</v>
      </c>
      <c r="S37" s="296"/>
    </row>
    <row r="38" spans="1:19" ht="14.25" customHeight="1" x14ac:dyDescent="0.2">
      <c r="A38" s="298" t="s">
        <v>111</v>
      </c>
      <c r="B38" s="109">
        <f>INDEX(HB_4a!$D$16:$U$57,MATCH('4a - Behinderungsart_Reha'!$A26,HB_4a!$A$16:$A$57,0)+MATCH('4a - Behinderungsart_Reha'!$A38,HB_4a!$B$16:$B$29,0)-1,MATCH(B$7,HB_4a!$D$12:$U$12,0)+MATCH(HB_Klappfelder!$E$1,HB_4a!$D$13:$I$13,0)+COLUMN()-3)</f>
        <v>65</v>
      </c>
      <c r="C38" s="110">
        <f>INDEX(HB_4a!$D$16:$U$57,MATCH('4a - Behinderungsart_Reha'!A26,HB_4a!$A$16:$A$57,0)+MATCH('4a - Behinderungsart_Reha'!$A38,HB_4a!$B$16:$B$29,0)-1,MATCH(B$7,HB_4a!$D$12:$U$12,0)+MATCH(HB_Klappfelder!$E$1,HB_4a!$D$13:$I$13,0)+COLUMN()-3)</f>
        <v>-2.9850746268656714</v>
      </c>
      <c r="D38" s="111">
        <f>IFERROR(B38/B27*100,"X")</f>
        <v>1.0054137664346481</v>
      </c>
      <c r="E38" s="109">
        <f>INDEX(HB_4a!$D$16:$U$57,MATCH('4a - Behinderungsart_Reha'!$A26,HB_4a!$A$16:$A$57,0)+MATCH('4a - Behinderungsart_Reha'!$A38,HB_4a!$B$16:$B$29,0)-1,MATCH(E$8,HB_4a!$D$12:$U$12,0)+MATCH(HB_Klappfelder!$E$1,HB_4a!$D$13:$I$13,0)+COLUMN()-6)</f>
        <v>53</v>
      </c>
      <c r="F38" s="110">
        <f>INDEX(HB_4a!$D$16:$U$57,MATCH('4a - Behinderungsart_Reha'!A26,HB_4a!$A$16:$A$57,0)+MATCH('4a - Behinderungsart_Reha'!$A38,HB_4a!$B$16:$B$29,0)-1,MATCH(E$8,HB_4a!$D$12:$U$12,0)+MATCH(HB_Klappfelder!$E$1,HB_4a!$D$13:$I$13,0)+COLUMN()-6)</f>
        <v>-7.0175438596491224</v>
      </c>
      <c r="G38" s="111">
        <f>IFERROR(E38/E27*100,"X")</f>
        <v>1.0039780261413147</v>
      </c>
      <c r="H38" s="109">
        <f>INDEX(HB_4a!$D$16:$U$57,MATCH('4a - Behinderungsart_Reha'!$A26,HB_4a!$A$16:$A$57,0)+MATCH('4a - Behinderungsart_Reha'!$A38,HB_4a!$B$16:$B$29,0)-1,MATCH(H$8,HB_4a!$D$12:$U$12,0)+MATCH(HB_Klappfelder!$E$1,HB_4a!$D$13:$I$13,0)+COLUMN()-9)</f>
        <v>12</v>
      </c>
      <c r="I38" s="110">
        <f>INDEX(HB_4a!$D$16:$U$57,MATCH('4a - Behinderungsart_Reha'!A26,HB_4a!$A$16:$A$57,0)+MATCH('4a - Behinderungsart_Reha'!$A38,HB_4a!$B$16:$B$29,0)-1,MATCH(H$8,HB_4a!$D$12:$U$12,0)+MATCH(HB_Klappfelder!$E$1,HB_4a!$D$13:$I$13,0)+COLUMN()-9)</f>
        <v>20</v>
      </c>
      <c r="J38" s="111">
        <f>IFERROR(H38/H27*100,"X")</f>
        <v>1.0118043844856661</v>
      </c>
      <c r="S38" s="296"/>
    </row>
    <row r="39" spans="1:19" ht="14.25" customHeight="1" x14ac:dyDescent="0.2">
      <c r="A39" s="298" t="s">
        <v>112</v>
      </c>
      <c r="B39" s="109">
        <f>INDEX(HB_4a!$D$16:$U$57,MATCH('4a - Behinderungsart_Reha'!$A26,HB_4a!$A$16:$A$57,0)+MATCH('4a - Behinderungsart_Reha'!$A39,HB_4a!$B$16:$B$29,0)-1,MATCH(B$7,HB_4a!$D$12:$U$12,0)+MATCH(HB_Klappfelder!$E$1,HB_4a!$D$13:$I$13,0)+COLUMN()-3)</f>
        <v>41</v>
      </c>
      <c r="C39" s="110">
        <f>INDEX(HB_4a!$D$16:$U$57,MATCH('4a - Behinderungsart_Reha'!A26,HB_4a!$A$16:$A$57,0)+MATCH('4a - Behinderungsart_Reha'!$A39,HB_4a!$B$16:$B$29,0)-1,MATCH(B$7,HB_4a!$D$12:$U$12,0)+MATCH(HB_Klappfelder!$E$1,HB_4a!$D$13:$I$13,0)+COLUMN()-3)</f>
        <v>-37.878787878787875</v>
      </c>
      <c r="D39" s="111">
        <f>IFERROR(B39/B27*100,"X")</f>
        <v>0.63418406805877803</v>
      </c>
      <c r="E39" s="109">
        <f>INDEX(HB_4a!$D$16:$U$57,MATCH('4a - Behinderungsart_Reha'!$A26,HB_4a!$A$16:$A$57,0)+MATCH('4a - Behinderungsart_Reha'!$A39,HB_4a!$B$16:$B$29,0)-1,MATCH(E$8,HB_4a!$D$12:$U$12,0)+MATCH(HB_Klappfelder!$E$1,HB_4a!$D$13:$I$13,0)+COLUMN()-6)</f>
        <v>38</v>
      </c>
      <c r="F39" s="110">
        <f>INDEX(HB_4a!$D$16:$U$57,MATCH('4a - Behinderungsart_Reha'!A26,HB_4a!$A$16:$A$57,0)+MATCH('4a - Behinderungsart_Reha'!$A39,HB_4a!$B$16:$B$29,0)-1,MATCH(E$8,HB_4a!$D$12:$U$12,0)+MATCH(HB_Klappfelder!$E$1,HB_4a!$D$13:$I$13,0)+COLUMN()-6)</f>
        <v>-35.593220338983052</v>
      </c>
      <c r="G39" s="111">
        <f>IFERROR(E39/E27*100,"X")</f>
        <v>0.71983330176169735</v>
      </c>
      <c r="H39" s="109">
        <f>INDEX(HB_4a!$D$16:$U$57,MATCH('4a - Behinderungsart_Reha'!$A26,HB_4a!$A$16:$A$57,0)+MATCH('4a - Behinderungsart_Reha'!$A39,HB_4a!$B$16:$B$29,0)-1,MATCH(H$8,HB_4a!$D$12:$U$12,0)+MATCH(HB_Klappfelder!$E$1,HB_4a!$D$13:$I$13,0)+COLUMN()-9)</f>
        <v>3</v>
      </c>
      <c r="I39" s="110">
        <f>INDEX(HB_4a!$D$16:$U$57,MATCH('4a - Behinderungsart_Reha'!A26,HB_4a!$A$16:$A$57,0)+MATCH('4a - Behinderungsart_Reha'!$A39,HB_4a!$B$16:$B$29,0)-1,MATCH(H$8,HB_4a!$D$12:$U$12,0)+MATCH(HB_Klappfelder!$E$1,HB_4a!$D$13:$I$13,0)+COLUMN()-9)</f>
        <v>-57.142857142857139</v>
      </c>
      <c r="J39" s="111">
        <f>IFERROR(H39/H27*100,"X")</f>
        <v>0.25295109612141653</v>
      </c>
      <c r="S39" s="296"/>
    </row>
    <row r="40" spans="1:19" ht="14.25" customHeight="1" x14ac:dyDescent="0.2">
      <c r="A40" s="300" t="s">
        <v>172</v>
      </c>
      <c r="B40" s="112">
        <f>INDEX(HB_4a!$D$16:$U$57,MATCH('4a - Behinderungsart_Reha'!$A26,HB_4a!$A$16:$A$57,0)+MATCH('4a - Behinderungsart_Reha'!$A40,HB_4a!$B$16:$B$29,0)-1,MATCH(B$7,HB_4a!$D$12:$U$12,0)+MATCH(HB_Klappfelder!$E$1,HB_4a!$D$13:$I$13,0)+COLUMN()-3)</f>
        <v>0</v>
      </c>
      <c r="C40" s="113" t="str">
        <f>INDEX(HB_4a!$D$16:$U$57,MATCH('4a - Behinderungsart_Reha'!A26,HB_4a!$A$16:$A$57,0)+MATCH('4a - Behinderungsart_Reha'!$A40,HB_4a!$B$16:$B$29,0)-1,MATCH(B$7,HB_4a!$D$12:$U$12,0)+MATCH(HB_Klappfelder!$E$1,HB_4a!$D$13:$I$13,0)+COLUMN()-3)</f>
        <v>x</v>
      </c>
      <c r="D40" s="114">
        <f>IFERROR(B40/B27*100,"X")</f>
        <v>0</v>
      </c>
      <c r="E40" s="112">
        <f>INDEX(HB_4a!$D$16:$U$57,MATCH('4a - Behinderungsart_Reha'!$A26,HB_4a!$A$16:$A$57,0)+MATCH('4a - Behinderungsart_Reha'!$A40,HB_4a!$B$16:$B$29,0)-1,MATCH(E$8,HB_4a!$D$12:$U$12,0)+MATCH(HB_Klappfelder!$E$1,HB_4a!$D$13:$I$13,0)+COLUMN()-6)</f>
        <v>0</v>
      </c>
      <c r="F40" s="113" t="str">
        <f>INDEX(HB_4a!$D$16:$U$57,MATCH('4a - Behinderungsart_Reha'!A26,HB_4a!$A$16:$A$57,0)+MATCH('4a - Behinderungsart_Reha'!$A40,HB_4a!$B$16:$B$29,0)-1,MATCH(E$8,HB_4a!$D$12:$U$12,0)+MATCH(HB_Klappfelder!$E$1,HB_4a!$D$13:$I$13,0)+COLUMN()-6)</f>
        <v>x</v>
      </c>
      <c r="G40" s="114">
        <f>IFERROR(E40/E27*100,"X")</f>
        <v>0</v>
      </c>
      <c r="H40" s="112">
        <f>INDEX(HB_4a!$D$16:$U$57,MATCH('4a - Behinderungsart_Reha'!$A26,HB_4a!$A$16:$A$57,0)+MATCH('4a - Behinderungsart_Reha'!$A40,HB_4a!$B$16:$B$29,0)-1,MATCH(H$8,HB_4a!$D$12:$U$12,0)+MATCH(HB_Klappfelder!$E$1,HB_4a!$D$13:$I$13,0)+COLUMN()-9)</f>
        <v>0</v>
      </c>
      <c r="I40" s="113" t="str">
        <f>INDEX(HB_4a!$D$16:$U$57,MATCH('4a - Behinderungsart_Reha'!A26,HB_4a!$A$16:$A$57,0)+MATCH('4a - Behinderungsart_Reha'!$A40,HB_4a!$B$16:$B$29,0)-1,MATCH(H$8,HB_4a!$D$12:$U$12,0)+MATCH(HB_Klappfelder!$E$1,HB_4a!$D$13:$I$13,0)+COLUMN()-9)</f>
        <v>X</v>
      </c>
      <c r="J40" s="114">
        <f>IFERROR(H40/H27*100,"X")</f>
        <v>0</v>
      </c>
      <c r="S40" s="296"/>
    </row>
    <row r="41" spans="1:19" ht="15" customHeight="1" x14ac:dyDescent="0.2">
      <c r="A41" s="545" t="s">
        <v>12</v>
      </c>
      <c r="B41" s="547"/>
      <c r="C41" s="547"/>
      <c r="D41" s="547"/>
      <c r="E41" s="547"/>
      <c r="F41" s="547"/>
      <c r="G41" s="547"/>
      <c r="H41" s="547"/>
      <c r="I41" s="547"/>
      <c r="J41" s="548"/>
    </row>
    <row r="42" spans="1:19" ht="14.25" customHeight="1" x14ac:dyDescent="0.2">
      <c r="A42" s="295" t="s">
        <v>2</v>
      </c>
      <c r="B42" s="106">
        <f>INDEX(HB_4a!$D$16:$U$57,MATCH('4a - Behinderungsart_Reha'!$A41,HB_4a!$A$16:$A$57,0)+MATCH('4a - Behinderungsart_Reha'!$A42,HB_4a!$B$16:$B$29,0)-1,MATCH(B$7,HB_4a!$D$12:$U$12,0)+MATCH(HB_Klappfelder!$E$1,HB_4a!$D$13:$I$13,0)+COLUMN()-3)</f>
        <v>4726</v>
      </c>
      <c r="C42" s="107">
        <f>INDEX(HB_4a!$D$16:$U$57,MATCH('4a - Behinderungsart_Reha'!A41,HB_4a!$A$16:$A$57,0)+MATCH('4a - Behinderungsart_Reha'!$A42,HB_4a!$B$16:$B$29,0)-1,MATCH(B$7,HB_4a!$D$12:$U$12,0)+MATCH(HB_Klappfelder!$E$1,HB_4a!$D$13:$I$13,0)+COLUMN()-3)</f>
        <v>1.1341750481489408</v>
      </c>
      <c r="D42" s="108">
        <f>IFERROR(B42/B42*100,"X")</f>
        <v>100</v>
      </c>
      <c r="E42" s="106">
        <f>INDEX(HB_4a!$D$16:$U$57,MATCH('4a - Behinderungsart_Reha'!$A41,HB_4a!$A$16:$A$57,0)+MATCH('4a - Behinderungsart_Reha'!$A42,HB_4a!$B$16:$B$29,0)-1,MATCH(E$8,HB_4a!$D$12:$U$12,0)+MATCH(HB_Klappfelder!$E$1,HB_4a!$D$13:$I$13,0)+COLUMN()-6)</f>
        <v>3950</v>
      </c>
      <c r="F42" s="107">
        <f>INDEX(HB_4a!$D$16:$U$57,MATCH('4a - Behinderungsart_Reha'!A41,HB_4a!$A$16:$A$57,0)+MATCH('4a - Behinderungsart_Reha'!$A42,HB_4a!$B$16:$B$29,0)-1,MATCH(E$8,HB_4a!$D$12:$U$12,0)+MATCH(HB_Klappfelder!$E$1,HB_4a!$D$13:$I$13,0)+COLUMN()-6)</f>
        <v>-0.32803431743628564</v>
      </c>
      <c r="G42" s="108">
        <f>IFERROR(E42/E42*100,"X")</f>
        <v>100</v>
      </c>
      <c r="H42" s="106">
        <f>INDEX(HB_4a!$D$16:$U$57,MATCH('4a - Behinderungsart_Reha'!$A41,HB_4a!$A$16:$A$57,0)+MATCH('4a - Behinderungsart_Reha'!$A42,HB_4a!$B$16:$B$29,0)-1,MATCH(H$8,HB_4a!$D$12:$U$12,0)+MATCH(HB_Klappfelder!$E$1,HB_4a!$D$13:$I$13,0)+COLUMN()-9)</f>
        <v>776</v>
      </c>
      <c r="I42" s="107">
        <f>INDEX(HB_4a!$D$16:$U$57,MATCH('4a - Behinderungsart_Reha'!A41,HB_4a!$A$16:$A$57,0)+MATCH('4a - Behinderungsart_Reha'!$A42,HB_4a!$B$16:$B$29,0)-1,MATCH(H$8,HB_4a!$D$12:$U$12,0)+MATCH(HB_Klappfelder!$E$1,HB_4a!$D$13:$I$13,0)+COLUMN()-9)</f>
        <v>9.295774647887324</v>
      </c>
      <c r="J42" s="108">
        <f>IFERROR(H42/H42*100,"X")</f>
        <v>100</v>
      </c>
      <c r="S42" s="296"/>
    </row>
    <row r="43" spans="1:19" ht="14.25" customHeight="1" x14ac:dyDescent="0.2">
      <c r="A43" s="297" t="s">
        <v>107</v>
      </c>
      <c r="B43" s="109">
        <f>INDEX(HB_4a!$D$16:$U$57,MATCH('4a - Behinderungsart_Reha'!$A41,HB_4a!$A$16:$A$57,0)+MATCH('4a - Behinderungsart_Reha'!$A43,HB_4a!$B$16:$B$29,0)-1,MATCH(B$7,HB_4a!$D$12:$U$12,0)+MATCH(HB_Klappfelder!$E$1,HB_4a!$D$13:$I$13,0)+COLUMN()-3)</f>
        <v>1728</v>
      </c>
      <c r="C43" s="110">
        <f>INDEX(HB_4a!$D$16:$U$57,MATCH('4a - Behinderungsart_Reha'!A41,HB_4a!$A$16:$A$57,0)+MATCH('4a - Behinderungsart_Reha'!$A43,HB_4a!$B$16:$B$29,0)-1,MATCH(B$7,HB_4a!$D$12:$U$12,0)+MATCH(HB_Klappfelder!$E$1,HB_4a!$D$13:$I$13,0)+COLUMN()-3)</f>
        <v>7.5965130759651309</v>
      </c>
      <c r="D43" s="111">
        <f>IFERROR(B43/B42*100,"X")</f>
        <v>36.563690224291157</v>
      </c>
      <c r="E43" s="109">
        <f>INDEX(HB_4a!$D$16:$U$57,MATCH('4a - Behinderungsart_Reha'!$A41,HB_4a!$A$16:$A$57,0)+MATCH('4a - Behinderungsart_Reha'!$A43,HB_4a!$B$16:$B$29,0)-1,MATCH(E$8,HB_4a!$D$12:$U$12,0)+MATCH(HB_Klappfelder!$E$1,HB_4a!$D$13:$I$13,0)+COLUMN()-6)</f>
        <v>1205</v>
      </c>
      <c r="F43" s="110">
        <f>INDEX(HB_4a!$D$16:$U$57,MATCH('4a - Behinderungsart_Reha'!A41,HB_4a!$A$16:$A$57,0)+MATCH('4a - Behinderungsart_Reha'!$A43,HB_4a!$B$16:$B$29,0)-1,MATCH(E$8,HB_4a!$D$12:$U$12,0)+MATCH(HB_Klappfelder!$E$1,HB_4a!$D$13:$I$13,0)+COLUMN()-6)</f>
        <v>6.8262411347517729</v>
      </c>
      <c r="G43" s="111">
        <f>IFERROR(E43/E42*100,"X")</f>
        <v>30.506329113924053</v>
      </c>
      <c r="H43" s="109">
        <f>INDEX(HB_4a!$D$16:$U$57,MATCH('4a - Behinderungsart_Reha'!$A41,HB_4a!$A$16:$A$57,0)+MATCH('4a - Behinderungsart_Reha'!$A43,HB_4a!$B$16:$B$29,0)-1,MATCH(H$8,HB_4a!$D$12:$U$12,0)+MATCH(HB_Klappfelder!$E$1,HB_4a!$D$13:$I$13,0)+COLUMN()-9)</f>
        <v>523</v>
      </c>
      <c r="I43" s="110">
        <f>INDEX(HB_4a!$D$16:$U$57,MATCH('4a - Behinderungsart_Reha'!A41,HB_4a!$A$16:$A$57,0)+MATCH('4a - Behinderungsart_Reha'!$A43,HB_4a!$B$16:$B$29,0)-1,MATCH(H$8,HB_4a!$D$12:$U$12,0)+MATCH(HB_Klappfelder!$E$1,HB_4a!$D$13:$I$13,0)+COLUMN()-9)</f>
        <v>9.4142259414225933</v>
      </c>
      <c r="J43" s="111">
        <f>IFERROR(H43/H42*100,"X")</f>
        <v>67.396907216494853</v>
      </c>
      <c r="S43" s="296"/>
    </row>
    <row r="44" spans="1:19" ht="14.25" customHeight="1" x14ac:dyDescent="0.2">
      <c r="A44" s="298" t="s">
        <v>108</v>
      </c>
      <c r="B44" s="109">
        <f>INDEX(HB_4a!$D$16:$U$57,MATCH('4a - Behinderungsart_Reha'!$A41,HB_4a!$A$16:$A$57,0)+MATCH('4a - Behinderungsart_Reha'!$A44,HB_4a!$B$16:$B$29,0)-1,MATCH(B$7,HB_4a!$D$12:$U$12,0)+MATCH(HB_Klappfelder!$E$1,HB_4a!$D$13:$I$13,0)+COLUMN()-3)</f>
        <v>1493</v>
      </c>
      <c r="C44" s="110">
        <f>INDEX(HB_4a!$D$16:$U$57,MATCH('4a - Behinderungsart_Reha'!A41,HB_4a!$A$16:$A$57,0)+MATCH('4a - Behinderungsart_Reha'!$A44,HB_4a!$B$16:$B$29,0)-1,MATCH(B$7,HB_4a!$D$12:$U$12,0)+MATCH(HB_Klappfelder!$E$1,HB_4a!$D$13:$I$13,0)+COLUMN()-3)</f>
        <v>8.9781021897810209</v>
      </c>
      <c r="D44" s="111">
        <f>IFERROR(B44/B42*100,"X")</f>
        <v>31.591197630131191</v>
      </c>
      <c r="E44" s="109">
        <f>INDEX(HB_4a!$D$16:$U$57,MATCH('4a - Behinderungsart_Reha'!$A41,HB_4a!$A$16:$A$57,0)+MATCH('4a - Behinderungsart_Reha'!$A44,HB_4a!$B$16:$B$29,0)-1,MATCH(E$8,HB_4a!$D$12:$U$12,0)+MATCH(HB_Klappfelder!$E$1,HB_4a!$D$13:$I$13,0)+COLUMN()-6)</f>
        <v>1034</v>
      </c>
      <c r="F44" s="110">
        <f>INDEX(HB_4a!$D$16:$U$57,MATCH('4a - Behinderungsart_Reha'!A41,HB_4a!$A$16:$A$57,0)+MATCH('4a - Behinderungsart_Reha'!$A44,HB_4a!$B$16:$B$29,0)-1,MATCH(E$8,HB_4a!$D$12:$U$12,0)+MATCH(HB_Klappfelder!$E$1,HB_4a!$D$13:$I$13,0)+COLUMN()-6)</f>
        <v>8.1589958158995817</v>
      </c>
      <c r="G44" s="111">
        <f>IFERROR(E44/E42*100,"X")</f>
        <v>26.177215189873415</v>
      </c>
      <c r="H44" s="109">
        <f>INDEX(HB_4a!$D$16:$U$57,MATCH('4a - Behinderungsart_Reha'!$A41,HB_4a!$A$16:$A$57,0)+MATCH('4a - Behinderungsart_Reha'!$A44,HB_4a!$B$16:$B$29,0)-1,MATCH(H$8,HB_4a!$D$12:$U$12,0)+MATCH(HB_Klappfelder!$E$1,HB_4a!$D$13:$I$13,0)+COLUMN()-9)</f>
        <v>459</v>
      </c>
      <c r="I44" s="110">
        <f>INDEX(HB_4a!$D$16:$U$57,MATCH('4a - Behinderungsart_Reha'!A41,HB_4a!$A$16:$A$57,0)+MATCH('4a - Behinderungsart_Reha'!$A44,HB_4a!$B$16:$B$29,0)-1,MATCH(H$8,HB_4a!$D$12:$U$12,0)+MATCH(HB_Klappfelder!$E$1,HB_4a!$D$13:$I$13,0)+COLUMN()-9)</f>
        <v>10.869565217391305</v>
      </c>
      <c r="J44" s="111">
        <f>IFERROR(H44/H42*100,"X")</f>
        <v>59.149484536082475</v>
      </c>
      <c r="S44" s="296"/>
    </row>
    <row r="45" spans="1:19" ht="14.25" customHeight="1" x14ac:dyDescent="0.2">
      <c r="A45" s="298" t="s">
        <v>109</v>
      </c>
      <c r="B45" s="109">
        <f>INDEX(HB_4a!$D$16:$U$57,MATCH('4a - Behinderungsart_Reha'!$A41,HB_4a!$A$16:$A$57,0)+MATCH('4a - Behinderungsart_Reha'!$A45,HB_4a!$B$16:$B$29,0)-1,MATCH(B$7,HB_4a!$D$12:$U$12,0)+MATCH(HB_Klappfelder!$E$1,HB_4a!$D$13:$I$13,0)+COLUMN()-3)</f>
        <v>126</v>
      </c>
      <c r="C45" s="110">
        <f>INDEX(HB_4a!$D$16:$U$57,MATCH('4a - Behinderungsart_Reha'!A41,HB_4a!$A$16:$A$57,0)+MATCH('4a - Behinderungsart_Reha'!$A45,HB_4a!$B$16:$B$29,0)-1,MATCH(B$7,HB_4a!$D$12:$U$12,0)+MATCH(HB_Klappfelder!$E$1,HB_4a!$D$13:$I$13,0)+COLUMN()-3)</f>
        <v>-3.0769230769230771</v>
      </c>
      <c r="D45" s="111">
        <f>IFERROR(B45/B42*100,"X")</f>
        <v>2.6661024121878967</v>
      </c>
      <c r="E45" s="109">
        <f>INDEX(HB_4a!$D$16:$U$57,MATCH('4a - Behinderungsart_Reha'!$A41,HB_4a!$A$16:$A$57,0)+MATCH('4a - Behinderungsart_Reha'!$A45,HB_4a!$B$16:$B$29,0)-1,MATCH(E$8,HB_4a!$D$12:$U$12,0)+MATCH(HB_Klappfelder!$E$1,HB_4a!$D$13:$I$13,0)+COLUMN()-6)</f>
        <v>97</v>
      </c>
      <c r="F45" s="110">
        <f>INDEX(HB_4a!$D$16:$U$57,MATCH('4a - Behinderungsart_Reha'!A41,HB_4a!$A$16:$A$57,0)+MATCH('4a - Behinderungsart_Reha'!$A45,HB_4a!$B$16:$B$29,0)-1,MATCH(E$8,HB_4a!$D$12:$U$12,0)+MATCH(HB_Klappfelder!$E$1,HB_4a!$D$13:$I$13,0)+COLUMN()-6)</f>
        <v>-4.9019607843137258</v>
      </c>
      <c r="G45" s="111">
        <f>IFERROR(E45/E42*100,"X")</f>
        <v>2.4556962025316453</v>
      </c>
      <c r="H45" s="109">
        <f>INDEX(HB_4a!$D$16:$U$57,MATCH('4a - Behinderungsart_Reha'!$A41,HB_4a!$A$16:$A$57,0)+MATCH('4a - Behinderungsart_Reha'!$A45,HB_4a!$B$16:$B$29,0)-1,MATCH(H$8,HB_4a!$D$12:$U$12,0)+MATCH(HB_Klappfelder!$E$1,HB_4a!$D$13:$I$13,0)+COLUMN()-9)</f>
        <v>29</v>
      </c>
      <c r="I45" s="110">
        <f>INDEX(HB_4a!$D$16:$U$57,MATCH('4a - Behinderungsart_Reha'!A41,HB_4a!$A$16:$A$57,0)+MATCH('4a - Behinderungsart_Reha'!$A45,HB_4a!$B$16:$B$29,0)-1,MATCH(H$8,HB_4a!$D$12:$U$12,0)+MATCH(HB_Klappfelder!$E$1,HB_4a!$D$13:$I$13,0)+COLUMN()-9)</f>
        <v>3.5714285714285712</v>
      </c>
      <c r="J45" s="111">
        <f>IFERROR(H45/H42*100,"X")</f>
        <v>3.7371134020618557</v>
      </c>
      <c r="S45" s="296"/>
    </row>
    <row r="46" spans="1:19" ht="14.25" customHeight="1" x14ac:dyDescent="0.2">
      <c r="A46" s="299" t="s">
        <v>114</v>
      </c>
      <c r="B46" s="109">
        <f>INDEX(HB_4a!$D$16:$U$57,MATCH('4a - Behinderungsart_Reha'!$A41,HB_4a!$A$16:$A$57,0)+MATCH('4a - Behinderungsart_Reha'!$A46,HB_4a!$B$16:$B$29,0)-1,MATCH(B$7,HB_4a!$D$12:$U$12,0)+MATCH(HB_Klappfelder!$E$1,HB_4a!$D$13:$I$13,0)+COLUMN()-3)</f>
        <v>42</v>
      </c>
      <c r="C46" s="110">
        <f>INDEX(HB_4a!$D$16:$U$57,MATCH('4a - Behinderungsart_Reha'!A41,HB_4a!$A$16:$A$57,0)+MATCH('4a - Behinderungsart_Reha'!$A46,HB_4a!$B$16:$B$29,0)-1,MATCH(B$7,HB_4a!$D$12:$U$12,0)+MATCH(HB_Klappfelder!$E$1,HB_4a!$D$13:$I$13,0)+COLUMN()-3)</f>
        <v>20</v>
      </c>
      <c r="D46" s="111">
        <f>IFERROR(B46/B42*100,"X")</f>
        <v>0.88870080406263219</v>
      </c>
      <c r="E46" s="109">
        <f>INDEX(HB_4a!$D$16:$U$57,MATCH('4a - Behinderungsart_Reha'!$A41,HB_4a!$A$16:$A$57,0)+MATCH('4a - Behinderungsart_Reha'!$A46,HB_4a!$B$16:$B$29,0)-1,MATCH(E$8,HB_4a!$D$12:$U$12,0)+MATCH(HB_Klappfelder!$E$1,HB_4a!$D$13:$I$13,0)+COLUMN()-6)</f>
        <v>21</v>
      </c>
      <c r="F46" s="110">
        <f>INDEX(HB_4a!$D$16:$U$57,MATCH('4a - Behinderungsart_Reha'!A41,HB_4a!$A$16:$A$57,0)+MATCH('4a - Behinderungsart_Reha'!$A46,HB_4a!$B$16:$B$29,0)-1,MATCH(E$8,HB_4a!$D$12:$U$12,0)+MATCH(HB_Klappfelder!$E$1,HB_4a!$D$13:$I$13,0)+COLUMN()-6)</f>
        <v>-8.695652173913043</v>
      </c>
      <c r="G46" s="111">
        <f>IFERROR(E46/E42*100,"X")</f>
        <v>0.53164556962025322</v>
      </c>
      <c r="H46" s="109">
        <f>INDEX(HB_4a!$D$16:$U$57,MATCH('4a - Behinderungsart_Reha'!$A41,HB_4a!$A$16:$A$57,0)+MATCH('4a - Behinderungsart_Reha'!$A46,HB_4a!$B$16:$B$29,0)-1,MATCH(H$8,HB_4a!$D$12:$U$12,0)+MATCH(HB_Klappfelder!$E$1,HB_4a!$D$13:$I$13,0)+COLUMN()-9)</f>
        <v>21</v>
      </c>
      <c r="I46" s="110">
        <f>INDEX(HB_4a!$D$16:$U$57,MATCH('4a - Behinderungsart_Reha'!A41,HB_4a!$A$16:$A$57,0)+MATCH('4a - Behinderungsart_Reha'!$A46,HB_4a!$B$16:$B$29,0)-1,MATCH(H$8,HB_4a!$D$12:$U$12,0)+MATCH(HB_Klappfelder!$E$1,HB_4a!$D$13:$I$13,0)+COLUMN()-9)</f>
        <v>75</v>
      </c>
      <c r="J46" s="111">
        <f>IFERROR(H46/H42*100,"X")</f>
        <v>2.7061855670103094</v>
      </c>
      <c r="S46" s="296"/>
    </row>
    <row r="47" spans="1:19" ht="14.25" customHeight="1" x14ac:dyDescent="0.2">
      <c r="A47" s="298" t="s">
        <v>110</v>
      </c>
      <c r="B47" s="109">
        <f>INDEX(HB_4a!$D$16:$U$57,MATCH('4a - Behinderungsart_Reha'!$A41,HB_4a!$A$16:$A$57,0)+MATCH('4a - Behinderungsart_Reha'!$A47,HB_4a!$B$16:$B$29,0)-1,MATCH(B$7,HB_4a!$D$12:$U$12,0)+MATCH(HB_Klappfelder!$E$1,HB_4a!$D$13:$I$13,0)+COLUMN()-3)</f>
        <v>67</v>
      </c>
      <c r="C47" s="110">
        <f>INDEX(HB_4a!$D$16:$U$57,MATCH('4a - Behinderungsart_Reha'!A41,HB_4a!$A$16:$A$57,0)+MATCH('4a - Behinderungsart_Reha'!$A47,HB_4a!$B$16:$B$29,0)-1,MATCH(B$7,HB_4a!$D$12:$U$12,0)+MATCH(HB_Klappfelder!$E$1,HB_4a!$D$13:$I$13,0)+COLUMN()-3)</f>
        <v>-5.6338028169014089</v>
      </c>
      <c r="D47" s="111">
        <f>IFERROR(B47/B42*100,"X")</f>
        <v>1.4176893779094373</v>
      </c>
      <c r="E47" s="109">
        <f>INDEX(HB_4a!$D$16:$U$57,MATCH('4a - Behinderungsart_Reha'!$A41,HB_4a!$A$16:$A$57,0)+MATCH('4a - Behinderungsart_Reha'!$A47,HB_4a!$B$16:$B$29,0)-1,MATCH(E$8,HB_4a!$D$12:$U$12,0)+MATCH(HB_Klappfelder!$E$1,HB_4a!$D$13:$I$13,0)+COLUMN()-6)</f>
        <v>53</v>
      </c>
      <c r="F47" s="110">
        <f>INDEX(HB_4a!$D$16:$U$57,MATCH('4a - Behinderungsart_Reha'!A41,HB_4a!$A$16:$A$57,0)+MATCH('4a - Behinderungsart_Reha'!$A47,HB_4a!$B$16:$B$29,0)-1,MATCH(E$8,HB_4a!$D$12:$U$12,0)+MATCH(HB_Klappfelder!$E$1,HB_4a!$D$13:$I$13,0)+COLUMN()-6)</f>
        <v>12.76595744680851</v>
      </c>
      <c r="G47" s="111">
        <f>IFERROR(E47/E42*100,"X")</f>
        <v>1.3417721518987342</v>
      </c>
      <c r="H47" s="109">
        <f>INDEX(HB_4a!$D$16:$U$57,MATCH('4a - Behinderungsart_Reha'!$A41,HB_4a!$A$16:$A$57,0)+MATCH('4a - Behinderungsart_Reha'!$A47,HB_4a!$B$16:$B$29,0)-1,MATCH(H$8,HB_4a!$D$12:$U$12,0)+MATCH(HB_Klappfelder!$E$1,HB_4a!$D$13:$I$13,0)+COLUMN()-9)</f>
        <v>14</v>
      </c>
      <c r="I47" s="110">
        <f>INDEX(HB_4a!$D$16:$U$57,MATCH('4a - Behinderungsart_Reha'!A41,HB_4a!$A$16:$A$57,0)+MATCH('4a - Behinderungsart_Reha'!$A47,HB_4a!$B$16:$B$29,0)-1,MATCH(H$8,HB_4a!$D$12:$U$12,0)+MATCH(HB_Klappfelder!$E$1,HB_4a!$D$13:$I$13,0)+COLUMN()-9)</f>
        <v>-41.666666666666671</v>
      </c>
      <c r="J47" s="111">
        <f>IFERROR(H47/H42*100,"X")</f>
        <v>1.804123711340206</v>
      </c>
      <c r="S47" s="296"/>
    </row>
    <row r="48" spans="1:19" ht="14.25" customHeight="1" x14ac:dyDescent="0.2">
      <c r="A48" s="297" t="s">
        <v>113</v>
      </c>
      <c r="B48" s="109">
        <f>INDEX(HB_4a!$D$16:$U$57,MATCH('4a - Behinderungsart_Reha'!$A41,HB_4a!$A$16:$A$57,0)+MATCH('4a - Behinderungsart_Reha'!$A48,HB_4a!$B$16:$B$29,0)-1,MATCH(B$7,HB_4a!$D$12:$U$12,0)+MATCH(HB_Klappfelder!$E$1,HB_4a!$D$13:$I$13,0)+COLUMN()-3)</f>
        <v>169</v>
      </c>
      <c r="C48" s="110">
        <f>INDEX(HB_4a!$D$16:$U$57,MATCH('4a - Behinderungsart_Reha'!A41,HB_4a!$A$16:$A$57,0)+MATCH('4a - Behinderungsart_Reha'!$A48,HB_4a!$B$16:$B$29,0)-1,MATCH(B$7,HB_4a!$D$12:$U$12,0)+MATCH(HB_Klappfelder!$E$1,HB_4a!$D$13:$I$13,0)+COLUMN()-3)</f>
        <v>-19.90521327014218</v>
      </c>
      <c r="D48" s="111">
        <f>IFERROR(B48/B42*100,"X")</f>
        <v>3.5759627592044012</v>
      </c>
      <c r="E48" s="109">
        <f>INDEX(HB_4a!$D$16:$U$57,MATCH('4a - Behinderungsart_Reha'!$A41,HB_4a!$A$16:$A$57,0)+MATCH('4a - Behinderungsart_Reha'!$A48,HB_4a!$B$16:$B$29,0)-1,MATCH(E$8,HB_4a!$D$12:$U$12,0)+MATCH(HB_Klappfelder!$E$1,HB_4a!$D$13:$I$13,0)+COLUMN()-6)</f>
        <v>139</v>
      </c>
      <c r="F48" s="110">
        <f>INDEX(HB_4a!$D$16:$U$57,MATCH('4a - Behinderungsart_Reha'!A41,HB_4a!$A$16:$A$57,0)+MATCH('4a - Behinderungsart_Reha'!$A48,HB_4a!$B$16:$B$29,0)-1,MATCH(E$8,HB_4a!$D$12:$U$12,0)+MATCH(HB_Klappfelder!$E$1,HB_4a!$D$13:$I$13,0)+COLUMN()-6)</f>
        <v>-18.71345029239766</v>
      </c>
      <c r="G48" s="111">
        <f>IFERROR(E48/E42*100,"X")</f>
        <v>3.518987341772152</v>
      </c>
      <c r="H48" s="109">
        <f>INDEX(HB_4a!$D$16:$U$57,MATCH('4a - Behinderungsart_Reha'!$A41,HB_4a!$A$16:$A$57,0)+MATCH('4a - Behinderungsart_Reha'!$A48,HB_4a!$B$16:$B$29,0)-1,MATCH(H$8,HB_4a!$D$12:$U$12,0)+MATCH(HB_Klappfelder!$E$1,HB_4a!$D$13:$I$13,0)+COLUMN()-9)</f>
        <v>30</v>
      </c>
      <c r="I48" s="110">
        <f>INDEX(HB_4a!$D$16:$U$57,MATCH('4a - Behinderungsart_Reha'!A41,HB_4a!$A$16:$A$57,0)+MATCH('4a - Behinderungsart_Reha'!$A48,HB_4a!$B$16:$B$29,0)-1,MATCH(H$8,HB_4a!$D$12:$U$12,0)+MATCH(HB_Klappfelder!$E$1,HB_4a!$D$13:$I$13,0)+COLUMN()-9)</f>
        <v>-25</v>
      </c>
      <c r="J48" s="111">
        <f>IFERROR(H48/H42*100,"X")</f>
        <v>3.865979381443299</v>
      </c>
      <c r="S48" s="296"/>
    </row>
    <row r="49" spans="1:19" ht="14.25" customHeight="1" x14ac:dyDescent="0.2">
      <c r="A49" s="299" t="s">
        <v>115</v>
      </c>
      <c r="B49" s="109">
        <f>INDEX(HB_4a!$D$16:$U$57,MATCH('4a - Behinderungsart_Reha'!$A41,HB_4a!$A$16:$A$57,0)+MATCH('4a - Behinderungsart_Reha'!$A49,HB_4a!$B$16:$B$29,0)-1,MATCH(B$7,HB_4a!$D$12:$U$12,0)+MATCH(HB_Klappfelder!$E$1,HB_4a!$D$13:$I$13,0)+COLUMN()-3)</f>
        <v>101</v>
      </c>
      <c r="C49" s="110">
        <f>INDEX(HB_4a!$D$16:$U$57,MATCH('4a - Behinderungsart_Reha'!A41,HB_4a!$A$16:$A$57,0)+MATCH('4a - Behinderungsart_Reha'!$A49,HB_4a!$B$16:$B$29,0)-1,MATCH(B$7,HB_4a!$D$12:$U$12,0)+MATCH(HB_Klappfelder!$E$1,HB_4a!$D$13:$I$13,0)+COLUMN()-3)</f>
        <v>-18.548387096774192</v>
      </c>
      <c r="D49" s="111">
        <f>IFERROR(B49/B42*100,"X")</f>
        <v>2.1371138383410919</v>
      </c>
      <c r="E49" s="109">
        <f>INDEX(HB_4a!$D$16:$U$57,MATCH('4a - Behinderungsart_Reha'!$A41,HB_4a!$A$16:$A$57,0)+MATCH('4a - Behinderungsart_Reha'!$A49,HB_4a!$B$16:$B$29,0)-1,MATCH(E$8,HB_4a!$D$12:$U$12,0)+MATCH(HB_Klappfelder!$E$1,HB_4a!$D$13:$I$13,0)+COLUMN()-6)</f>
        <v>78</v>
      </c>
      <c r="F49" s="110">
        <f>INDEX(HB_4a!$D$16:$U$57,MATCH('4a - Behinderungsart_Reha'!A41,HB_4a!$A$16:$A$57,0)+MATCH('4a - Behinderungsart_Reha'!$A49,HB_4a!$B$16:$B$29,0)-1,MATCH(E$8,HB_4a!$D$12:$U$12,0)+MATCH(HB_Klappfelder!$E$1,HB_4a!$D$13:$I$13,0)+COLUMN()-6)</f>
        <v>-23.52941176470588</v>
      </c>
      <c r="G49" s="111">
        <f>IFERROR(E49/E42*100,"X")</f>
        <v>1.9746835443037976</v>
      </c>
      <c r="H49" s="109">
        <f>INDEX(HB_4a!$D$16:$U$57,MATCH('4a - Behinderungsart_Reha'!$A41,HB_4a!$A$16:$A$57,0)+MATCH('4a - Behinderungsart_Reha'!$A49,HB_4a!$B$16:$B$29,0)-1,MATCH(H$8,HB_4a!$D$12:$U$12,0)+MATCH(HB_Klappfelder!$E$1,HB_4a!$D$13:$I$13,0)+COLUMN()-9)</f>
        <v>23</v>
      </c>
      <c r="I49" s="110">
        <f>INDEX(HB_4a!$D$16:$U$57,MATCH('4a - Behinderungsart_Reha'!A41,HB_4a!$A$16:$A$57,0)+MATCH('4a - Behinderungsart_Reha'!$A49,HB_4a!$B$16:$B$29,0)-1,MATCH(H$8,HB_4a!$D$12:$U$12,0)+MATCH(HB_Klappfelder!$E$1,HB_4a!$D$13:$I$13,0)+COLUMN()-9)</f>
        <v>4.5454545454545459</v>
      </c>
      <c r="J49" s="111">
        <f>IFERROR(H49/H42*100,"X")</f>
        <v>2.9639175257731956</v>
      </c>
      <c r="S49" s="296"/>
    </row>
    <row r="50" spans="1:19" ht="14.25" customHeight="1" x14ac:dyDescent="0.2">
      <c r="A50" s="299" t="s">
        <v>116</v>
      </c>
      <c r="B50" s="109">
        <f>INDEX(HB_4a!$D$16:$U$57,MATCH('4a - Behinderungsart_Reha'!$A41,HB_4a!$A$16:$A$57,0)+MATCH('4a - Behinderungsart_Reha'!$A50,HB_4a!$B$16:$B$29,0)-1,MATCH(B$7,HB_4a!$D$12:$U$12,0)+MATCH(HB_Klappfelder!$E$1,HB_4a!$D$13:$I$13,0)+COLUMN()-3)</f>
        <v>68</v>
      </c>
      <c r="C50" s="110">
        <f>INDEX(HB_4a!$D$16:$U$57,MATCH('4a - Behinderungsart_Reha'!A41,HB_4a!$A$16:$A$57,0)+MATCH('4a - Behinderungsart_Reha'!$A50,HB_4a!$B$16:$B$29,0)-1,MATCH(B$7,HB_4a!$D$12:$U$12,0)+MATCH(HB_Klappfelder!$E$1,HB_4a!$D$13:$I$13,0)+COLUMN()-3)</f>
        <v>-21.839080459770116</v>
      </c>
      <c r="D50" s="111">
        <f>IFERROR(B50/B42*100,"X")</f>
        <v>1.4388489208633095</v>
      </c>
      <c r="E50" s="109">
        <f>INDEX(HB_4a!$D$16:$U$57,MATCH('4a - Behinderungsart_Reha'!$A41,HB_4a!$A$16:$A$57,0)+MATCH('4a - Behinderungsart_Reha'!$A50,HB_4a!$B$16:$B$29,0)-1,MATCH(E$8,HB_4a!$D$12:$U$12,0)+MATCH(HB_Klappfelder!$E$1,HB_4a!$D$13:$I$13,0)+COLUMN()-6)</f>
        <v>61</v>
      </c>
      <c r="F50" s="110">
        <f>INDEX(HB_4a!$D$16:$U$57,MATCH('4a - Behinderungsart_Reha'!A41,HB_4a!$A$16:$A$57,0)+MATCH('4a - Behinderungsart_Reha'!$A50,HB_4a!$B$16:$B$29,0)-1,MATCH(E$8,HB_4a!$D$12:$U$12,0)+MATCH(HB_Klappfelder!$E$1,HB_4a!$D$13:$I$13,0)+COLUMN()-6)</f>
        <v>-11.594202898550725</v>
      </c>
      <c r="G50" s="111">
        <f>IFERROR(E50/E42*100,"X")</f>
        <v>1.5443037974683544</v>
      </c>
      <c r="H50" s="109">
        <f>INDEX(HB_4a!$D$16:$U$57,MATCH('4a - Behinderungsart_Reha'!$A41,HB_4a!$A$16:$A$57,0)+MATCH('4a - Behinderungsart_Reha'!$A50,HB_4a!$B$16:$B$29,0)-1,MATCH(H$8,HB_4a!$D$12:$U$12,0)+MATCH(HB_Klappfelder!$E$1,HB_4a!$D$13:$I$13,0)+COLUMN()-9)</f>
        <v>7</v>
      </c>
      <c r="I50" s="110">
        <f>INDEX(HB_4a!$D$16:$U$57,MATCH('4a - Behinderungsart_Reha'!A41,HB_4a!$A$16:$A$57,0)+MATCH('4a - Behinderungsart_Reha'!$A50,HB_4a!$B$16:$B$29,0)-1,MATCH(H$8,HB_4a!$D$12:$U$12,0)+MATCH(HB_Klappfelder!$E$1,HB_4a!$D$13:$I$13,0)+COLUMN()-9)</f>
        <v>-61.111111111111114</v>
      </c>
      <c r="J50" s="111">
        <f>IFERROR(H50/H42*100,"X")</f>
        <v>0.902061855670103</v>
      </c>
      <c r="S50" s="296"/>
    </row>
    <row r="51" spans="1:19" ht="14.25" customHeight="1" x14ac:dyDescent="0.2">
      <c r="A51" s="297" t="s">
        <v>117</v>
      </c>
      <c r="B51" s="109">
        <f>INDEX(HB_4a!$D$16:$U$57,MATCH('4a - Behinderungsart_Reha'!$A41,HB_4a!$A$16:$A$57,0)+MATCH('4a - Behinderungsart_Reha'!$A51,HB_4a!$B$16:$B$29,0)-1,MATCH(B$7,HB_4a!$D$12:$U$12,0)+MATCH(HB_Klappfelder!$E$1,HB_4a!$D$13:$I$13,0)+COLUMN()-3)</f>
        <v>2829</v>
      </c>
      <c r="C51" s="110">
        <f>INDEX(HB_4a!$D$16:$U$57,MATCH('4a - Behinderungsart_Reha'!A41,HB_4a!$A$16:$A$57,0)+MATCH('4a - Behinderungsart_Reha'!$A51,HB_4a!$B$16:$B$29,0)-1,MATCH(B$7,HB_4a!$D$12:$U$12,0)+MATCH(HB_Klappfelder!$E$1,HB_4a!$D$13:$I$13,0)+COLUMN()-3)</f>
        <v>-0.91068301225919435</v>
      </c>
      <c r="D51" s="111">
        <f>IFERROR(B51/B42*100,"X")</f>
        <v>59.860347016504448</v>
      </c>
      <c r="E51" s="109">
        <f>INDEX(HB_4a!$D$16:$U$57,MATCH('4a - Behinderungsart_Reha'!$A41,HB_4a!$A$16:$A$57,0)+MATCH('4a - Behinderungsart_Reha'!$A51,HB_4a!$B$16:$B$29,0)-1,MATCH(E$8,HB_4a!$D$12:$U$12,0)+MATCH(HB_Klappfelder!$E$1,HB_4a!$D$13:$I$13,0)+COLUMN()-6)</f>
        <v>2606</v>
      </c>
      <c r="F51" s="110">
        <f>INDEX(HB_4a!$D$16:$U$57,MATCH('4a - Behinderungsart_Reha'!A41,HB_4a!$A$16:$A$57,0)+MATCH('4a - Behinderungsart_Reha'!$A51,HB_4a!$B$16:$B$29,0)-1,MATCH(E$8,HB_4a!$D$12:$U$12,0)+MATCH(HB_Klappfelder!$E$1,HB_4a!$D$13:$I$13,0)+COLUMN()-6)</f>
        <v>-2.1404431092752536</v>
      </c>
      <c r="G51" s="111">
        <f>IFERROR(E51/E42*100,"X")</f>
        <v>65.974683544303801</v>
      </c>
      <c r="H51" s="109">
        <f>INDEX(HB_4a!$D$16:$U$57,MATCH('4a - Behinderungsart_Reha'!$A41,HB_4a!$A$16:$A$57,0)+MATCH('4a - Behinderungsart_Reha'!$A51,HB_4a!$B$16:$B$29,0)-1,MATCH(H$8,HB_4a!$D$12:$U$12,0)+MATCH(HB_Klappfelder!$E$1,HB_4a!$D$13:$I$13,0)+COLUMN()-9)</f>
        <v>223</v>
      </c>
      <c r="I51" s="110">
        <f>INDEX(HB_4a!$D$16:$U$57,MATCH('4a - Behinderungsart_Reha'!A41,HB_4a!$A$16:$A$57,0)+MATCH('4a - Behinderungsart_Reha'!$A51,HB_4a!$B$16:$B$29,0)-1,MATCH(H$8,HB_4a!$D$12:$U$12,0)+MATCH(HB_Klappfelder!$E$1,HB_4a!$D$13:$I$13,0)+COLUMN()-9)</f>
        <v>16.145833333333336</v>
      </c>
      <c r="J51" s="111">
        <f>IFERROR(H51/H42*100,"X")</f>
        <v>28.737113402061855</v>
      </c>
      <c r="S51" s="296"/>
    </row>
    <row r="52" spans="1:19" ht="14.25" customHeight="1" x14ac:dyDescent="0.2">
      <c r="A52" s="298" t="s">
        <v>118</v>
      </c>
      <c r="B52" s="109">
        <f>INDEX(HB_4a!$D$16:$U$57,MATCH('4a - Behinderungsart_Reha'!$A41,HB_4a!$A$16:$A$57,0)+MATCH('4a - Behinderungsart_Reha'!$A52,HB_4a!$B$16:$B$29,0)-1,MATCH(B$7,HB_4a!$D$12:$U$12,0)+MATCH(HB_Klappfelder!$E$1,HB_4a!$D$13:$I$13,0)+COLUMN()-3)</f>
        <v>2542</v>
      </c>
      <c r="C52" s="110">
        <f>INDEX(HB_4a!$D$16:$U$57,MATCH('4a - Behinderungsart_Reha'!A41,HB_4a!$A$16:$A$57,0)+MATCH('4a - Behinderungsart_Reha'!$A52,HB_4a!$B$16:$B$29,0)-1,MATCH(B$7,HB_4a!$D$12:$U$12,0)+MATCH(HB_Klappfelder!$E$1,HB_4a!$D$13:$I$13,0)+COLUMN()-3)</f>
        <v>-1.4346645986816595</v>
      </c>
      <c r="D52" s="111">
        <f>IFERROR(B52/B42*100,"X")</f>
        <v>53.78755818874312</v>
      </c>
      <c r="E52" s="109">
        <f>INDEX(HB_4a!$D$16:$U$57,MATCH('4a - Behinderungsart_Reha'!$A41,HB_4a!$A$16:$A$57,0)+MATCH('4a - Behinderungsart_Reha'!$A52,HB_4a!$B$16:$B$29,0)-1,MATCH(E$8,HB_4a!$D$12:$U$12,0)+MATCH(HB_Klappfelder!$E$1,HB_4a!$D$13:$I$13,0)+COLUMN()-6)</f>
        <v>2373</v>
      </c>
      <c r="F52" s="110">
        <f>INDEX(HB_4a!$D$16:$U$57,MATCH('4a - Behinderungsart_Reha'!A41,HB_4a!$A$16:$A$57,0)+MATCH('4a - Behinderungsart_Reha'!$A52,HB_4a!$B$16:$B$29,0)-1,MATCH(E$8,HB_4a!$D$12:$U$12,0)+MATCH(HB_Klappfelder!$E$1,HB_4a!$D$13:$I$13,0)+COLUMN()-6)</f>
        <v>-2.1846661170651278</v>
      </c>
      <c r="G52" s="111">
        <f>IFERROR(E52/E42*100,"X")</f>
        <v>60.075949367088612</v>
      </c>
      <c r="H52" s="109">
        <f>INDEX(HB_4a!$D$16:$U$57,MATCH('4a - Behinderungsart_Reha'!$A41,HB_4a!$A$16:$A$57,0)+MATCH('4a - Behinderungsart_Reha'!$A52,HB_4a!$B$16:$B$29,0)-1,MATCH(H$8,HB_4a!$D$12:$U$12,0)+MATCH(HB_Klappfelder!$E$1,HB_4a!$D$13:$I$13,0)+COLUMN()-9)</f>
        <v>169</v>
      </c>
      <c r="I52" s="110">
        <f>INDEX(HB_4a!$D$16:$U$57,MATCH('4a - Behinderungsart_Reha'!A41,HB_4a!$A$16:$A$57,0)+MATCH('4a - Behinderungsart_Reha'!$A52,HB_4a!$B$16:$B$29,0)-1,MATCH(H$8,HB_4a!$D$12:$U$12,0)+MATCH(HB_Klappfelder!$E$1,HB_4a!$D$13:$I$13,0)+COLUMN()-9)</f>
        <v>10.457516339869281</v>
      </c>
      <c r="J52" s="111">
        <f>IFERROR(H52/H42*100,"X")</f>
        <v>21.778350515463917</v>
      </c>
      <c r="S52" s="296"/>
    </row>
    <row r="53" spans="1:19" ht="14.25" customHeight="1" x14ac:dyDescent="0.2">
      <c r="A53" s="298" t="s">
        <v>111</v>
      </c>
      <c r="B53" s="109">
        <f>INDEX(HB_4a!$D$16:$U$57,MATCH('4a - Behinderungsart_Reha'!$A41,HB_4a!$A$16:$A$57,0)+MATCH('4a - Behinderungsart_Reha'!$A53,HB_4a!$B$16:$B$29,0)-1,MATCH(B$7,HB_4a!$D$12:$U$12,0)+MATCH(HB_Klappfelder!$E$1,HB_4a!$D$13:$I$13,0)+COLUMN()-3)</f>
        <v>179</v>
      </c>
      <c r="C53" s="110">
        <f>INDEX(HB_4a!$D$16:$U$57,MATCH('4a - Behinderungsart_Reha'!A41,HB_4a!$A$16:$A$57,0)+MATCH('4a - Behinderungsart_Reha'!$A53,HB_4a!$B$16:$B$29,0)-1,MATCH(B$7,HB_4a!$D$12:$U$12,0)+MATCH(HB_Klappfelder!$E$1,HB_4a!$D$13:$I$13,0)+COLUMN()-3)</f>
        <v>4.6783625730994149</v>
      </c>
      <c r="D53" s="111">
        <f>IFERROR(B53/B42*100,"X")</f>
        <v>3.7875581887431231</v>
      </c>
      <c r="E53" s="109">
        <f>INDEX(HB_4a!$D$16:$U$57,MATCH('4a - Behinderungsart_Reha'!$A41,HB_4a!$A$16:$A$57,0)+MATCH('4a - Behinderungsart_Reha'!$A53,HB_4a!$B$16:$B$29,0)-1,MATCH(E$8,HB_4a!$D$12:$U$12,0)+MATCH(HB_Klappfelder!$E$1,HB_4a!$D$13:$I$13,0)+COLUMN()-6)</f>
        <v>134</v>
      </c>
      <c r="F53" s="110">
        <f>INDEX(HB_4a!$D$16:$U$57,MATCH('4a - Behinderungsart_Reha'!A41,HB_4a!$A$16:$A$57,0)+MATCH('4a - Behinderungsart_Reha'!$A53,HB_4a!$B$16:$B$29,0)-1,MATCH(E$8,HB_4a!$D$12:$U$12,0)+MATCH(HB_Klappfelder!$E$1,HB_4a!$D$13:$I$13,0)+COLUMN()-6)</f>
        <v>-2.8985507246376812</v>
      </c>
      <c r="G53" s="111">
        <f>IFERROR(E53/E42*100,"X")</f>
        <v>3.3924050632911396</v>
      </c>
      <c r="H53" s="109">
        <f>INDEX(HB_4a!$D$16:$U$57,MATCH('4a - Behinderungsart_Reha'!$A41,HB_4a!$A$16:$A$57,0)+MATCH('4a - Behinderungsart_Reha'!$A53,HB_4a!$B$16:$B$29,0)-1,MATCH(H$8,HB_4a!$D$12:$U$12,0)+MATCH(HB_Klappfelder!$E$1,HB_4a!$D$13:$I$13,0)+COLUMN()-9)</f>
        <v>45</v>
      </c>
      <c r="I53" s="110">
        <f>INDEX(HB_4a!$D$16:$U$57,MATCH('4a - Behinderungsart_Reha'!A41,HB_4a!$A$16:$A$57,0)+MATCH('4a - Behinderungsart_Reha'!$A53,HB_4a!$B$16:$B$29,0)-1,MATCH(H$8,HB_4a!$D$12:$U$12,0)+MATCH(HB_Klappfelder!$E$1,HB_4a!$D$13:$I$13,0)+COLUMN()-9)</f>
        <v>36.363636363636367</v>
      </c>
      <c r="J53" s="111">
        <f>IFERROR(H53/H42*100,"X")</f>
        <v>5.7989690721649483</v>
      </c>
      <c r="S53" s="296"/>
    </row>
    <row r="54" spans="1:19" ht="14.25" customHeight="1" x14ac:dyDescent="0.2">
      <c r="A54" s="298" t="s">
        <v>112</v>
      </c>
      <c r="B54" s="109">
        <f>INDEX(HB_4a!$D$16:$U$57,MATCH('4a - Behinderungsart_Reha'!$A41,HB_4a!$A$16:$A$57,0)+MATCH('4a - Behinderungsart_Reha'!$A54,HB_4a!$B$16:$B$29,0)-1,MATCH(B$7,HB_4a!$D$12:$U$12,0)+MATCH(HB_Klappfelder!$E$1,HB_4a!$D$13:$I$13,0)+COLUMN()-3)</f>
        <v>108</v>
      </c>
      <c r="C54" s="110">
        <f>INDEX(HB_4a!$D$16:$U$57,MATCH('4a - Behinderungsart_Reha'!A41,HB_4a!$A$16:$A$57,0)+MATCH('4a - Behinderungsart_Reha'!$A54,HB_4a!$B$16:$B$29,0)-1,MATCH(B$7,HB_4a!$D$12:$U$12,0)+MATCH(HB_Klappfelder!$E$1,HB_4a!$D$13:$I$13,0)+COLUMN()-3)</f>
        <v>2.8571428571428572</v>
      </c>
      <c r="D54" s="111">
        <f>IFERROR(B54/B42*100,"X")</f>
        <v>2.2852306390181973</v>
      </c>
      <c r="E54" s="109">
        <f>INDEX(HB_4a!$D$16:$U$57,MATCH('4a - Behinderungsart_Reha'!$A41,HB_4a!$A$16:$A$57,0)+MATCH('4a - Behinderungsart_Reha'!$A54,HB_4a!$B$16:$B$29,0)-1,MATCH(E$8,HB_4a!$D$12:$U$12,0)+MATCH(HB_Klappfelder!$E$1,HB_4a!$D$13:$I$13,0)+COLUMN()-6)</f>
        <v>99</v>
      </c>
      <c r="F54" s="110">
        <f>INDEX(HB_4a!$D$16:$U$57,MATCH('4a - Behinderungsart_Reha'!A41,HB_4a!$A$16:$A$57,0)+MATCH('4a - Behinderungsart_Reha'!$A54,HB_4a!$B$16:$B$29,0)-1,MATCH(E$8,HB_4a!$D$12:$U$12,0)+MATCH(HB_Klappfelder!$E$1,HB_4a!$D$13:$I$13,0)+COLUMN()-6)</f>
        <v>0</v>
      </c>
      <c r="G54" s="111">
        <f>IFERROR(E54/E42*100,"X")</f>
        <v>2.5063291139240507</v>
      </c>
      <c r="H54" s="109">
        <f>INDEX(HB_4a!$D$16:$U$57,MATCH('4a - Behinderungsart_Reha'!$A41,HB_4a!$A$16:$A$57,0)+MATCH('4a - Behinderungsart_Reha'!$A54,HB_4a!$B$16:$B$29,0)-1,MATCH(H$8,HB_4a!$D$12:$U$12,0)+MATCH(HB_Klappfelder!$E$1,HB_4a!$D$13:$I$13,0)+COLUMN()-9)</f>
        <v>9</v>
      </c>
      <c r="I54" s="110">
        <f>INDEX(HB_4a!$D$16:$U$57,MATCH('4a - Behinderungsart_Reha'!A41,HB_4a!$A$16:$A$57,0)+MATCH('4a - Behinderungsart_Reha'!$A54,HB_4a!$B$16:$B$29,0)-1,MATCH(H$8,HB_4a!$D$12:$U$12,0)+MATCH(HB_Klappfelder!$E$1,HB_4a!$D$13:$I$13,0)+COLUMN()-9)</f>
        <v>50</v>
      </c>
      <c r="J54" s="111">
        <f>IFERROR(H54/H42*100,"X")</f>
        <v>1.1597938144329898</v>
      </c>
      <c r="S54" s="296"/>
    </row>
    <row r="55" spans="1:19" ht="14.25" customHeight="1" x14ac:dyDescent="0.2">
      <c r="A55" s="300" t="s">
        <v>172</v>
      </c>
      <c r="B55" s="112">
        <f>INDEX(HB_4a!$D$16:$U$57,MATCH('4a - Behinderungsart_Reha'!$A41,HB_4a!$A$16:$A$57,0)+MATCH('4a - Behinderungsart_Reha'!$A55,HB_4a!$B$16:$B$29,0)-1,MATCH(B$7,HB_4a!$D$12:$U$12,0)+MATCH(HB_Klappfelder!$E$1,HB_4a!$D$13:$I$13,0)+COLUMN()-3)</f>
        <v>0</v>
      </c>
      <c r="C55" s="113" t="str">
        <f>INDEX(HB_4a!$D$16:$U$57,MATCH('4a - Behinderungsart_Reha'!A41,HB_4a!$A$16:$A$57,0)+MATCH('4a - Behinderungsart_Reha'!$A55,HB_4a!$B$16:$B$29,0)-1,MATCH(B$7,HB_4a!$D$12:$U$12,0)+MATCH(HB_Klappfelder!$E$1,HB_4a!$D$13:$I$13,0)+COLUMN()-3)</f>
        <v>x</v>
      </c>
      <c r="D55" s="114">
        <f>IFERROR(B55/B42*100,"X")</f>
        <v>0</v>
      </c>
      <c r="E55" s="112">
        <f>INDEX(HB_4a!$D$16:$U$57,MATCH('4a - Behinderungsart_Reha'!$A41,HB_4a!$A$16:$A$57,0)+MATCH('4a - Behinderungsart_Reha'!$A55,HB_4a!$B$16:$B$29,0)-1,MATCH(E$8,HB_4a!$D$12:$U$12,0)+MATCH(HB_Klappfelder!$E$1,HB_4a!$D$13:$I$13,0)+COLUMN()-6)</f>
        <v>0</v>
      </c>
      <c r="F55" s="113" t="str">
        <f>INDEX(HB_4a!$D$16:$U$57,MATCH('4a - Behinderungsart_Reha'!A41,HB_4a!$A$16:$A$57,0)+MATCH('4a - Behinderungsart_Reha'!$A55,HB_4a!$B$16:$B$29,0)-1,MATCH(E$8,HB_4a!$D$12:$U$12,0)+MATCH(HB_Klappfelder!$E$1,HB_4a!$D$13:$I$13,0)+COLUMN()-6)</f>
        <v>x</v>
      </c>
      <c r="G55" s="114">
        <f>IFERROR(E55/E42*100,"X")</f>
        <v>0</v>
      </c>
      <c r="H55" s="112">
        <f>INDEX(HB_4a!$D$16:$U$57,MATCH('4a - Behinderungsart_Reha'!$A41,HB_4a!$A$16:$A$57,0)+MATCH('4a - Behinderungsart_Reha'!$A55,HB_4a!$B$16:$B$29,0)-1,MATCH(H$8,HB_4a!$D$12:$U$12,0)+MATCH(HB_Klappfelder!$E$1,HB_4a!$D$13:$I$13,0)+COLUMN()-9)</f>
        <v>0</v>
      </c>
      <c r="I55" s="113" t="str">
        <f>INDEX(HB_4a!$D$16:$U$57,MATCH('4a - Behinderungsart_Reha'!A41,HB_4a!$A$16:$A$57,0)+MATCH('4a - Behinderungsart_Reha'!$A55,HB_4a!$B$16:$B$29,0)-1,MATCH(H$8,HB_4a!$D$12:$U$12,0)+MATCH(HB_Klappfelder!$E$1,HB_4a!$D$13:$I$13,0)+COLUMN()-9)</f>
        <v>X</v>
      </c>
      <c r="J55" s="114">
        <f>IFERROR(H55/H42*100,"X")</f>
        <v>0</v>
      </c>
      <c r="S55" s="296"/>
    </row>
    <row r="56" spans="1:19" ht="11.25" customHeight="1" x14ac:dyDescent="0.2">
      <c r="A56" s="259" t="str">
        <f>'4 - Zeitreihe'!A42</f>
        <v>Erstellungsdatum: 21.06.2024, Statistik-Service Südost, Auftragsnummer 276651</v>
      </c>
      <c r="B56" s="260"/>
      <c r="C56" s="260"/>
      <c r="D56" s="260"/>
      <c r="E56" s="260"/>
      <c r="F56" s="260"/>
      <c r="G56" s="260"/>
      <c r="H56" s="260"/>
      <c r="I56" s="260"/>
      <c r="J56" s="261" t="s">
        <v>6</v>
      </c>
    </row>
    <row r="58" spans="1:19" ht="14.25" customHeight="1" x14ac:dyDescent="0.2">
      <c r="A58" s="253" t="s">
        <v>134</v>
      </c>
    </row>
    <row r="59" spans="1:19" ht="14.25" customHeight="1" x14ac:dyDescent="0.2">
      <c r="A59" s="253" t="s">
        <v>134</v>
      </c>
      <c r="B59" s="253"/>
      <c r="S59" s="248"/>
    </row>
    <row r="60" spans="1:19" ht="14.25" customHeight="1" x14ac:dyDescent="0.2">
      <c r="A60" s="253"/>
    </row>
    <row r="76" spans="2:10" ht="14.25" customHeight="1" x14ac:dyDescent="0.2">
      <c r="B76" s="301"/>
      <c r="C76" s="301"/>
      <c r="D76" s="301"/>
      <c r="E76" s="301"/>
      <c r="F76" s="301"/>
      <c r="G76" s="301"/>
      <c r="H76" s="301"/>
      <c r="I76" s="301"/>
      <c r="J76" s="301"/>
    </row>
  </sheetData>
  <sheetProtection sheet="1" objects="1" scenarios="1"/>
  <mergeCells count="9">
    <mergeCell ref="A11:J11"/>
    <mergeCell ref="A26:J26"/>
    <mergeCell ref="A41:J41"/>
    <mergeCell ref="A3:J3"/>
    <mergeCell ref="A7:A10"/>
    <mergeCell ref="B7:D8"/>
    <mergeCell ref="E7:J7"/>
    <mergeCell ref="E8:G8"/>
    <mergeCell ref="H8:J8"/>
  </mergeCells>
  <printOptions horizontalCentered="1"/>
  <pageMargins left="0.70866141732283472" right="0.39370078740157483" top="0.39370078740157483" bottom="0.39370078740157483" header="0.51181102362204722" footer="0.51181102362204722"/>
  <pageSetup paperSize="9" scale="60" orientation="portrait" cellComments="asDisplayed" r:id="rId1"/>
  <drawing r:id="rId2"/>
  <legacyDrawing r:id="rId3"/>
  <controls>
    <mc:AlternateContent xmlns:mc="http://schemas.openxmlformats.org/markup-compatibility/2006">
      <mc:Choice Requires="x14">
        <control shapeId="161793" r:id="rId4" name="ComboBox1">
          <controlPr defaultSize="0" print="0" autoLine="0" linkedCell="HB_Klappfelder!E1" listFillRange="HB_Klappfelder!E2:E4" r:id="rId5">
            <anchor moveWithCells="1">
              <from>
                <xdr:col>8</xdr:col>
                <xdr:colOff>9525</xdr:colOff>
                <xdr:row>4</xdr:row>
                <xdr:rowOff>66675</xdr:rowOff>
              </from>
              <to>
                <xdr:col>9</xdr:col>
                <xdr:colOff>781050</xdr:colOff>
                <xdr:row>5</xdr:row>
                <xdr:rowOff>123825</xdr:rowOff>
              </to>
            </anchor>
          </controlPr>
        </control>
      </mc:Choice>
      <mc:Fallback>
        <control shapeId="161793" r:id="rId4" name="ComboBox1"/>
      </mc:Fallback>
    </mc:AlternateContent>
  </control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911">
    <pageSetUpPr autoPageBreaks="0" fitToPage="1"/>
  </sheetPr>
  <dimension ref="A1:M33"/>
  <sheetViews>
    <sheetView showGridLines="0" zoomScaleNormal="100" workbookViewId="0">
      <pane xSplit="1" ySplit="11" topLeftCell="B12" activePane="bottomRight" state="frozen"/>
      <selection pane="topRight" activeCell="B1" sqref="B1"/>
      <selection pane="bottomLeft" activeCell="A12" sqref="A12"/>
      <selection pane="bottomRight"/>
    </sheetView>
  </sheetViews>
  <sheetFormatPr baseColWidth="10" defaultColWidth="9" defaultRowHeight="14.25" customHeight="1" x14ac:dyDescent="0.2"/>
  <cols>
    <col min="1" max="1" width="31.625" style="248" customWidth="1"/>
    <col min="2" max="10" width="9.625" style="248" customWidth="1"/>
    <col min="11" max="16384" width="9" style="248"/>
  </cols>
  <sheetData>
    <row r="1" spans="1:13" ht="33.75" customHeight="1" x14ac:dyDescent="0.2">
      <c r="A1" s="338"/>
      <c r="B1" s="338"/>
      <c r="C1" s="338"/>
      <c r="D1" s="338"/>
      <c r="E1" s="338"/>
      <c r="F1" s="338"/>
      <c r="G1" s="338"/>
      <c r="H1" s="338"/>
      <c r="I1" s="338"/>
      <c r="J1" s="339" t="s">
        <v>5</v>
      </c>
    </row>
    <row r="2" spans="1:13" ht="11.25" customHeight="1" x14ac:dyDescent="0.2"/>
    <row r="3" spans="1:13" ht="15" customHeight="1" x14ac:dyDescent="0.2">
      <c r="A3" s="553" t="s">
        <v>97</v>
      </c>
      <c r="B3" s="554"/>
      <c r="C3" s="554"/>
      <c r="D3" s="554"/>
      <c r="E3" s="554"/>
      <c r="F3" s="554"/>
      <c r="G3" s="554"/>
      <c r="H3" s="554"/>
      <c r="I3" s="554"/>
      <c r="J3" s="554"/>
    </row>
    <row r="4" spans="1:13" x14ac:dyDescent="0.2">
      <c r="A4" s="252" t="s">
        <v>436</v>
      </c>
    </row>
    <row r="5" spans="1:13" x14ac:dyDescent="0.2">
      <c r="A5" s="302" t="s">
        <v>444</v>
      </c>
      <c r="M5" s="303"/>
    </row>
    <row r="6" spans="1:13" ht="11.25" customHeight="1" x14ac:dyDescent="0.2">
      <c r="A6" s="304"/>
    </row>
    <row r="7" spans="1:13" ht="14.25" customHeight="1" x14ac:dyDescent="0.2">
      <c r="A7" s="573" t="s">
        <v>54</v>
      </c>
      <c r="B7" s="555" t="s">
        <v>2</v>
      </c>
      <c r="C7" s="578"/>
      <c r="D7" s="579"/>
      <c r="E7" s="562" t="s">
        <v>83</v>
      </c>
      <c r="F7" s="547"/>
      <c r="G7" s="547"/>
      <c r="H7" s="547"/>
      <c r="I7" s="547"/>
      <c r="J7" s="548"/>
    </row>
    <row r="8" spans="1:13" ht="14.25" customHeight="1" x14ac:dyDescent="0.2">
      <c r="A8" s="574"/>
      <c r="B8" s="580"/>
      <c r="C8" s="581"/>
      <c r="D8" s="582"/>
      <c r="E8" s="562" t="s">
        <v>0</v>
      </c>
      <c r="F8" s="563"/>
      <c r="G8" s="548"/>
      <c r="H8" s="563" t="s">
        <v>1</v>
      </c>
      <c r="I8" s="547"/>
      <c r="J8" s="548"/>
    </row>
    <row r="9" spans="1:13" ht="14.25" customHeight="1" x14ac:dyDescent="0.2">
      <c r="A9" s="575"/>
      <c r="B9" s="583" t="s">
        <v>2</v>
      </c>
      <c r="C9" s="580" t="s">
        <v>21</v>
      </c>
      <c r="D9" s="582"/>
      <c r="E9" s="583" t="s">
        <v>2</v>
      </c>
      <c r="F9" s="580" t="s">
        <v>21</v>
      </c>
      <c r="G9" s="582"/>
      <c r="H9" s="583" t="s">
        <v>2</v>
      </c>
      <c r="I9" s="580" t="s">
        <v>21</v>
      </c>
      <c r="J9" s="582"/>
    </row>
    <row r="10" spans="1:13" ht="41.25" customHeight="1" x14ac:dyDescent="0.2">
      <c r="A10" s="575"/>
      <c r="B10" s="584"/>
      <c r="C10" s="305" t="s">
        <v>166</v>
      </c>
      <c r="D10" s="305" t="s">
        <v>167</v>
      </c>
      <c r="E10" s="584"/>
      <c r="F10" s="305" t="s">
        <v>166</v>
      </c>
      <c r="G10" s="305" t="s">
        <v>167</v>
      </c>
      <c r="H10" s="584"/>
      <c r="I10" s="305" t="s">
        <v>166</v>
      </c>
      <c r="J10" s="305" t="s">
        <v>167</v>
      </c>
    </row>
    <row r="11" spans="1:13" s="258" customFormat="1" ht="11.25" customHeight="1" x14ac:dyDescent="0.2">
      <c r="A11" s="576"/>
      <c r="B11" s="268">
        <v>1</v>
      </c>
      <c r="C11" s="268">
        <v>2</v>
      </c>
      <c r="D11" s="268">
        <v>3</v>
      </c>
      <c r="E11" s="268">
        <v>4</v>
      </c>
      <c r="F11" s="268">
        <v>5</v>
      </c>
      <c r="G11" s="268">
        <v>6</v>
      </c>
      <c r="H11" s="306">
        <v>7</v>
      </c>
      <c r="I11" s="268">
        <v>8</v>
      </c>
      <c r="J11" s="268">
        <v>9</v>
      </c>
    </row>
    <row r="12" spans="1:13" ht="15" customHeight="1" x14ac:dyDescent="0.2">
      <c r="A12" s="307" t="s">
        <v>35</v>
      </c>
      <c r="B12" s="115">
        <v>54770</v>
      </c>
      <c r="C12" s="116">
        <v>34082</v>
      </c>
      <c r="D12" s="117">
        <v>20688</v>
      </c>
      <c r="E12" s="118">
        <v>45072</v>
      </c>
      <c r="F12" s="119">
        <v>28343</v>
      </c>
      <c r="G12" s="120">
        <v>16729</v>
      </c>
      <c r="H12" s="119">
        <v>9698</v>
      </c>
      <c r="I12" s="119">
        <v>5739</v>
      </c>
      <c r="J12" s="424">
        <v>3959</v>
      </c>
    </row>
    <row r="13" spans="1:13" ht="15" customHeight="1" x14ac:dyDescent="0.2">
      <c r="A13" s="307" t="s">
        <v>130</v>
      </c>
      <c r="B13" s="118"/>
      <c r="C13" s="119"/>
      <c r="D13" s="120"/>
      <c r="E13" s="118"/>
      <c r="F13" s="119"/>
      <c r="G13" s="120"/>
      <c r="H13" s="119"/>
      <c r="I13" s="119"/>
      <c r="J13" s="120"/>
    </row>
    <row r="14" spans="1:13" s="309" customFormat="1" ht="15" customHeight="1" x14ac:dyDescent="0.2">
      <c r="A14" s="308" t="s">
        <v>131</v>
      </c>
      <c r="B14" s="121">
        <v>40887</v>
      </c>
      <c r="C14" s="122">
        <v>24125</v>
      </c>
      <c r="D14" s="123">
        <v>16762</v>
      </c>
      <c r="E14" s="121">
        <v>35996</v>
      </c>
      <c r="F14" s="122">
        <v>21526</v>
      </c>
      <c r="G14" s="123">
        <v>14470</v>
      </c>
      <c r="H14" s="122">
        <v>4891</v>
      </c>
      <c r="I14" s="122">
        <v>2599</v>
      </c>
      <c r="J14" s="123">
        <v>2292</v>
      </c>
      <c r="M14" s="310"/>
    </row>
    <row r="15" spans="1:13" s="309" customFormat="1" ht="15" customHeight="1" x14ac:dyDescent="0.2">
      <c r="A15" s="308" t="s">
        <v>98</v>
      </c>
      <c r="B15" s="124">
        <v>74.652181851378501</v>
      </c>
      <c r="C15" s="125">
        <v>70.785165189836277</v>
      </c>
      <c r="D15" s="126">
        <v>81.02281515854601</v>
      </c>
      <c r="E15" s="124">
        <v>79.863329783457587</v>
      </c>
      <c r="F15" s="125">
        <v>75.948205906220238</v>
      </c>
      <c r="G15" s="126">
        <v>86.496503078486469</v>
      </c>
      <c r="H15" s="125">
        <v>50.433078985357803</v>
      </c>
      <c r="I15" s="125">
        <v>45.286635302317478</v>
      </c>
      <c r="J15" s="126">
        <v>57.893407426117705</v>
      </c>
    </row>
    <row r="16" spans="1:13" s="309" customFormat="1" ht="15" customHeight="1" x14ac:dyDescent="0.2">
      <c r="A16" s="308" t="s">
        <v>99</v>
      </c>
      <c r="B16" s="121">
        <v>4183</v>
      </c>
      <c r="C16" s="122">
        <v>2881</v>
      </c>
      <c r="D16" s="123">
        <v>1302</v>
      </c>
      <c r="E16" s="121">
        <v>1736</v>
      </c>
      <c r="F16" s="122">
        <v>1305</v>
      </c>
      <c r="G16" s="123">
        <v>431</v>
      </c>
      <c r="H16" s="122">
        <v>2447</v>
      </c>
      <c r="I16" s="122">
        <v>1576</v>
      </c>
      <c r="J16" s="123">
        <v>871</v>
      </c>
    </row>
    <row r="17" spans="1:10" s="309" customFormat="1" ht="15" customHeight="1" x14ac:dyDescent="0.2">
      <c r="A17" s="308" t="s">
        <v>100</v>
      </c>
      <c r="B17" s="124">
        <v>7.6373927332481291</v>
      </c>
      <c r="C17" s="125">
        <v>8.4531424212194111</v>
      </c>
      <c r="D17" s="126">
        <v>6.2935034802784227</v>
      </c>
      <c r="E17" s="124">
        <v>3.8516151934682288</v>
      </c>
      <c r="F17" s="125">
        <v>4.6043114702042827</v>
      </c>
      <c r="G17" s="126">
        <v>2.5763643971546415</v>
      </c>
      <c r="H17" s="125">
        <v>25.232006599298824</v>
      </c>
      <c r="I17" s="125">
        <v>27.461230179473777</v>
      </c>
      <c r="J17" s="126">
        <v>22.000505178075272</v>
      </c>
    </row>
    <row r="18" spans="1:10" s="309" customFormat="1" ht="15" customHeight="1" x14ac:dyDescent="0.2">
      <c r="A18" s="307"/>
      <c r="B18" s="127"/>
      <c r="C18" s="128"/>
      <c r="D18" s="98"/>
      <c r="E18" s="127"/>
      <c r="F18" s="128"/>
      <c r="G18" s="98"/>
      <c r="H18" s="128"/>
      <c r="I18" s="128"/>
      <c r="J18" s="98"/>
    </row>
    <row r="19" spans="1:10" s="309" customFormat="1" ht="15" customHeight="1" x14ac:dyDescent="0.2">
      <c r="A19" s="307" t="s">
        <v>132</v>
      </c>
      <c r="B19" s="127"/>
      <c r="C19" s="128"/>
      <c r="D19" s="98"/>
      <c r="E19" s="127"/>
      <c r="F19" s="128"/>
      <c r="G19" s="98"/>
      <c r="H19" s="128"/>
      <c r="I19" s="128"/>
      <c r="J19" s="98"/>
    </row>
    <row r="20" spans="1:10" s="309" customFormat="1" ht="15" customHeight="1" x14ac:dyDescent="0.2">
      <c r="A20" s="308" t="s">
        <v>131</v>
      </c>
      <c r="B20" s="96">
        <v>40252</v>
      </c>
      <c r="C20" s="97">
        <v>23729</v>
      </c>
      <c r="D20" s="102">
        <v>16523</v>
      </c>
      <c r="E20" s="96">
        <v>35399</v>
      </c>
      <c r="F20" s="97">
        <v>21142</v>
      </c>
      <c r="G20" s="102">
        <v>14257</v>
      </c>
      <c r="H20" s="97">
        <v>4853</v>
      </c>
      <c r="I20" s="97">
        <v>2587</v>
      </c>
      <c r="J20" s="102">
        <v>2266</v>
      </c>
    </row>
    <row r="21" spans="1:10" s="309" customFormat="1" ht="15" customHeight="1" x14ac:dyDescent="0.2">
      <c r="A21" s="308" t="s">
        <v>98</v>
      </c>
      <c r="B21" s="127">
        <v>73.492788022640127</v>
      </c>
      <c r="C21" s="128">
        <v>69.623261545683931</v>
      </c>
      <c r="D21" s="98">
        <v>79.86755607115235</v>
      </c>
      <c r="E21" s="127">
        <v>78.538782392616255</v>
      </c>
      <c r="F21" s="128">
        <v>74.593374025332537</v>
      </c>
      <c r="G21" s="98">
        <v>85.223264988941366</v>
      </c>
      <c r="H21" s="128">
        <v>50.041245617653132</v>
      </c>
      <c r="I21" s="128">
        <v>45.077539641052446</v>
      </c>
      <c r="J21" s="98">
        <v>57.236675928264717</v>
      </c>
    </row>
    <row r="22" spans="1:10" s="309" customFormat="1" ht="15" customHeight="1" x14ac:dyDescent="0.2">
      <c r="A22" s="308" t="s">
        <v>99</v>
      </c>
      <c r="B22" s="96">
        <v>4608</v>
      </c>
      <c r="C22" s="97">
        <v>3201</v>
      </c>
      <c r="D22" s="102">
        <v>1407</v>
      </c>
      <c r="E22" s="96">
        <v>2245</v>
      </c>
      <c r="F22" s="97">
        <v>1690</v>
      </c>
      <c r="G22" s="102">
        <v>555</v>
      </c>
      <c r="H22" s="97">
        <v>2363</v>
      </c>
      <c r="I22" s="97">
        <v>1511</v>
      </c>
      <c r="J22" s="102">
        <v>852</v>
      </c>
    </row>
    <row r="23" spans="1:10" s="309" customFormat="1" ht="15" customHeight="1" x14ac:dyDescent="0.2">
      <c r="A23" s="308" t="s">
        <v>100</v>
      </c>
      <c r="B23" s="127">
        <v>8.4133649808289199</v>
      </c>
      <c r="C23" s="128">
        <v>9.3920544568980695</v>
      </c>
      <c r="D23" s="98">
        <v>6.8010440835266817</v>
      </c>
      <c r="E23" s="127">
        <v>4.9809194178203766</v>
      </c>
      <c r="F23" s="128">
        <v>5.962671559115126</v>
      </c>
      <c r="G23" s="98">
        <v>3.3175922051527285</v>
      </c>
      <c r="H23" s="128">
        <v>24.365848628583215</v>
      </c>
      <c r="I23" s="128">
        <v>26.328628680954868</v>
      </c>
      <c r="J23" s="98">
        <v>21.520586006567317</v>
      </c>
    </row>
    <row r="24" spans="1:10" s="309" customFormat="1" ht="15" customHeight="1" x14ac:dyDescent="0.2">
      <c r="A24" s="307"/>
      <c r="B24" s="127"/>
      <c r="C24" s="128"/>
      <c r="D24" s="98"/>
      <c r="E24" s="127"/>
      <c r="F24" s="128"/>
      <c r="G24" s="98"/>
      <c r="H24" s="128"/>
      <c r="I24" s="128"/>
      <c r="J24" s="98"/>
    </row>
    <row r="25" spans="1:10" s="309" customFormat="1" ht="15" customHeight="1" x14ac:dyDescent="0.2">
      <c r="A25" s="307" t="s">
        <v>133</v>
      </c>
      <c r="B25" s="127"/>
      <c r="C25" s="128"/>
      <c r="D25" s="98"/>
      <c r="E25" s="127"/>
      <c r="F25" s="128"/>
      <c r="G25" s="98"/>
      <c r="H25" s="128"/>
      <c r="I25" s="128"/>
      <c r="J25" s="98"/>
    </row>
    <row r="26" spans="1:10" s="309" customFormat="1" ht="15" customHeight="1" x14ac:dyDescent="0.2">
      <c r="A26" s="308" t="s">
        <v>131</v>
      </c>
      <c r="B26" s="96">
        <v>39694</v>
      </c>
      <c r="C26" s="97">
        <v>23540</v>
      </c>
      <c r="D26" s="102">
        <v>16154</v>
      </c>
      <c r="E26" s="96">
        <v>34903</v>
      </c>
      <c r="F26" s="97">
        <v>20940</v>
      </c>
      <c r="G26" s="102">
        <v>13963</v>
      </c>
      <c r="H26" s="97">
        <v>4791</v>
      </c>
      <c r="I26" s="97">
        <v>2600</v>
      </c>
      <c r="J26" s="102">
        <v>2191</v>
      </c>
    </row>
    <row r="27" spans="1:10" s="309" customFormat="1" ht="15" customHeight="1" x14ac:dyDescent="0.2">
      <c r="A27" s="308" t="s">
        <v>98</v>
      </c>
      <c r="B27" s="127">
        <v>72.473982106992878</v>
      </c>
      <c r="C27" s="128">
        <v>69.068716624611241</v>
      </c>
      <c r="D27" s="98">
        <v>78.083913379737041</v>
      </c>
      <c r="E27" s="127">
        <v>77.438320908768191</v>
      </c>
      <c r="F27" s="128">
        <v>73.880676004657232</v>
      </c>
      <c r="G27" s="98">
        <v>83.465837766752344</v>
      </c>
      <c r="H27" s="128">
        <v>49.401938544029697</v>
      </c>
      <c r="I27" s="128">
        <v>45.304059940756233</v>
      </c>
      <c r="J27" s="98">
        <v>55.34225814599646</v>
      </c>
    </row>
    <row r="28" spans="1:10" s="309" customFormat="1" ht="15" customHeight="1" x14ac:dyDescent="0.2">
      <c r="A28" s="308" t="s">
        <v>99</v>
      </c>
      <c r="B28" s="96">
        <v>5156</v>
      </c>
      <c r="C28" s="97">
        <v>3549</v>
      </c>
      <c r="D28" s="102">
        <v>1607</v>
      </c>
      <c r="E28" s="96">
        <v>2799</v>
      </c>
      <c r="F28" s="97">
        <v>2057</v>
      </c>
      <c r="G28" s="102">
        <v>742</v>
      </c>
      <c r="H28" s="97">
        <v>2357</v>
      </c>
      <c r="I28" s="97">
        <v>1492</v>
      </c>
      <c r="J28" s="102">
        <v>865</v>
      </c>
    </row>
    <row r="29" spans="1:10" s="309" customFormat="1" ht="15" customHeight="1" x14ac:dyDescent="0.2">
      <c r="A29" s="308" t="s">
        <v>100</v>
      </c>
      <c r="B29" s="129">
        <v>9.4139127259448596</v>
      </c>
      <c r="C29" s="130">
        <v>10.413121295698609</v>
      </c>
      <c r="D29" s="131">
        <v>7.7677880897138438</v>
      </c>
      <c r="E29" s="129">
        <v>6.210063897763578</v>
      </c>
      <c r="F29" s="130">
        <v>7.2575239036093571</v>
      </c>
      <c r="G29" s="131">
        <v>4.4354115607627476</v>
      </c>
      <c r="H29" s="128">
        <v>24.303980202103524</v>
      </c>
      <c r="I29" s="128">
        <v>25.997560550618577</v>
      </c>
      <c r="J29" s="98">
        <v>21.848951755493811</v>
      </c>
    </row>
    <row r="30" spans="1:10" ht="11.25" customHeight="1" x14ac:dyDescent="0.2">
      <c r="A30" s="259" t="s">
        <v>439</v>
      </c>
      <c r="B30" s="260"/>
      <c r="C30" s="260"/>
      <c r="D30" s="260"/>
      <c r="E30" s="260"/>
      <c r="F30" s="260"/>
      <c r="G30" s="260"/>
      <c r="H30" s="260"/>
      <c r="I30" s="260"/>
      <c r="J30" s="261" t="s">
        <v>6</v>
      </c>
    </row>
    <row r="32" spans="1:10" ht="20.25" customHeight="1" x14ac:dyDescent="0.2">
      <c r="A32" s="577" t="s">
        <v>134</v>
      </c>
      <c r="B32" s="577"/>
      <c r="C32" s="577"/>
      <c r="D32" s="577"/>
      <c r="E32" s="577"/>
      <c r="F32" s="577"/>
      <c r="G32" s="577"/>
      <c r="H32" s="577"/>
      <c r="I32" s="577"/>
      <c r="J32" s="577"/>
    </row>
    <row r="33" spans="1:10" ht="21" customHeight="1" x14ac:dyDescent="0.2">
      <c r="A33" s="577" t="s">
        <v>134</v>
      </c>
      <c r="B33" s="577"/>
      <c r="C33" s="577"/>
      <c r="D33" s="577"/>
      <c r="E33" s="577"/>
      <c r="F33" s="577"/>
      <c r="G33" s="577"/>
      <c r="H33" s="577"/>
      <c r="I33" s="577"/>
      <c r="J33" s="577"/>
    </row>
  </sheetData>
  <sheetProtection sheet="1" objects="1" scenarios="1"/>
  <mergeCells count="14">
    <mergeCell ref="A33:J33"/>
    <mergeCell ref="A32:J32"/>
    <mergeCell ref="B7:D8"/>
    <mergeCell ref="B9:B10"/>
    <mergeCell ref="A3:J3"/>
    <mergeCell ref="A7:A11"/>
    <mergeCell ref="C9:D9"/>
    <mergeCell ref="E9:E10"/>
    <mergeCell ref="F9:G9"/>
    <mergeCell ref="H9:H10"/>
    <mergeCell ref="I9:J9"/>
    <mergeCell ref="E8:G8"/>
    <mergeCell ref="H8:J8"/>
    <mergeCell ref="E7:J7"/>
  </mergeCells>
  <printOptions horizontalCentered="1"/>
  <pageMargins left="0.70866141732283472" right="0.39370078740157483" top="0.39370078740157483" bottom="0.39370078740157483" header="0.51181102362204722" footer="0.51181102362204722"/>
  <pageSetup paperSize="9" scale="71" orientation="portrait" cellComments="asDisplayed"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10">
    <pageSetUpPr autoPageBreaks="0"/>
  </sheetPr>
  <dimension ref="A1:AC67"/>
  <sheetViews>
    <sheetView showGridLines="0" zoomScaleNormal="100" workbookViewId="0">
      <pane xSplit="2" ySplit="16" topLeftCell="C17" activePane="bottomRight" state="frozen"/>
      <selection pane="topRight" activeCell="C1" sqref="C1"/>
      <selection pane="bottomLeft" activeCell="A17" sqref="A17"/>
      <selection pane="bottomRight"/>
    </sheetView>
  </sheetViews>
  <sheetFormatPr baseColWidth="10" defaultColWidth="9" defaultRowHeight="14.25" customHeight="1" x14ac:dyDescent="0.2"/>
  <cols>
    <col min="1" max="1" width="70.75" style="248" customWidth="1"/>
    <col min="2" max="2" width="1.375" style="248" bestFit="1" customWidth="1"/>
    <col min="3" max="29" width="11.125" style="248" customWidth="1"/>
    <col min="30" max="16384" width="9" style="248"/>
  </cols>
  <sheetData>
    <row r="1" spans="1:29" ht="33.75" customHeight="1" x14ac:dyDescent="0.2">
      <c r="A1" s="338"/>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9" t="s">
        <v>183</v>
      </c>
    </row>
    <row r="2" spans="1:29" ht="11.25" customHeight="1" x14ac:dyDescent="0.2">
      <c r="M2" s="249"/>
      <c r="N2" s="249"/>
      <c r="O2" s="249"/>
    </row>
    <row r="3" spans="1:29" ht="15" customHeight="1" x14ac:dyDescent="0.2">
      <c r="A3" s="553" t="s">
        <v>145</v>
      </c>
      <c r="B3" s="553"/>
      <c r="C3" s="554"/>
      <c r="D3" s="554"/>
      <c r="E3" s="554"/>
      <c r="F3" s="554"/>
      <c r="G3" s="554"/>
      <c r="H3" s="554"/>
      <c r="I3" s="554"/>
      <c r="J3" s="554"/>
      <c r="K3" s="554"/>
      <c r="M3" s="249"/>
      <c r="N3" s="249"/>
      <c r="O3" s="249"/>
    </row>
    <row r="4" spans="1:29" ht="20.25" customHeight="1" x14ac:dyDescent="0.2">
      <c r="A4" s="250" t="s">
        <v>2</v>
      </c>
      <c r="B4" s="250"/>
      <c r="C4" s="251"/>
      <c r="D4" s="251"/>
      <c r="E4" s="251"/>
      <c r="F4" s="251"/>
      <c r="G4" s="251"/>
      <c r="H4" s="251"/>
      <c r="I4" s="251"/>
      <c r="J4" s="251"/>
      <c r="K4" s="251"/>
    </row>
    <row r="5" spans="1:29" x14ac:dyDescent="0.2">
      <c r="A5" s="252" t="str">
        <f>'1 - Zugang'!A4</f>
        <v>Deutschland (Gebietsstand Juni 2024)</v>
      </c>
      <c r="B5" s="252"/>
    </row>
    <row r="6" spans="1:29" x14ac:dyDescent="0.2">
      <c r="A6" s="252" t="str">
        <f>'1 - Zugang'!A5</f>
        <v>März 2024; Datenstand: Juni 2024</v>
      </c>
      <c r="B6" s="252"/>
      <c r="Z6" s="368"/>
    </row>
    <row r="7" spans="1:29" ht="8.25" customHeight="1" x14ac:dyDescent="0.2">
      <c r="A7" s="252"/>
      <c r="B7" s="252"/>
    </row>
    <row r="8" spans="1:29" ht="21.75" customHeight="1" x14ac:dyDescent="0.2">
      <c r="A8" s="585" t="s">
        <v>311</v>
      </c>
      <c r="B8" s="585"/>
      <c r="C8" s="585"/>
      <c r="D8" s="585"/>
      <c r="E8" s="585"/>
      <c r="F8" s="585"/>
      <c r="G8" s="585"/>
      <c r="H8" s="585"/>
      <c r="I8" s="585"/>
      <c r="J8" s="585"/>
      <c r="K8" s="585"/>
    </row>
    <row r="9" spans="1:29" x14ac:dyDescent="0.2">
      <c r="A9" s="586"/>
      <c r="B9" s="586"/>
      <c r="C9" s="586"/>
      <c r="D9" s="586"/>
      <c r="E9" s="586"/>
      <c r="F9" s="586"/>
      <c r="G9" s="586"/>
      <c r="H9" s="586"/>
      <c r="I9" s="586"/>
      <c r="J9" s="586"/>
      <c r="K9" s="586"/>
      <c r="L9" s="365"/>
      <c r="M9" s="365"/>
      <c r="N9" s="365"/>
      <c r="O9" s="365"/>
      <c r="P9" s="365"/>
      <c r="Q9" s="365"/>
      <c r="R9" s="365"/>
      <c r="S9" s="365"/>
      <c r="T9" s="365"/>
      <c r="U9" s="365"/>
      <c r="V9" s="365"/>
      <c r="W9" s="365"/>
      <c r="X9" s="365"/>
      <c r="Y9" s="365"/>
      <c r="Z9" s="365"/>
      <c r="AA9" s="365"/>
      <c r="AB9" s="365"/>
      <c r="AC9" s="365"/>
    </row>
    <row r="10" spans="1:29" ht="11.25" customHeight="1" x14ac:dyDescent="0.2">
      <c r="A10" s="253"/>
      <c r="B10" s="253"/>
    </row>
    <row r="11" spans="1:29" ht="11.25" customHeight="1" x14ac:dyDescent="0.2">
      <c r="A11" s="590" t="s">
        <v>23</v>
      </c>
      <c r="B11" s="591"/>
      <c r="C11" s="599" t="s">
        <v>2</v>
      </c>
      <c r="D11" s="600"/>
      <c r="E11" s="600"/>
      <c r="F11" s="600"/>
      <c r="G11" s="600"/>
      <c r="H11" s="600"/>
      <c r="I11" s="600"/>
      <c r="J11" s="600"/>
      <c r="K11" s="600"/>
      <c r="L11" s="587" t="s">
        <v>52</v>
      </c>
      <c r="M11" s="587"/>
      <c r="N11" s="587"/>
      <c r="O11" s="587"/>
      <c r="P11" s="587"/>
      <c r="Q11" s="587"/>
      <c r="R11" s="587"/>
      <c r="S11" s="587"/>
      <c r="T11" s="587"/>
      <c r="U11" s="587"/>
      <c r="V11" s="587"/>
      <c r="W11" s="587"/>
      <c r="X11" s="587"/>
      <c r="Y11" s="587"/>
      <c r="Z11" s="587"/>
      <c r="AA11" s="587"/>
      <c r="AB11" s="587"/>
      <c r="AC11" s="587"/>
    </row>
    <row r="12" spans="1:29" ht="11.25" customHeight="1" x14ac:dyDescent="0.2">
      <c r="A12" s="592"/>
      <c r="B12" s="593"/>
      <c r="C12" s="599"/>
      <c r="D12" s="600"/>
      <c r="E12" s="600"/>
      <c r="F12" s="600"/>
      <c r="G12" s="600"/>
      <c r="H12" s="600"/>
      <c r="I12" s="600"/>
      <c r="J12" s="600"/>
      <c r="K12" s="600"/>
      <c r="L12" s="587" t="s">
        <v>0</v>
      </c>
      <c r="M12" s="587"/>
      <c r="N12" s="587"/>
      <c r="O12" s="587"/>
      <c r="P12" s="587"/>
      <c r="Q12" s="587"/>
      <c r="R12" s="587"/>
      <c r="S12" s="587"/>
      <c r="T12" s="587"/>
      <c r="U12" s="587" t="s">
        <v>1</v>
      </c>
      <c r="V12" s="587"/>
      <c r="W12" s="587"/>
      <c r="X12" s="587"/>
      <c r="Y12" s="587"/>
      <c r="Z12" s="587"/>
      <c r="AA12" s="587"/>
      <c r="AB12" s="587"/>
      <c r="AC12" s="587"/>
    </row>
    <row r="13" spans="1:29" x14ac:dyDescent="0.2">
      <c r="A13" s="592"/>
      <c r="B13" s="593"/>
      <c r="C13" s="597" t="s">
        <v>2</v>
      </c>
      <c r="D13" s="588"/>
      <c r="E13" s="588"/>
      <c r="F13" s="588" t="s">
        <v>21</v>
      </c>
      <c r="G13" s="588"/>
      <c r="H13" s="588"/>
      <c r="I13" s="589"/>
      <c r="J13" s="589"/>
      <c r="K13" s="589"/>
      <c r="L13" s="588" t="s">
        <v>2</v>
      </c>
      <c r="M13" s="588"/>
      <c r="N13" s="588"/>
      <c r="O13" s="588" t="s">
        <v>21</v>
      </c>
      <c r="P13" s="588"/>
      <c r="Q13" s="588"/>
      <c r="R13" s="589"/>
      <c r="S13" s="589"/>
      <c r="T13" s="589"/>
      <c r="U13" s="588" t="s">
        <v>2</v>
      </c>
      <c r="V13" s="588"/>
      <c r="W13" s="588"/>
      <c r="X13" s="588" t="s">
        <v>21</v>
      </c>
      <c r="Y13" s="588"/>
      <c r="Z13" s="588"/>
      <c r="AA13" s="589"/>
      <c r="AB13" s="589"/>
      <c r="AC13" s="589"/>
    </row>
    <row r="14" spans="1:29" x14ac:dyDescent="0.2">
      <c r="A14" s="592"/>
      <c r="B14" s="593"/>
      <c r="C14" s="598"/>
      <c r="D14" s="589"/>
      <c r="E14" s="589"/>
      <c r="F14" s="588" t="s">
        <v>11</v>
      </c>
      <c r="G14" s="588"/>
      <c r="H14" s="588"/>
      <c r="I14" s="588" t="s">
        <v>12</v>
      </c>
      <c r="J14" s="588"/>
      <c r="K14" s="588"/>
      <c r="L14" s="589"/>
      <c r="M14" s="589"/>
      <c r="N14" s="589"/>
      <c r="O14" s="588" t="s">
        <v>11</v>
      </c>
      <c r="P14" s="588"/>
      <c r="Q14" s="588"/>
      <c r="R14" s="588" t="s">
        <v>12</v>
      </c>
      <c r="S14" s="588"/>
      <c r="T14" s="588"/>
      <c r="U14" s="589"/>
      <c r="V14" s="589"/>
      <c r="W14" s="589"/>
      <c r="X14" s="588" t="s">
        <v>11</v>
      </c>
      <c r="Y14" s="588"/>
      <c r="Z14" s="588"/>
      <c r="AA14" s="588" t="s">
        <v>12</v>
      </c>
      <c r="AB14" s="588"/>
      <c r="AC14" s="588"/>
    </row>
    <row r="15" spans="1:29" ht="41.25" customHeight="1" x14ac:dyDescent="0.2">
      <c r="A15" s="592"/>
      <c r="B15" s="593"/>
      <c r="C15" s="400" t="s">
        <v>8</v>
      </c>
      <c r="D15" s="254" t="s">
        <v>9</v>
      </c>
      <c r="E15" s="254" t="s">
        <v>87</v>
      </c>
      <c r="F15" s="254" t="s">
        <v>8</v>
      </c>
      <c r="G15" s="254" t="s">
        <v>9</v>
      </c>
      <c r="H15" s="254" t="s">
        <v>88</v>
      </c>
      <c r="I15" s="254" t="s">
        <v>8</v>
      </c>
      <c r="J15" s="254" t="s">
        <v>9</v>
      </c>
      <c r="K15" s="254" t="s">
        <v>89</v>
      </c>
      <c r="L15" s="254" t="s">
        <v>8</v>
      </c>
      <c r="M15" s="254" t="s">
        <v>9</v>
      </c>
      <c r="N15" s="254" t="s">
        <v>262</v>
      </c>
      <c r="O15" s="254" t="s">
        <v>8</v>
      </c>
      <c r="P15" s="254" t="s">
        <v>9</v>
      </c>
      <c r="Q15" s="254" t="s">
        <v>263</v>
      </c>
      <c r="R15" s="254" t="s">
        <v>8</v>
      </c>
      <c r="S15" s="254" t="s">
        <v>9</v>
      </c>
      <c r="T15" s="254" t="s">
        <v>264</v>
      </c>
      <c r="U15" s="254" t="s">
        <v>8</v>
      </c>
      <c r="V15" s="254" t="s">
        <v>9</v>
      </c>
      <c r="W15" s="254" t="s">
        <v>265</v>
      </c>
      <c r="X15" s="254" t="s">
        <v>8</v>
      </c>
      <c r="Y15" s="254" t="s">
        <v>9</v>
      </c>
      <c r="Z15" s="254" t="s">
        <v>266</v>
      </c>
      <c r="AA15" s="254" t="s">
        <v>8</v>
      </c>
      <c r="AB15" s="254" t="s">
        <v>9</v>
      </c>
      <c r="AC15" s="254" t="s">
        <v>267</v>
      </c>
    </row>
    <row r="16" spans="1:29" s="258" customFormat="1" ht="11.25" customHeight="1" x14ac:dyDescent="0.2">
      <c r="A16" s="594"/>
      <c r="B16" s="595"/>
      <c r="C16" s="401">
        <v>1</v>
      </c>
      <c r="D16" s="256">
        <v>2</v>
      </c>
      <c r="E16" s="256">
        <v>3</v>
      </c>
      <c r="F16" s="256">
        <v>4</v>
      </c>
      <c r="G16" s="256">
        <v>5</v>
      </c>
      <c r="H16" s="256">
        <v>6</v>
      </c>
      <c r="I16" s="256">
        <v>7</v>
      </c>
      <c r="J16" s="256">
        <v>8</v>
      </c>
      <c r="K16" s="256">
        <v>9</v>
      </c>
      <c r="L16" s="256">
        <v>10</v>
      </c>
      <c r="M16" s="256">
        <v>11</v>
      </c>
      <c r="N16" s="256">
        <v>12</v>
      </c>
      <c r="O16" s="256">
        <v>13</v>
      </c>
      <c r="P16" s="256">
        <v>14</v>
      </c>
      <c r="Q16" s="256">
        <v>15</v>
      </c>
      <c r="R16" s="256">
        <v>16</v>
      </c>
      <c r="S16" s="256">
        <v>17</v>
      </c>
      <c r="T16" s="256">
        <v>18</v>
      </c>
      <c r="U16" s="256">
        <v>19</v>
      </c>
      <c r="V16" s="256">
        <v>20</v>
      </c>
      <c r="W16" s="256">
        <v>21</v>
      </c>
      <c r="X16" s="256">
        <v>22</v>
      </c>
      <c r="Y16" s="256">
        <v>23</v>
      </c>
      <c r="Z16" s="256">
        <v>24</v>
      </c>
      <c r="AA16" s="256">
        <v>25</v>
      </c>
      <c r="AB16" s="256">
        <v>26</v>
      </c>
      <c r="AC16" s="257">
        <v>27</v>
      </c>
    </row>
    <row r="17" spans="1:29" ht="15" customHeight="1" x14ac:dyDescent="0.2">
      <c r="A17" s="320" t="s">
        <v>190</v>
      </c>
      <c r="B17" s="402"/>
      <c r="C17" s="132">
        <f>INDEX('HB_6-7'!$C$20:$TV$57,MATCH($A17,'HB_6-7'!$A$20:$A$57,0),MATCH($A$4,'HB_6-7'!$C$14:$TV$14,0)+MATCH(C$11,'HB_6-7'!$C$15:$BD$15,0)+MATCH(C$13,'HB_6-7'!$C$16:$T$16,0)+MATCH("Eintritte",'HB_6-7'!$C$17:$H$17,0)+COLUMN()-6)</f>
        <v>6183</v>
      </c>
      <c r="D17" s="132">
        <f>INDEX('HB_6-7'!$C$20:$TV$57,MATCH($A17,'HB_6-7'!$A$20:$A$57,0),MATCH($A$4,'HB_6-7'!$C$14:$TV$14,0)+MATCH(C$11,'HB_6-7'!$C$15:$BD$15,0)+MATCH(C$13,'HB_6-7'!$C$16:$T$16,0)+MATCH("Eintritte",'HB_6-7'!$C$17:$H$17,0)+COLUMN()-6)</f>
        <v>18857</v>
      </c>
      <c r="E17" s="133">
        <f>INDEX('HB_6-7'!$C$20:$TV$57,MATCH($A17,'HB_6-7'!$A$20:$A$57,0),MATCH($A$4,'HB_6-7'!$C$14:$TV$14,0)+MATCH(C$11,'HB_6-7'!$C$15:$BD$15,0)+MATCH(C$13,'HB_6-7'!$C$16:$T$16,0)+MATCH("Eintritte",'HB_6-7'!$C$17:$H$17,0)+COLUMN()-6)</f>
        <v>-2.9540425093922082</v>
      </c>
      <c r="F17" s="134">
        <f>INDEX('HB_6-7'!$C$20:$TV$57,MATCH($A17,'HB_6-7'!$A$20:$A$57,0),MATCH($A$4,'HB_6-7'!$C$14:$TV$14,0)+MATCH(C$11,'HB_6-7'!$C$15:$BD$15,0)+MATCH(F$14,'HB_6-7'!$C$16:$T$16,0)+MATCH("Eintritte",'HB_6-7'!$C$17:$H$17,0)+COLUMN()-9)</f>
        <v>3707</v>
      </c>
      <c r="G17" s="132">
        <f>INDEX('HB_6-7'!$C$20:$TV$57,MATCH($A17,'HB_6-7'!$A$20:$A$57,0),MATCH($A$4,'HB_6-7'!$C$14:$TV$14,0)+MATCH(C$11,'HB_6-7'!$C$15:$BD$15,0)+MATCH(F$14,'HB_6-7'!$C$16:$T$16,0)+MATCH("Eintritte",'HB_6-7'!$C$17:$H$17,0)+COLUMN()-9)</f>
        <v>11131</v>
      </c>
      <c r="H17" s="135">
        <f>INDEX('HB_6-7'!$C$20:$TV$57,MATCH($A17,'HB_6-7'!$A$20:$A$57,0),MATCH($A$4,'HB_6-7'!$C$14:$TV$14,0)+MATCH(C$11,'HB_6-7'!$C$15:$BD$15,0)+MATCH(F$14,'HB_6-7'!$C$16:$T$16,0)+MATCH("Eintritte",'HB_6-7'!$C$17:$H$17,0)+COLUMN()-9)</f>
        <v>-2.8454220127433012</v>
      </c>
      <c r="I17" s="134">
        <f>INDEX('HB_6-7'!$C$20:$TV$57,MATCH($A17,'HB_6-7'!$A$20:$A$57,0),MATCH($A$4,'HB_6-7'!$C$14:$TV$14,0)+MATCH(C$11,'HB_6-7'!$C$15:$BD$15,0)+MATCH(I$14,'HB_6-7'!$C$16:$T$16,0)+MATCH("Eintritte",'HB_6-7'!$C$17:$H$17,0)+COLUMN()-12)</f>
        <v>2476</v>
      </c>
      <c r="J17" s="132">
        <f>INDEX('HB_6-7'!$C$20:$TV$57,MATCH($A17,'HB_6-7'!$A$20:$A$57,0),MATCH($A$4,'HB_6-7'!$C$14:$TV$14,0)+MATCH(C$11,'HB_6-7'!$C$15:$BD$15,0)+MATCH(I$14,'HB_6-7'!$C$16:$T$16,0)+MATCH("Eintritte",'HB_6-7'!$C$17:$H$17,0)+COLUMN()-12)</f>
        <v>7726</v>
      </c>
      <c r="K17" s="136">
        <f>INDEX('HB_6-7'!$C$20:$TV$57,MATCH($A17,'HB_6-7'!$A$20:$A$57,0),MATCH($A$4,'HB_6-7'!$C$14:$TV$14,0)+MATCH(C$11,'HB_6-7'!$C$15:$BD$15,0)+MATCH(I$14,'HB_6-7'!$C$16:$T$16,0)+MATCH("Eintritte",'HB_6-7'!$C$17:$H$17,0)+COLUMN()-12)</f>
        <v>-3.1101078505141713</v>
      </c>
      <c r="L17" s="132">
        <f>INDEX('HB_6-7'!$C$20:$TV$57,MATCH($A17,'HB_6-7'!$A$20:$A$57,0),MATCH($A$4,'HB_6-7'!$C$14:$TV$14,0)+MATCH(L$12,'HB_6-7'!$C$15:$BD$15,0)+MATCH(L$13,'HB_6-7'!$C$16:$T$16,0)+MATCH("Eintritte",'HB_6-7'!$C$17:$H$17,0)+COLUMN()-15)</f>
        <v>4967</v>
      </c>
      <c r="M17" s="132">
        <f>INDEX('HB_6-7'!$C$20:$TV$57,MATCH($A17,'HB_6-7'!$A$20:$A$57,0),MATCH($A$4,'HB_6-7'!$C$14:$TV$14,0)+MATCH(L$12,'HB_6-7'!$C$15:$BD$15,0)+MATCH(L$13,'HB_6-7'!$C$16:$T$16,0)+MATCH("Eintritte",'HB_6-7'!$C$17:$H$17,0)+COLUMN()-15)</f>
        <v>14987</v>
      </c>
      <c r="N17" s="135">
        <f>INDEX('HB_6-7'!$C$20:$TV$57,MATCH($A17,'HB_6-7'!$A$20:$A$57,0),MATCH($A$4,'HB_6-7'!$C$14:$TV$14,0)+MATCH(L$12,'HB_6-7'!$C$15:$BD$15,0)+MATCH(L$13,'HB_6-7'!$C$16:$T$16,0)+MATCH("Eintritte",'HB_6-7'!$C$17:$H$17,0)+COLUMN()-15)</f>
        <v>-2.0013342228152101E-2</v>
      </c>
      <c r="O17" s="134">
        <f>INDEX('HB_6-7'!$C$20:$TV$57,MATCH($A17,'HB_6-7'!$A$20:$A$57,0),MATCH($A$4,'HB_6-7'!$C$14:$TV$14,0)+MATCH(L$12,'HB_6-7'!$C$15:$BD$15,0)+MATCH(O$14,'HB_6-7'!$C$16:$T$16,0)+MATCH("Eintritte",'HB_6-7'!$C$17:$H$17,0)+COLUMN()-18)</f>
        <v>3018</v>
      </c>
      <c r="P17" s="132">
        <f>INDEX('HB_6-7'!$C$20:$TV$57,MATCH($A17,'HB_6-7'!$A$20:$A$57,0),MATCH($A$4,'HB_6-7'!$C$14:$TV$14,0)+MATCH(L$12,'HB_6-7'!$C$15:$BD$15,0)+MATCH(O$14,'HB_6-7'!$C$16:$T$16,0)+MATCH("Eintritte",'HB_6-7'!$C$17:$H$17,0)+COLUMN()-18)</f>
        <v>9034</v>
      </c>
      <c r="Q17" s="135">
        <f>INDEX('HB_6-7'!$C$20:$TV$57,MATCH($A17,'HB_6-7'!$A$20:$A$57,0),MATCH($A$4,'HB_6-7'!$C$14:$TV$14,0)+MATCH(L$12,'HB_6-7'!$C$15:$BD$15,0)+MATCH(O$14,'HB_6-7'!$C$16:$T$16,0)+MATCH("Eintritte",'HB_6-7'!$C$17:$H$17,0)+COLUMN()-18)</f>
        <v>-0.58325079784307254</v>
      </c>
      <c r="R17" s="134">
        <f>INDEX('HB_6-7'!$C$20:$TV$57,MATCH($A17,'HB_6-7'!$A$20:$A$57,0),MATCH($A$4,'HB_6-7'!$C$14:$TV$14,0)+MATCH(L$12,'HB_6-7'!$C$15:$BD$15,0)+MATCH(R$14,'HB_6-7'!$C$16:$T$16,0)+MATCH("Eintritte",'HB_6-7'!$C$17:$H$17,0)+COLUMN()-21)</f>
        <v>1949</v>
      </c>
      <c r="S17" s="132">
        <f>INDEX('HB_6-7'!$C$20:$TV$57,MATCH($A17,'HB_6-7'!$A$20:$A$57,0),MATCH($A$4,'HB_6-7'!$C$14:$TV$14,0)+MATCH(L$12,'HB_6-7'!$C$15:$BD$15,0)+MATCH(R$14,'HB_6-7'!$C$16:$T$16,0)+MATCH("Eintritte",'HB_6-7'!$C$17:$H$17,0)+COLUMN()-21)</f>
        <v>5953</v>
      </c>
      <c r="T17" s="136">
        <f>INDEX('HB_6-7'!$C$20:$TV$57,MATCH($A17,'HB_6-7'!$A$20:$A$57,0),MATCH($A$4,'HB_6-7'!$C$14:$TV$14,0)+MATCH(L$12,'HB_6-7'!$C$15:$BD$15,0)+MATCH(R$14,'HB_6-7'!$C$16:$T$16,0)+MATCH("Eintritte",'HB_6-7'!$C$17:$H$17,0)+COLUMN()-21)</f>
        <v>0.8470269354565475</v>
      </c>
      <c r="U17" s="132">
        <f>INDEX('HB_6-7'!$C$20:$TV$57,MATCH($A17,'HB_6-7'!$A$20:$A$57,0),MATCH($A$4,'HB_6-7'!$C$14:$TV$14,0)+MATCH(U$12,'HB_6-7'!$C$15:$BD$15,0)+MATCH(U$13,'HB_6-7'!$C$16:$T$16,0)+MATCH("Eintritte",'HB_6-7'!$C$17:$H$17,0)+COLUMN()-24)</f>
        <v>1216</v>
      </c>
      <c r="V17" s="132">
        <f>INDEX('HB_6-7'!$C$20:$TV$57,MATCH($A17,'HB_6-7'!$A$20:$A$57,0),MATCH($A$4,'HB_6-7'!$C$14:$TV$14,0)+MATCH(U$12,'HB_6-7'!$C$15:$BD$15,0)+MATCH(U$13,'HB_6-7'!$C$16:$T$16,0)+MATCH("Eintritte",'HB_6-7'!$C$17:$H$17,0)+COLUMN()-24)</f>
        <v>3870</v>
      </c>
      <c r="W17" s="135">
        <f>INDEX('HB_6-7'!$C$20:$TV$57,MATCH($A17,'HB_6-7'!$A$20:$A$57,0),MATCH($A$4,'HB_6-7'!$C$14:$TV$14,0)+MATCH(U$12,'HB_6-7'!$C$15:$BD$15,0)+MATCH(U$13,'HB_6-7'!$C$16:$T$16,0)+MATCH("Eintritte",'HB_6-7'!$C$17:$H$17,0)+COLUMN()-24)</f>
        <v>-12.857464535014637</v>
      </c>
      <c r="X17" s="134">
        <f>INDEX('HB_6-7'!$C$20:$TV$57,MATCH($A17,'HB_6-7'!$A$20:$A$57,0),MATCH($A$4,'HB_6-7'!$C$14:$TV$14,0)+MATCH(U$12,'HB_6-7'!$C$15:$BD$15,0)+MATCH(X$14,'HB_6-7'!$C$16:$T$16,0)+MATCH("Eintritte",'HB_6-7'!$C$17:$H$17,0)+COLUMN()-27)</f>
        <v>689</v>
      </c>
      <c r="Y17" s="132">
        <f>INDEX('HB_6-7'!$C$20:$TV$57,MATCH($A17,'HB_6-7'!$A$20:$A$57,0),MATCH($A$4,'HB_6-7'!$C$14:$TV$14,0)+MATCH(U$12,'HB_6-7'!$C$15:$BD$15,0)+MATCH(X$14,'HB_6-7'!$C$16:$T$16,0)+MATCH("Eintritte",'HB_6-7'!$C$17:$H$17,0)+COLUMN()-27)</f>
        <v>2097</v>
      </c>
      <c r="Z17" s="135">
        <f>INDEX('HB_6-7'!$C$20:$TV$57,MATCH($A17,'HB_6-7'!$A$20:$A$57,0),MATCH($A$4,'HB_6-7'!$C$14:$TV$14,0)+MATCH(U$12,'HB_6-7'!$C$15:$BD$15,0)+MATCH(X$14,'HB_6-7'!$C$16:$T$16,0)+MATCH("Eintritte",'HB_6-7'!$C$17:$H$17,0)+COLUMN()-27)</f>
        <v>-11.518987341772153</v>
      </c>
      <c r="AA17" s="134">
        <f>INDEX('HB_6-7'!$C$20:$TV$57,MATCH($A17,'HB_6-7'!$A$20:$A$57,0),MATCH($A$4,'HB_6-7'!$C$14:$TV$14,0)+MATCH(U$12,'HB_6-7'!$C$15:$BD$15,0)+MATCH(AA$14,'HB_6-7'!$C$16:$T$16,0)+MATCH("Eintritte",'HB_6-7'!$C$17:$H$17,0)+COLUMN()-30)</f>
        <v>527</v>
      </c>
      <c r="AB17" s="132">
        <f>INDEX('HB_6-7'!$C$20:$TV$57,MATCH($A17,'HB_6-7'!$A$20:$A$57,0),MATCH($A$4,'HB_6-7'!$C$14:$TV$14,0)+MATCH(U$12,'HB_6-7'!$C$15:$BD$15,0)+MATCH(AA$14,'HB_6-7'!$C$16:$T$16,0)+MATCH("Eintritte",'HB_6-7'!$C$17:$H$17,0)+COLUMN()-30)</f>
        <v>1773</v>
      </c>
      <c r="AC17" s="136">
        <f>INDEX('HB_6-7'!$C$20:$TV$57,MATCH($A17,'HB_6-7'!$A$20:$A$57,0),MATCH($A$4,'HB_6-7'!$C$14:$TV$14,0)+MATCH(U$12,'HB_6-7'!$C$15:$BD$15,0)+MATCH(AA$14,'HB_6-7'!$C$16:$T$16,0)+MATCH("Eintritte",'HB_6-7'!$C$17:$H$17,0)+COLUMN()-30)</f>
        <v>-14.389183969097056</v>
      </c>
    </row>
    <row r="18" spans="1:29" ht="15" customHeight="1" x14ac:dyDescent="0.2">
      <c r="A18" s="321" t="s">
        <v>136</v>
      </c>
      <c r="B18" s="386"/>
      <c r="C18" s="132">
        <f>INDEX('HB_6-7'!$C$20:$TV$57,MATCH($A18,'HB_6-7'!$A$20:$A$57,0),MATCH($A$4,'HB_6-7'!$C$14:$TV$14,0)+MATCH(C$11,'HB_6-7'!$C$15:$BD$15,0)+MATCH(C$13,'HB_6-7'!$C$16:$T$16,0)+MATCH("Eintritte",'HB_6-7'!$C$17:$H$17,0)+COLUMN()-6)</f>
        <v>2654</v>
      </c>
      <c r="D18" s="132">
        <f>INDEX('HB_6-7'!$C$20:$TV$57,MATCH($A18,'HB_6-7'!$A$20:$A$57,0),MATCH($A$4,'HB_6-7'!$C$14:$TV$14,0)+MATCH(C$11,'HB_6-7'!$C$15:$BD$15,0)+MATCH(C$13,'HB_6-7'!$C$16:$T$16,0)+MATCH("Eintritte",'HB_6-7'!$C$17:$H$17,0)+COLUMN()-6)</f>
        <v>7336</v>
      </c>
      <c r="E18" s="133">
        <f>INDEX('HB_6-7'!$C$20:$TV$57,MATCH($A18,'HB_6-7'!$A$20:$A$57,0),MATCH($A$4,'HB_6-7'!$C$14:$TV$14,0)+MATCH(C$11,'HB_6-7'!$C$15:$BD$15,0)+MATCH(C$13,'HB_6-7'!$C$16:$T$16,0)+MATCH("Eintritte",'HB_6-7'!$C$17:$H$17,0)+COLUMN()-6)</f>
        <v>-7.548834278512917</v>
      </c>
      <c r="F18" s="134">
        <f>INDEX('HB_6-7'!$C$20:$TV$57,MATCH($A18,'HB_6-7'!$A$20:$A$57,0),MATCH($A$4,'HB_6-7'!$C$14:$TV$14,0)+MATCH(C$11,'HB_6-7'!$C$15:$BD$15,0)+MATCH(F$14,'HB_6-7'!$C$16:$T$16,0)+MATCH("Eintritte",'HB_6-7'!$C$17:$H$17,0)+COLUMN()-9)</f>
        <v>1685</v>
      </c>
      <c r="G18" s="132">
        <f>INDEX('HB_6-7'!$C$20:$TV$57,MATCH($A18,'HB_6-7'!$A$20:$A$57,0),MATCH($A$4,'HB_6-7'!$C$14:$TV$14,0)+MATCH(C$11,'HB_6-7'!$C$15:$BD$15,0)+MATCH(F$14,'HB_6-7'!$C$16:$T$16,0)+MATCH("Eintritte",'HB_6-7'!$C$17:$H$17,0)+COLUMN()-9)</f>
        <v>4635</v>
      </c>
      <c r="H18" s="135">
        <f>INDEX('HB_6-7'!$C$20:$TV$57,MATCH($A18,'HB_6-7'!$A$20:$A$57,0),MATCH($A$4,'HB_6-7'!$C$14:$TV$14,0)+MATCH(C$11,'HB_6-7'!$C$15:$BD$15,0)+MATCH(F$14,'HB_6-7'!$C$16:$T$16,0)+MATCH("Eintritte",'HB_6-7'!$C$17:$H$17,0)+COLUMN()-9)</f>
        <v>-7.5956937799043054</v>
      </c>
      <c r="I18" s="134">
        <f>INDEX('HB_6-7'!$C$20:$TV$57,MATCH($A18,'HB_6-7'!$A$20:$A$57,0),MATCH($A$4,'HB_6-7'!$C$14:$TV$14,0)+MATCH(C$11,'HB_6-7'!$C$15:$BD$15,0)+MATCH(I$14,'HB_6-7'!$C$16:$T$16,0)+MATCH("Eintritte",'HB_6-7'!$C$17:$H$17,0)+COLUMN()-12)</f>
        <v>969</v>
      </c>
      <c r="J18" s="132">
        <f>INDEX('HB_6-7'!$C$20:$TV$57,MATCH($A18,'HB_6-7'!$A$20:$A$57,0),MATCH($A$4,'HB_6-7'!$C$14:$TV$14,0)+MATCH(C$11,'HB_6-7'!$C$15:$BD$15,0)+MATCH(I$14,'HB_6-7'!$C$16:$T$16,0)+MATCH("Eintritte",'HB_6-7'!$C$17:$H$17,0)+COLUMN()-12)</f>
        <v>2701</v>
      </c>
      <c r="K18" s="136">
        <f>INDEX('HB_6-7'!$C$20:$TV$57,MATCH($A18,'HB_6-7'!$A$20:$A$57,0),MATCH($A$4,'HB_6-7'!$C$14:$TV$14,0)+MATCH(C$11,'HB_6-7'!$C$15:$BD$15,0)+MATCH(I$14,'HB_6-7'!$C$16:$T$16,0)+MATCH("Eintritte",'HB_6-7'!$C$17:$H$17,0)+COLUMN()-12)</f>
        <v>-7.468311065433368</v>
      </c>
      <c r="L18" s="132">
        <f>INDEX('HB_6-7'!$C$20:$TV$57,MATCH($A18,'HB_6-7'!$A$20:$A$57,0),MATCH($A$4,'HB_6-7'!$C$14:$TV$14,0)+MATCH(L$12,'HB_6-7'!$C$15:$BD$15,0)+MATCH(L$13,'HB_6-7'!$C$16:$T$16,0)+MATCH("Eintritte",'HB_6-7'!$C$17:$H$17,0)+COLUMN()-15)</f>
        <v>1553</v>
      </c>
      <c r="M18" s="132">
        <f>INDEX('HB_6-7'!$C$20:$TV$57,MATCH($A18,'HB_6-7'!$A$20:$A$57,0),MATCH($A$4,'HB_6-7'!$C$14:$TV$14,0)+MATCH(L$12,'HB_6-7'!$C$15:$BD$15,0)+MATCH(L$13,'HB_6-7'!$C$16:$T$16,0)+MATCH("Eintritte",'HB_6-7'!$C$17:$H$17,0)+COLUMN()-15)</f>
        <v>4135</v>
      </c>
      <c r="N18" s="135">
        <f>INDEX('HB_6-7'!$C$20:$TV$57,MATCH($A18,'HB_6-7'!$A$20:$A$57,0),MATCH($A$4,'HB_6-7'!$C$14:$TV$14,0)+MATCH(L$12,'HB_6-7'!$C$15:$BD$15,0)+MATCH(L$13,'HB_6-7'!$C$16:$T$16,0)+MATCH("Eintritte",'HB_6-7'!$C$17:$H$17,0)+COLUMN()-15)</f>
        <v>-0.12077294685990338</v>
      </c>
      <c r="O18" s="134">
        <f>INDEX('HB_6-7'!$C$20:$TV$57,MATCH($A18,'HB_6-7'!$A$20:$A$57,0),MATCH($A$4,'HB_6-7'!$C$14:$TV$14,0)+MATCH(L$12,'HB_6-7'!$C$15:$BD$15,0)+MATCH(O$14,'HB_6-7'!$C$16:$T$16,0)+MATCH("Eintritte",'HB_6-7'!$C$17:$H$17,0)+COLUMN()-18)</f>
        <v>1018</v>
      </c>
      <c r="P18" s="132">
        <f>INDEX('HB_6-7'!$C$20:$TV$57,MATCH($A18,'HB_6-7'!$A$20:$A$57,0),MATCH($A$4,'HB_6-7'!$C$14:$TV$14,0)+MATCH(L$12,'HB_6-7'!$C$15:$BD$15,0)+MATCH(O$14,'HB_6-7'!$C$16:$T$16,0)+MATCH("Eintritte",'HB_6-7'!$C$17:$H$17,0)+COLUMN()-18)</f>
        <v>2672</v>
      </c>
      <c r="Q18" s="135">
        <f>INDEX('HB_6-7'!$C$20:$TV$57,MATCH($A18,'HB_6-7'!$A$20:$A$57,0),MATCH($A$4,'HB_6-7'!$C$14:$TV$14,0)+MATCH(L$12,'HB_6-7'!$C$15:$BD$15,0)+MATCH(O$14,'HB_6-7'!$C$16:$T$16,0)+MATCH("Eintritte",'HB_6-7'!$C$17:$H$17,0)+COLUMN()-18)</f>
        <v>-3.8156947444204463</v>
      </c>
      <c r="R18" s="134">
        <f>INDEX('HB_6-7'!$C$20:$TV$57,MATCH($A18,'HB_6-7'!$A$20:$A$57,0),MATCH($A$4,'HB_6-7'!$C$14:$TV$14,0)+MATCH(L$12,'HB_6-7'!$C$15:$BD$15,0)+MATCH(R$14,'HB_6-7'!$C$16:$T$16,0)+MATCH("Eintritte",'HB_6-7'!$C$17:$H$17,0)+COLUMN()-21)</f>
        <v>535</v>
      </c>
      <c r="S18" s="132">
        <f>INDEX('HB_6-7'!$C$20:$TV$57,MATCH($A18,'HB_6-7'!$A$20:$A$57,0),MATCH($A$4,'HB_6-7'!$C$14:$TV$14,0)+MATCH(L$12,'HB_6-7'!$C$15:$BD$15,0)+MATCH(R$14,'HB_6-7'!$C$16:$T$16,0)+MATCH("Eintritte",'HB_6-7'!$C$17:$H$17,0)+COLUMN()-21)</f>
        <v>1463</v>
      </c>
      <c r="T18" s="136">
        <f>INDEX('HB_6-7'!$C$20:$TV$57,MATCH($A18,'HB_6-7'!$A$20:$A$57,0),MATCH($A$4,'HB_6-7'!$C$14:$TV$14,0)+MATCH(L$12,'HB_6-7'!$C$15:$BD$15,0)+MATCH(R$14,'HB_6-7'!$C$16:$T$16,0)+MATCH("Eintritte",'HB_6-7'!$C$17:$H$17,0)+COLUMN()-21)</f>
        <v>7.415565345080763</v>
      </c>
      <c r="U18" s="132">
        <f>INDEX('HB_6-7'!$C$20:$TV$57,MATCH($A18,'HB_6-7'!$A$20:$A$57,0),MATCH($A$4,'HB_6-7'!$C$14:$TV$14,0)+MATCH(U$12,'HB_6-7'!$C$15:$BD$15,0)+MATCH(U$13,'HB_6-7'!$C$16:$T$16,0)+MATCH("Eintritte",'HB_6-7'!$C$17:$H$17,0)+COLUMN()-24)</f>
        <v>1101</v>
      </c>
      <c r="V18" s="132">
        <f>INDEX('HB_6-7'!$C$20:$TV$57,MATCH($A18,'HB_6-7'!$A$20:$A$57,0),MATCH($A$4,'HB_6-7'!$C$14:$TV$14,0)+MATCH(U$12,'HB_6-7'!$C$15:$BD$15,0)+MATCH(U$13,'HB_6-7'!$C$16:$T$16,0)+MATCH("Eintritte",'HB_6-7'!$C$17:$H$17,0)+COLUMN()-24)</f>
        <v>3201</v>
      </c>
      <c r="W18" s="135">
        <f>INDEX('HB_6-7'!$C$20:$TV$57,MATCH($A18,'HB_6-7'!$A$20:$A$57,0),MATCH($A$4,'HB_6-7'!$C$14:$TV$14,0)+MATCH(U$12,'HB_6-7'!$C$15:$BD$15,0)+MATCH(U$13,'HB_6-7'!$C$16:$T$16,0)+MATCH("Eintritte",'HB_6-7'!$C$17:$H$17,0)+COLUMN()-24)</f>
        <v>-15.65217391304348</v>
      </c>
      <c r="X18" s="134">
        <f>INDEX('HB_6-7'!$C$20:$TV$57,MATCH($A18,'HB_6-7'!$A$20:$A$57,0),MATCH($A$4,'HB_6-7'!$C$14:$TV$14,0)+MATCH(U$12,'HB_6-7'!$C$15:$BD$15,0)+MATCH(X$14,'HB_6-7'!$C$16:$T$16,0)+MATCH("Eintritte",'HB_6-7'!$C$17:$H$17,0)+COLUMN()-27)</f>
        <v>667</v>
      </c>
      <c r="Y18" s="132">
        <f>INDEX('HB_6-7'!$C$20:$TV$57,MATCH($A18,'HB_6-7'!$A$20:$A$57,0),MATCH($A$4,'HB_6-7'!$C$14:$TV$14,0)+MATCH(U$12,'HB_6-7'!$C$15:$BD$15,0)+MATCH(X$14,'HB_6-7'!$C$16:$T$16,0)+MATCH("Eintritte",'HB_6-7'!$C$17:$H$17,0)+COLUMN()-27)</f>
        <v>1963</v>
      </c>
      <c r="Z18" s="135">
        <f>INDEX('HB_6-7'!$C$20:$TV$57,MATCH($A18,'HB_6-7'!$A$20:$A$57,0),MATCH($A$4,'HB_6-7'!$C$14:$TV$14,0)+MATCH(U$12,'HB_6-7'!$C$15:$BD$15,0)+MATCH(X$14,'HB_6-7'!$C$16:$T$16,0)+MATCH("Eintritte",'HB_6-7'!$C$17:$H$17,0)+COLUMN()-27)</f>
        <v>-12.287756925826629</v>
      </c>
      <c r="AA18" s="134">
        <f>INDEX('HB_6-7'!$C$20:$TV$57,MATCH($A18,'HB_6-7'!$A$20:$A$57,0),MATCH($A$4,'HB_6-7'!$C$14:$TV$14,0)+MATCH(U$12,'HB_6-7'!$C$15:$BD$15,0)+MATCH(AA$14,'HB_6-7'!$C$16:$T$16,0)+MATCH("Eintritte",'HB_6-7'!$C$17:$H$17,0)+COLUMN()-30)</f>
        <v>434</v>
      </c>
      <c r="AB18" s="132">
        <f>INDEX('HB_6-7'!$C$20:$TV$57,MATCH($A18,'HB_6-7'!$A$20:$A$57,0),MATCH($A$4,'HB_6-7'!$C$14:$TV$14,0)+MATCH(U$12,'HB_6-7'!$C$15:$BD$15,0)+MATCH(AA$14,'HB_6-7'!$C$16:$T$16,0)+MATCH("Eintritte",'HB_6-7'!$C$17:$H$17,0)+COLUMN()-30)</f>
        <v>1238</v>
      </c>
      <c r="AC18" s="136">
        <f>INDEX('HB_6-7'!$C$20:$TV$57,MATCH($A18,'HB_6-7'!$A$20:$A$57,0),MATCH($A$4,'HB_6-7'!$C$14:$TV$14,0)+MATCH(U$12,'HB_6-7'!$C$15:$BD$15,0)+MATCH(AA$14,'HB_6-7'!$C$16:$T$16,0)+MATCH("Eintritte",'HB_6-7'!$C$17:$H$17,0)+COLUMN()-30)</f>
        <v>-20.488118175979448</v>
      </c>
    </row>
    <row r="19" spans="1:29" ht="15" customHeight="1" x14ac:dyDescent="0.2">
      <c r="A19" s="322" t="s">
        <v>36</v>
      </c>
      <c r="B19" s="387"/>
      <c r="C19" s="132">
        <f>INDEX('HB_6-7'!$C$20:$TV$57,MATCH($A19,'HB_6-7'!$A$20:$A$57,0),MATCH($A$4,'HB_6-7'!$C$14:$TV$14,0)+MATCH(C$11,'HB_6-7'!$C$15:$BD$15,0)+MATCH(C$13,'HB_6-7'!$C$16:$T$16,0)+MATCH("Eintritte",'HB_6-7'!$C$17:$H$17,0)+COLUMN()-6)</f>
        <v>1642</v>
      </c>
      <c r="D19" s="132">
        <f>INDEX('HB_6-7'!$C$20:$TV$57,MATCH($A19,'HB_6-7'!$A$20:$A$57,0),MATCH($A$4,'HB_6-7'!$C$14:$TV$14,0)+MATCH(C$11,'HB_6-7'!$C$15:$BD$15,0)+MATCH(C$13,'HB_6-7'!$C$16:$T$16,0)+MATCH("Eintritte",'HB_6-7'!$C$17:$H$17,0)+COLUMN()-6)</f>
        <v>4482</v>
      </c>
      <c r="E19" s="133">
        <f>INDEX('HB_6-7'!$C$20:$TV$57,MATCH($A19,'HB_6-7'!$A$20:$A$57,0),MATCH($A$4,'HB_6-7'!$C$14:$TV$14,0)+MATCH(C$11,'HB_6-7'!$C$15:$BD$15,0)+MATCH(C$13,'HB_6-7'!$C$16:$T$16,0)+MATCH("Eintritte",'HB_6-7'!$C$17:$H$17,0)+COLUMN()-6)</f>
        <v>-11.440426793123889</v>
      </c>
      <c r="F19" s="134">
        <f>INDEX('HB_6-7'!$C$20:$TV$57,MATCH($A19,'HB_6-7'!$A$20:$A$57,0),MATCH($A$4,'HB_6-7'!$C$14:$TV$14,0)+MATCH(C$11,'HB_6-7'!$C$15:$BD$15,0)+MATCH(F$14,'HB_6-7'!$C$16:$T$16,0)+MATCH("Eintritte",'HB_6-7'!$C$17:$H$17,0)+COLUMN()-9)</f>
        <v>1152</v>
      </c>
      <c r="G19" s="132">
        <f>INDEX('HB_6-7'!$C$20:$TV$57,MATCH($A19,'HB_6-7'!$A$20:$A$57,0),MATCH($A$4,'HB_6-7'!$C$14:$TV$14,0)+MATCH(C$11,'HB_6-7'!$C$15:$BD$15,0)+MATCH(F$14,'HB_6-7'!$C$16:$T$16,0)+MATCH("Eintritte",'HB_6-7'!$C$17:$H$17,0)+COLUMN()-9)</f>
        <v>3140</v>
      </c>
      <c r="H19" s="135">
        <f>INDEX('HB_6-7'!$C$20:$TV$57,MATCH($A19,'HB_6-7'!$A$20:$A$57,0),MATCH($A$4,'HB_6-7'!$C$14:$TV$14,0)+MATCH(C$11,'HB_6-7'!$C$15:$BD$15,0)+MATCH(F$14,'HB_6-7'!$C$16:$T$16,0)+MATCH("Eintritte",'HB_6-7'!$C$17:$H$17,0)+COLUMN()-9)</f>
        <v>-10.183066361556065</v>
      </c>
      <c r="I19" s="134">
        <f>INDEX('HB_6-7'!$C$20:$TV$57,MATCH($A19,'HB_6-7'!$A$20:$A$57,0),MATCH($A$4,'HB_6-7'!$C$14:$TV$14,0)+MATCH(C$11,'HB_6-7'!$C$15:$BD$15,0)+MATCH(I$14,'HB_6-7'!$C$16:$T$16,0)+MATCH("Eintritte",'HB_6-7'!$C$17:$H$17,0)+COLUMN()-12)</f>
        <v>490</v>
      </c>
      <c r="J19" s="132">
        <f>INDEX('HB_6-7'!$C$20:$TV$57,MATCH($A19,'HB_6-7'!$A$20:$A$57,0),MATCH($A$4,'HB_6-7'!$C$14:$TV$14,0)+MATCH(C$11,'HB_6-7'!$C$15:$BD$15,0)+MATCH(I$14,'HB_6-7'!$C$16:$T$16,0)+MATCH("Eintritte",'HB_6-7'!$C$17:$H$17,0)+COLUMN()-12)</f>
        <v>1342</v>
      </c>
      <c r="K19" s="136">
        <f>INDEX('HB_6-7'!$C$20:$TV$57,MATCH($A19,'HB_6-7'!$A$20:$A$57,0),MATCH($A$4,'HB_6-7'!$C$14:$TV$14,0)+MATCH(C$11,'HB_6-7'!$C$15:$BD$15,0)+MATCH(I$14,'HB_6-7'!$C$16:$T$16,0)+MATCH("Eintritte",'HB_6-7'!$C$17:$H$17,0)+COLUMN()-12)</f>
        <v>-14.249201277955272</v>
      </c>
      <c r="L19" s="132">
        <f>INDEX('HB_6-7'!$C$20:$TV$57,MATCH($A19,'HB_6-7'!$A$20:$A$57,0),MATCH($A$4,'HB_6-7'!$C$14:$TV$14,0)+MATCH(L$12,'HB_6-7'!$C$15:$BD$15,0)+MATCH(L$13,'HB_6-7'!$C$16:$T$16,0)+MATCH("Eintritte",'HB_6-7'!$C$17:$H$17,0)+COLUMN()-15)</f>
        <v>776</v>
      </c>
      <c r="M19" s="132">
        <f>INDEX('HB_6-7'!$C$20:$TV$57,MATCH($A19,'HB_6-7'!$A$20:$A$57,0),MATCH($A$4,'HB_6-7'!$C$14:$TV$14,0)+MATCH(L$12,'HB_6-7'!$C$15:$BD$15,0)+MATCH(L$13,'HB_6-7'!$C$16:$T$16,0)+MATCH("Eintritte",'HB_6-7'!$C$17:$H$17,0)+COLUMN()-15)</f>
        <v>1940</v>
      </c>
      <c r="N19" s="135">
        <f>INDEX('HB_6-7'!$C$20:$TV$57,MATCH($A19,'HB_6-7'!$A$20:$A$57,0),MATCH($A$4,'HB_6-7'!$C$14:$TV$14,0)+MATCH(L$12,'HB_6-7'!$C$15:$BD$15,0)+MATCH(L$13,'HB_6-7'!$C$16:$T$16,0)+MATCH("Eintritte",'HB_6-7'!$C$17:$H$17,0)+COLUMN()-15)</f>
        <v>-3.338315894369706</v>
      </c>
      <c r="O19" s="134">
        <f>INDEX('HB_6-7'!$C$20:$TV$57,MATCH($A19,'HB_6-7'!$A$20:$A$57,0),MATCH($A$4,'HB_6-7'!$C$14:$TV$14,0)+MATCH(L$12,'HB_6-7'!$C$15:$BD$15,0)+MATCH(O$14,'HB_6-7'!$C$16:$T$16,0)+MATCH("Eintritte",'HB_6-7'!$C$17:$H$17,0)+COLUMN()-18)</f>
        <v>587</v>
      </c>
      <c r="P19" s="132">
        <f>INDEX('HB_6-7'!$C$20:$TV$57,MATCH($A19,'HB_6-7'!$A$20:$A$57,0),MATCH($A$4,'HB_6-7'!$C$14:$TV$14,0)+MATCH(L$12,'HB_6-7'!$C$15:$BD$15,0)+MATCH(O$14,'HB_6-7'!$C$16:$T$16,0)+MATCH("Eintritte",'HB_6-7'!$C$17:$H$17,0)+COLUMN()-18)</f>
        <v>1450</v>
      </c>
      <c r="Q19" s="135">
        <f>INDEX('HB_6-7'!$C$20:$TV$57,MATCH($A19,'HB_6-7'!$A$20:$A$57,0),MATCH($A$4,'HB_6-7'!$C$14:$TV$14,0)+MATCH(L$12,'HB_6-7'!$C$15:$BD$15,0)+MATCH(O$14,'HB_6-7'!$C$16:$T$16,0)+MATCH("Eintritte",'HB_6-7'!$C$17:$H$17,0)+COLUMN()-18)</f>
        <v>-5.6603773584905666</v>
      </c>
      <c r="R19" s="134">
        <f>INDEX('HB_6-7'!$C$20:$TV$57,MATCH($A19,'HB_6-7'!$A$20:$A$57,0),MATCH($A$4,'HB_6-7'!$C$14:$TV$14,0)+MATCH(L$12,'HB_6-7'!$C$15:$BD$15,0)+MATCH(R$14,'HB_6-7'!$C$16:$T$16,0)+MATCH("Eintritte",'HB_6-7'!$C$17:$H$17,0)+COLUMN()-21)</f>
        <v>189</v>
      </c>
      <c r="S19" s="132">
        <f>INDEX('HB_6-7'!$C$20:$TV$57,MATCH($A19,'HB_6-7'!$A$20:$A$57,0),MATCH($A$4,'HB_6-7'!$C$14:$TV$14,0)+MATCH(L$12,'HB_6-7'!$C$15:$BD$15,0)+MATCH(R$14,'HB_6-7'!$C$16:$T$16,0)+MATCH("Eintritte",'HB_6-7'!$C$17:$H$17,0)+COLUMN()-21)</f>
        <v>490</v>
      </c>
      <c r="T19" s="136">
        <f>INDEX('HB_6-7'!$C$20:$TV$57,MATCH($A19,'HB_6-7'!$A$20:$A$57,0),MATCH($A$4,'HB_6-7'!$C$14:$TV$14,0)+MATCH(L$12,'HB_6-7'!$C$15:$BD$15,0)+MATCH(R$14,'HB_6-7'!$C$16:$T$16,0)+MATCH("Eintritte",'HB_6-7'!$C$17:$H$17,0)+COLUMN()-21)</f>
        <v>4.2553191489361701</v>
      </c>
      <c r="U19" s="132">
        <f>INDEX('HB_6-7'!$C$20:$TV$57,MATCH($A19,'HB_6-7'!$A$20:$A$57,0),MATCH($A$4,'HB_6-7'!$C$14:$TV$14,0)+MATCH(U$12,'HB_6-7'!$C$15:$BD$15,0)+MATCH(U$13,'HB_6-7'!$C$16:$T$16,0)+MATCH("Eintritte",'HB_6-7'!$C$17:$H$17,0)+COLUMN()-24)</f>
        <v>866</v>
      </c>
      <c r="V19" s="132">
        <f>INDEX('HB_6-7'!$C$20:$TV$57,MATCH($A19,'HB_6-7'!$A$20:$A$57,0),MATCH($A$4,'HB_6-7'!$C$14:$TV$14,0)+MATCH(U$12,'HB_6-7'!$C$15:$BD$15,0)+MATCH(U$13,'HB_6-7'!$C$16:$T$16,0)+MATCH("Eintritte",'HB_6-7'!$C$17:$H$17,0)+COLUMN()-24)</f>
        <v>2542</v>
      </c>
      <c r="W19" s="135">
        <f>INDEX('HB_6-7'!$C$20:$TV$57,MATCH($A19,'HB_6-7'!$A$20:$A$57,0),MATCH($A$4,'HB_6-7'!$C$14:$TV$14,0)+MATCH(U$12,'HB_6-7'!$C$15:$BD$15,0)+MATCH(U$13,'HB_6-7'!$C$16:$T$16,0)+MATCH("Eintritte",'HB_6-7'!$C$17:$H$17,0)+COLUMN()-24)</f>
        <v>-16.764898493778652</v>
      </c>
      <c r="X19" s="134">
        <f>INDEX('HB_6-7'!$C$20:$TV$57,MATCH($A19,'HB_6-7'!$A$20:$A$57,0),MATCH($A$4,'HB_6-7'!$C$14:$TV$14,0)+MATCH(U$12,'HB_6-7'!$C$15:$BD$15,0)+MATCH(X$14,'HB_6-7'!$C$16:$T$16,0)+MATCH("Eintritte",'HB_6-7'!$C$17:$H$17,0)+COLUMN()-27)</f>
        <v>565</v>
      </c>
      <c r="Y19" s="132">
        <f>INDEX('HB_6-7'!$C$20:$TV$57,MATCH($A19,'HB_6-7'!$A$20:$A$57,0),MATCH($A$4,'HB_6-7'!$C$14:$TV$14,0)+MATCH(U$12,'HB_6-7'!$C$15:$BD$15,0)+MATCH(X$14,'HB_6-7'!$C$16:$T$16,0)+MATCH("Eintritte",'HB_6-7'!$C$17:$H$17,0)+COLUMN()-27)</f>
        <v>1690</v>
      </c>
      <c r="Z19" s="135">
        <f>INDEX('HB_6-7'!$C$20:$TV$57,MATCH($A19,'HB_6-7'!$A$20:$A$57,0),MATCH($A$4,'HB_6-7'!$C$14:$TV$14,0)+MATCH(U$12,'HB_6-7'!$C$15:$BD$15,0)+MATCH(X$14,'HB_6-7'!$C$16:$T$16,0)+MATCH("Eintritte",'HB_6-7'!$C$17:$H$17,0)+COLUMN()-27)</f>
        <v>-13.731495661051557</v>
      </c>
      <c r="AA19" s="134">
        <f>INDEX('HB_6-7'!$C$20:$TV$57,MATCH($A19,'HB_6-7'!$A$20:$A$57,0),MATCH($A$4,'HB_6-7'!$C$14:$TV$14,0)+MATCH(U$12,'HB_6-7'!$C$15:$BD$15,0)+MATCH(AA$14,'HB_6-7'!$C$16:$T$16,0)+MATCH("Eintritte",'HB_6-7'!$C$17:$H$17,0)+COLUMN()-30)</f>
        <v>301</v>
      </c>
      <c r="AB19" s="132">
        <f>INDEX('HB_6-7'!$C$20:$TV$57,MATCH($A19,'HB_6-7'!$A$20:$A$57,0),MATCH($A$4,'HB_6-7'!$C$14:$TV$14,0)+MATCH(U$12,'HB_6-7'!$C$15:$BD$15,0)+MATCH(AA$14,'HB_6-7'!$C$16:$T$16,0)+MATCH("Eintritte",'HB_6-7'!$C$17:$H$17,0)+COLUMN()-30)</f>
        <v>852</v>
      </c>
      <c r="AC19" s="136">
        <f>INDEX('HB_6-7'!$C$20:$TV$57,MATCH($A19,'HB_6-7'!$A$20:$A$57,0),MATCH($A$4,'HB_6-7'!$C$14:$TV$14,0)+MATCH(U$12,'HB_6-7'!$C$15:$BD$15,0)+MATCH(AA$14,'HB_6-7'!$C$16:$T$16,0)+MATCH("Eintritte",'HB_6-7'!$C$17:$H$17,0)+COLUMN()-30)</f>
        <v>-22.19178082191781</v>
      </c>
    </row>
    <row r="20" spans="1:29" ht="15" customHeight="1" x14ac:dyDescent="0.2">
      <c r="A20" s="323" t="s">
        <v>240</v>
      </c>
      <c r="B20" s="388"/>
      <c r="C20" s="97">
        <f>INDEX('HB_6-7'!$C$20:$TV$57,MATCH($A20,'HB_6-7'!$A$20:$A$57,0),MATCH($A$4,'HB_6-7'!$C$14:$TV$14,0)+MATCH(C$11,'HB_6-7'!$C$15:$BD$15,0)+MATCH(C$13,'HB_6-7'!$C$16:$T$16,0)+MATCH("Eintritte",'HB_6-7'!$C$17:$H$17,0)+COLUMN()-6)</f>
        <v>296</v>
      </c>
      <c r="D20" s="97">
        <f>INDEX('HB_6-7'!$C$20:$TV$57,MATCH($A20,'HB_6-7'!$A$20:$A$57,0),MATCH($A$4,'HB_6-7'!$C$14:$TV$14,0)+MATCH(C$11,'HB_6-7'!$C$15:$BD$15,0)+MATCH(C$13,'HB_6-7'!$C$16:$T$16,0)+MATCH("Eintritte",'HB_6-7'!$C$17:$H$17,0)+COLUMN()-6)</f>
        <v>871</v>
      </c>
      <c r="E20" s="125">
        <f>INDEX('HB_6-7'!$C$20:$TV$57,MATCH($A20,'HB_6-7'!$A$20:$A$57,0),MATCH($A$4,'HB_6-7'!$C$14:$TV$14,0)+MATCH(C$11,'HB_6-7'!$C$15:$BD$15,0)+MATCH(C$13,'HB_6-7'!$C$16:$T$16,0)+MATCH("Eintritte",'HB_6-7'!$C$17:$H$17,0)+COLUMN()-6)</f>
        <v>-18.139097744360903</v>
      </c>
      <c r="F20" s="96">
        <f>INDEX('HB_6-7'!$C$20:$TV$57,MATCH($A20,'HB_6-7'!$A$20:$A$57,0),MATCH($A$4,'HB_6-7'!$C$14:$TV$14,0)+MATCH(C$11,'HB_6-7'!$C$15:$BD$15,0)+MATCH(F$14,'HB_6-7'!$C$16:$T$16,0)+MATCH("Eintritte",'HB_6-7'!$C$17:$H$17,0)+COLUMN()-9)</f>
        <v>159</v>
      </c>
      <c r="G20" s="97">
        <f>INDEX('HB_6-7'!$C$20:$TV$57,MATCH($A20,'HB_6-7'!$A$20:$A$57,0),MATCH($A$4,'HB_6-7'!$C$14:$TV$14,0)+MATCH(C$11,'HB_6-7'!$C$15:$BD$15,0)+MATCH(F$14,'HB_6-7'!$C$16:$T$16,0)+MATCH("Eintritte",'HB_6-7'!$C$17:$H$17,0)+COLUMN()-9)</f>
        <v>451</v>
      </c>
      <c r="H20" s="137">
        <f>INDEX('HB_6-7'!$C$20:$TV$57,MATCH($A20,'HB_6-7'!$A$20:$A$57,0),MATCH($A$4,'HB_6-7'!$C$14:$TV$14,0)+MATCH(C$11,'HB_6-7'!$C$15:$BD$15,0)+MATCH(F$14,'HB_6-7'!$C$16:$T$16,0)+MATCH("Eintritte",'HB_6-7'!$C$17:$H$17,0)+COLUMN()-9)</f>
        <v>-15.225563909774436</v>
      </c>
      <c r="I20" s="96">
        <f>INDEX('HB_6-7'!$C$20:$TV$57,MATCH($A20,'HB_6-7'!$A$20:$A$57,0),MATCH($A$4,'HB_6-7'!$C$14:$TV$14,0)+MATCH(C$11,'HB_6-7'!$C$15:$BD$15,0)+MATCH(I$14,'HB_6-7'!$C$16:$T$16,0)+MATCH("Eintritte",'HB_6-7'!$C$17:$H$17,0)+COLUMN()-12)</f>
        <v>137</v>
      </c>
      <c r="J20" s="97">
        <f>INDEX('HB_6-7'!$C$20:$TV$57,MATCH($A20,'HB_6-7'!$A$20:$A$57,0),MATCH($A$4,'HB_6-7'!$C$14:$TV$14,0)+MATCH(C$11,'HB_6-7'!$C$15:$BD$15,0)+MATCH(I$14,'HB_6-7'!$C$16:$T$16,0)+MATCH("Eintritte",'HB_6-7'!$C$17:$H$17,0)+COLUMN()-12)</f>
        <v>420</v>
      </c>
      <c r="K20" s="138">
        <f>INDEX('HB_6-7'!$C$20:$TV$57,MATCH($A20,'HB_6-7'!$A$20:$A$57,0),MATCH($A$4,'HB_6-7'!$C$14:$TV$14,0)+MATCH(C$11,'HB_6-7'!$C$15:$BD$15,0)+MATCH(I$14,'HB_6-7'!$C$16:$T$16,0)+MATCH("Eintritte",'HB_6-7'!$C$17:$H$17,0)+COLUMN()-12)</f>
        <v>-21.052631578947366</v>
      </c>
      <c r="L20" s="97">
        <f>INDEX('HB_6-7'!$C$20:$TV$57,MATCH($A20,'HB_6-7'!$A$20:$A$57,0),MATCH($A$4,'HB_6-7'!$C$14:$TV$14,0)+MATCH(L$12,'HB_6-7'!$C$15:$BD$15,0)+MATCH(L$13,'HB_6-7'!$C$16:$T$16,0)+MATCH("Eintritte",'HB_6-7'!$C$17:$H$17,0)+COLUMN()-15)</f>
        <v>103</v>
      </c>
      <c r="M20" s="97">
        <f>INDEX('HB_6-7'!$C$20:$TV$57,MATCH($A20,'HB_6-7'!$A$20:$A$57,0),MATCH($A$4,'HB_6-7'!$C$14:$TV$14,0)+MATCH(L$12,'HB_6-7'!$C$15:$BD$15,0)+MATCH(L$13,'HB_6-7'!$C$16:$T$16,0)+MATCH("Eintritte",'HB_6-7'!$C$17:$H$17,0)+COLUMN()-15)</f>
        <v>307</v>
      </c>
      <c r="N20" s="137">
        <f>INDEX('HB_6-7'!$C$20:$TV$57,MATCH($A20,'HB_6-7'!$A$20:$A$57,0),MATCH($A$4,'HB_6-7'!$C$14:$TV$14,0)+MATCH(L$12,'HB_6-7'!$C$15:$BD$15,0)+MATCH(L$13,'HB_6-7'!$C$16:$T$16,0)+MATCH("Eintritte",'HB_6-7'!$C$17:$H$17,0)+COLUMN()-15)</f>
        <v>-17.250673854447442</v>
      </c>
      <c r="O20" s="96">
        <f>INDEX('HB_6-7'!$C$20:$TV$57,MATCH($A20,'HB_6-7'!$A$20:$A$57,0),MATCH($A$4,'HB_6-7'!$C$14:$TV$14,0)+MATCH(L$12,'HB_6-7'!$C$15:$BD$15,0)+MATCH(O$14,'HB_6-7'!$C$16:$T$16,0)+MATCH("Eintritte",'HB_6-7'!$C$17:$H$17,0)+COLUMN()-18)</f>
        <v>74</v>
      </c>
      <c r="P20" s="97">
        <f>INDEX('HB_6-7'!$C$20:$TV$57,MATCH($A20,'HB_6-7'!$A$20:$A$57,0),MATCH($A$4,'HB_6-7'!$C$14:$TV$14,0)+MATCH(L$12,'HB_6-7'!$C$15:$BD$15,0)+MATCH(O$14,'HB_6-7'!$C$16:$T$16,0)+MATCH("Eintritte",'HB_6-7'!$C$17:$H$17,0)+COLUMN()-18)</f>
        <v>205</v>
      </c>
      <c r="Q20" s="137">
        <f>INDEX('HB_6-7'!$C$20:$TV$57,MATCH($A20,'HB_6-7'!$A$20:$A$57,0),MATCH($A$4,'HB_6-7'!$C$14:$TV$14,0)+MATCH(L$12,'HB_6-7'!$C$15:$BD$15,0)+MATCH(O$14,'HB_6-7'!$C$16:$T$16,0)+MATCH("Eintritte",'HB_6-7'!$C$17:$H$17,0)+COLUMN()-18)</f>
        <v>-12.76595744680851</v>
      </c>
      <c r="R20" s="96">
        <f>INDEX('HB_6-7'!$C$20:$TV$57,MATCH($A20,'HB_6-7'!$A$20:$A$57,0),MATCH($A$4,'HB_6-7'!$C$14:$TV$14,0)+MATCH(L$12,'HB_6-7'!$C$15:$BD$15,0)+MATCH(R$14,'HB_6-7'!$C$16:$T$16,0)+MATCH("Eintritte",'HB_6-7'!$C$17:$H$17,0)+COLUMN()-21)</f>
        <v>29</v>
      </c>
      <c r="S20" s="97">
        <f>INDEX('HB_6-7'!$C$20:$TV$57,MATCH($A20,'HB_6-7'!$A$20:$A$57,0),MATCH($A$4,'HB_6-7'!$C$14:$TV$14,0)+MATCH(L$12,'HB_6-7'!$C$15:$BD$15,0)+MATCH(R$14,'HB_6-7'!$C$16:$T$16,0)+MATCH("Eintritte",'HB_6-7'!$C$17:$H$17,0)+COLUMN()-21)</f>
        <v>102</v>
      </c>
      <c r="T20" s="138">
        <f>INDEX('HB_6-7'!$C$20:$TV$57,MATCH($A20,'HB_6-7'!$A$20:$A$57,0),MATCH($A$4,'HB_6-7'!$C$14:$TV$14,0)+MATCH(L$12,'HB_6-7'!$C$15:$BD$15,0)+MATCH(R$14,'HB_6-7'!$C$16:$T$16,0)+MATCH("Eintritte",'HB_6-7'!$C$17:$H$17,0)+COLUMN()-21)</f>
        <v>-25</v>
      </c>
      <c r="U20" s="97">
        <f>INDEX('HB_6-7'!$C$20:$TV$57,MATCH($A20,'HB_6-7'!$A$20:$A$57,0),MATCH($A$4,'HB_6-7'!$C$14:$TV$14,0)+MATCH(U$12,'HB_6-7'!$C$15:$BD$15,0)+MATCH(U$13,'HB_6-7'!$C$16:$T$16,0)+MATCH("Eintritte",'HB_6-7'!$C$17:$H$17,0)+COLUMN()-24)</f>
        <v>193</v>
      </c>
      <c r="V20" s="97">
        <f>INDEX('HB_6-7'!$C$20:$TV$57,MATCH($A20,'HB_6-7'!$A$20:$A$57,0),MATCH($A$4,'HB_6-7'!$C$14:$TV$14,0)+MATCH(U$12,'HB_6-7'!$C$15:$BD$15,0)+MATCH(U$13,'HB_6-7'!$C$16:$T$16,0)+MATCH("Eintritte",'HB_6-7'!$C$17:$H$17,0)+COLUMN()-24)</f>
        <v>564</v>
      </c>
      <c r="W20" s="137">
        <f>INDEX('HB_6-7'!$C$20:$TV$57,MATCH($A20,'HB_6-7'!$A$20:$A$57,0),MATCH($A$4,'HB_6-7'!$C$14:$TV$14,0)+MATCH(U$12,'HB_6-7'!$C$15:$BD$15,0)+MATCH(U$13,'HB_6-7'!$C$16:$T$16,0)+MATCH("Eintritte",'HB_6-7'!$C$17:$H$17,0)+COLUMN()-24)</f>
        <v>-18.614718614718615</v>
      </c>
      <c r="X20" s="96">
        <f>INDEX('HB_6-7'!$C$20:$TV$57,MATCH($A20,'HB_6-7'!$A$20:$A$57,0),MATCH($A$4,'HB_6-7'!$C$14:$TV$14,0)+MATCH(U$12,'HB_6-7'!$C$15:$BD$15,0)+MATCH(X$14,'HB_6-7'!$C$16:$T$16,0)+MATCH("Eintritte",'HB_6-7'!$C$17:$H$17,0)+COLUMN()-27)</f>
        <v>85</v>
      </c>
      <c r="Y20" s="97">
        <f>INDEX('HB_6-7'!$C$20:$TV$57,MATCH($A20,'HB_6-7'!$A$20:$A$57,0),MATCH($A$4,'HB_6-7'!$C$14:$TV$14,0)+MATCH(U$12,'HB_6-7'!$C$15:$BD$15,0)+MATCH(X$14,'HB_6-7'!$C$16:$T$16,0)+MATCH("Eintritte",'HB_6-7'!$C$17:$H$17,0)+COLUMN()-27)</f>
        <v>246</v>
      </c>
      <c r="Z20" s="137">
        <f>INDEX('HB_6-7'!$C$20:$TV$57,MATCH($A20,'HB_6-7'!$A$20:$A$57,0),MATCH($A$4,'HB_6-7'!$C$14:$TV$14,0)+MATCH(U$12,'HB_6-7'!$C$15:$BD$15,0)+MATCH(X$14,'HB_6-7'!$C$16:$T$16,0)+MATCH("Eintritte",'HB_6-7'!$C$17:$H$17,0)+COLUMN()-27)</f>
        <v>-17.171717171717169</v>
      </c>
      <c r="AA20" s="96">
        <f>INDEX('HB_6-7'!$C$20:$TV$57,MATCH($A20,'HB_6-7'!$A$20:$A$57,0),MATCH($A$4,'HB_6-7'!$C$14:$TV$14,0)+MATCH(U$12,'HB_6-7'!$C$15:$BD$15,0)+MATCH(AA$14,'HB_6-7'!$C$16:$T$16,0)+MATCH("Eintritte",'HB_6-7'!$C$17:$H$17,0)+COLUMN()-30)</f>
        <v>108</v>
      </c>
      <c r="AB20" s="97">
        <f>INDEX('HB_6-7'!$C$20:$TV$57,MATCH($A20,'HB_6-7'!$A$20:$A$57,0),MATCH($A$4,'HB_6-7'!$C$14:$TV$14,0)+MATCH(U$12,'HB_6-7'!$C$15:$BD$15,0)+MATCH(AA$14,'HB_6-7'!$C$16:$T$16,0)+MATCH("Eintritte",'HB_6-7'!$C$17:$H$17,0)+COLUMN()-30)</f>
        <v>318</v>
      </c>
      <c r="AC20" s="138">
        <f>INDEX('HB_6-7'!$C$20:$TV$57,MATCH($A20,'HB_6-7'!$A$20:$A$57,0),MATCH($A$4,'HB_6-7'!$C$14:$TV$14,0)+MATCH(U$12,'HB_6-7'!$C$15:$BD$15,0)+MATCH(AA$14,'HB_6-7'!$C$16:$T$16,0)+MATCH("Eintritte",'HB_6-7'!$C$17:$H$17,0)+COLUMN()-30)</f>
        <v>-19.696969696969695</v>
      </c>
    </row>
    <row r="21" spans="1:29" ht="15" customHeight="1" x14ac:dyDescent="0.2">
      <c r="A21" s="323" t="s">
        <v>37</v>
      </c>
      <c r="B21" s="388"/>
      <c r="C21" s="97">
        <f>INDEX('HB_6-7'!$C$20:$TV$57,MATCH($A21,'HB_6-7'!$A$20:$A$57,0),MATCH($A$4,'HB_6-7'!$C$14:$TV$14,0)+MATCH(C$11,'HB_6-7'!$C$15:$BD$15,0)+MATCH(C$13,'HB_6-7'!$C$16:$T$16,0)+MATCH("Eintritte",'HB_6-7'!$C$17:$H$17,0)+COLUMN()-6)</f>
        <v>1280</v>
      </c>
      <c r="D21" s="97">
        <f>INDEX('HB_6-7'!$C$20:$TV$57,MATCH($A21,'HB_6-7'!$A$20:$A$57,0),MATCH($A$4,'HB_6-7'!$C$14:$TV$14,0)+MATCH(C$11,'HB_6-7'!$C$15:$BD$15,0)+MATCH(C$13,'HB_6-7'!$C$16:$T$16,0)+MATCH("Eintritte",'HB_6-7'!$C$17:$H$17,0)+COLUMN()-6)</f>
        <v>3428</v>
      </c>
      <c r="E21" s="125">
        <f>INDEX('HB_6-7'!$C$20:$TV$57,MATCH($A21,'HB_6-7'!$A$20:$A$57,0),MATCH($A$4,'HB_6-7'!$C$14:$TV$14,0)+MATCH(C$11,'HB_6-7'!$C$15:$BD$15,0)+MATCH(C$13,'HB_6-7'!$C$16:$T$16,0)+MATCH("Eintritte",'HB_6-7'!$C$17:$H$17,0)+COLUMN()-6)</f>
        <v>-10.449320794148379</v>
      </c>
      <c r="F21" s="96">
        <f>INDEX('HB_6-7'!$C$20:$TV$57,MATCH($A21,'HB_6-7'!$A$20:$A$57,0),MATCH($A$4,'HB_6-7'!$C$14:$TV$14,0)+MATCH(C$11,'HB_6-7'!$C$15:$BD$15,0)+MATCH(F$14,'HB_6-7'!$C$16:$T$16,0)+MATCH("Eintritte",'HB_6-7'!$C$17:$H$17,0)+COLUMN()-9)</f>
        <v>942</v>
      </c>
      <c r="G21" s="97">
        <f>INDEX('HB_6-7'!$C$20:$TV$57,MATCH($A21,'HB_6-7'!$A$20:$A$57,0),MATCH($A$4,'HB_6-7'!$C$14:$TV$14,0)+MATCH(C$11,'HB_6-7'!$C$15:$BD$15,0)+MATCH(F$14,'HB_6-7'!$C$16:$T$16,0)+MATCH("Eintritte",'HB_6-7'!$C$17:$H$17,0)+COLUMN()-9)</f>
        <v>2555</v>
      </c>
      <c r="H21" s="137">
        <f>INDEX('HB_6-7'!$C$20:$TV$57,MATCH($A21,'HB_6-7'!$A$20:$A$57,0),MATCH($A$4,'HB_6-7'!$C$14:$TV$14,0)+MATCH(C$11,'HB_6-7'!$C$15:$BD$15,0)+MATCH(F$14,'HB_6-7'!$C$16:$T$16,0)+MATCH("Eintritte",'HB_6-7'!$C$17:$H$17,0)+COLUMN()-9)</f>
        <v>-10.193321616871705</v>
      </c>
      <c r="I21" s="96">
        <f>INDEX('HB_6-7'!$C$20:$TV$57,MATCH($A21,'HB_6-7'!$A$20:$A$57,0),MATCH($A$4,'HB_6-7'!$C$14:$TV$14,0)+MATCH(C$11,'HB_6-7'!$C$15:$BD$15,0)+MATCH(I$14,'HB_6-7'!$C$16:$T$16,0)+MATCH("Eintritte",'HB_6-7'!$C$17:$H$17,0)+COLUMN()-12)</f>
        <v>338</v>
      </c>
      <c r="J21" s="97">
        <f>INDEX('HB_6-7'!$C$20:$TV$57,MATCH($A21,'HB_6-7'!$A$20:$A$57,0),MATCH($A$4,'HB_6-7'!$C$14:$TV$14,0)+MATCH(C$11,'HB_6-7'!$C$15:$BD$15,0)+MATCH(I$14,'HB_6-7'!$C$16:$T$16,0)+MATCH("Eintritte",'HB_6-7'!$C$17:$H$17,0)+COLUMN()-12)</f>
        <v>873</v>
      </c>
      <c r="K21" s="138">
        <f>INDEX('HB_6-7'!$C$20:$TV$57,MATCH($A21,'HB_6-7'!$A$20:$A$57,0),MATCH($A$4,'HB_6-7'!$C$14:$TV$14,0)+MATCH(C$11,'HB_6-7'!$C$15:$BD$15,0)+MATCH(I$14,'HB_6-7'!$C$16:$T$16,0)+MATCH("Eintritte",'HB_6-7'!$C$17:$H$17,0)+COLUMN()-12)</f>
        <v>-11.190233977619531</v>
      </c>
      <c r="L21" s="97">
        <f>INDEX('HB_6-7'!$C$20:$TV$57,MATCH($A21,'HB_6-7'!$A$20:$A$57,0),MATCH($A$4,'HB_6-7'!$C$14:$TV$14,0)+MATCH(L$12,'HB_6-7'!$C$15:$BD$15,0)+MATCH(L$13,'HB_6-7'!$C$16:$T$16,0)+MATCH("Eintritte",'HB_6-7'!$C$17:$H$17,0)+COLUMN()-15)</f>
        <v>616</v>
      </c>
      <c r="M21" s="97">
        <f>INDEX('HB_6-7'!$C$20:$TV$57,MATCH($A21,'HB_6-7'!$A$20:$A$57,0),MATCH($A$4,'HB_6-7'!$C$14:$TV$14,0)+MATCH(L$12,'HB_6-7'!$C$15:$BD$15,0)+MATCH(L$13,'HB_6-7'!$C$16:$T$16,0)+MATCH("Eintritte",'HB_6-7'!$C$17:$H$17,0)+COLUMN()-15)</f>
        <v>1482</v>
      </c>
      <c r="N21" s="137">
        <f>INDEX('HB_6-7'!$C$20:$TV$57,MATCH($A21,'HB_6-7'!$A$20:$A$57,0),MATCH($A$4,'HB_6-7'!$C$14:$TV$14,0)+MATCH(L$12,'HB_6-7'!$C$15:$BD$15,0)+MATCH(L$13,'HB_6-7'!$C$16:$T$16,0)+MATCH("Eintritte",'HB_6-7'!$C$17:$H$17,0)+COLUMN()-15)</f>
        <v>-1.2658227848101267</v>
      </c>
      <c r="O21" s="96">
        <f>INDEX('HB_6-7'!$C$20:$TV$57,MATCH($A21,'HB_6-7'!$A$20:$A$57,0),MATCH($A$4,'HB_6-7'!$C$14:$TV$14,0)+MATCH(L$12,'HB_6-7'!$C$15:$BD$15,0)+MATCH(O$14,'HB_6-7'!$C$16:$T$16,0)+MATCH("Eintritte",'HB_6-7'!$C$17:$H$17,0)+COLUMN()-18)</f>
        <v>466</v>
      </c>
      <c r="P21" s="97">
        <f>INDEX('HB_6-7'!$C$20:$TV$57,MATCH($A21,'HB_6-7'!$A$20:$A$57,0),MATCH($A$4,'HB_6-7'!$C$14:$TV$14,0)+MATCH(L$12,'HB_6-7'!$C$15:$BD$15,0)+MATCH(O$14,'HB_6-7'!$C$16:$T$16,0)+MATCH("Eintritte",'HB_6-7'!$C$17:$H$17,0)+COLUMN()-18)</f>
        <v>1127</v>
      </c>
      <c r="Q21" s="137">
        <f>INDEX('HB_6-7'!$C$20:$TV$57,MATCH($A21,'HB_6-7'!$A$20:$A$57,0),MATCH($A$4,'HB_6-7'!$C$14:$TV$14,0)+MATCH(L$12,'HB_6-7'!$C$15:$BD$15,0)+MATCH(O$14,'HB_6-7'!$C$16:$T$16,0)+MATCH("Eintritte",'HB_6-7'!$C$17:$H$17,0)+COLUMN()-18)</f>
        <v>-5.9265442404006681</v>
      </c>
      <c r="R21" s="96">
        <f>INDEX('HB_6-7'!$C$20:$TV$57,MATCH($A21,'HB_6-7'!$A$20:$A$57,0),MATCH($A$4,'HB_6-7'!$C$14:$TV$14,0)+MATCH(L$12,'HB_6-7'!$C$15:$BD$15,0)+MATCH(R$14,'HB_6-7'!$C$16:$T$16,0)+MATCH("Eintritte",'HB_6-7'!$C$17:$H$17,0)+COLUMN()-21)</f>
        <v>150</v>
      </c>
      <c r="S21" s="97">
        <f>INDEX('HB_6-7'!$C$20:$TV$57,MATCH($A21,'HB_6-7'!$A$20:$A$57,0),MATCH($A$4,'HB_6-7'!$C$14:$TV$14,0)+MATCH(L$12,'HB_6-7'!$C$15:$BD$15,0)+MATCH(R$14,'HB_6-7'!$C$16:$T$16,0)+MATCH("Eintritte",'HB_6-7'!$C$17:$H$17,0)+COLUMN()-21)</f>
        <v>355</v>
      </c>
      <c r="T21" s="138">
        <f>INDEX('HB_6-7'!$C$20:$TV$57,MATCH($A21,'HB_6-7'!$A$20:$A$57,0),MATCH($A$4,'HB_6-7'!$C$14:$TV$14,0)+MATCH(L$12,'HB_6-7'!$C$15:$BD$15,0)+MATCH(R$14,'HB_6-7'!$C$16:$T$16,0)+MATCH("Eintritte",'HB_6-7'!$C$17:$H$17,0)+COLUMN()-21)</f>
        <v>17.161716171617162</v>
      </c>
      <c r="U21" s="97">
        <f>INDEX('HB_6-7'!$C$20:$TV$57,MATCH($A21,'HB_6-7'!$A$20:$A$57,0),MATCH($A$4,'HB_6-7'!$C$14:$TV$14,0)+MATCH(U$12,'HB_6-7'!$C$15:$BD$15,0)+MATCH(U$13,'HB_6-7'!$C$16:$T$16,0)+MATCH("Eintritte",'HB_6-7'!$C$17:$H$17,0)+COLUMN()-24)</f>
        <v>664</v>
      </c>
      <c r="V21" s="97">
        <f>INDEX('HB_6-7'!$C$20:$TV$57,MATCH($A21,'HB_6-7'!$A$20:$A$57,0),MATCH($A$4,'HB_6-7'!$C$14:$TV$14,0)+MATCH(U$12,'HB_6-7'!$C$15:$BD$15,0)+MATCH(U$13,'HB_6-7'!$C$16:$T$16,0)+MATCH("Eintritte",'HB_6-7'!$C$17:$H$17,0)+COLUMN()-24)</f>
        <v>1946</v>
      </c>
      <c r="W21" s="137">
        <f>INDEX('HB_6-7'!$C$20:$TV$57,MATCH($A21,'HB_6-7'!$A$20:$A$57,0),MATCH($A$4,'HB_6-7'!$C$14:$TV$14,0)+MATCH(U$12,'HB_6-7'!$C$15:$BD$15,0)+MATCH(U$13,'HB_6-7'!$C$16:$T$16,0)+MATCH("Eintritte",'HB_6-7'!$C$17:$H$17,0)+COLUMN()-24)</f>
        <v>-16.373012462397938</v>
      </c>
      <c r="X21" s="96">
        <f>INDEX('HB_6-7'!$C$20:$TV$57,MATCH($A21,'HB_6-7'!$A$20:$A$57,0),MATCH($A$4,'HB_6-7'!$C$14:$TV$14,0)+MATCH(U$12,'HB_6-7'!$C$15:$BD$15,0)+MATCH(X$14,'HB_6-7'!$C$16:$T$16,0)+MATCH("Eintritte",'HB_6-7'!$C$17:$H$17,0)+COLUMN()-27)</f>
        <v>476</v>
      </c>
      <c r="Y21" s="97">
        <f>INDEX('HB_6-7'!$C$20:$TV$57,MATCH($A21,'HB_6-7'!$A$20:$A$57,0),MATCH($A$4,'HB_6-7'!$C$14:$TV$14,0)+MATCH(U$12,'HB_6-7'!$C$15:$BD$15,0)+MATCH(X$14,'HB_6-7'!$C$16:$T$16,0)+MATCH("Eintritte",'HB_6-7'!$C$17:$H$17,0)+COLUMN()-27)</f>
        <v>1428</v>
      </c>
      <c r="Z21" s="137">
        <f>INDEX('HB_6-7'!$C$20:$TV$57,MATCH($A21,'HB_6-7'!$A$20:$A$57,0),MATCH($A$4,'HB_6-7'!$C$14:$TV$14,0)+MATCH(U$12,'HB_6-7'!$C$15:$BD$15,0)+MATCH(X$14,'HB_6-7'!$C$16:$T$16,0)+MATCH("Eintritte",'HB_6-7'!$C$17:$H$17,0)+COLUMN()-27)</f>
        <v>-13.296903460837886</v>
      </c>
      <c r="AA21" s="96">
        <f>INDEX('HB_6-7'!$C$20:$TV$57,MATCH($A21,'HB_6-7'!$A$20:$A$57,0),MATCH($A$4,'HB_6-7'!$C$14:$TV$14,0)+MATCH(U$12,'HB_6-7'!$C$15:$BD$15,0)+MATCH(AA$14,'HB_6-7'!$C$16:$T$16,0)+MATCH("Eintritte",'HB_6-7'!$C$17:$H$17,0)+COLUMN()-30)</f>
        <v>188</v>
      </c>
      <c r="AB21" s="97">
        <f>INDEX('HB_6-7'!$C$20:$TV$57,MATCH($A21,'HB_6-7'!$A$20:$A$57,0),MATCH($A$4,'HB_6-7'!$C$14:$TV$14,0)+MATCH(U$12,'HB_6-7'!$C$15:$BD$15,0)+MATCH(AA$14,'HB_6-7'!$C$16:$T$16,0)+MATCH("Eintritte",'HB_6-7'!$C$17:$H$17,0)+COLUMN()-30)</f>
        <v>518</v>
      </c>
      <c r="AC21" s="138">
        <f>INDEX('HB_6-7'!$C$20:$TV$57,MATCH($A21,'HB_6-7'!$A$20:$A$57,0),MATCH($A$4,'HB_6-7'!$C$14:$TV$14,0)+MATCH(U$12,'HB_6-7'!$C$15:$BD$15,0)+MATCH(AA$14,'HB_6-7'!$C$16:$T$16,0)+MATCH("Eintritte",'HB_6-7'!$C$17:$H$17,0)+COLUMN()-30)</f>
        <v>-23.823529411764703</v>
      </c>
    </row>
    <row r="22" spans="1:29" ht="15" customHeight="1" x14ac:dyDescent="0.2">
      <c r="A22" s="323" t="s">
        <v>137</v>
      </c>
      <c r="B22" s="388"/>
      <c r="C22" s="97">
        <f>INDEX('HB_6-7'!$C$20:$TV$57,MATCH($A22,'HB_6-7'!$A$20:$A$57,0),MATCH($A$4,'HB_6-7'!$C$14:$TV$14,0)+MATCH(C$11,'HB_6-7'!$C$15:$BD$15,0)+MATCH(C$13,'HB_6-7'!$C$16:$T$16,0)+MATCH("Eintritte",'HB_6-7'!$C$17:$H$17,0)+COLUMN()-6)</f>
        <v>60</v>
      </c>
      <c r="D22" s="97">
        <f>INDEX('HB_6-7'!$C$20:$TV$57,MATCH($A22,'HB_6-7'!$A$20:$A$57,0),MATCH($A$4,'HB_6-7'!$C$14:$TV$14,0)+MATCH(C$11,'HB_6-7'!$C$15:$BD$15,0)+MATCH(C$13,'HB_6-7'!$C$16:$T$16,0)+MATCH("Eintritte",'HB_6-7'!$C$17:$H$17,0)+COLUMN()-6)</f>
        <v>151</v>
      </c>
      <c r="E22" s="125">
        <f>INDEX('HB_6-7'!$C$20:$TV$57,MATCH($A22,'HB_6-7'!$A$20:$A$57,0),MATCH($A$4,'HB_6-7'!$C$14:$TV$14,0)+MATCH(C$11,'HB_6-7'!$C$15:$BD$15,0)+MATCH(C$13,'HB_6-7'!$C$16:$T$16,0)+MATCH("Eintritte",'HB_6-7'!$C$17:$H$17,0)+COLUMN()-6)</f>
        <v>4.8611111111111116</v>
      </c>
      <c r="F22" s="96" t="str">
        <f>INDEX('HB_6-7'!$C$20:$TV$57,MATCH($A22,'HB_6-7'!$A$20:$A$57,0),MATCH($A$4,'HB_6-7'!$C$14:$TV$14,0)+MATCH(C$11,'HB_6-7'!$C$15:$BD$15,0)+MATCH(F$14,'HB_6-7'!$C$16:$T$16,0)+MATCH("Eintritte",'HB_6-7'!$C$17:$H$17,0)+COLUMN()-9)</f>
        <v>*</v>
      </c>
      <c r="G22" s="97">
        <f>INDEX('HB_6-7'!$C$20:$TV$57,MATCH($A22,'HB_6-7'!$A$20:$A$57,0),MATCH($A$4,'HB_6-7'!$C$14:$TV$14,0)+MATCH(C$11,'HB_6-7'!$C$15:$BD$15,0)+MATCH(F$14,'HB_6-7'!$C$16:$T$16,0)+MATCH("Eintritte",'HB_6-7'!$C$17:$H$17,0)+COLUMN()-9)</f>
        <v>117</v>
      </c>
      <c r="H22" s="137">
        <f>INDEX('HB_6-7'!$C$20:$TV$57,MATCH($A22,'HB_6-7'!$A$20:$A$57,0),MATCH($A$4,'HB_6-7'!$C$14:$TV$14,0)+MATCH(C$11,'HB_6-7'!$C$15:$BD$15,0)+MATCH(F$14,'HB_6-7'!$C$16:$T$16,0)+MATCH("Eintritte",'HB_6-7'!$C$17:$H$17,0)+COLUMN()-9)</f>
        <v>7.3394495412844041</v>
      </c>
      <c r="I22" s="96" t="str">
        <f>INDEX('HB_6-7'!$C$20:$TV$57,MATCH($A22,'HB_6-7'!$A$20:$A$57,0),MATCH($A$4,'HB_6-7'!$C$14:$TV$14,0)+MATCH(C$11,'HB_6-7'!$C$15:$BD$15,0)+MATCH(I$14,'HB_6-7'!$C$16:$T$16,0)+MATCH("Eintritte",'HB_6-7'!$C$17:$H$17,0)+COLUMN()-12)</f>
        <v>*</v>
      </c>
      <c r="J22" s="97">
        <f>INDEX('HB_6-7'!$C$20:$TV$57,MATCH($A22,'HB_6-7'!$A$20:$A$57,0),MATCH($A$4,'HB_6-7'!$C$14:$TV$14,0)+MATCH(C$11,'HB_6-7'!$C$15:$BD$15,0)+MATCH(I$14,'HB_6-7'!$C$16:$T$16,0)+MATCH("Eintritte",'HB_6-7'!$C$17:$H$17,0)+COLUMN()-12)</f>
        <v>34</v>
      </c>
      <c r="K22" s="138">
        <f>INDEX('HB_6-7'!$C$20:$TV$57,MATCH($A22,'HB_6-7'!$A$20:$A$57,0),MATCH($A$4,'HB_6-7'!$C$14:$TV$14,0)+MATCH(C$11,'HB_6-7'!$C$15:$BD$15,0)+MATCH(I$14,'HB_6-7'!$C$16:$T$16,0)+MATCH("Eintritte",'HB_6-7'!$C$17:$H$17,0)+COLUMN()-12)</f>
        <v>-2.8571428571428572</v>
      </c>
      <c r="L22" s="97">
        <f>INDEX('HB_6-7'!$C$20:$TV$57,MATCH($A22,'HB_6-7'!$A$20:$A$57,0),MATCH($A$4,'HB_6-7'!$C$14:$TV$14,0)+MATCH(L$12,'HB_6-7'!$C$15:$BD$15,0)+MATCH(L$13,'HB_6-7'!$C$16:$T$16,0)+MATCH("Eintritte",'HB_6-7'!$C$17:$H$17,0)+COLUMN()-15)</f>
        <v>51</v>
      </c>
      <c r="M22" s="97" t="str">
        <f>INDEX('HB_6-7'!$C$20:$TV$57,MATCH($A22,'HB_6-7'!$A$20:$A$57,0),MATCH($A$4,'HB_6-7'!$C$14:$TV$14,0)+MATCH(L$12,'HB_6-7'!$C$15:$BD$15,0)+MATCH(L$13,'HB_6-7'!$C$16:$T$16,0)+MATCH("Eintritte",'HB_6-7'!$C$17:$H$17,0)+COLUMN()-15)</f>
        <v>*</v>
      </c>
      <c r="N22" s="137">
        <f>INDEX('HB_6-7'!$C$20:$TV$57,MATCH($A22,'HB_6-7'!$A$20:$A$57,0),MATCH($A$4,'HB_6-7'!$C$14:$TV$14,0)+MATCH(L$12,'HB_6-7'!$C$15:$BD$15,0)+MATCH(L$13,'HB_6-7'!$C$16:$T$16,0)+MATCH("Eintritte",'HB_6-7'!$C$17:$H$17,0)+COLUMN()-15)</f>
        <v>9.0090090090090094</v>
      </c>
      <c r="O22" s="96" t="str">
        <f>INDEX('HB_6-7'!$C$20:$TV$57,MATCH($A22,'HB_6-7'!$A$20:$A$57,0),MATCH($A$4,'HB_6-7'!$C$14:$TV$14,0)+MATCH(L$12,'HB_6-7'!$C$15:$BD$15,0)+MATCH(O$14,'HB_6-7'!$C$16:$T$16,0)+MATCH("Eintritte",'HB_6-7'!$C$17:$H$17,0)+COLUMN()-18)</f>
        <v>*</v>
      </c>
      <c r="P22" s="97" t="str">
        <f>INDEX('HB_6-7'!$C$20:$TV$57,MATCH($A22,'HB_6-7'!$A$20:$A$57,0),MATCH($A$4,'HB_6-7'!$C$14:$TV$14,0)+MATCH(L$12,'HB_6-7'!$C$15:$BD$15,0)+MATCH(O$14,'HB_6-7'!$C$16:$T$16,0)+MATCH("Eintritte",'HB_6-7'!$C$17:$H$17,0)+COLUMN()-18)</f>
        <v>*</v>
      </c>
      <c r="Q22" s="137">
        <f>INDEX('HB_6-7'!$C$20:$TV$57,MATCH($A22,'HB_6-7'!$A$20:$A$57,0),MATCH($A$4,'HB_6-7'!$C$14:$TV$14,0)+MATCH(L$12,'HB_6-7'!$C$15:$BD$15,0)+MATCH(O$14,'HB_6-7'!$C$16:$T$16,0)+MATCH("Eintritte",'HB_6-7'!$C$17:$H$17,0)+COLUMN()-18)</f>
        <v>8.5106382978723403</v>
      </c>
      <c r="R22" s="96" t="str">
        <f>INDEX('HB_6-7'!$C$20:$TV$57,MATCH($A22,'HB_6-7'!$A$20:$A$57,0),MATCH($A$4,'HB_6-7'!$C$14:$TV$14,0)+MATCH(L$12,'HB_6-7'!$C$15:$BD$15,0)+MATCH(R$14,'HB_6-7'!$C$16:$T$16,0)+MATCH("Eintritte",'HB_6-7'!$C$17:$H$17,0)+COLUMN()-21)</f>
        <v>*</v>
      </c>
      <c r="S22" s="97" t="str">
        <f>INDEX('HB_6-7'!$C$20:$TV$57,MATCH($A22,'HB_6-7'!$A$20:$A$57,0),MATCH($A$4,'HB_6-7'!$C$14:$TV$14,0)+MATCH(L$12,'HB_6-7'!$C$15:$BD$15,0)+MATCH(R$14,'HB_6-7'!$C$16:$T$16,0)+MATCH("Eintritte",'HB_6-7'!$C$17:$H$17,0)+COLUMN()-21)</f>
        <v>*</v>
      </c>
      <c r="T22" s="138">
        <f>INDEX('HB_6-7'!$C$20:$TV$57,MATCH($A22,'HB_6-7'!$A$20:$A$57,0),MATCH($A$4,'HB_6-7'!$C$14:$TV$14,0)+MATCH(L$12,'HB_6-7'!$C$15:$BD$15,0)+MATCH(R$14,'HB_6-7'!$C$16:$T$16,0)+MATCH("Eintritte",'HB_6-7'!$C$17:$H$17,0)+COLUMN()-21)</f>
        <v>11.76470588235294</v>
      </c>
      <c r="U22" s="97">
        <f>INDEX('HB_6-7'!$C$20:$TV$57,MATCH($A22,'HB_6-7'!$A$20:$A$57,0),MATCH($A$4,'HB_6-7'!$C$14:$TV$14,0)+MATCH(U$12,'HB_6-7'!$C$15:$BD$15,0)+MATCH(U$13,'HB_6-7'!$C$16:$T$16,0)+MATCH("Eintritte",'HB_6-7'!$C$17:$H$17,0)+COLUMN()-24)</f>
        <v>9</v>
      </c>
      <c r="V22" s="97" t="str">
        <f>INDEX('HB_6-7'!$C$20:$TV$57,MATCH($A22,'HB_6-7'!$A$20:$A$57,0),MATCH($A$4,'HB_6-7'!$C$14:$TV$14,0)+MATCH(U$12,'HB_6-7'!$C$15:$BD$15,0)+MATCH(U$13,'HB_6-7'!$C$16:$T$16,0)+MATCH("Eintritte",'HB_6-7'!$C$17:$H$17,0)+COLUMN()-24)</f>
        <v>*</v>
      </c>
      <c r="W22" s="137">
        <f>INDEX('HB_6-7'!$C$20:$TV$57,MATCH($A22,'HB_6-7'!$A$20:$A$57,0),MATCH($A$4,'HB_6-7'!$C$14:$TV$14,0)+MATCH(U$12,'HB_6-7'!$C$15:$BD$15,0)+MATCH(U$13,'HB_6-7'!$C$16:$T$16,0)+MATCH("Eintritte",'HB_6-7'!$C$17:$H$17,0)+COLUMN()-24)</f>
        <v>-9.0909090909090917</v>
      </c>
      <c r="X22" s="96">
        <f>INDEX('HB_6-7'!$C$20:$TV$57,MATCH($A22,'HB_6-7'!$A$20:$A$57,0),MATCH($A$4,'HB_6-7'!$C$14:$TV$14,0)+MATCH(U$12,'HB_6-7'!$C$15:$BD$15,0)+MATCH(X$14,'HB_6-7'!$C$16:$T$16,0)+MATCH("Eintritte",'HB_6-7'!$C$17:$H$17,0)+COLUMN()-27)</f>
        <v>4</v>
      </c>
      <c r="Y22" s="97" t="str">
        <f>INDEX('HB_6-7'!$C$20:$TV$57,MATCH($A22,'HB_6-7'!$A$20:$A$57,0),MATCH($A$4,'HB_6-7'!$C$14:$TV$14,0)+MATCH(U$12,'HB_6-7'!$C$15:$BD$15,0)+MATCH(X$14,'HB_6-7'!$C$16:$T$16,0)+MATCH("Eintritte",'HB_6-7'!$C$17:$H$17,0)+COLUMN()-27)</f>
        <v>*</v>
      </c>
      <c r="Z22" s="137">
        <f>INDEX('HB_6-7'!$C$20:$TV$57,MATCH($A22,'HB_6-7'!$A$20:$A$57,0),MATCH($A$4,'HB_6-7'!$C$14:$TV$14,0)+MATCH(U$12,'HB_6-7'!$C$15:$BD$15,0)+MATCH(X$14,'HB_6-7'!$C$16:$T$16,0)+MATCH("Eintritte",'HB_6-7'!$C$17:$H$17,0)+COLUMN()-27)</f>
        <v>0</v>
      </c>
      <c r="AA22" s="96">
        <f>INDEX('HB_6-7'!$C$20:$TV$57,MATCH($A22,'HB_6-7'!$A$20:$A$57,0),MATCH($A$4,'HB_6-7'!$C$14:$TV$14,0)+MATCH(U$12,'HB_6-7'!$C$15:$BD$15,0)+MATCH(AA$14,'HB_6-7'!$C$16:$T$16,0)+MATCH("Eintritte",'HB_6-7'!$C$17:$H$17,0)+COLUMN()-30)</f>
        <v>5</v>
      </c>
      <c r="AB22" s="97" t="str">
        <f>INDEX('HB_6-7'!$C$20:$TV$57,MATCH($A22,'HB_6-7'!$A$20:$A$57,0),MATCH($A$4,'HB_6-7'!$C$14:$TV$14,0)+MATCH(U$12,'HB_6-7'!$C$15:$BD$15,0)+MATCH(AA$14,'HB_6-7'!$C$16:$T$16,0)+MATCH("Eintritte",'HB_6-7'!$C$17:$H$17,0)+COLUMN()-30)</f>
        <v>*</v>
      </c>
      <c r="AC22" s="138">
        <f>INDEX('HB_6-7'!$C$20:$TV$57,MATCH($A22,'HB_6-7'!$A$20:$A$57,0),MATCH($A$4,'HB_6-7'!$C$14:$TV$14,0)+MATCH(U$12,'HB_6-7'!$C$15:$BD$15,0)+MATCH(AA$14,'HB_6-7'!$C$16:$T$16,0)+MATCH("Eintritte",'HB_6-7'!$C$17:$H$17,0)+COLUMN()-30)</f>
        <v>-16.666666666666664</v>
      </c>
    </row>
    <row r="23" spans="1:29" ht="15" customHeight="1" x14ac:dyDescent="0.2">
      <c r="A23" s="323" t="s">
        <v>138</v>
      </c>
      <c r="B23" s="388"/>
      <c r="C23" s="97">
        <f>INDEX('HB_6-7'!$C$20:$TV$57,MATCH($A23,'HB_6-7'!$A$20:$A$57,0),MATCH($A$4,'HB_6-7'!$C$14:$TV$14,0)+MATCH(C$11,'HB_6-7'!$C$15:$BD$15,0)+MATCH(C$13,'HB_6-7'!$C$16:$T$16,0)+MATCH("Eintritte",'HB_6-7'!$C$17:$H$17,0)+COLUMN()-6)</f>
        <v>6</v>
      </c>
      <c r="D23" s="97">
        <f>INDEX('HB_6-7'!$C$20:$TV$57,MATCH($A23,'HB_6-7'!$A$20:$A$57,0),MATCH($A$4,'HB_6-7'!$C$14:$TV$14,0)+MATCH(C$11,'HB_6-7'!$C$15:$BD$15,0)+MATCH(C$13,'HB_6-7'!$C$16:$T$16,0)+MATCH("Eintritte",'HB_6-7'!$C$17:$H$17,0)+COLUMN()-6)</f>
        <v>32</v>
      </c>
      <c r="E23" s="125">
        <f>INDEX('HB_6-7'!$C$20:$TV$57,MATCH($A23,'HB_6-7'!$A$20:$A$57,0),MATCH($A$4,'HB_6-7'!$C$14:$TV$14,0)+MATCH(C$11,'HB_6-7'!$C$15:$BD$15,0)+MATCH(C$13,'HB_6-7'!$C$16:$T$16,0)+MATCH("Eintritte",'HB_6-7'!$C$17:$H$17,0)+COLUMN()-6)</f>
        <v>28.000000000000004</v>
      </c>
      <c r="F23" s="96" t="str">
        <f>INDEX('HB_6-7'!$C$20:$TV$57,MATCH($A23,'HB_6-7'!$A$20:$A$57,0),MATCH($A$4,'HB_6-7'!$C$14:$TV$14,0)+MATCH(C$11,'HB_6-7'!$C$15:$BD$15,0)+MATCH(F$14,'HB_6-7'!$C$16:$T$16,0)+MATCH("Eintritte",'HB_6-7'!$C$17:$H$17,0)+COLUMN()-9)</f>
        <v>*</v>
      </c>
      <c r="G23" s="97">
        <f>INDEX('HB_6-7'!$C$20:$TV$57,MATCH($A23,'HB_6-7'!$A$20:$A$57,0),MATCH($A$4,'HB_6-7'!$C$14:$TV$14,0)+MATCH(C$11,'HB_6-7'!$C$15:$BD$15,0)+MATCH(F$14,'HB_6-7'!$C$16:$T$16,0)+MATCH("Eintritte",'HB_6-7'!$C$17:$H$17,0)+COLUMN()-9)</f>
        <v>17</v>
      </c>
      <c r="H23" s="137">
        <f>INDEX('HB_6-7'!$C$20:$TV$57,MATCH($A23,'HB_6-7'!$A$20:$A$57,0),MATCH($A$4,'HB_6-7'!$C$14:$TV$14,0)+MATCH(C$11,'HB_6-7'!$C$15:$BD$15,0)+MATCH(F$14,'HB_6-7'!$C$16:$T$16,0)+MATCH("Eintritte",'HB_6-7'!$C$17:$H$17,0)+COLUMN()-9)</f>
        <v>70</v>
      </c>
      <c r="I23" s="96" t="str">
        <f>INDEX('HB_6-7'!$C$20:$TV$57,MATCH($A23,'HB_6-7'!$A$20:$A$57,0),MATCH($A$4,'HB_6-7'!$C$14:$TV$14,0)+MATCH(C$11,'HB_6-7'!$C$15:$BD$15,0)+MATCH(I$14,'HB_6-7'!$C$16:$T$16,0)+MATCH("Eintritte",'HB_6-7'!$C$17:$H$17,0)+COLUMN()-12)</f>
        <v>*</v>
      </c>
      <c r="J23" s="97">
        <f>INDEX('HB_6-7'!$C$20:$TV$57,MATCH($A23,'HB_6-7'!$A$20:$A$57,0),MATCH($A$4,'HB_6-7'!$C$14:$TV$14,0)+MATCH(C$11,'HB_6-7'!$C$15:$BD$15,0)+MATCH(I$14,'HB_6-7'!$C$16:$T$16,0)+MATCH("Eintritte",'HB_6-7'!$C$17:$H$17,0)+COLUMN()-12)</f>
        <v>15</v>
      </c>
      <c r="K23" s="138">
        <f>INDEX('HB_6-7'!$C$20:$TV$57,MATCH($A23,'HB_6-7'!$A$20:$A$57,0),MATCH($A$4,'HB_6-7'!$C$14:$TV$14,0)+MATCH(C$11,'HB_6-7'!$C$15:$BD$15,0)+MATCH(I$14,'HB_6-7'!$C$16:$T$16,0)+MATCH("Eintritte",'HB_6-7'!$C$17:$H$17,0)+COLUMN()-12)</f>
        <v>0</v>
      </c>
      <c r="L23" s="97">
        <f>INDEX('HB_6-7'!$C$20:$TV$57,MATCH($A23,'HB_6-7'!$A$20:$A$57,0),MATCH($A$4,'HB_6-7'!$C$14:$TV$14,0)+MATCH(L$12,'HB_6-7'!$C$15:$BD$15,0)+MATCH(L$13,'HB_6-7'!$C$16:$T$16,0)+MATCH("Eintritte",'HB_6-7'!$C$17:$H$17,0)+COLUMN()-15)</f>
        <v>6</v>
      </c>
      <c r="M23" s="97" t="str">
        <f>INDEX('HB_6-7'!$C$20:$TV$57,MATCH($A23,'HB_6-7'!$A$20:$A$57,0),MATCH($A$4,'HB_6-7'!$C$14:$TV$14,0)+MATCH(L$12,'HB_6-7'!$C$15:$BD$15,0)+MATCH(L$13,'HB_6-7'!$C$16:$T$16,0)+MATCH("Eintritte",'HB_6-7'!$C$17:$H$17,0)+COLUMN()-15)</f>
        <v>*</v>
      </c>
      <c r="N23" s="137">
        <f>INDEX('HB_6-7'!$C$20:$TV$57,MATCH($A23,'HB_6-7'!$A$20:$A$57,0),MATCH($A$4,'HB_6-7'!$C$14:$TV$14,0)+MATCH(L$12,'HB_6-7'!$C$15:$BD$15,0)+MATCH(L$13,'HB_6-7'!$C$16:$T$16,0)+MATCH("Eintritte",'HB_6-7'!$C$17:$H$17,0)+COLUMN()-15)</f>
        <v>25</v>
      </c>
      <c r="O23" s="96" t="str">
        <f>INDEX('HB_6-7'!$C$20:$TV$57,MATCH($A23,'HB_6-7'!$A$20:$A$57,0),MATCH($A$4,'HB_6-7'!$C$14:$TV$14,0)+MATCH(L$12,'HB_6-7'!$C$15:$BD$15,0)+MATCH(O$14,'HB_6-7'!$C$16:$T$16,0)+MATCH("Eintritte",'HB_6-7'!$C$17:$H$17,0)+COLUMN()-18)</f>
        <v>*</v>
      </c>
      <c r="P23" s="97" t="str">
        <f>INDEX('HB_6-7'!$C$20:$TV$57,MATCH($A23,'HB_6-7'!$A$20:$A$57,0),MATCH($A$4,'HB_6-7'!$C$14:$TV$14,0)+MATCH(L$12,'HB_6-7'!$C$15:$BD$15,0)+MATCH(O$14,'HB_6-7'!$C$16:$T$16,0)+MATCH("Eintritte",'HB_6-7'!$C$17:$H$17,0)+COLUMN()-18)</f>
        <v>*</v>
      </c>
      <c r="Q23" s="137">
        <f>INDEX('HB_6-7'!$C$20:$TV$57,MATCH($A23,'HB_6-7'!$A$20:$A$57,0),MATCH($A$4,'HB_6-7'!$C$14:$TV$14,0)+MATCH(L$12,'HB_6-7'!$C$15:$BD$15,0)+MATCH(O$14,'HB_6-7'!$C$16:$T$16,0)+MATCH("Eintritte",'HB_6-7'!$C$17:$H$17,0)+COLUMN()-18)</f>
        <v>60</v>
      </c>
      <c r="R23" s="96" t="str">
        <f>INDEX('HB_6-7'!$C$20:$TV$57,MATCH($A23,'HB_6-7'!$A$20:$A$57,0),MATCH($A$4,'HB_6-7'!$C$14:$TV$14,0)+MATCH(L$12,'HB_6-7'!$C$15:$BD$15,0)+MATCH(R$14,'HB_6-7'!$C$16:$T$16,0)+MATCH("Eintritte",'HB_6-7'!$C$17:$H$17,0)+COLUMN()-21)</f>
        <v>*</v>
      </c>
      <c r="S23" s="97" t="str">
        <f>INDEX('HB_6-7'!$C$20:$TV$57,MATCH($A23,'HB_6-7'!$A$20:$A$57,0),MATCH($A$4,'HB_6-7'!$C$14:$TV$14,0)+MATCH(L$12,'HB_6-7'!$C$15:$BD$15,0)+MATCH(R$14,'HB_6-7'!$C$16:$T$16,0)+MATCH("Eintritte",'HB_6-7'!$C$17:$H$17,0)+COLUMN()-21)</f>
        <v>*</v>
      </c>
      <c r="T23" s="138">
        <f>INDEX('HB_6-7'!$C$20:$TV$57,MATCH($A23,'HB_6-7'!$A$20:$A$57,0),MATCH($A$4,'HB_6-7'!$C$14:$TV$14,0)+MATCH(L$12,'HB_6-7'!$C$15:$BD$15,0)+MATCH(R$14,'HB_6-7'!$C$16:$T$16,0)+MATCH("Eintritte",'HB_6-7'!$C$17:$H$17,0)+COLUMN()-21)</f>
        <v>0</v>
      </c>
      <c r="U23" s="97">
        <f>INDEX('HB_6-7'!$C$20:$TV$57,MATCH($A23,'HB_6-7'!$A$20:$A$57,0),MATCH($A$4,'HB_6-7'!$C$14:$TV$14,0)+MATCH(U$12,'HB_6-7'!$C$15:$BD$15,0)+MATCH(U$13,'HB_6-7'!$C$16:$T$16,0)+MATCH("Eintritte",'HB_6-7'!$C$17:$H$17,0)+COLUMN()-24)</f>
        <v>0</v>
      </c>
      <c r="V23" s="97" t="str">
        <f>INDEX('HB_6-7'!$C$20:$TV$57,MATCH($A23,'HB_6-7'!$A$20:$A$57,0),MATCH($A$4,'HB_6-7'!$C$14:$TV$14,0)+MATCH(U$12,'HB_6-7'!$C$15:$BD$15,0)+MATCH(U$13,'HB_6-7'!$C$16:$T$16,0)+MATCH("Eintritte",'HB_6-7'!$C$17:$H$17,0)+COLUMN()-24)</f>
        <v>*</v>
      </c>
      <c r="W23" s="137" t="str">
        <f>INDEX('HB_6-7'!$C$20:$TV$57,MATCH($A23,'HB_6-7'!$A$20:$A$57,0),MATCH($A$4,'HB_6-7'!$C$14:$TV$14,0)+MATCH(U$12,'HB_6-7'!$C$15:$BD$15,0)+MATCH(U$13,'HB_6-7'!$C$16:$T$16,0)+MATCH("Eintritte",'HB_6-7'!$C$17:$H$17,0)+COLUMN()-24)</f>
        <v>x</v>
      </c>
      <c r="X23" s="96">
        <f>INDEX('HB_6-7'!$C$20:$TV$57,MATCH($A23,'HB_6-7'!$A$20:$A$57,0),MATCH($A$4,'HB_6-7'!$C$14:$TV$14,0)+MATCH(U$12,'HB_6-7'!$C$15:$BD$15,0)+MATCH(X$14,'HB_6-7'!$C$16:$T$16,0)+MATCH("Eintritte",'HB_6-7'!$C$17:$H$17,0)+COLUMN()-27)</f>
        <v>0</v>
      </c>
      <c r="Y23" s="97" t="str">
        <f>INDEX('HB_6-7'!$C$20:$TV$57,MATCH($A23,'HB_6-7'!$A$20:$A$57,0),MATCH($A$4,'HB_6-7'!$C$14:$TV$14,0)+MATCH(U$12,'HB_6-7'!$C$15:$BD$15,0)+MATCH(X$14,'HB_6-7'!$C$16:$T$16,0)+MATCH("Eintritte",'HB_6-7'!$C$17:$H$17,0)+COLUMN()-27)</f>
        <v>*</v>
      </c>
      <c r="Z23" s="137" t="str">
        <f>INDEX('HB_6-7'!$C$20:$TV$57,MATCH($A23,'HB_6-7'!$A$20:$A$57,0),MATCH($A$4,'HB_6-7'!$C$14:$TV$14,0)+MATCH(U$12,'HB_6-7'!$C$15:$BD$15,0)+MATCH(X$14,'HB_6-7'!$C$16:$T$16,0)+MATCH("Eintritte",'HB_6-7'!$C$17:$H$17,0)+COLUMN()-27)</f>
        <v>x</v>
      </c>
      <c r="AA23" s="96">
        <f>INDEX('HB_6-7'!$C$20:$TV$57,MATCH($A23,'HB_6-7'!$A$20:$A$57,0),MATCH($A$4,'HB_6-7'!$C$14:$TV$14,0)+MATCH(U$12,'HB_6-7'!$C$15:$BD$15,0)+MATCH(AA$14,'HB_6-7'!$C$16:$T$16,0)+MATCH("Eintritte",'HB_6-7'!$C$17:$H$17,0)+COLUMN()-30)</f>
        <v>0</v>
      </c>
      <c r="AB23" s="97" t="str">
        <f>INDEX('HB_6-7'!$C$20:$TV$57,MATCH($A23,'HB_6-7'!$A$20:$A$57,0),MATCH($A$4,'HB_6-7'!$C$14:$TV$14,0)+MATCH(U$12,'HB_6-7'!$C$15:$BD$15,0)+MATCH(AA$14,'HB_6-7'!$C$16:$T$16,0)+MATCH("Eintritte",'HB_6-7'!$C$17:$H$17,0)+COLUMN()-30)</f>
        <v>*</v>
      </c>
      <c r="AC23" s="138" t="str">
        <f>INDEX('HB_6-7'!$C$20:$TV$57,MATCH($A23,'HB_6-7'!$A$20:$A$57,0),MATCH($A$4,'HB_6-7'!$C$14:$TV$14,0)+MATCH(U$12,'HB_6-7'!$C$15:$BD$15,0)+MATCH(AA$14,'HB_6-7'!$C$16:$T$16,0)+MATCH("Eintritte",'HB_6-7'!$C$17:$H$17,0)+COLUMN()-30)</f>
        <v>x</v>
      </c>
    </row>
    <row r="24" spans="1:29" ht="15" customHeight="1" x14ac:dyDescent="0.2">
      <c r="A24" s="322" t="s">
        <v>64</v>
      </c>
      <c r="B24" s="387"/>
      <c r="C24" s="132">
        <f>INDEX('HB_6-7'!$C$20:$TV$57,MATCH($A24,'HB_6-7'!$A$20:$A$57,0),MATCH($A$4,'HB_6-7'!$C$14:$TV$14,0)+MATCH(C$11,'HB_6-7'!$C$15:$BD$15,0)+MATCH(C$13,'HB_6-7'!$C$16:$T$16,0)+MATCH("Eintritte",'HB_6-7'!$C$17:$H$17,0)+COLUMN()-6)</f>
        <v>160</v>
      </c>
      <c r="D24" s="132">
        <f>INDEX('HB_6-7'!$C$20:$TV$57,MATCH($A24,'HB_6-7'!$A$20:$A$57,0),MATCH($A$4,'HB_6-7'!$C$14:$TV$14,0)+MATCH(C$11,'HB_6-7'!$C$15:$BD$15,0)+MATCH(C$13,'HB_6-7'!$C$16:$T$16,0)+MATCH("Eintritte",'HB_6-7'!$C$17:$H$17,0)+COLUMN()-6)</f>
        <v>524</v>
      </c>
      <c r="E24" s="133">
        <f>INDEX('HB_6-7'!$C$20:$TV$57,MATCH($A24,'HB_6-7'!$A$20:$A$57,0),MATCH($A$4,'HB_6-7'!$C$14:$TV$14,0)+MATCH(C$11,'HB_6-7'!$C$15:$BD$15,0)+MATCH(C$13,'HB_6-7'!$C$16:$T$16,0)+MATCH("Eintritte",'HB_6-7'!$C$17:$H$17,0)+COLUMN()-6)</f>
        <v>-5.4151624548736459</v>
      </c>
      <c r="F24" s="134" t="str">
        <f>INDEX('HB_6-7'!$C$20:$TV$57,MATCH($A24,'HB_6-7'!$A$20:$A$57,0),MATCH($A$4,'HB_6-7'!$C$14:$TV$14,0)+MATCH(C$11,'HB_6-7'!$C$15:$BD$15,0)+MATCH(F$14,'HB_6-7'!$C$16:$T$16,0)+MATCH("Eintritte",'HB_6-7'!$C$17:$H$17,0)+COLUMN()-9)</f>
        <v>*</v>
      </c>
      <c r="G24" s="132">
        <f>INDEX('HB_6-7'!$C$20:$TV$57,MATCH($A24,'HB_6-7'!$A$20:$A$57,0),MATCH($A$4,'HB_6-7'!$C$14:$TV$14,0)+MATCH(C$11,'HB_6-7'!$C$15:$BD$15,0)+MATCH(F$14,'HB_6-7'!$C$16:$T$16,0)+MATCH("Eintritte",'HB_6-7'!$C$17:$H$17,0)+COLUMN()-9)</f>
        <v>514</v>
      </c>
      <c r="H24" s="135">
        <f>INDEX('HB_6-7'!$C$20:$TV$57,MATCH($A24,'HB_6-7'!$A$20:$A$57,0),MATCH($A$4,'HB_6-7'!$C$14:$TV$14,0)+MATCH(C$11,'HB_6-7'!$C$15:$BD$15,0)+MATCH(F$14,'HB_6-7'!$C$16:$T$16,0)+MATCH("Eintritte",'HB_6-7'!$C$17:$H$17,0)+COLUMN()-9)</f>
        <v>-3.7453183520599254</v>
      </c>
      <c r="I24" s="134" t="str">
        <f>INDEX('HB_6-7'!$C$20:$TV$57,MATCH($A24,'HB_6-7'!$A$20:$A$57,0),MATCH($A$4,'HB_6-7'!$C$14:$TV$14,0)+MATCH(C$11,'HB_6-7'!$C$15:$BD$15,0)+MATCH(I$14,'HB_6-7'!$C$16:$T$16,0)+MATCH("Eintritte",'HB_6-7'!$C$17:$H$17,0)+COLUMN()-12)</f>
        <v>*</v>
      </c>
      <c r="J24" s="132">
        <f>INDEX('HB_6-7'!$C$20:$TV$57,MATCH($A24,'HB_6-7'!$A$20:$A$57,0),MATCH($A$4,'HB_6-7'!$C$14:$TV$14,0)+MATCH(C$11,'HB_6-7'!$C$15:$BD$15,0)+MATCH(I$14,'HB_6-7'!$C$16:$T$16,0)+MATCH("Eintritte",'HB_6-7'!$C$17:$H$17,0)+COLUMN()-12)</f>
        <v>10</v>
      </c>
      <c r="K24" s="136">
        <f>INDEX('HB_6-7'!$C$20:$TV$57,MATCH($A24,'HB_6-7'!$A$20:$A$57,0),MATCH($A$4,'HB_6-7'!$C$14:$TV$14,0)+MATCH(C$11,'HB_6-7'!$C$15:$BD$15,0)+MATCH(I$14,'HB_6-7'!$C$16:$T$16,0)+MATCH("Eintritte",'HB_6-7'!$C$17:$H$17,0)+COLUMN()-12)</f>
        <v>-50</v>
      </c>
      <c r="L24" s="132">
        <f>INDEX('HB_6-7'!$C$20:$TV$57,MATCH($A24,'HB_6-7'!$A$20:$A$57,0),MATCH($A$4,'HB_6-7'!$C$14:$TV$14,0)+MATCH(L$12,'HB_6-7'!$C$15:$BD$15,0)+MATCH(L$13,'HB_6-7'!$C$16:$T$16,0)+MATCH("Eintritte",'HB_6-7'!$C$17:$H$17,0)+COLUMN()-15)</f>
        <v>144</v>
      </c>
      <c r="M24" s="132">
        <f>INDEX('HB_6-7'!$C$20:$TV$57,MATCH($A24,'HB_6-7'!$A$20:$A$57,0),MATCH($A$4,'HB_6-7'!$C$14:$TV$14,0)+MATCH(L$12,'HB_6-7'!$C$15:$BD$15,0)+MATCH(L$13,'HB_6-7'!$C$16:$T$16,0)+MATCH("Eintritte",'HB_6-7'!$C$17:$H$17,0)+COLUMN()-15)</f>
        <v>472</v>
      </c>
      <c r="N24" s="135">
        <f>INDEX('HB_6-7'!$C$20:$TV$57,MATCH($A24,'HB_6-7'!$A$20:$A$57,0),MATCH($A$4,'HB_6-7'!$C$14:$TV$14,0)+MATCH(L$12,'HB_6-7'!$C$15:$BD$15,0)+MATCH(L$13,'HB_6-7'!$C$16:$T$16,0)+MATCH("Eintritte",'HB_6-7'!$C$17:$H$17,0)+COLUMN()-15)</f>
        <v>-1.6666666666666667</v>
      </c>
      <c r="O24" s="134" t="str">
        <f>INDEX('HB_6-7'!$C$20:$TV$57,MATCH($A24,'HB_6-7'!$A$20:$A$57,0),MATCH($A$4,'HB_6-7'!$C$14:$TV$14,0)+MATCH(L$12,'HB_6-7'!$C$15:$BD$15,0)+MATCH(O$14,'HB_6-7'!$C$16:$T$16,0)+MATCH("Eintritte",'HB_6-7'!$C$17:$H$17,0)+COLUMN()-18)</f>
        <v>*</v>
      </c>
      <c r="P24" s="132">
        <f>INDEX('HB_6-7'!$C$20:$TV$57,MATCH($A24,'HB_6-7'!$A$20:$A$57,0),MATCH($A$4,'HB_6-7'!$C$14:$TV$14,0)+MATCH(L$12,'HB_6-7'!$C$15:$BD$15,0)+MATCH(O$14,'HB_6-7'!$C$16:$T$16,0)+MATCH("Eintritte",'HB_6-7'!$C$17:$H$17,0)+COLUMN()-18)</f>
        <v>467</v>
      </c>
      <c r="Q24" s="135">
        <f>INDEX('HB_6-7'!$C$20:$TV$57,MATCH($A24,'HB_6-7'!$A$20:$A$57,0),MATCH($A$4,'HB_6-7'!$C$14:$TV$14,0)+MATCH(L$12,'HB_6-7'!$C$15:$BD$15,0)+MATCH(O$14,'HB_6-7'!$C$16:$T$16,0)+MATCH("Eintritte",'HB_6-7'!$C$17:$H$17,0)+COLUMN()-18)</f>
        <v>-0.21367521367521369</v>
      </c>
      <c r="R24" s="134" t="str">
        <f>INDEX('HB_6-7'!$C$20:$TV$57,MATCH($A24,'HB_6-7'!$A$20:$A$57,0),MATCH($A$4,'HB_6-7'!$C$14:$TV$14,0)+MATCH(L$12,'HB_6-7'!$C$15:$BD$15,0)+MATCH(R$14,'HB_6-7'!$C$16:$T$16,0)+MATCH("Eintritte",'HB_6-7'!$C$17:$H$17,0)+COLUMN()-21)</f>
        <v>*</v>
      </c>
      <c r="S24" s="132">
        <f>INDEX('HB_6-7'!$C$20:$TV$57,MATCH($A24,'HB_6-7'!$A$20:$A$57,0),MATCH($A$4,'HB_6-7'!$C$14:$TV$14,0)+MATCH(L$12,'HB_6-7'!$C$15:$BD$15,0)+MATCH(R$14,'HB_6-7'!$C$16:$T$16,0)+MATCH("Eintritte",'HB_6-7'!$C$17:$H$17,0)+COLUMN()-21)</f>
        <v>5</v>
      </c>
      <c r="T24" s="136">
        <f>INDEX('HB_6-7'!$C$20:$TV$57,MATCH($A24,'HB_6-7'!$A$20:$A$57,0),MATCH($A$4,'HB_6-7'!$C$14:$TV$14,0)+MATCH(L$12,'HB_6-7'!$C$15:$BD$15,0)+MATCH(R$14,'HB_6-7'!$C$16:$T$16,0)+MATCH("Eintritte",'HB_6-7'!$C$17:$H$17,0)+COLUMN()-21)</f>
        <v>-58.333333333333336</v>
      </c>
      <c r="U24" s="132">
        <f>INDEX('HB_6-7'!$C$20:$TV$57,MATCH($A24,'HB_6-7'!$A$20:$A$57,0),MATCH($A$4,'HB_6-7'!$C$14:$TV$14,0)+MATCH(U$12,'HB_6-7'!$C$15:$BD$15,0)+MATCH(U$13,'HB_6-7'!$C$16:$T$16,0)+MATCH("Eintritte",'HB_6-7'!$C$17:$H$17,0)+COLUMN()-24)</f>
        <v>16</v>
      </c>
      <c r="V24" s="132">
        <f>INDEX('HB_6-7'!$C$20:$TV$57,MATCH($A24,'HB_6-7'!$A$20:$A$57,0),MATCH($A$4,'HB_6-7'!$C$14:$TV$14,0)+MATCH(U$12,'HB_6-7'!$C$15:$BD$15,0)+MATCH(U$13,'HB_6-7'!$C$16:$T$16,0)+MATCH("Eintritte",'HB_6-7'!$C$17:$H$17,0)+COLUMN()-24)</f>
        <v>52</v>
      </c>
      <c r="W24" s="135">
        <f>INDEX('HB_6-7'!$C$20:$TV$57,MATCH($A24,'HB_6-7'!$A$20:$A$57,0),MATCH($A$4,'HB_6-7'!$C$14:$TV$14,0)+MATCH(U$12,'HB_6-7'!$C$15:$BD$15,0)+MATCH(U$13,'HB_6-7'!$C$16:$T$16,0)+MATCH("Eintritte",'HB_6-7'!$C$17:$H$17,0)+COLUMN()-24)</f>
        <v>-29.72972972972973</v>
      </c>
      <c r="X24" s="134" t="str">
        <f>INDEX('HB_6-7'!$C$20:$TV$57,MATCH($A24,'HB_6-7'!$A$20:$A$57,0),MATCH($A$4,'HB_6-7'!$C$14:$TV$14,0)+MATCH(U$12,'HB_6-7'!$C$15:$BD$15,0)+MATCH(X$14,'HB_6-7'!$C$16:$T$16,0)+MATCH("Eintritte",'HB_6-7'!$C$17:$H$17,0)+COLUMN()-27)</f>
        <v>*</v>
      </c>
      <c r="Y24" s="132">
        <f>INDEX('HB_6-7'!$C$20:$TV$57,MATCH($A24,'HB_6-7'!$A$20:$A$57,0),MATCH($A$4,'HB_6-7'!$C$14:$TV$14,0)+MATCH(U$12,'HB_6-7'!$C$15:$BD$15,0)+MATCH(X$14,'HB_6-7'!$C$16:$T$16,0)+MATCH("Eintritte",'HB_6-7'!$C$17:$H$17,0)+COLUMN()-27)</f>
        <v>47</v>
      </c>
      <c r="Z24" s="135">
        <f>INDEX('HB_6-7'!$C$20:$TV$57,MATCH($A24,'HB_6-7'!$A$20:$A$57,0),MATCH($A$4,'HB_6-7'!$C$14:$TV$14,0)+MATCH(U$12,'HB_6-7'!$C$15:$BD$15,0)+MATCH(X$14,'HB_6-7'!$C$16:$T$16,0)+MATCH("Eintritte",'HB_6-7'!$C$17:$H$17,0)+COLUMN()-27)</f>
        <v>-28.787878787878789</v>
      </c>
      <c r="AA24" s="134" t="str">
        <f>INDEX('HB_6-7'!$C$20:$TV$57,MATCH($A24,'HB_6-7'!$A$20:$A$57,0),MATCH($A$4,'HB_6-7'!$C$14:$TV$14,0)+MATCH(U$12,'HB_6-7'!$C$15:$BD$15,0)+MATCH(AA$14,'HB_6-7'!$C$16:$T$16,0)+MATCH("Eintritte",'HB_6-7'!$C$17:$H$17,0)+COLUMN()-30)</f>
        <v>*</v>
      </c>
      <c r="AB24" s="132">
        <f>INDEX('HB_6-7'!$C$20:$TV$57,MATCH($A24,'HB_6-7'!$A$20:$A$57,0),MATCH($A$4,'HB_6-7'!$C$14:$TV$14,0)+MATCH(U$12,'HB_6-7'!$C$15:$BD$15,0)+MATCH(AA$14,'HB_6-7'!$C$16:$T$16,0)+MATCH("Eintritte",'HB_6-7'!$C$17:$H$17,0)+COLUMN()-30)</f>
        <v>5</v>
      </c>
      <c r="AC24" s="136">
        <f>INDEX('HB_6-7'!$C$20:$TV$57,MATCH($A24,'HB_6-7'!$A$20:$A$57,0),MATCH($A$4,'HB_6-7'!$C$14:$TV$14,0)+MATCH(U$12,'HB_6-7'!$C$15:$BD$15,0)+MATCH(AA$14,'HB_6-7'!$C$16:$T$16,0)+MATCH("Eintritte",'HB_6-7'!$C$17:$H$17,0)+COLUMN()-30)</f>
        <v>-37.5</v>
      </c>
    </row>
    <row r="25" spans="1:29" ht="15" customHeight="1" x14ac:dyDescent="0.2">
      <c r="A25" s="323" t="s">
        <v>49</v>
      </c>
      <c r="B25" s="388"/>
      <c r="C25" s="97">
        <f>INDEX('HB_6-7'!$C$20:$TV$57,MATCH($A25,'HB_6-7'!$A$20:$A$57,0),MATCH($A$4,'HB_6-7'!$C$14:$TV$14,0)+MATCH(C$11,'HB_6-7'!$C$15:$BD$15,0)+MATCH(C$13,'HB_6-7'!$C$16:$T$16,0)+MATCH("Eintritte",'HB_6-7'!$C$17:$H$17,0)+COLUMN()-6)</f>
        <v>49</v>
      </c>
      <c r="D25" s="97">
        <f>INDEX('HB_6-7'!$C$20:$TV$57,MATCH($A25,'HB_6-7'!$A$20:$A$57,0),MATCH($A$4,'HB_6-7'!$C$14:$TV$14,0)+MATCH(C$11,'HB_6-7'!$C$15:$BD$15,0)+MATCH(C$13,'HB_6-7'!$C$16:$T$16,0)+MATCH("Eintritte",'HB_6-7'!$C$17:$H$17,0)+COLUMN()-6)</f>
        <v>165</v>
      </c>
      <c r="E25" s="125">
        <f>INDEX('HB_6-7'!$C$20:$TV$57,MATCH($A25,'HB_6-7'!$A$20:$A$57,0),MATCH($A$4,'HB_6-7'!$C$14:$TV$14,0)+MATCH(C$11,'HB_6-7'!$C$15:$BD$15,0)+MATCH(C$13,'HB_6-7'!$C$16:$T$16,0)+MATCH("Eintritte",'HB_6-7'!$C$17:$H$17,0)+COLUMN()-6)</f>
        <v>7.8431372549019605</v>
      </c>
      <c r="F25" s="96">
        <f>INDEX('HB_6-7'!$C$20:$TV$57,MATCH($A25,'HB_6-7'!$A$20:$A$57,0),MATCH($A$4,'HB_6-7'!$C$14:$TV$14,0)+MATCH(C$11,'HB_6-7'!$C$15:$BD$15,0)+MATCH(F$14,'HB_6-7'!$C$16:$T$16,0)+MATCH("Eintritte",'HB_6-7'!$C$17:$H$17,0)+COLUMN()-9)</f>
        <v>49</v>
      </c>
      <c r="G25" s="97" t="str">
        <f>INDEX('HB_6-7'!$C$20:$TV$57,MATCH($A25,'HB_6-7'!$A$20:$A$57,0),MATCH($A$4,'HB_6-7'!$C$14:$TV$14,0)+MATCH(C$11,'HB_6-7'!$C$15:$BD$15,0)+MATCH(F$14,'HB_6-7'!$C$16:$T$16,0)+MATCH("Eintritte",'HB_6-7'!$C$17:$H$17,0)+COLUMN()-9)</f>
        <v>*</v>
      </c>
      <c r="H25" s="137">
        <f>INDEX('HB_6-7'!$C$20:$TV$57,MATCH($A25,'HB_6-7'!$A$20:$A$57,0),MATCH($A$4,'HB_6-7'!$C$14:$TV$14,0)+MATCH(C$11,'HB_6-7'!$C$15:$BD$15,0)+MATCH(F$14,'HB_6-7'!$C$16:$T$16,0)+MATCH("Eintritte",'HB_6-7'!$C$17:$H$17,0)+COLUMN()-9)</f>
        <v>7.18954248366013</v>
      </c>
      <c r="I25" s="96">
        <f>INDEX('HB_6-7'!$C$20:$TV$57,MATCH($A25,'HB_6-7'!$A$20:$A$57,0),MATCH($A$4,'HB_6-7'!$C$14:$TV$14,0)+MATCH(C$11,'HB_6-7'!$C$15:$BD$15,0)+MATCH(I$14,'HB_6-7'!$C$16:$T$16,0)+MATCH("Eintritte",'HB_6-7'!$C$17:$H$17,0)+COLUMN()-12)</f>
        <v>0</v>
      </c>
      <c r="J25" s="97" t="str">
        <f>INDEX('HB_6-7'!$C$20:$TV$57,MATCH($A25,'HB_6-7'!$A$20:$A$57,0),MATCH($A$4,'HB_6-7'!$C$14:$TV$14,0)+MATCH(C$11,'HB_6-7'!$C$15:$BD$15,0)+MATCH(I$14,'HB_6-7'!$C$16:$T$16,0)+MATCH("Eintritte",'HB_6-7'!$C$17:$H$17,0)+COLUMN()-12)</f>
        <v>*</v>
      </c>
      <c r="K25" s="138" t="str">
        <f>INDEX('HB_6-7'!$C$20:$TV$57,MATCH($A25,'HB_6-7'!$A$20:$A$57,0),MATCH($A$4,'HB_6-7'!$C$14:$TV$14,0)+MATCH(C$11,'HB_6-7'!$C$15:$BD$15,0)+MATCH(I$14,'HB_6-7'!$C$16:$T$16,0)+MATCH("Eintritte",'HB_6-7'!$C$17:$H$17,0)+COLUMN()-12)</f>
        <v>x</v>
      </c>
      <c r="L25" s="97">
        <f>INDEX('HB_6-7'!$C$20:$TV$57,MATCH($A25,'HB_6-7'!$A$20:$A$57,0),MATCH($A$4,'HB_6-7'!$C$14:$TV$14,0)+MATCH(L$12,'HB_6-7'!$C$15:$BD$15,0)+MATCH(L$13,'HB_6-7'!$C$16:$T$16,0)+MATCH("Eintritte",'HB_6-7'!$C$17:$H$17,0)+COLUMN()-15)</f>
        <v>49</v>
      </c>
      <c r="M25" s="97">
        <f>INDEX('HB_6-7'!$C$20:$TV$57,MATCH($A25,'HB_6-7'!$A$20:$A$57,0),MATCH($A$4,'HB_6-7'!$C$14:$TV$14,0)+MATCH(L$12,'HB_6-7'!$C$15:$BD$15,0)+MATCH(L$13,'HB_6-7'!$C$16:$T$16,0)+MATCH("Eintritte",'HB_6-7'!$C$17:$H$17,0)+COLUMN()-15)</f>
        <v>165</v>
      </c>
      <c r="N25" s="137">
        <f>INDEX('HB_6-7'!$C$20:$TV$57,MATCH($A25,'HB_6-7'!$A$20:$A$57,0),MATCH($A$4,'HB_6-7'!$C$14:$TV$14,0)+MATCH(L$12,'HB_6-7'!$C$15:$BD$15,0)+MATCH(L$13,'HB_6-7'!$C$16:$T$16,0)+MATCH("Eintritte",'HB_6-7'!$C$17:$H$17,0)+COLUMN()-15)</f>
        <v>7.8431372549019605</v>
      </c>
      <c r="O25" s="96">
        <f>INDEX('HB_6-7'!$C$20:$TV$57,MATCH($A25,'HB_6-7'!$A$20:$A$57,0),MATCH($A$4,'HB_6-7'!$C$14:$TV$14,0)+MATCH(L$12,'HB_6-7'!$C$15:$BD$15,0)+MATCH(O$14,'HB_6-7'!$C$16:$T$16,0)+MATCH("Eintritte",'HB_6-7'!$C$17:$H$17,0)+COLUMN()-18)</f>
        <v>49</v>
      </c>
      <c r="P25" s="97" t="str">
        <f>INDEX('HB_6-7'!$C$20:$TV$57,MATCH($A25,'HB_6-7'!$A$20:$A$57,0),MATCH($A$4,'HB_6-7'!$C$14:$TV$14,0)+MATCH(L$12,'HB_6-7'!$C$15:$BD$15,0)+MATCH(O$14,'HB_6-7'!$C$16:$T$16,0)+MATCH("Eintritte",'HB_6-7'!$C$17:$H$17,0)+COLUMN()-18)</f>
        <v>*</v>
      </c>
      <c r="Q25" s="137">
        <f>INDEX('HB_6-7'!$C$20:$TV$57,MATCH($A25,'HB_6-7'!$A$20:$A$57,0),MATCH($A$4,'HB_6-7'!$C$14:$TV$14,0)+MATCH(L$12,'HB_6-7'!$C$15:$BD$15,0)+MATCH(O$14,'HB_6-7'!$C$16:$T$16,0)+MATCH("Eintritte",'HB_6-7'!$C$17:$H$17,0)+COLUMN()-18)</f>
        <v>7.18954248366013</v>
      </c>
      <c r="R25" s="96">
        <f>INDEX('HB_6-7'!$C$20:$TV$57,MATCH($A25,'HB_6-7'!$A$20:$A$57,0),MATCH($A$4,'HB_6-7'!$C$14:$TV$14,0)+MATCH(L$12,'HB_6-7'!$C$15:$BD$15,0)+MATCH(R$14,'HB_6-7'!$C$16:$T$16,0)+MATCH("Eintritte",'HB_6-7'!$C$17:$H$17,0)+COLUMN()-21)</f>
        <v>0</v>
      </c>
      <c r="S25" s="97" t="str">
        <f>INDEX('HB_6-7'!$C$20:$TV$57,MATCH($A25,'HB_6-7'!$A$20:$A$57,0),MATCH($A$4,'HB_6-7'!$C$14:$TV$14,0)+MATCH(L$12,'HB_6-7'!$C$15:$BD$15,0)+MATCH(R$14,'HB_6-7'!$C$16:$T$16,0)+MATCH("Eintritte",'HB_6-7'!$C$17:$H$17,0)+COLUMN()-21)</f>
        <v>*</v>
      </c>
      <c r="T25" s="138" t="str">
        <f>INDEX('HB_6-7'!$C$20:$TV$57,MATCH($A25,'HB_6-7'!$A$20:$A$57,0),MATCH($A$4,'HB_6-7'!$C$14:$TV$14,0)+MATCH(L$12,'HB_6-7'!$C$15:$BD$15,0)+MATCH(R$14,'HB_6-7'!$C$16:$T$16,0)+MATCH("Eintritte",'HB_6-7'!$C$17:$H$17,0)+COLUMN()-21)</f>
        <v>x</v>
      </c>
      <c r="U25" s="97">
        <f>INDEX('HB_6-7'!$C$20:$TV$57,MATCH($A25,'HB_6-7'!$A$20:$A$57,0),MATCH($A$4,'HB_6-7'!$C$14:$TV$14,0)+MATCH(U$12,'HB_6-7'!$C$15:$BD$15,0)+MATCH(U$13,'HB_6-7'!$C$16:$T$16,0)+MATCH("Eintritte",'HB_6-7'!$C$17:$H$17,0)+COLUMN()-24)</f>
        <v>0</v>
      </c>
      <c r="V25" s="97">
        <f>INDEX('HB_6-7'!$C$20:$TV$57,MATCH($A25,'HB_6-7'!$A$20:$A$57,0),MATCH($A$4,'HB_6-7'!$C$14:$TV$14,0)+MATCH(U$12,'HB_6-7'!$C$15:$BD$15,0)+MATCH(U$13,'HB_6-7'!$C$16:$T$16,0)+MATCH("Eintritte",'HB_6-7'!$C$17:$H$17,0)+COLUMN()-24)</f>
        <v>0</v>
      </c>
      <c r="W25" s="137" t="str">
        <f>INDEX('HB_6-7'!$C$20:$TV$57,MATCH($A25,'HB_6-7'!$A$20:$A$57,0),MATCH($A$4,'HB_6-7'!$C$14:$TV$14,0)+MATCH(U$12,'HB_6-7'!$C$15:$BD$15,0)+MATCH(U$13,'HB_6-7'!$C$16:$T$16,0)+MATCH("Eintritte",'HB_6-7'!$C$17:$H$17,0)+COLUMN()-24)</f>
        <v>X</v>
      </c>
      <c r="X25" s="96">
        <f>INDEX('HB_6-7'!$C$20:$TV$57,MATCH($A25,'HB_6-7'!$A$20:$A$57,0),MATCH($A$4,'HB_6-7'!$C$14:$TV$14,0)+MATCH(U$12,'HB_6-7'!$C$15:$BD$15,0)+MATCH(X$14,'HB_6-7'!$C$16:$T$16,0)+MATCH("Eintritte",'HB_6-7'!$C$17:$H$17,0)+COLUMN()-27)</f>
        <v>0</v>
      </c>
      <c r="Y25" s="97">
        <f>INDEX('HB_6-7'!$C$20:$TV$57,MATCH($A25,'HB_6-7'!$A$20:$A$57,0),MATCH($A$4,'HB_6-7'!$C$14:$TV$14,0)+MATCH(U$12,'HB_6-7'!$C$15:$BD$15,0)+MATCH(X$14,'HB_6-7'!$C$16:$T$16,0)+MATCH("Eintritte",'HB_6-7'!$C$17:$H$17,0)+COLUMN()-27)</f>
        <v>0</v>
      </c>
      <c r="Z25" s="137" t="str">
        <f>INDEX('HB_6-7'!$C$20:$TV$57,MATCH($A25,'HB_6-7'!$A$20:$A$57,0),MATCH($A$4,'HB_6-7'!$C$14:$TV$14,0)+MATCH(U$12,'HB_6-7'!$C$15:$BD$15,0)+MATCH(X$14,'HB_6-7'!$C$16:$T$16,0)+MATCH("Eintritte",'HB_6-7'!$C$17:$H$17,0)+COLUMN()-27)</f>
        <v>X</v>
      </c>
      <c r="AA25" s="96">
        <f>INDEX('HB_6-7'!$C$20:$TV$57,MATCH($A25,'HB_6-7'!$A$20:$A$57,0),MATCH($A$4,'HB_6-7'!$C$14:$TV$14,0)+MATCH(U$12,'HB_6-7'!$C$15:$BD$15,0)+MATCH(AA$14,'HB_6-7'!$C$16:$T$16,0)+MATCH("Eintritte",'HB_6-7'!$C$17:$H$17,0)+COLUMN()-30)</f>
        <v>0</v>
      </c>
      <c r="AB25" s="97">
        <f>INDEX('HB_6-7'!$C$20:$TV$57,MATCH($A25,'HB_6-7'!$A$20:$A$57,0),MATCH($A$4,'HB_6-7'!$C$14:$TV$14,0)+MATCH(U$12,'HB_6-7'!$C$15:$BD$15,0)+MATCH(AA$14,'HB_6-7'!$C$16:$T$16,0)+MATCH("Eintritte",'HB_6-7'!$C$17:$H$17,0)+COLUMN()-30)</f>
        <v>0</v>
      </c>
      <c r="AC25" s="138" t="str">
        <f>INDEX('HB_6-7'!$C$20:$TV$57,MATCH($A25,'HB_6-7'!$A$20:$A$57,0),MATCH($A$4,'HB_6-7'!$C$14:$TV$14,0)+MATCH(U$12,'HB_6-7'!$C$15:$BD$15,0)+MATCH(AA$14,'HB_6-7'!$C$16:$T$16,0)+MATCH("Eintritte",'HB_6-7'!$C$17:$H$17,0)+COLUMN()-30)</f>
        <v>X</v>
      </c>
    </row>
    <row r="26" spans="1:29" ht="15" customHeight="1" x14ac:dyDescent="0.2">
      <c r="A26" s="323" t="s">
        <v>38</v>
      </c>
      <c r="B26" s="388"/>
      <c r="C26" s="97">
        <f>INDEX('HB_6-7'!$C$20:$TV$57,MATCH($A26,'HB_6-7'!$A$20:$A$57,0),MATCH($A$4,'HB_6-7'!$C$14:$TV$14,0)+MATCH(C$11,'HB_6-7'!$C$15:$BD$15,0)+MATCH(C$13,'HB_6-7'!$C$16:$T$16,0)+MATCH("Eintritte",'HB_6-7'!$C$17:$H$17,0)+COLUMN()-6)</f>
        <v>32</v>
      </c>
      <c r="D26" s="97">
        <f>INDEX('HB_6-7'!$C$20:$TV$57,MATCH($A26,'HB_6-7'!$A$20:$A$57,0),MATCH($A$4,'HB_6-7'!$C$14:$TV$14,0)+MATCH(C$11,'HB_6-7'!$C$15:$BD$15,0)+MATCH(C$13,'HB_6-7'!$C$16:$T$16,0)+MATCH("Eintritte",'HB_6-7'!$C$17:$H$17,0)+COLUMN()-6)</f>
        <v>79</v>
      </c>
      <c r="E26" s="125">
        <f>INDEX('HB_6-7'!$C$20:$TV$57,MATCH($A26,'HB_6-7'!$A$20:$A$57,0),MATCH($A$4,'HB_6-7'!$C$14:$TV$14,0)+MATCH(C$11,'HB_6-7'!$C$15:$BD$15,0)+MATCH(C$13,'HB_6-7'!$C$16:$T$16,0)+MATCH("Eintritte",'HB_6-7'!$C$17:$H$17,0)+COLUMN()-6)</f>
        <v>-16.842105263157894</v>
      </c>
      <c r="F26" s="96">
        <f>INDEX('HB_6-7'!$C$20:$TV$57,MATCH($A26,'HB_6-7'!$A$20:$A$57,0),MATCH($A$4,'HB_6-7'!$C$14:$TV$14,0)+MATCH(C$11,'HB_6-7'!$C$15:$BD$15,0)+MATCH(F$14,'HB_6-7'!$C$16:$T$16,0)+MATCH("Eintritte",'HB_6-7'!$C$17:$H$17,0)+COLUMN()-9)</f>
        <v>32</v>
      </c>
      <c r="G26" s="97">
        <f>INDEX('HB_6-7'!$C$20:$TV$57,MATCH($A26,'HB_6-7'!$A$20:$A$57,0),MATCH($A$4,'HB_6-7'!$C$14:$TV$14,0)+MATCH(C$11,'HB_6-7'!$C$15:$BD$15,0)+MATCH(F$14,'HB_6-7'!$C$16:$T$16,0)+MATCH("Eintritte",'HB_6-7'!$C$17:$H$17,0)+COLUMN()-9)</f>
        <v>79</v>
      </c>
      <c r="H26" s="137">
        <f>INDEX('HB_6-7'!$C$20:$TV$57,MATCH($A26,'HB_6-7'!$A$20:$A$57,0),MATCH($A$4,'HB_6-7'!$C$14:$TV$14,0)+MATCH(C$11,'HB_6-7'!$C$15:$BD$15,0)+MATCH(F$14,'HB_6-7'!$C$16:$T$16,0)+MATCH("Eintritte",'HB_6-7'!$C$17:$H$17,0)+COLUMN()-9)</f>
        <v>-16.842105263157894</v>
      </c>
      <c r="I26" s="96">
        <f>INDEX('HB_6-7'!$C$20:$TV$57,MATCH($A26,'HB_6-7'!$A$20:$A$57,0),MATCH($A$4,'HB_6-7'!$C$14:$TV$14,0)+MATCH(C$11,'HB_6-7'!$C$15:$BD$15,0)+MATCH(I$14,'HB_6-7'!$C$16:$T$16,0)+MATCH("Eintritte",'HB_6-7'!$C$17:$H$17,0)+COLUMN()-12)</f>
        <v>0</v>
      </c>
      <c r="J26" s="97">
        <f>INDEX('HB_6-7'!$C$20:$TV$57,MATCH($A26,'HB_6-7'!$A$20:$A$57,0),MATCH($A$4,'HB_6-7'!$C$14:$TV$14,0)+MATCH(C$11,'HB_6-7'!$C$15:$BD$15,0)+MATCH(I$14,'HB_6-7'!$C$16:$T$16,0)+MATCH("Eintritte",'HB_6-7'!$C$17:$H$17,0)+COLUMN()-12)</f>
        <v>0</v>
      </c>
      <c r="K26" s="138" t="str">
        <f>INDEX('HB_6-7'!$C$20:$TV$57,MATCH($A26,'HB_6-7'!$A$20:$A$57,0),MATCH($A$4,'HB_6-7'!$C$14:$TV$14,0)+MATCH(C$11,'HB_6-7'!$C$15:$BD$15,0)+MATCH(I$14,'HB_6-7'!$C$16:$T$16,0)+MATCH("Eintritte",'HB_6-7'!$C$17:$H$17,0)+COLUMN()-12)</f>
        <v>X</v>
      </c>
      <c r="L26" s="97">
        <f>INDEX('HB_6-7'!$C$20:$TV$57,MATCH($A26,'HB_6-7'!$A$20:$A$57,0),MATCH($A$4,'HB_6-7'!$C$14:$TV$14,0)+MATCH(L$12,'HB_6-7'!$C$15:$BD$15,0)+MATCH(L$13,'HB_6-7'!$C$16:$T$16,0)+MATCH("Eintritte",'HB_6-7'!$C$17:$H$17,0)+COLUMN()-15)</f>
        <v>26</v>
      </c>
      <c r="M26" s="97">
        <f>INDEX('HB_6-7'!$C$20:$TV$57,MATCH($A26,'HB_6-7'!$A$20:$A$57,0),MATCH($A$4,'HB_6-7'!$C$14:$TV$14,0)+MATCH(L$12,'HB_6-7'!$C$15:$BD$15,0)+MATCH(L$13,'HB_6-7'!$C$16:$T$16,0)+MATCH("Eintritte",'HB_6-7'!$C$17:$H$17,0)+COLUMN()-15)</f>
        <v>62</v>
      </c>
      <c r="N26" s="137">
        <f>INDEX('HB_6-7'!$C$20:$TV$57,MATCH($A26,'HB_6-7'!$A$20:$A$57,0),MATCH($A$4,'HB_6-7'!$C$14:$TV$14,0)+MATCH(L$12,'HB_6-7'!$C$15:$BD$15,0)+MATCH(L$13,'HB_6-7'!$C$16:$T$16,0)+MATCH("Eintritte",'HB_6-7'!$C$17:$H$17,0)+COLUMN()-15)</f>
        <v>-7.4626865671641784</v>
      </c>
      <c r="O26" s="96">
        <f>INDEX('HB_6-7'!$C$20:$TV$57,MATCH($A26,'HB_6-7'!$A$20:$A$57,0),MATCH($A$4,'HB_6-7'!$C$14:$TV$14,0)+MATCH(L$12,'HB_6-7'!$C$15:$BD$15,0)+MATCH(O$14,'HB_6-7'!$C$16:$T$16,0)+MATCH("Eintritte",'HB_6-7'!$C$17:$H$17,0)+COLUMN()-18)</f>
        <v>26</v>
      </c>
      <c r="P26" s="97">
        <f>INDEX('HB_6-7'!$C$20:$TV$57,MATCH($A26,'HB_6-7'!$A$20:$A$57,0),MATCH($A$4,'HB_6-7'!$C$14:$TV$14,0)+MATCH(L$12,'HB_6-7'!$C$15:$BD$15,0)+MATCH(O$14,'HB_6-7'!$C$16:$T$16,0)+MATCH("Eintritte",'HB_6-7'!$C$17:$H$17,0)+COLUMN()-18)</f>
        <v>62</v>
      </c>
      <c r="Q26" s="137">
        <f>INDEX('HB_6-7'!$C$20:$TV$57,MATCH($A26,'HB_6-7'!$A$20:$A$57,0),MATCH($A$4,'HB_6-7'!$C$14:$TV$14,0)+MATCH(L$12,'HB_6-7'!$C$15:$BD$15,0)+MATCH(O$14,'HB_6-7'!$C$16:$T$16,0)+MATCH("Eintritte",'HB_6-7'!$C$17:$H$17,0)+COLUMN()-18)</f>
        <v>-7.4626865671641784</v>
      </c>
      <c r="R26" s="96">
        <f>INDEX('HB_6-7'!$C$20:$TV$57,MATCH($A26,'HB_6-7'!$A$20:$A$57,0),MATCH($A$4,'HB_6-7'!$C$14:$TV$14,0)+MATCH(L$12,'HB_6-7'!$C$15:$BD$15,0)+MATCH(R$14,'HB_6-7'!$C$16:$T$16,0)+MATCH("Eintritte",'HB_6-7'!$C$17:$H$17,0)+COLUMN()-21)</f>
        <v>0</v>
      </c>
      <c r="S26" s="97">
        <f>INDEX('HB_6-7'!$C$20:$TV$57,MATCH($A26,'HB_6-7'!$A$20:$A$57,0),MATCH($A$4,'HB_6-7'!$C$14:$TV$14,0)+MATCH(L$12,'HB_6-7'!$C$15:$BD$15,0)+MATCH(R$14,'HB_6-7'!$C$16:$T$16,0)+MATCH("Eintritte",'HB_6-7'!$C$17:$H$17,0)+COLUMN()-21)</f>
        <v>0</v>
      </c>
      <c r="T26" s="138" t="str">
        <f>INDEX('HB_6-7'!$C$20:$TV$57,MATCH($A26,'HB_6-7'!$A$20:$A$57,0),MATCH($A$4,'HB_6-7'!$C$14:$TV$14,0)+MATCH(L$12,'HB_6-7'!$C$15:$BD$15,0)+MATCH(R$14,'HB_6-7'!$C$16:$T$16,0)+MATCH("Eintritte",'HB_6-7'!$C$17:$H$17,0)+COLUMN()-21)</f>
        <v>X</v>
      </c>
      <c r="U26" s="97">
        <f>INDEX('HB_6-7'!$C$20:$TV$57,MATCH($A26,'HB_6-7'!$A$20:$A$57,0),MATCH($A$4,'HB_6-7'!$C$14:$TV$14,0)+MATCH(U$12,'HB_6-7'!$C$15:$BD$15,0)+MATCH(U$13,'HB_6-7'!$C$16:$T$16,0)+MATCH("Eintritte",'HB_6-7'!$C$17:$H$17,0)+COLUMN()-24)</f>
        <v>6</v>
      </c>
      <c r="V26" s="97">
        <f>INDEX('HB_6-7'!$C$20:$TV$57,MATCH($A26,'HB_6-7'!$A$20:$A$57,0),MATCH($A$4,'HB_6-7'!$C$14:$TV$14,0)+MATCH(U$12,'HB_6-7'!$C$15:$BD$15,0)+MATCH(U$13,'HB_6-7'!$C$16:$T$16,0)+MATCH("Eintritte",'HB_6-7'!$C$17:$H$17,0)+COLUMN()-24)</f>
        <v>17</v>
      </c>
      <c r="W26" s="137">
        <f>INDEX('HB_6-7'!$C$20:$TV$57,MATCH($A26,'HB_6-7'!$A$20:$A$57,0),MATCH($A$4,'HB_6-7'!$C$14:$TV$14,0)+MATCH(U$12,'HB_6-7'!$C$15:$BD$15,0)+MATCH(U$13,'HB_6-7'!$C$16:$T$16,0)+MATCH("Eintritte",'HB_6-7'!$C$17:$H$17,0)+COLUMN()-24)</f>
        <v>-39.285714285714285</v>
      </c>
      <c r="X26" s="96">
        <f>INDEX('HB_6-7'!$C$20:$TV$57,MATCH($A26,'HB_6-7'!$A$20:$A$57,0),MATCH($A$4,'HB_6-7'!$C$14:$TV$14,0)+MATCH(U$12,'HB_6-7'!$C$15:$BD$15,0)+MATCH(X$14,'HB_6-7'!$C$16:$T$16,0)+MATCH("Eintritte",'HB_6-7'!$C$17:$H$17,0)+COLUMN()-27)</f>
        <v>6</v>
      </c>
      <c r="Y26" s="97">
        <f>INDEX('HB_6-7'!$C$20:$TV$57,MATCH($A26,'HB_6-7'!$A$20:$A$57,0),MATCH($A$4,'HB_6-7'!$C$14:$TV$14,0)+MATCH(U$12,'HB_6-7'!$C$15:$BD$15,0)+MATCH(X$14,'HB_6-7'!$C$16:$T$16,0)+MATCH("Eintritte",'HB_6-7'!$C$17:$H$17,0)+COLUMN()-27)</f>
        <v>17</v>
      </c>
      <c r="Z26" s="137">
        <f>INDEX('HB_6-7'!$C$20:$TV$57,MATCH($A26,'HB_6-7'!$A$20:$A$57,0),MATCH($A$4,'HB_6-7'!$C$14:$TV$14,0)+MATCH(U$12,'HB_6-7'!$C$15:$BD$15,0)+MATCH(X$14,'HB_6-7'!$C$16:$T$16,0)+MATCH("Eintritte",'HB_6-7'!$C$17:$H$17,0)+COLUMN()-27)</f>
        <v>-39.285714285714285</v>
      </c>
      <c r="AA26" s="96">
        <f>INDEX('HB_6-7'!$C$20:$TV$57,MATCH($A26,'HB_6-7'!$A$20:$A$57,0),MATCH($A$4,'HB_6-7'!$C$14:$TV$14,0)+MATCH(U$12,'HB_6-7'!$C$15:$BD$15,0)+MATCH(AA$14,'HB_6-7'!$C$16:$T$16,0)+MATCH("Eintritte",'HB_6-7'!$C$17:$H$17,0)+COLUMN()-30)</f>
        <v>0</v>
      </c>
      <c r="AB26" s="97">
        <f>INDEX('HB_6-7'!$C$20:$TV$57,MATCH($A26,'HB_6-7'!$A$20:$A$57,0),MATCH($A$4,'HB_6-7'!$C$14:$TV$14,0)+MATCH(U$12,'HB_6-7'!$C$15:$BD$15,0)+MATCH(AA$14,'HB_6-7'!$C$16:$T$16,0)+MATCH("Eintritte",'HB_6-7'!$C$17:$H$17,0)+COLUMN()-30)</f>
        <v>0</v>
      </c>
      <c r="AC26" s="138" t="str">
        <f>INDEX('HB_6-7'!$C$20:$TV$57,MATCH($A26,'HB_6-7'!$A$20:$A$57,0),MATCH($A$4,'HB_6-7'!$C$14:$TV$14,0)+MATCH(U$12,'HB_6-7'!$C$15:$BD$15,0)+MATCH(AA$14,'HB_6-7'!$C$16:$T$16,0)+MATCH("Eintritte",'HB_6-7'!$C$17:$H$17,0)+COLUMN()-30)</f>
        <v>X</v>
      </c>
    </row>
    <row r="27" spans="1:29" ht="15" customHeight="1" x14ac:dyDescent="0.2">
      <c r="A27" s="323" t="s">
        <v>39</v>
      </c>
      <c r="B27" s="388"/>
      <c r="C27" s="97">
        <f>INDEX('HB_6-7'!$C$20:$TV$57,MATCH($A27,'HB_6-7'!$A$20:$A$57,0),MATCH($A$4,'HB_6-7'!$C$14:$TV$14,0)+MATCH(C$11,'HB_6-7'!$C$15:$BD$15,0)+MATCH(C$13,'HB_6-7'!$C$16:$T$16,0)+MATCH("Eintritte",'HB_6-7'!$C$17:$H$17,0)+COLUMN()-6)</f>
        <v>0</v>
      </c>
      <c r="D27" s="97">
        <f>INDEX('HB_6-7'!$C$20:$TV$57,MATCH($A27,'HB_6-7'!$A$20:$A$57,0),MATCH($A$4,'HB_6-7'!$C$14:$TV$14,0)+MATCH(C$11,'HB_6-7'!$C$15:$BD$15,0)+MATCH(C$13,'HB_6-7'!$C$16:$T$16,0)+MATCH("Eintritte",'HB_6-7'!$C$17:$H$17,0)+COLUMN()-6)</f>
        <v>0</v>
      </c>
      <c r="E27" s="125" t="str">
        <f>INDEX('HB_6-7'!$C$20:$TV$57,MATCH($A27,'HB_6-7'!$A$20:$A$57,0),MATCH($A$4,'HB_6-7'!$C$14:$TV$14,0)+MATCH(C$11,'HB_6-7'!$C$15:$BD$15,0)+MATCH(C$13,'HB_6-7'!$C$16:$T$16,0)+MATCH("Eintritte",'HB_6-7'!$C$17:$H$17,0)+COLUMN()-6)</f>
        <v>X</v>
      </c>
      <c r="F27" s="96">
        <f>INDEX('HB_6-7'!$C$20:$TV$57,MATCH($A27,'HB_6-7'!$A$20:$A$57,0),MATCH($A$4,'HB_6-7'!$C$14:$TV$14,0)+MATCH(C$11,'HB_6-7'!$C$15:$BD$15,0)+MATCH(F$14,'HB_6-7'!$C$16:$T$16,0)+MATCH("Eintritte",'HB_6-7'!$C$17:$H$17,0)+COLUMN()-9)</f>
        <v>0</v>
      </c>
      <c r="G27" s="97">
        <f>INDEX('HB_6-7'!$C$20:$TV$57,MATCH($A27,'HB_6-7'!$A$20:$A$57,0),MATCH($A$4,'HB_6-7'!$C$14:$TV$14,0)+MATCH(C$11,'HB_6-7'!$C$15:$BD$15,0)+MATCH(F$14,'HB_6-7'!$C$16:$T$16,0)+MATCH("Eintritte",'HB_6-7'!$C$17:$H$17,0)+COLUMN()-9)</f>
        <v>0</v>
      </c>
      <c r="H27" s="137" t="str">
        <f>INDEX('HB_6-7'!$C$20:$TV$57,MATCH($A27,'HB_6-7'!$A$20:$A$57,0),MATCH($A$4,'HB_6-7'!$C$14:$TV$14,0)+MATCH(C$11,'HB_6-7'!$C$15:$BD$15,0)+MATCH(F$14,'HB_6-7'!$C$16:$T$16,0)+MATCH("Eintritte",'HB_6-7'!$C$17:$H$17,0)+COLUMN()-9)</f>
        <v>X</v>
      </c>
      <c r="I27" s="96">
        <f>INDEX('HB_6-7'!$C$20:$TV$57,MATCH($A27,'HB_6-7'!$A$20:$A$57,0),MATCH($A$4,'HB_6-7'!$C$14:$TV$14,0)+MATCH(C$11,'HB_6-7'!$C$15:$BD$15,0)+MATCH(I$14,'HB_6-7'!$C$16:$T$16,0)+MATCH("Eintritte",'HB_6-7'!$C$17:$H$17,0)+COLUMN()-12)</f>
        <v>0</v>
      </c>
      <c r="J27" s="97">
        <f>INDEX('HB_6-7'!$C$20:$TV$57,MATCH($A27,'HB_6-7'!$A$20:$A$57,0),MATCH($A$4,'HB_6-7'!$C$14:$TV$14,0)+MATCH(C$11,'HB_6-7'!$C$15:$BD$15,0)+MATCH(I$14,'HB_6-7'!$C$16:$T$16,0)+MATCH("Eintritte",'HB_6-7'!$C$17:$H$17,0)+COLUMN()-12)</f>
        <v>0</v>
      </c>
      <c r="K27" s="138" t="str">
        <f>INDEX('HB_6-7'!$C$20:$TV$57,MATCH($A27,'HB_6-7'!$A$20:$A$57,0),MATCH($A$4,'HB_6-7'!$C$14:$TV$14,0)+MATCH(C$11,'HB_6-7'!$C$15:$BD$15,0)+MATCH(I$14,'HB_6-7'!$C$16:$T$16,0)+MATCH("Eintritte",'HB_6-7'!$C$17:$H$17,0)+COLUMN()-12)</f>
        <v>X</v>
      </c>
      <c r="L27" s="97">
        <f>INDEX('HB_6-7'!$C$20:$TV$57,MATCH($A27,'HB_6-7'!$A$20:$A$57,0),MATCH($A$4,'HB_6-7'!$C$14:$TV$14,0)+MATCH(L$12,'HB_6-7'!$C$15:$BD$15,0)+MATCH(L$13,'HB_6-7'!$C$16:$T$16,0)+MATCH("Eintritte",'HB_6-7'!$C$17:$H$17,0)+COLUMN()-15)</f>
        <v>0</v>
      </c>
      <c r="M27" s="97">
        <f>INDEX('HB_6-7'!$C$20:$TV$57,MATCH($A27,'HB_6-7'!$A$20:$A$57,0),MATCH($A$4,'HB_6-7'!$C$14:$TV$14,0)+MATCH(L$12,'HB_6-7'!$C$15:$BD$15,0)+MATCH(L$13,'HB_6-7'!$C$16:$T$16,0)+MATCH("Eintritte",'HB_6-7'!$C$17:$H$17,0)+COLUMN()-15)</f>
        <v>0</v>
      </c>
      <c r="N27" s="137" t="str">
        <f>INDEX('HB_6-7'!$C$20:$TV$57,MATCH($A27,'HB_6-7'!$A$20:$A$57,0),MATCH($A$4,'HB_6-7'!$C$14:$TV$14,0)+MATCH(L$12,'HB_6-7'!$C$15:$BD$15,0)+MATCH(L$13,'HB_6-7'!$C$16:$T$16,0)+MATCH("Eintritte",'HB_6-7'!$C$17:$H$17,0)+COLUMN()-15)</f>
        <v>X</v>
      </c>
      <c r="O27" s="96">
        <f>INDEX('HB_6-7'!$C$20:$TV$57,MATCH($A27,'HB_6-7'!$A$20:$A$57,0),MATCH($A$4,'HB_6-7'!$C$14:$TV$14,0)+MATCH(L$12,'HB_6-7'!$C$15:$BD$15,0)+MATCH(O$14,'HB_6-7'!$C$16:$T$16,0)+MATCH("Eintritte",'HB_6-7'!$C$17:$H$17,0)+COLUMN()-18)</f>
        <v>0</v>
      </c>
      <c r="P27" s="97">
        <f>INDEX('HB_6-7'!$C$20:$TV$57,MATCH($A27,'HB_6-7'!$A$20:$A$57,0),MATCH($A$4,'HB_6-7'!$C$14:$TV$14,0)+MATCH(L$12,'HB_6-7'!$C$15:$BD$15,0)+MATCH(O$14,'HB_6-7'!$C$16:$T$16,0)+MATCH("Eintritte",'HB_6-7'!$C$17:$H$17,0)+COLUMN()-18)</f>
        <v>0</v>
      </c>
      <c r="Q27" s="137" t="str">
        <f>INDEX('HB_6-7'!$C$20:$TV$57,MATCH($A27,'HB_6-7'!$A$20:$A$57,0),MATCH($A$4,'HB_6-7'!$C$14:$TV$14,0)+MATCH(L$12,'HB_6-7'!$C$15:$BD$15,0)+MATCH(O$14,'HB_6-7'!$C$16:$T$16,0)+MATCH("Eintritte",'HB_6-7'!$C$17:$H$17,0)+COLUMN()-18)</f>
        <v>X</v>
      </c>
      <c r="R27" s="96">
        <f>INDEX('HB_6-7'!$C$20:$TV$57,MATCH($A27,'HB_6-7'!$A$20:$A$57,0),MATCH($A$4,'HB_6-7'!$C$14:$TV$14,0)+MATCH(L$12,'HB_6-7'!$C$15:$BD$15,0)+MATCH(R$14,'HB_6-7'!$C$16:$T$16,0)+MATCH("Eintritte",'HB_6-7'!$C$17:$H$17,0)+COLUMN()-21)</f>
        <v>0</v>
      </c>
      <c r="S27" s="97">
        <f>INDEX('HB_6-7'!$C$20:$TV$57,MATCH($A27,'HB_6-7'!$A$20:$A$57,0),MATCH($A$4,'HB_6-7'!$C$14:$TV$14,0)+MATCH(L$12,'HB_6-7'!$C$15:$BD$15,0)+MATCH(R$14,'HB_6-7'!$C$16:$T$16,0)+MATCH("Eintritte",'HB_6-7'!$C$17:$H$17,0)+COLUMN()-21)</f>
        <v>0</v>
      </c>
      <c r="T27" s="138" t="str">
        <f>INDEX('HB_6-7'!$C$20:$TV$57,MATCH($A27,'HB_6-7'!$A$20:$A$57,0),MATCH($A$4,'HB_6-7'!$C$14:$TV$14,0)+MATCH(L$12,'HB_6-7'!$C$15:$BD$15,0)+MATCH(R$14,'HB_6-7'!$C$16:$T$16,0)+MATCH("Eintritte",'HB_6-7'!$C$17:$H$17,0)+COLUMN()-21)</f>
        <v>X</v>
      </c>
      <c r="U27" s="97">
        <f>INDEX('HB_6-7'!$C$20:$TV$57,MATCH($A27,'HB_6-7'!$A$20:$A$57,0),MATCH($A$4,'HB_6-7'!$C$14:$TV$14,0)+MATCH(U$12,'HB_6-7'!$C$15:$BD$15,0)+MATCH(U$13,'HB_6-7'!$C$16:$T$16,0)+MATCH("Eintritte",'HB_6-7'!$C$17:$H$17,0)+COLUMN()-24)</f>
        <v>0</v>
      </c>
      <c r="V27" s="97">
        <f>INDEX('HB_6-7'!$C$20:$TV$57,MATCH($A27,'HB_6-7'!$A$20:$A$57,0),MATCH($A$4,'HB_6-7'!$C$14:$TV$14,0)+MATCH(U$12,'HB_6-7'!$C$15:$BD$15,0)+MATCH(U$13,'HB_6-7'!$C$16:$T$16,0)+MATCH("Eintritte",'HB_6-7'!$C$17:$H$17,0)+COLUMN()-24)</f>
        <v>0</v>
      </c>
      <c r="W27" s="137" t="str">
        <f>INDEX('HB_6-7'!$C$20:$TV$57,MATCH($A27,'HB_6-7'!$A$20:$A$57,0),MATCH($A$4,'HB_6-7'!$C$14:$TV$14,0)+MATCH(U$12,'HB_6-7'!$C$15:$BD$15,0)+MATCH(U$13,'HB_6-7'!$C$16:$T$16,0)+MATCH("Eintritte",'HB_6-7'!$C$17:$H$17,0)+COLUMN()-24)</f>
        <v>X</v>
      </c>
      <c r="X27" s="96">
        <f>INDEX('HB_6-7'!$C$20:$TV$57,MATCH($A27,'HB_6-7'!$A$20:$A$57,0),MATCH($A$4,'HB_6-7'!$C$14:$TV$14,0)+MATCH(U$12,'HB_6-7'!$C$15:$BD$15,0)+MATCH(X$14,'HB_6-7'!$C$16:$T$16,0)+MATCH("Eintritte",'HB_6-7'!$C$17:$H$17,0)+COLUMN()-27)</f>
        <v>0</v>
      </c>
      <c r="Y27" s="97">
        <f>INDEX('HB_6-7'!$C$20:$TV$57,MATCH($A27,'HB_6-7'!$A$20:$A$57,0),MATCH($A$4,'HB_6-7'!$C$14:$TV$14,0)+MATCH(U$12,'HB_6-7'!$C$15:$BD$15,0)+MATCH(X$14,'HB_6-7'!$C$16:$T$16,0)+MATCH("Eintritte",'HB_6-7'!$C$17:$H$17,0)+COLUMN()-27)</f>
        <v>0</v>
      </c>
      <c r="Z27" s="137" t="str">
        <f>INDEX('HB_6-7'!$C$20:$TV$57,MATCH($A27,'HB_6-7'!$A$20:$A$57,0),MATCH($A$4,'HB_6-7'!$C$14:$TV$14,0)+MATCH(U$12,'HB_6-7'!$C$15:$BD$15,0)+MATCH(X$14,'HB_6-7'!$C$16:$T$16,0)+MATCH("Eintritte",'HB_6-7'!$C$17:$H$17,0)+COLUMN()-27)</f>
        <v>X</v>
      </c>
      <c r="AA27" s="96">
        <f>INDEX('HB_6-7'!$C$20:$TV$57,MATCH($A27,'HB_6-7'!$A$20:$A$57,0),MATCH($A$4,'HB_6-7'!$C$14:$TV$14,0)+MATCH(U$12,'HB_6-7'!$C$15:$BD$15,0)+MATCH(AA$14,'HB_6-7'!$C$16:$T$16,0)+MATCH("Eintritte",'HB_6-7'!$C$17:$H$17,0)+COLUMN()-30)</f>
        <v>0</v>
      </c>
      <c r="AB27" s="97">
        <f>INDEX('HB_6-7'!$C$20:$TV$57,MATCH($A27,'HB_6-7'!$A$20:$A$57,0),MATCH($A$4,'HB_6-7'!$C$14:$TV$14,0)+MATCH(U$12,'HB_6-7'!$C$15:$BD$15,0)+MATCH(AA$14,'HB_6-7'!$C$16:$T$16,0)+MATCH("Eintritte",'HB_6-7'!$C$17:$H$17,0)+COLUMN()-30)</f>
        <v>0</v>
      </c>
      <c r="AC27" s="138" t="str">
        <f>INDEX('HB_6-7'!$C$20:$TV$57,MATCH($A27,'HB_6-7'!$A$20:$A$57,0),MATCH($A$4,'HB_6-7'!$C$14:$TV$14,0)+MATCH(U$12,'HB_6-7'!$C$15:$BD$15,0)+MATCH(AA$14,'HB_6-7'!$C$16:$T$16,0)+MATCH("Eintritte",'HB_6-7'!$C$17:$H$17,0)+COLUMN()-30)</f>
        <v>X</v>
      </c>
    </row>
    <row r="28" spans="1:29" ht="15" customHeight="1" x14ac:dyDescent="0.2">
      <c r="A28" s="323" t="s">
        <v>40</v>
      </c>
      <c r="B28" s="388"/>
      <c r="C28" s="97" t="str">
        <f>INDEX('HB_6-7'!$C$20:$TV$57,MATCH($A28,'HB_6-7'!$A$20:$A$57,0),MATCH($A$4,'HB_6-7'!$C$14:$TV$14,0)+MATCH(C$11,'HB_6-7'!$C$15:$BD$15,0)+MATCH(C$13,'HB_6-7'!$C$16:$T$16,0)+MATCH("Eintritte",'HB_6-7'!$C$17:$H$17,0)+COLUMN()-6)</f>
        <v>*</v>
      </c>
      <c r="D28" s="97">
        <f>INDEX('HB_6-7'!$C$20:$TV$57,MATCH($A28,'HB_6-7'!$A$20:$A$57,0),MATCH($A$4,'HB_6-7'!$C$14:$TV$14,0)+MATCH(C$11,'HB_6-7'!$C$15:$BD$15,0)+MATCH(C$13,'HB_6-7'!$C$16:$T$16,0)+MATCH("Eintritte",'HB_6-7'!$C$17:$H$17,0)+COLUMN()-6)</f>
        <v>19</v>
      </c>
      <c r="E28" s="125">
        <f>INDEX('HB_6-7'!$C$20:$TV$57,MATCH($A28,'HB_6-7'!$A$20:$A$57,0),MATCH($A$4,'HB_6-7'!$C$14:$TV$14,0)+MATCH(C$11,'HB_6-7'!$C$15:$BD$15,0)+MATCH(C$13,'HB_6-7'!$C$16:$T$16,0)+MATCH("Eintritte",'HB_6-7'!$C$17:$H$17,0)+COLUMN()-6)</f>
        <v>72.727272727272734</v>
      </c>
      <c r="F28" s="96">
        <f>INDEX('HB_6-7'!$C$20:$TV$57,MATCH($A28,'HB_6-7'!$A$20:$A$57,0),MATCH($A$4,'HB_6-7'!$C$14:$TV$14,0)+MATCH(C$11,'HB_6-7'!$C$15:$BD$15,0)+MATCH(F$14,'HB_6-7'!$C$16:$T$16,0)+MATCH("Eintritte",'HB_6-7'!$C$17:$H$17,0)+COLUMN()-9)</f>
        <v>4</v>
      </c>
      <c r="G28" s="97" t="str">
        <f>INDEX('HB_6-7'!$C$20:$TV$57,MATCH($A28,'HB_6-7'!$A$20:$A$57,0),MATCH($A$4,'HB_6-7'!$C$14:$TV$14,0)+MATCH(C$11,'HB_6-7'!$C$15:$BD$15,0)+MATCH(F$14,'HB_6-7'!$C$16:$T$16,0)+MATCH("Eintritte",'HB_6-7'!$C$17:$H$17,0)+COLUMN()-9)</f>
        <v>*</v>
      </c>
      <c r="H28" s="137">
        <f>INDEX('HB_6-7'!$C$20:$TV$57,MATCH($A28,'HB_6-7'!$A$20:$A$57,0),MATCH($A$4,'HB_6-7'!$C$14:$TV$14,0)+MATCH(C$11,'HB_6-7'!$C$15:$BD$15,0)+MATCH(F$14,'HB_6-7'!$C$16:$T$16,0)+MATCH("Eintritte",'HB_6-7'!$C$17:$H$17,0)+COLUMN()-9)</f>
        <v>112.5</v>
      </c>
      <c r="I28" s="96" t="str">
        <f>INDEX('HB_6-7'!$C$20:$TV$57,MATCH($A28,'HB_6-7'!$A$20:$A$57,0),MATCH($A$4,'HB_6-7'!$C$14:$TV$14,0)+MATCH(C$11,'HB_6-7'!$C$15:$BD$15,0)+MATCH(I$14,'HB_6-7'!$C$16:$T$16,0)+MATCH("Eintritte",'HB_6-7'!$C$17:$H$17,0)+COLUMN()-12)</f>
        <v>*</v>
      </c>
      <c r="J28" s="97" t="str">
        <f>INDEX('HB_6-7'!$C$20:$TV$57,MATCH($A28,'HB_6-7'!$A$20:$A$57,0),MATCH($A$4,'HB_6-7'!$C$14:$TV$14,0)+MATCH(C$11,'HB_6-7'!$C$15:$BD$15,0)+MATCH(I$14,'HB_6-7'!$C$16:$T$16,0)+MATCH("Eintritte",'HB_6-7'!$C$17:$H$17,0)+COLUMN()-12)</f>
        <v>*</v>
      </c>
      <c r="K28" s="138" t="str">
        <f>INDEX('HB_6-7'!$C$20:$TV$57,MATCH($A28,'HB_6-7'!$A$20:$A$57,0),MATCH($A$4,'HB_6-7'!$C$14:$TV$14,0)+MATCH(C$11,'HB_6-7'!$C$15:$BD$15,0)+MATCH(I$14,'HB_6-7'!$C$16:$T$16,0)+MATCH("Eintritte",'HB_6-7'!$C$17:$H$17,0)+COLUMN()-12)</f>
        <v>x</v>
      </c>
      <c r="L28" s="97" t="str">
        <f>INDEX('HB_6-7'!$C$20:$TV$57,MATCH($A28,'HB_6-7'!$A$20:$A$57,0),MATCH($A$4,'HB_6-7'!$C$14:$TV$14,0)+MATCH(L$12,'HB_6-7'!$C$15:$BD$15,0)+MATCH(L$13,'HB_6-7'!$C$16:$T$16,0)+MATCH("Eintritte",'HB_6-7'!$C$17:$H$17,0)+COLUMN()-15)</f>
        <v>*</v>
      </c>
      <c r="M28" s="97">
        <f>INDEX('HB_6-7'!$C$20:$TV$57,MATCH($A28,'HB_6-7'!$A$20:$A$57,0),MATCH($A$4,'HB_6-7'!$C$14:$TV$14,0)+MATCH(L$12,'HB_6-7'!$C$15:$BD$15,0)+MATCH(L$13,'HB_6-7'!$C$16:$T$16,0)+MATCH("Eintritte",'HB_6-7'!$C$17:$H$17,0)+COLUMN()-15)</f>
        <v>11</v>
      </c>
      <c r="N28" s="137">
        <f>INDEX('HB_6-7'!$C$20:$TV$57,MATCH($A28,'HB_6-7'!$A$20:$A$57,0),MATCH($A$4,'HB_6-7'!$C$14:$TV$14,0)+MATCH(L$12,'HB_6-7'!$C$15:$BD$15,0)+MATCH(L$13,'HB_6-7'!$C$16:$T$16,0)+MATCH("Eintritte",'HB_6-7'!$C$17:$H$17,0)+COLUMN()-15)</f>
        <v>175</v>
      </c>
      <c r="O28" s="96" t="str">
        <f>INDEX('HB_6-7'!$C$20:$TV$57,MATCH($A28,'HB_6-7'!$A$20:$A$57,0),MATCH($A$4,'HB_6-7'!$C$14:$TV$14,0)+MATCH(L$12,'HB_6-7'!$C$15:$BD$15,0)+MATCH(O$14,'HB_6-7'!$C$16:$T$16,0)+MATCH("Eintritte",'HB_6-7'!$C$17:$H$17,0)+COLUMN()-18)</f>
        <v>*</v>
      </c>
      <c r="P28" s="97">
        <f>INDEX('HB_6-7'!$C$20:$TV$57,MATCH($A28,'HB_6-7'!$A$20:$A$57,0),MATCH($A$4,'HB_6-7'!$C$14:$TV$14,0)+MATCH(L$12,'HB_6-7'!$C$15:$BD$15,0)+MATCH(O$14,'HB_6-7'!$C$16:$T$16,0)+MATCH("Eintritte",'HB_6-7'!$C$17:$H$17,0)+COLUMN()-18)</f>
        <v>11</v>
      </c>
      <c r="Q28" s="137">
        <f>INDEX('HB_6-7'!$C$20:$TV$57,MATCH($A28,'HB_6-7'!$A$20:$A$57,0),MATCH($A$4,'HB_6-7'!$C$14:$TV$14,0)+MATCH(L$12,'HB_6-7'!$C$15:$BD$15,0)+MATCH(O$14,'HB_6-7'!$C$16:$T$16,0)+MATCH("Eintritte",'HB_6-7'!$C$17:$H$17,0)+COLUMN()-18)</f>
        <v>175</v>
      </c>
      <c r="R28" s="96">
        <f>INDEX('HB_6-7'!$C$20:$TV$57,MATCH($A28,'HB_6-7'!$A$20:$A$57,0),MATCH($A$4,'HB_6-7'!$C$14:$TV$14,0)+MATCH(L$12,'HB_6-7'!$C$15:$BD$15,0)+MATCH(R$14,'HB_6-7'!$C$16:$T$16,0)+MATCH("Eintritte",'HB_6-7'!$C$17:$H$17,0)+COLUMN()-21)</f>
        <v>0</v>
      </c>
      <c r="S28" s="97">
        <f>INDEX('HB_6-7'!$C$20:$TV$57,MATCH($A28,'HB_6-7'!$A$20:$A$57,0),MATCH($A$4,'HB_6-7'!$C$14:$TV$14,0)+MATCH(L$12,'HB_6-7'!$C$15:$BD$15,0)+MATCH(R$14,'HB_6-7'!$C$16:$T$16,0)+MATCH("Eintritte",'HB_6-7'!$C$17:$H$17,0)+COLUMN()-21)</f>
        <v>0</v>
      </c>
      <c r="T28" s="138" t="str">
        <f>INDEX('HB_6-7'!$C$20:$TV$57,MATCH($A28,'HB_6-7'!$A$20:$A$57,0),MATCH($A$4,'HB_6-7'!$C$14:$TV$14,0)+MATCH(L$12,'HB_6-7'!$C$15:$BD$15,0)+MATCH(R$14,'HB_6-7'!$C$16:$T$16,0)+MATCH("Eintritte",'HB_6-7'!$C$17:$H$17,0)+COLUMN()-21)</f>
        <v>X</v>
      </c>
      <c r="U28" s="97" t="str">
        <f>INDEX('HB_6-7'!$C$20:$TV$57,MATCH($A28,'HB_6-7'!$A$20:$A$57,0),MATCH($A$4,'HB_6-7'!$C$14:$TV$14,0)+MATCH(U$12,'HB_6-7'!$C$15:$BD$15,0)+MATCH(U$13,'HB_6-7'!$C$16:$T$16,0)+MATCH("Eintritte",'HB_6-7'!$C$17:$H$17,0)+COLUMN()-24)</f>
        <v>*</v>
      </c>
      <c r="V28" s="97">
        <f>INDEX('HB_6-7'!$C$20:$TV$57,MATCH($A28,'HB_6-7'!$A$20:$A$57,0),MATCH($A$4,'HB_6-7'!$C$14:$TV$14,0)+MATCH(U$12,'HB_6-7'!$C$15:$BD$15,0)+MATCH(U$13,'HB_6-7'!$C$16:$T$16,0)+MATCH("Eintritte",'HB_6-7'!$C$17:$H$17,0)+COLUMN()-24)</f>
        <v>8</v>
      </c>
      <c r="W28" s="137">
        <f>INDEX('HB_6-7'!$C$20:$TV$57,MATCH($A28,'HB_6-7'!$A$20:$A$57,0),MATCH($A$4,'HB_6-7'!$C$14:$TV$14,0)+MATCH(U$12,'HB_6-7'!$C$15:$BD$15,0)+MATCH(U$13,'HB_6-7'!$C$16:$T$16,0)+MATCH("Eintritte",'HB_6-7'!$C$17:$H$17,0)+COLUMN()-24)</f>
        <v>14.285714285714285</v>
      </c>
      <c r="X28" s="96" t="str">
        <f>INDEX('HB_6-7'!$C$20:$TV$57,MATCH($A28,'HB_6-7'!$A$20:$A$57,0),MATCH($A$4,'HB_6-7'!$C$14:$TV$14,0)+MATCH(U$12,'HB_6-7'!$C$15:$BD$15,0)+MATCH(X$14,'HB_6-7'!$C$16:$T$16,0)+MATCH("Eintritte",'HB_6-7'!$C$17:$H$17,0)+COLUMN()-27)</f>
        <v>*</v>
      </c>
      <c r="Y28" s="97" t="str">
        <f>INDEX('HB_6-7'!$C$20:$TV$57,MATCH($A28,'HB_6-7'!$A$20:$A$57,0),MATCH($A$4,'HB_6-7'!$C$14:$TV$14,0)+MATCH(U$12,'HB_6-7'!$C$15:$BD$15,0)+MATCH(X$14,'HB_6-7'!$C$16:$T$16,0)+MATCH("Eintritte",'HB_6-7'!$C$17:$H$17,0)+COLUMN()-27)</f>
        <v>*</v>
      </c>
      <c r="Z28" s="137">
        <f>INDEX('HB_6-7'!$C$20:$TV$57,MATCH($A28,'HB_6-7'!$A$20:$A$57,0),MATCH($A$4,'HB_6-7'!$C$14:$TV$14,0)+MATCH(U$12,'HB_6-7'!$C$15:$BD$15,0)+MATCH(X$14,'HB_6-7'!$C$16:$T$16,0)+MATCH("Eintritte",'HB_6-7'!$C$17:$H$17,0)+COLUMN()-27)</f>
        <v>50</v>
      </c>
      <c r="AA28" s="96" t="str">
        <f>INDEX('HB_6-7'!$C$20:$TV$57,MATCH($A28,'HB_6-7'!$A$20:$A$57,0),MATCH($A$4,'HB_6-7'!$C$14:$TV$14,0)+MATCH(U$12,'HB_6-7'!$C$15:$BD$15,0)+MATCH(AA$14,'HB_6-7'!$C$16:$T$16,0)+MATCH("Eintritte",'HB_6-7'!$C$17:$H$17,0)+COLUMN()-30)</f>
        <v>*</v>
      </c>
      <c r="AB28" s="97" t="str">
        <f>INDEX('HB_6-7'!$C$20:$TV$57,MATCH($A28,'HB_6-7'!$A$20:$A$57,0),MATCH($A$4,'HB_6-7'!$C$14:$TV$14,0)+MATCH(U$12,'HB_6-7'!$C$15:$BD$15,0)+MATCH(AA$14,'HB_6-7'!$C$16:$T$16,0)+MATCH("Eintritte",'HB_6-7'!$C$17:$H$17,0)+COLUMN()-30)</f>
        <v>*</v>
      </c>
      <c r="AC28" s="138" t="str">
        <f>INDEX('HB_6-7'!$C$20:$TV$57,MATCH($A28,'HB_6-7'!$A$20:$A$57,0),MATCH($A$4,'HB_6-7'!$C$14:$TV$14,0)+MATCH(U$12,'HB_6-7'!$C$15:$BD$15,0)+MATCH(AA$14,'HB_6-7'!$C$16:$T$16,0)+MATCH("Eintritte",'HB_6-7'!$C$17:$H$17,0)+COLUMN()-30)</f>
        <v>x</v>
      </c>
    </row>
    <row r="29" spans="1:29" ht="15" customHeight="1" x14ac:dyDescent="0.2">
      <c r="A29" s="323" t="s">
        <v>312</v>
      </c>
      <c r="B29" s="389" t="s">
        <v>315</v>
      </c>
      <c r="C29" s="97">
        <f>INDEX('HB_6-7'!$C$20:$TV$57,MATCH($A29,'HB_6-7'!$A$20:$A$57,0),MATCH($A$4,'HB_6-7'!$C$14:$TV$14,0)+MATCH(C$11,'HB_6-7'!$C$15:$BD$15,0)+MATCH(C$13,'HB_6-7'!$C$16:$T$16,0)+MATCH("Eintritte",'HB_6-7'!$C$17:$H$17,0)+COLUMN()-6)</f>
        <v>42</v>
      </c>
      <c r="D29" s="97">
        <f>INDEX('HB_6-7'!$C$20:$TV$57,MATCH($A29,'HB_6-7'!$A$20:$A$57,0),MATCH($A$4,'HB_6-7'!$C$14:$TV$14,0)+MATCH(C$11,'HB_6-7'!$C$15:$BD$15,0)+MATCH(C$13,'HB_6-7'!$C$16:$T$16,0)+MATCH("Eintritte",'HB_6-7'!$C$17:$H$17,0)+COLUMN()-6)</f>
        <v>145</v>
      </c>
      <c r="E29" s="125">
        <f>INDEX('HB_6-7'!$C$20:$TV$57,MATCH($A29,'HB_6-7'!$A$20:$A$57,0),MATCH($A$4,'HB_6-7'!$C$14:$TV$14,0)+MATCH(C$11,'HB_6-7'!$C$15:$BD$15,0)+MATCH(C$13,'HB_6-7'!$C$16:$T$16,0)+MATCH("Eintritte",'HB_6-7'!$C$17:$H$17,0)+COLUMN()-6)</f>
        <v>-20.765027322404372</v>
      </c>
      <c r="F29" s="96">
        <f>INDEX('HB_6-7'!$C$20:$TV$57,MATCH($A29,'HB_6-7'!$A$20:$A$57,0),MATCH($A$4,'HB_6-7'!$C$14:$TV$14,0)+MATCH(C$11,'HB_6-7'!$C$15:$BD$15,0)+MATCH(F$14,'HB_6-7'!$C$16:$T$16,0)+MATCH("Eintritte",'HB_6-7'!$C$17:$H$17,0)+COLUMN()-9)</f>
        <v>42</v>
      </c>
      <c r="G29" s="97">
        <f>INDEX('HB_6-7'!$C$20:$TV$57,MATCH($A29,'HB_6-7'!$A$20:$A$57,0),MATCH($A$4,'HB_6-7'!$C$14:$TV$14,0)+MATCH(C$11,'HB_6-7'!$C$15:$BD$15,0)+MATCH(F$14,'HB_6-7'!$C$16:$T$16,0)+MATCH("Eintritte",'HB_6-7'!$C$17:$H$17,0)+COLUMN()-9)</f>
        <v>145</v>
      </c>
      <c r="H29" s="137">
        <f>INDEX('HB_6-7'!$C$20:$TV$57,MATCH($A29,'HB_6-7'!$A$20:$A$57,0),MATCH($A$4,'HB_6-7'!$C$14:$TV$14,0)+MATCH(C$11,'HB_6-7'!$C$15:$BD$15,0)+MATCH(F$14,'HB_6-7'!$C$16:$T$16,0)+MATCH("Eintritte",'HB_6-7'!$C$17:$H$17,0)+COLUMN()-9)</f>
        <v>-17.142857142857142</v>
      </c>
      <c r="I29" s="96">
        <f>INDEX('HB_6-7'!$C$20:$TV$57,MATCH($A29,'HB_6-7'!$A$20:$A$57,0),MATCH($A$4,'HB_6-7'!$C$14:$TV$14,0)+MATCH(C$11,'HB_6-7'!$C$15:$BD$15,0)+MATCH(I$14,'HB_6-7'!$C$16:$T$16,0)+MATCH("Eintritte",'HB_6-7'!$C$17:$H$17,0)+COLUMN()-12)</f>
        <v>0</v>
      </c>
      <c r="J29" s="97">
        <f>INDEX('HB_6-7'!$C$20:$TV$57,MATCH($A29,'HB_6-7'!$A$20:$A$57,0),MATCH($A$4,'HB_6-7'!$C$14:$TV$14,0)+MATCH(C$11,'HB_6-7'!$C$15:$BD$15,0)+MATCH(I$14,'HB_6-7'!$C$16:$T$16,0)+MATCH("Eintritte",'HB_6-7'!$C$17:$H$17,0)+COLUMN()-12)</f>
        <v>0</v>
      </c>
      <c r="K29" s="138">
        <f>INDEX('HB_6-7'!$C$20:$TV$57,MATCH($A29,'HB_6-7'!$A$20:$A$57,0),MATCH($A$4,'HB_6-7'!$C$14:$TV$14,0)+MATCH(C$11,'HB_6-7'!$C$15:$BD$15,0)+MATCH(I$14,'HB_6-7'!$C$16:$T$16,0)+MATCH("Eintritte",'HB_6-7'!$C$17:$H$17,0)+COLUMN()-12)</f>
        <v>-100</v>
      </c>
      <c r="L29" s="97">
        <f>INDEX('HB_6-7'!$C$20:$TV$57,MATCH($A29,'HB_6-7'!$A$20:$A$57,0),MATCH($A$4,'HB_6-7'!$C$14:$TV$14,0)+MATCH(L$12,'HB_6-7'!$C$15:$BD$15,0)+MATCH(L$13,'HB_6-7'!$C$16:$T$16,0)+MATCH("Eintritte",'HB_6-7'!$C$17:$H$17,0)+COLUMN()-15)</f>
        <v>37</v>
      </c>
      <c r="M29" s="97">
        <f>INDEX('HB_6-7'!$C$20:$TV$57,MATCH($A29,'HB_6-7'!$A$20:$A$57,0),MATCH($A$4,'HB_6-7'!$C$14:$TV$14,0)+MATCH(L$12,'HB_6-7'!$C$15:$BD$15,0)+MATCH(L$13,'HB_6-7'!$C$16:$T$16,0)+MATCH("Eintritte",'HB_6-7'!$C$17:$H$17,0)+COLUMN()-15)</f>
        <v>135</v>
      </c>
      <c r="N29" s="137">
        <f>INDEX('HB_6-7'!$C$20:$TV$57,MATCH($A29,'HB_6-7'!$A$20:$A$57,0),MATCH($A$4,'HB_6-7'!$C$14:$TV$14,0)+MATCH(L$12,'HB_6-7'!$C$15:$BD$15,0)+MATCH(L$13,'HB_6-7'!$C$16:$T$16,0)+MATCH("Eintritte",'HB_6-7'!$C$17:$H$17,0)+COLUMN()-15)</f>
        <v>-21.965317919075144</v>
      </c>
      <c r="O29" s="96">
        <f>INDEX('HB_6-7'!$C$20:$TV$57,MATCH($A29,'HB_6-7'!$A$20:$A$57,0),MATCH($A$4,'HB_6-7'!$C$14:$TV$14,0)+MATCH(L$12,'HB_6-7'!$C$15:$BD$15,0)+MATCH(O$14,'HB_6-7'!$C$16:$T$16,0)+MATCH("Eintritte",'HB_6-7'!$C$17:$H$17,0)+COLUMN()-18)</f>
        <v>37</v>
      </c>
      <c r="P29" s="97">
        <f>INDEX('HB_6-7'!$C$20:$TV$57,MATCH($A29,'HB_6-7'!$A$20:$A$57,0),MATCH($A$4,'HB_6-7'!$C$14:$TV$14,0)+MATCH(L$12,'HB_6-7'!$C$15:$BD$15,0)+MATCH(O$14,'HB_6-7'!$C$16:$T$16,0)+MATCH("Eintritte",'HB_6-7'!$C$17:$H$17,0)+COLUMN()-18)</f>
        <v>135</v>
      </c>
      <c r="Q29" s="137">
        <f>INDEX('HB_6-7'!$C$20:$TV$57,MATCH($A29,'HB_6-7'!$A$20:$A$57,0),MATCH($A$4,'HB_6-7'!$C$14:$TV$14,0)+MATCH(L$12,'HB_6-7'!$C$15:$BD$15,0)+MATCH(O$14,'HB_6-7'!$C$16:$T$16,0)+MATCH("Eintritte",'HB_6-7'!$C$17:$H$17,0)+COLUMN()-18)</f>
        <v>-18.674698795180721</v>
      </c>
      <c r="R29" s="96">
        <f>INDEX('HB_6-7'!$C$20:$TV$57,MATCH($A29,'HB_6-7'!$A$20:$A$57,0),MATCH($A$4,'HB_6-7'!$C$14:$TV$14,0)+MATCH(L$12,'HB_6-7'!$C$15:$BD$15,0)+MATCH(R$14,'HB_6-7'!$C$16:$T$16,0)+MATCH("Eintritte",'HB_6-7'!$C$17:$H$17,0)+COLUMN()-21)</f>
        <v>0</v>
      </c>
      <c r="S29" s="97">
        <f>INDEX('HB_6-7'!$C$20:$TV$57,MATCH($A29,'HB_6-7'!$A$20:$A$57,0),MATCH($A$4,'HB_6-7'!$C$14:$TV$14,0)+MATCH(L$12,'HB_6-7'!$C$15:$BD$15,0)+MATCH(R$14,'HB_6-7'!$C$16:$T$16,0)+MATCH("Eintritte",'HB_6-7'!$C$17:$H$17,0)+COLUMN()-21)</f>
        <v>0</v>
      </c>
      <c r="T29" s="138">
        <f>INDEX('HB_6-7'!$C$20:$TV$57,MATCH($A29,'HB_6-7'!$A$20:$A$57,0),MATCH($A$4,'HB_6-7'!$C$14:$TV$14,0)+MATCH(L$12,'HB_6-7'!$C$15:$BD$15,0)+MATCH(R$14,'HB_6-7'!$C$16:$T$16,0)+MATCH("Eintritte",'HB_6-7'!$C$17:$H$17,0)+COLUMN()-21)</f>
        <v>-100</v>
      </c>
      <c r="U29" s="97">
        <f>INDEX('HB_6-7'!$C$20:$TV$57,MATCH($A29,'HB_6-7'!$A$20:$A$57,0),MATCH($A$4,'HB_6-7'!$C$14:$TV$14,0)+MATCH(U$12,'HB_6-7'!$C$15:$BD$15,0)+MATCH(U$13,'HB_6-7'!$C$16:$T$16,0)+MATCH("Eintritte",'HB_6-7'!$C$17:$H$17,0)+COLUMN()-24)</f>
        <v>5</v>
      </c>
      <c r="V29" s="97">
        <f>INDEX('HB_6-7'!$C$20:$TV$57,MATCH($A29,'HB_6-7'!$A$20:$A$57,0),MATCH($A$4,'HB_6-7'!$C$14:$TV$14,0)+MATCH(U$12,'HB_6-7'!$C$15:$BD$15,0)+MATCH(U$13,'HB_6-7'!$C$16:$T$16,0)+MATCH("Eintritte",'HB_6-7'!$C$17:$H$17,0)+COLUMN()-24)</f>
        <v>10</v>
      </c>
      <c r="W29" s="137">
        <f>INDEX('HB_6-7'!$C$20:$TV$57,MATCH($A29,'HB_6-7'!$A$20:$A$57,0),MATCH($A$4,'HB_6-7'!$C$14:$TV$14,0)+MATCH(U$12,'HB_6-7'!$C$15:$BD$15,0)+MATCH(U$13,'HB_6-7'!$C$16:$T$16,0)+MATCH("Eintritte",'HB_6-7'!$C$17:$H$17,0)+COLUMN()-24)</f>
        <v>0</v>
      </c>
      <c r="X29" s="96">
        <f>INDEX('HB_6-7'!$C$20:$TV$57,MATCH($A29,'HB_6-7'!$A$20:$A$57,0),MATCH($A$4,'HB_6-7'!$C$14:$TV$14,0)+MATCH(U$12,'HB_6-7'!$C$15:$BD$15,0)+MATCH(X$14,'HB_6-7'!$C$16:$T$16,0)+MATCH("Eintritte",'HB_6-7'!$C$17:$H$17,0)+COLUMN()-27)</f>
        <v>5</v>
      </c>
      <c r="Y29" s="97">
        <f>INDEX('HB_6-7'!$C$20:$TV$57,MATCH($A29,'HB_6-7'!$A$20:$A$57,0),MATCH($A$4,'HB_6-7'!$C$14:$TV$14,0)+MATCH(U$12,'HB_6-7'!$C$15:$BD$15,0)+MATCH(X$14,'HB_6-7'!$C$16:$T$16,0)+MATCH("Eintritte",'HB_6-7'!$C$17:$H$17,0)+COLUMN()-27)</f>
        <v>10</v>
      </c>
      <c r="Z29" s="137">
        <f>INDEX('HB_6-7'!$C$20:$TV$57,MATCH($A29,'HB_6-7'!$A$20:$A$57,0),MATCH($A$4,'HB_6-7'!$C$14:$TV$14,0)+MATCH(U$12,'HB_6-7'!$C$15:$BD$15,0)+MATCH(X$14,'HB_6-7'!$C$16:$T$16,0)+MATCH("Eintritte",'HB_6-7'!$C$17:$H$17,0)+COLUMN()-27)</f>
        <v>11.111111111111111</v>
      </c>
      <c r="AA29" s="96">
        <f>INDEX('HB_6-7'!$C$20:$TV$57,MATCH($A29,'HB_6-7'!$A$20:$A$57,0),MATCH($A$4,'HB_6-7'!$C$14:$TV$14,0)+MATCH(U$12,'HB_6-7'!$C$15:$BD$15,0)+MATCH(AA$14,'HB_6-7'!$C$16:$T$16,0)+MATCH("Eintritte",'HB_6-7'!$C$17:$H$17,0)+COLUMN()-30)</f>
        <v>0</v>
      </c>
      <c r="AB29" s="97">
        <f>INDEX('HB_6-7'!$C$20:$TV$57,MATCH($A29,'HB_6-7'!$A$20:$A$57,0),MATCH($A$4,'HB_6-7'!$C$14:$TV$14,0)+MATCH(U$12,'HB_6-7'!$C$15:$BD$15,0)+MATCH(AA$14,'HB_6-7'!$C$16:$T$16,0)+MATCH("Eintritte",'HB_6-7'!$C$17:$H$17,0)+COLUMN()-30)</f>
        <v>0</v>
      </c>
      <c r="AC29" s="138" t="str">
        <f>INDEX('HB_6-7'!$C$20:$TV$57,MATCH($A29,'HB_6-7'!$A$20:$A$57,0),MATCH($A$4,'HB_6-7'!$C$14:$TV$14,0)+MATCH(U$12,'HB_6-7'!$C$15:$BD$15,0)+MATCH(AA$14,'HB_6-7'!$C$16:$T$16,0)+MATCH("Eintritte",'HB_6-7'!$C$17:$H$17,0)+COLUMN()-30)</f>
        <v>x</v>
      </c>
    </row>
    <row r="30" spans="1:29" ht="15" customHeight="1" x14ac:dyDescent="0.2">
      <c r="A30" s="323" t="s">
        <v>313</v>
      </c>
      <c r="B30" s="389" t="s">
        <v>315</v>
      </c>
      <c r="C30" s="97">
        <f>INDEX('HB_6-7'!$C$20:$TV$57,MATCH($A30,'HB_6-7'!$A$20:$A$57,0),MATCH($A$4,'HB_6-7'!$C$14:$TV$14,0)+MATCH(C$11,'HB_6-7'!$C$15:$BD$15,0)+MATCH(C$13,'HB_6-7'!$C$16:$T$16,0)+MATCH("Eintritte",'HB_6-7'!$C$17:$H$17,0)+COLUMN()-6)</f>
        <v>0</v>
      </c>
      <c r="D30" s="97">
        <f>INDEX('HB_6-7'!$C$20:$TV$57,MATCH($A30,'HB_6-7'!$A$20:$A$57,0),MATCH($A$4,'HB_6-7'!$C$14:$TV$14,0)+MATCH(C$11,'HB_6-7'!$C$15:$BD$15,0)+MATCH(C$13,'HB_6-7'!$C$16:$T$16,0)+MATCH("Eintritte",'HB_6-7'!$C$17:$H$17,0)+COLUMN()-6)</f>
        <v>0</v>
      </c>
      <c r="E30" s="125" t="str">
        <f>INDEX('HB_6-7'!$C$20:$TV$57,MATCH($A30,'HB_6-7'!$A$20:$A$57,0),MATCH($A$4,'HB_6-7'!$C$14:$TV$14,0)+MATCH(C$11,'HB_6-7'!$C$15:$BD$15,0)+MATCH(C$13,'HB_6-7'!$C$16:$T$16,0)+MATCH("Eintritte",'HB_6-7'!$C$17:$H$17,0)+COLUMN()-6)</f>
        <v>X</v>
      </c>
      <c r="F30" s="96">
        <f>INDEX('HB_6-7'!$C$20:$TV$57,MATCH($A30,'HB_6-7'!$A$20:$A$57,0),MATCH($A$4,'HB_6-7'!$C$14:$TV$14,0)+MATCH(C$11,'HB_6-7'!$C$15:$BD$15,0)+MATCH(F$14,'HB_6-7'!$C$16:$T$16,0)+MATCH("Eintritte",'HB_6-7'!$C$17:$H$17,0)+COLUMN()-9)</f>
        <v>0</v>
      </c>
      <c r="G30" s="97">
        <f>INDEX('HB_6-7'!$C$20:$TV$57,MATCH($A30,'HB_6-7'!$A$20:$A$57,0),MATCH($A$4,'HB_6-7'!$C$14:$TV$14,0)+MATCH(C$11,'HB_6-7'!$C$15:$BD$15,0)+MATCH(F$14,'HB_6-7'!$C$16:$T$16,0)+MATCH("Eintritte",'HB_6-7'!$C$17:$H$17,0)+COLUMN()-9)</f>
        <v>0</v>
      </c>
      <c r="H30" s="137" t="str">
        <f>INDEX('HB_6-7'!$C$20:$TV$57,MATCH($A30,'HB_6-7'!$A$20:$A$57,0),MATCH($A$4,'HB_6-7'!$C$14:$TV$14,0)+MATCH(C$11,'HB_6-7'!$C$15:$BD$15,0)+MATCH(F$14,'HB_6-7'!$C$16:$T$16,0)+MATCH("Eintritte",'HB_6-7'!$C$17:$H$17,0)+COLUMN()-9)</f>
        <v>X</v>
      </c>
      <c r="I30" s="96">
        <f>INDEX('HB_6-7'!$C$20:$TV$57,MATCH($A30,'HB_6-7'!$A$20:$A$57,0),MATCH($A$4,'HB_6-7'!$C$14:$TV$14,0)+MATCH(C$11,'HB_6-7'!$C$15:$BD$15,0)+MATCH(I$14,'HB_6-7'!$C$16:$T$16,0)+MATCH("Eintritte",'HB_6-7'!$C$17:$H$17,0)+COLUMN()-12)</f>
        <v>0</v>
      </c>
      <c r="J30" s="97">
        <f>INDEX('HB_6-7'!$C$20:$TV$57,MATCH($A30,'HB_6-7'!$A$20:$A$57,0),MATCH($A$4,'HB_6-7'!$C$14:$TV$14,0)+MATCH(C$11,'HB_6-7'!$C$15:$BD$15,0)+MATCH(I$14,'HB_6-7'!$C$16:$T$16,0)+MATCH("Eintritte",'HB_6-7'!$C$17:$H$17,0)+COLUMN()-12)</f>
        <v>0</v>
      </c>
      <c r="K30" s="138" t="str">
        <f>INDEX('HB_6-7'!$C$20:$TV$57,MATCH($A30,'HB_6-7'!$A$20:$A$57,0),MATCH($A$4,'HB_6-7'!$C$14:$TV$14,0)+MATCH(C$11,'HB_6-7'!$C$15:$BD$15,0)+MATCH(I$14,'HB_6-7'!$C$16:$T$16,0)+MATCH("Eintritte",'HB_6-7'!$C$17:$H$17,0)+COLUMN()-12)</f>
        <v>X</v>
      </c>
      <c r="L30" s="97">
        <f>INDEX('HB_6-7'!$C$20:$TV$57,MATCH($A30,'HB_6-7'!$A$20:$A$57,0),MATCH($A$4,'HB_6-7'!$C$14:$TV$14,0)+MATCH(L$12,'HB_6-7'!$C$15:$BD$15,0)+MATCH(L$13,'HB_6-7'!$C$16:$T$16,0)+MATCH("Eintritte",'HB_6-7'!$C$17:$H$17,0)+COLUMN()-15)</f>
        <v>0</v>
      </c>
      <c r="M30" s="97">
        <f>INDEX('HB_6-7'!$C$20:$TV$57,MATCH($A30,'HB_6-7'!$A$20:$A$57,0),MATCH($A$4,'HB_6-7'!$C$14:$TV$14,0)+MATCH(L$12,'HB_6-7'!$C$15:$BD$15,0)+MATCH(L$13,'HB_6-7'!$C$16:$T$16,0)+MATCH("Eintritte",'HB_6-7'!$C$17:$H$17,0)+COLUMN()-15)</f>
        <v>0</v>
      </c>
      <c r="N30" s="137" t="str">
        <f>INDEX('HB_6-7'!$C$20:$TV$57,MATCH($A30,'HB_6-7'!$A$20:$A$57,0),MATCH($A$4,'HB_6-7'!$C$14:$TV$14,0)+MATCH(L$12,'HB_6-7'!$C$15:$BD$15,0)+MATCH(L$13,'HB_6-7'!$C$16:$T$16,0)+MATCH("Eintritte",'HB_6-7'!$C$17:$H$17,0)+COLUMN()-15)</f>
        <v>X</v>
      </c>
      <c r="O30" s="96">
        <f>INDEX('HB_6-7'!$C$20:$TV$57,MATCH($A30,'HB_6-7'!$A$20:$A$57,0),MATCH($A$4,'HB_6-7'!$C$14:$TV$14,0)+MATCH(L$12,'HB_6-7'!$C$15:$BD$15,0)+MATCH(O$14,'HB_6-7'!$C$16:$T$16,0)+MATCH("Eintritte",'HB_6-7'!$C$17:$H$17,0)+COLUMN()-18)</f>
        <v>0</v>
      </c>
      <c r="P30" s="97">
        <f>INDEX('HB_6-7'!$C$20:$TV$57,MATCH($A30,'HB_6-7'!$A$20:$A$57,0),MATCH($A$4,'HB_6-7'!$C$14:$TV$14,0)+MATCH(L$12,'HB_6-7'!$C$15:$BD$15,0)+MATCH(O$14,'HB_6-7'!$C$16:$T$16,0)+MATCH("Eintritte",'HB_6-7'!$C$17:$H$17,0)+COLUMN()-18)</f>
        <v>0</v>
      </c>
      <c r="Q30" s="137" t="str">
        <f>INDEX('HB_6-7'!$C$20:$TV$57,MATCH($A30,'HB_6-7'!$A$20:$A$57,0),MATCH($A$4,'HB_6-7'!$C$14:$TV$14,0)+MATCH(L$12,'HB_6-7'!$C$15:$BD$15,0)+MATCH(O$14,'HB_6-7'!$C$16:$T$16,0)+MATCH("Eintritte",'HB_6-7'!$C$17:$H$17,0)+COLUMN()-18)</f>
        <v>X</v>
      </c>
      <c r="R30" s="96">
        <f>INDEX('HB_6-7'!$C$20:$TV$57,MATCH($A30,'HB_6-7'!$A$20:$A$57,0),MATCH($A$4,'HB_6-7'!$C$14:$TV$14,0)+MATCH(L$12,'HB_6-7'!$C$15:$BD$15,0)+MATCH(R$14,'HB_6-7'!$C$16:$T$16,0)+MATCH("Eintritte",'HB_6-7'!$C$17:$H$17,0)+COLUMN()-21)</f>
        <v>0</v>
      </c>
      <c r="S30" s="97">
        <f>INDEX('HB_6-7'!$C$20:$TV$57,MATCH($A30,'HB_6-7'!$A$20:$A$57,0),MATCH($A$4,'HB_6-7'!$C$14:$TV$14,0)+MATCH(L$12,'HB_6-7'!$C$15:$BD$15,0)+MATCH(R$14,'HB_6-7'!$C$16:$T$16,0)+MATCH("Eintritte",'HB_6-7'!$C$17:$H$17,0)+COLUMN()-21)</f>
        <v>0</v>
      </c>
      <c r="T30" s="138" t="str">
        <f>INDEX('HB_6-7'!$C$20:$TV$57,MATCH($A30,'HB_6-7'!$A$20:$A$57,0),MATCH($A$4,'HB_6-7'!$C$14:$TV$14,0)+MATCH(L$12,'HB_6-7'!$C$15:$BD$15,0)+MATCH(R$14,'HB_6-7'!$C$16:$T$16,0)+MATCH("Eintritte",'HB_6-7'!$C$17:$H$17,0)+COLUMN()-21)</f>
        <v>X</v>
      </c>
      <c r="U30" s="97">
        <f>INDEX('HB_6-7'!$C$20:$TV$57,MATCH($A30,'HB_6-7'!$A$20:$A$57,0),MATCH($A$4,'HB_6-7'!$C$14:$TV$14,0)+MATCH(U$12,'HB_6-7'!$C$15:$BD$15,0)+MATCH(U$13,'HB_6-7'!$C$16:$T$16,0)+MATCH("Eintritte",'HB_6-7'!$C$17:$H$17,0)+COLUMN()-24)</f>
        <v>0</v>
      </c>
      <c r="V30" s="97">
        <f>INDEX('HB_6-7'!$C$20:$TV$57,MATCH($A30,'HB_6-7'!$A$20:$A$57,0),MATCH($A$4,'HB_6-7'!$C$14:$TV$14,0)+MATCH(U$12,'HB_6-7'!$C$15:$BD$15,0)+MATCH(U$13,'HB_6-7'!$C$16:$T$16,0)+MATCH("Eintritte",'HB_6-7'!$C$17:$H$17,0)+COLUMN()-24)</f>
        <v>0</v>
      </c>
      <c r="W30" s="137" t="str">
        <f>INDEX('HB_6-7'!$C$20:$TV$57,MATCH($A30,'HB_6-7'!$A$20:$A$57,0),MATCH($A$4,'HB_6-7'!$C$14:$TV$14,0)+MATCH(U$12,'HB_6-7'!$C$15:$BD$15,0)+MATCH(U$13,'HB_6-7'!$C$16:$T$16,0)+MATCH("Eintritte",'HB_6-7'!$C$17:$H$17,0)+COLUMN()-24)</f>
        <v>X</v>
      </c>
      <c r="X30" s="96">
        <f>INDEX('HB_6-7'!$C$20:$TV$57,MATCH($A30,'HB_6-7'!$A$20:$A$57,0),MATCH($A$4,'HB_6-7'!$C$14:$TV$14,0)+MATCH(U$12,'HB_6-7'!$C$15:$BD$15,0)+MATCH(X$14,'HB_6-7'!$C$16:$T$16,0)+MATCH("Eintritte",'HB_6-7'!$C$17:$H$17,0)+COLUMN()-27)</f>
        <v>0</v>
      </c>
      <c r="Y30" s="97">
        <f>INDEX('HB_6-7'!$C$20:$TV$57,MATCH($A30,'HB_6-7'!$A$20:$A$57,0),MATCH($A$4,'HB_6-7'!$C$14:$TV$14,0)+MATCH(U$12,'HB_6-7'!$C$15:$BD$15,0)+MATCH(X$14,'HB_6-7'!$C$16:$T$16,0)+MATCH("Eintritte",'HB_6-7'!$C$17:$H$17,0)+COLUMN()-27)</f>
        <v>0</v>
      </c>
      <c r="Z30" s="137" t="str">
        <f>INDEX('HB_6-7'!$C$20:$TV$57,MATCH($A30,'HB_6-7'!$A$20:$A$57,0),MATCH($A$4,'HB_6-7'!$C$14:$TV$14,0)+MATCH(U$12,'HB_6-7'!$C$15:$BD$15,0)+MATCH(X$14,'HB_6-7'!$C$16:$T$16,0)+MATCH("Eintritte",'HB_6-7'!$C$17:$H$17,0)+COLUMN()-27)</f>
        <v>X</v>
      </c>
      <c r="AA30" s="96">
        <f>INDEX('HB_6-7'!$C$20:$TV$57,MATCH($A30,'HB_6-7'!$A$20:$A$57,0),MATCH($A$4,'HB_6-7'!$C$14:$TV$14,0)+MATCH(U$12,'HB_6-7'!$C$15:$BD$15,0)+MATCH(AA$14,'HB_6-7'!$C$16:$T$16,0)+MATCH("Eintritte",'HB_6-7'!$C$17:$H$17,0)+COLUMN()-30)</f>
        <v>0</v>
      </c>
      <c r="AB30" s="97">
        <f>INDEX('HB_6-7'!$C$20:$TV$57,MATCH($A30,'HB_6-7'!$A$20:$A$57,0),MATCH($A$4,'HB_6-7'!$C$14:$TV$14,0)+MATCH(U$12,'HB_6-7'!$C$15:$BD$15,0)+MATCH(AA$14,'HB_6-7'!$C$16:$T$16,0)+MATCH("Eintritte",'HB_6-7'!$C$17:$H$17,0)+COLUMN()-30)</f>
        <v>0</v>
      </c>
      <c r="AC30" s="138" t="str">
        <f>INDEX('HB_6-7'!$C$20:$TV$57,MATCH($A30,'HB_6-7'!$A$20:$A$57,0),MATCH($A$4,'HB_6-7'!$C$14:$TV$14,0)+MATCH(U$12,'HB_6-7'!$C$15:$BD$15,0)+MATCH(AA$14,'HB_6-7'!$C$16:$T$16,0)+MATCH("Eintritte",'HB_6-7'!$C$17:$H$17,0)+COLUMN()-30)</f>
        <v>X</v>
      </c>
    </row>
    <row r="31" spans="1:29" ht="15" customHeight="1" x14ac:dyDescent="0.2">
      <c r="A31" s="323" t="s">
        <v>314</v>
      </c>
      <c r="B31" s="389" t="s">
        <v>315</v>
      </c>
      <c r="C31" s="97" t="str">
        <f>INDEX('HB_6-7'!$C$20:$TV$57,MATCH($A31,'HB_6-7'!$A$20:$A$57,0),MATCH($A$4,'HB_6-7'!$C$14:$TV$14,0)+MATCH(C$11,'HB_6-7'!$C$15:$BD$15,0)+MATCH(C$13,'HB_6-7'!$C$16:$T$16,0)+MATCH("Eintritte",'HB_6-7'!$C$17:$H$17,0)+COLUMN()-6)</f>
        <v>*</v>
      </c>
      <c r="D31" s="97" t="str">
        <f>INDEX('HB_6-7'!$C$20:$TV$57,MATCH($A31,'HB_6-7'!$A$20:$A$57,0),MATCH($A$4,'HB_6-7'!$C$14:$TV$14,0)+MATCH(C$11,'HB_6-7'!$C$15:$BD$15,0)+MATCH(C$13,'HB_6-7'!$C$16:$T$16,0)+MATCH("Eintritte",'HB_6-7'!$C$17:$H$17,0)+COLUMN()-6)</f>
        <v>*</v>
      </c>
      <c r="E31" s="125" t="str">
        <f>INDEX('HB_6-7'!$C$20:$TV$57,MATCH($A31,'HB_6-7'!$A$20:$A$57,0),MATCH($A$4,'HB_6-7'!$C$14:$TV$14,0)+MATCH(C$11,'HB_6-7'!$C$15:$BD$15,0)+MATCH(C$13,'HB_6-7'!$C$16:$T$16,0)+MATCH("Eintritte",'HB_6-7'!$C$17:$H$17,0)+COLUMN()-6)</f>
        <v>x</v>
      </c>
      <c r="F31" s="96" t="str">
        <f>INDEX('HB_6-7'!$C$20:$TV$57,MATCH($A31,'HB_6-7'!$A$20:$A$57,0),MATCH($A$4,'HB_6-7'!$C$14:$TV$14,0)+MATCH(C$11,'HB_6-7'!$C$15:$BD$15,0)+MATCH(F$14,'HB_6-7'!$C$16:$T$16,0)+MATCH("Eintritte",'HB_6-7'!$C$17:$H$17,0)+COLUMN()-9)</f>
        <v>*</v>
      </c>
      <c r="G31" s="97" t="str">
        <f>INDEX('HB_6-7'!$C$20:$TV$57,MATCH($A31,'HB_6-7'!$A$20:$A$57,0),MATCH($A$4,'HB_6-7'!$C$14:$TV$14,0)+MATCH(C$11,'HB_6-7'!$C$15:$BD$15,0)+MATCH(F$14,'HB_6-7'!$C$16:$T$16,0)+MATCH("Eintritte",'HB_6-7'!$C$17:$H$17,0)+COLUMN()-9)</f>
        <v>*</v>
      </c>
      <c r="H31" s="137" t="str">
        <f>INDEX('HB_6-7'!$C$20:$TV$57,MATCH($A31,'HB_6-7'!$A$20:$A$57,0),MATCH($A$4,'HB_6-7'!$C$14:$TV$14,0)+MATCH(C$11,'HB_6-7'!$C$15:$BD$15,0)+MATCH(F$14,'HB_6-7'!$C$16:$T$16,0)+MATCH("Eintritte",'HB_6-7'!$C$17:$H$17,0)+COLUMN()-9)</f>
        <v>x</v>
      </c>
      <c r="I31" s="96">
        <f>INDEX('HB_6-7'!$C$20:$TV$57,MATCH($A31,'HB_6-7'!$A$20:$A$57,0),MATCH($A$4,'HB_6-7'!$C$14:$TV$14,0)+MATCH(C$11,'HB_6-7'!$C$15:$BD$15,0)+MATCH(I$14,'HB_6-7'!$C$16:$T$16,0)+MATCH("Eintritte",'HB_6-7'!$C$17:$H$17,0)+COLUMN()-12)</f>
        <v>0</v>
      </c>
      <c r="J31" s="97">
        <f>INDEX('HB_6-7'!$C$20:$TV$57,MATCH($A31,'HB_6-7'!$A$20:$A$57,0),MATCH($A$4,'HB_6-7'!$C$14:$TV$14,0)+MATCH(C$11,'HB_6-7'!$C$15:$BD$15,0)+MATCH(I$14,'HB_6-7'!$C$16:$T$16,0)+MATCH("Eintritte",'HB_6-7'!$C$17:$H$17,0)+COLUMN()-12)</f>
        <v>0</v>
      </c>
      <c r="K31" s="138" t="str">
        <f>INDEX('HB_6-7'!$C$20:$TV$57,MATCH($A31,'HB_6-7'!$A$20:$A$57,0),MATCH($A$4,'HB_6-7'!$C$14:$TV$14,0)+MATCH(C$11,'HB_6-7'!$C$15:$BD$15,0)+MATCH(I$14,'HB_6-7'!$C$16:$T$16,0)+MATCH("Eintritte",'HB_6-7'!$C$17:$H$17,0)+COLUMN()-12)</f>
        <v>X</v>
      </c>
      <c r="L31" s="97" t="str">
        <f>INDEX('HB_6-7'!$C$20:$TV$57,MATCH($A31,'HB_6-7'!$A$20:$A$57,0),MATCH($A$4,'HB_6-7'!$C$14:$TV$14,0)+MATCH(L$12,'HB_6-7'!$C$15:$BD$15,0)+MATCH(L$13,'HB_6-7'!$C$16:$T$16,0)+MATCH("Eintritte",'HB_6-7'!$C$17:$H$17,0)+COLUMN()-15)</f>
        <v>*</v>
      </c>
      <c r="M31" s="97" t="str">
        <f>INDEX('HB_6-7'!$C$20:$TV$57,MATCH($A31,'HB_6-7'!$A$20:$A$57,0),MATCH($A$4,'HB_6-7'!$C$14:$TV$14,0)+MATCH(L$12,'HB_6-7'!$C$15:$BD$15,0)+MATCH(L$13,'HB_6-7'!$C$16:$T$16,0)+MATCH("Eintritte",'HB_6-7'!$C$17:$H$17,0)+COLUMN()-15)</f>
        <v>*</v>
      </c>
      <c r="N31" s="137" t="str">
        <f>INDEX('HB_6-7'!$C$20:$TV$57,MATCH($A31,'HB_6-7'!$A$20:$A$57,0),MATCH($A$4,'HB_6-7'!$C$14:$TV$14,0)+MATCH(L$12,'HB_6-7'!$C$15:$BD$15,0)+MATCH(L$13,'HB_6-7'!$C$16:$T$16,0)+MATCH("Eintritte",'HB_6-7'!$C$17:$H$17,0)+COLUMN()-15)</f>
        <v>x</v>
      </c>
      <c r="O31" s="96" t="str">
        <f>INDEX('HB_6-7'!$C$20:$TV$57,MATCH($A31,'HB_6-7'!$A$20:$A$57,0),MATCH($A$4,'HB_6-7'!$C$14:$TV$14,0)+MATCH(L$12,'HB_6-7'!$C$15:$BD$15,0)+MATCH(O$14,'HB_6-7'!$C$16:$T$16,0)+MATCH("Eintritte",'HB_6-7'!$C$17:$H$17,0)+COLUMN()-18)</f>
        <v>*</v>
      </c>
      <c r="P31" s="97" t="str">
        <f>INDEX('HB_6-7'!$C$20:$TV$57,MATCH($A31,'HB_6-7'!$A$20:$A$57,0),MATCH($A$4,'HB_6-7'!$C$14:$TV$14,0)+MATCH(L$12,'HB_6-7'!$C$15:$BD$15,0)+MATCH(O$14,'HB_6-7'!$C$16:$T$16,0)+MATCH("Eintritte",'HB_6-7'!$C$17:$H$17,0)+COLUMN()-18)</f>
        <v>*</v>
      </c>
      <c r="Q31" s="137" t="str">
        <f>INDEX('HB_6-7'!$C$20:$TV$57,MATCH($A31,'HB_6-7'!$A$20:$A$57,0),MATCH($A$4,'HB_6-7'!$C$14:$TV$14,0)+MATCH(L$12,'HB_6-7'!$C$15:$BD$15,0)+MATCH(O$14,'HB_6-7'!$C$16:$T$16,0)+MATCH("Eintritte",'HB_6-7'!$C$17:$H$17,0)+COLUMN()-18)</f>
        <v>x</v>
      </c>
      <c r="R31" s="96">
        <f>INDEX('HB_6-7'!$C$20:$TV$57,MATCH($A31,'HB_6-7'!$A$20:$A$57,0),MATCH($A$4,'HB_6-7'!$C$14:$TV$14,0)+MATCH(L$12,'HB_6-7'!$C$15:$BD$15,0)+MATCH(R$14,'HB_6-7'!$C$16:$T$16,0)+MATCH("Eintritte",'HB_6-7'!$C$17:$H$17,0)+COLUMN()-21)</f>
        <v>0</v>
      </c>
      <c r="S31" s="97">
        <f>INDEX('HB_6-7'!$C$20:$TV$57,MATCH($A31,'HB_6-7'!$A$20:$A$57,0),MATCH($A$4,'HB_6-7'!$C$14:$TV$14,0)+MATCH(L$12,'HB_6-7'!$C$15:$BD$15,0)+MATCH(R$14,'HB_6-7'!$C$16:$T$16,0)+MATCH("Eintritte",'HB_6-7'!$C$17:$H$17,0)+COLUMN()-21)</f>
        <v>0</v>
      </c>
      <c r="T31" s="138" t="str">
        <f>INDEX('HB_6-7'!$C$20:$TV$57,MATCH($A31,'HB_6-7'!$A$20:$A$57,0),MATCH($A$4,'HB_6-7'!$C$14:$TV$14,0)+MATCH(L$12,'HB_6-7'!$C$15:$BD$15,0)+MATCH(R$14,'HB_6-7'!$C$16:$T$16,0)+MATCH("Eintritte",'HB_6-7'!$C$17:$H$17,0)+COLUMN()-21)</f>
        <v>X</v>
      </c>
      <c r="U31" s="97">
        <f>INDEX('HB_6-7'!$C$20:$TV$57,MATCH($A31,'HB_6-7'!$A$20:$A$57,0),MATCH($A$4,'HB_6-7'!$C$14:$TV$14,0)+MATCH(U$12,'HB_6-7'!$C$15:$BD$15,0)+MATCH(U$13,'HB_6-7'!$C$16:$T$16,0)+MATCH("Eintritte",'HB_6-7'!$C$17:$H$17,0)+COLUMN()-24)</f>
        <v>0</v>
      </c>
      <c r="V31" s="97">
        <f>INDEX('HB_6-7'!$C$20:$TV$57,MATCH($A31,'HB_6-7'!$A$20:$A$57,0),MATCH($A$4,'HB_6-7'!$C$14:$TV$14,0)+MATCH(U$12,'HB_6-7'!$C$15:$BD$15,0)+MATCH(U$13,'HB_6-7'!$C$16:$T$16,0)+MATCH("Eintritte",'HB_6-7'!$C$17:$H$17,0)+COLUMN()-24)</f>
        <v>0</v>
      </c>
      <c r="W31" s="137">
        <f>INDEX('HB_6-7'!$C$20:$TV$57,MATCH($A31,'HB_6-7'!$A$20:$A$57,0),MATCH($A$4,'HB_6-7'!$C$14:$TV$14,0)+MATCH(U$12,'HB_6-7'!$C$15:$BD$15,0)+MATCH(U$13,'HB_6-7'!$C$16:$T$16,0)+MATCH("Eintritte",'HB_6-7'!$C$17:$H$17,0)+COLUMN()-24)</f>
        <v>-100</v>
      </c>
      <c r="X31" s="96">
        <f>INDEX('HB_6-7'!$C$20:$TV$57,MATCH($A31,'HB_6-7'!$A$20:$A$57,0),MATCH($A$4,'HB_6-7'!$C$14:$TV$14,0)+MATCH(U$12,'HB_6-7'!$C$15:$BD$15,0)+MATCH(X$14,'HB_6-7'!$C$16:$T$16,0)+MATCH("Eintritte",'HB_6-7'!$C$17:$H$17,0)+COLUMN()-27)</f>
        <v>0</v>
      </c>
      <c r="Y31" s="97">
        <f>INDEX('HB_6-7'!$C$20:$TV$57,MATCH($A31,'HB_6-7'!$A$20:$A$57,0),MATCH($A$4,'HB_6-7'!$C$14:$TV$14,0)+MATCH(U$12,'HB_6-7'!$C$15:$BD$15,0)+MATCH(X$14,'HB_6-7'!$C$16:$T$16,0)+MATCH("Eintritte",'HB_6-7'!$C$17:$H$17,0)+COLUMN()-27)</f>
        <v>0</v>
      </c>
      <c r="Z31" s="137">
        <f>INDEX('HB_6-7'!$C$20:$TV$57,MATCH($A31,'HB_6-7'!$A$20:$A$57,0),MATCH($A$4,'HB_6-7'!$C$14:$TV$14,0)+MATCH(U$12,'HB_6-7'!$C$15:$BD$15,0)+MATCH(X$14,'HB_6-7'!$C$16:$T$16,0)+MATCH("Eintritte",'HB_6-7'!$C$17:$H$17,0)+COLUMN()-27)</f>
        <v>-100</v>
      </c>
      <c r="AA31" s="96">
        <f>INDEX('HB_6-7'!$C$20:$TV$57,MATCH($A31,'HB_6-7'!$A$20:$A$57,0),MATCH($A$4,'HB_6-7'!$C$14:$TV$14,0)+MATCH(U$12,'HB_6-7'!$C$15:$BD$15,0)+MATCH(AA$14,'HB_6-7'!$C$16:$T$16,0)+MATCH("Eintritte",'HB_6-7'!$C$17:$H$17,0)+COLUMN()-30)</f>
        <v>0</v>
      </c>
      <c r="AB31" s="97">
        <f>INDEX('HB_6-7'!$C$20:$TV$57,MATCH($A31,'HB_6-7'!$A$20:$A$57,0),MATCH($A$4,'HB_6-7'!$C$14:$TV$14,0)+MATCH(U$12,'HB_6-7'!$C$15:$BD$15,0)+MATCH(AA$14,'HB_6-7'!$C$16:$T$16,0)+MATCH("Eintritte",'HB_6-7'!$C$17:$H$17,0)+COLUMN()-30)</f>
        <v>0</v>
      </c>
      <c r="AC31" s="138" t="str">
        <f>INDEX('HB_6-7'!$C$20:$TV$57,MATCH($A31,'HB_6-7'!$A$20:$A$57,0),MATCH($A$4,'HB_6-7'!$C$14:$TV$14,0)+MATCH(U$12,'HB_6-7'!$C$15:$BD$15,0)+MATCH(AA$14,'HB_6-7'!$C$16:$T$16,0)+MATCH("Eintritte",'HB_6-7'!$C$17:$H$17,0)+COLUMN()-30)</f>
        <v>X</v>
      </c>
    </row>
    <row r="32" spans="1:29" ht="15" customHeight="1" x14ac:dyDescent="0.2">
      <c r="A32" s="323" t="s">
        <v>139</v>
      </c>
      <c r="B32" s="388"/>
      <c r="C32" s="97">
        <f>INDEX('HB_6-7'!$C$20:$TV$57,MATCH($A32,'HB_6-7'!$A$20:$A$57,0),MATCH($A$4,'HB_6-7'!$C$14:$TV$14,0)+MATCH(C$11,'HB_6-7'!$C$15:$BD$15,0)+MATCH(C$13,'HB_6-7'!$C$16:$T$16,0)+MATCH("Eintritte",'HB_6-7'!$C$17:$H$17,0)+COLUMN()-6)</f>
        <v>25</v>
      </c>
      <c r="D32" s="97">
        <f>INDEX('HB_6-7'!$C$20:$TV$57,MATCH($A32,'HB_6-7'!$A$20:$A$57,0),MATCH($A$4,'HB_6-7'!$C$14:$TV$14,0)+MATCH(C$11,'HB_6-7'!$C$15:$BD$15,0)+MATCH(C$13,'HB_6-7'!$C$16:$T$16,0)+MATCH("Eintritte",'HB_6-7'!$C$17:$H$17,0)+COLUMN()-6)</f>
        <v>97</v>
      </c>
      <c r="E32" s="125">
        <f>INDEX('HB_6-7'!$C$20:$TV$57,MATCH($A32,'HB_6-7'!$A$20:$A$57,0),MATCH($A$4,'HB_6-7'!$C$14:$TV$14,0)+MATCH(C$11,'HB_6-7'!$C$15:$BD$15,0)+MATCH(C$13,'HB_6-7'!$C$16:$T$16,0)+MATCH("Eintritte",'HB_6-7'!$C$17:$H$17,0)+COLUMN()-6)</f>
        <v>1.0416666666666665</v>
      </c>
      <c r="F32" s="96" t="str">
        <f>INDEX('HB_6-7'!$C$20:$TV$57,MATCH($A32,'HB_6-7'!$A$20:$A$57,0),MATCH($A$4,'HB_6-7'!$C$14:$TV$14,0)+MATCH(C$11,'HB_6-7'!$C$15:$BD$15,0)+MATCH(F$14,'HB_6-7'!$C$16:$T$16,0)+MATCH("Eintritte",'HB_6-7'!$C$17:$H$17,0)+COLUMN()-9)</f>
        <v>*</v>
      </c>
      <c r="G32" s="97" t="str">
        <f>INDEX('HB_6-7'!$C$20:$TV$57,MATCH($A32,'HB_6-7'!$A$20:$A$57,0),MATCH($A$4,'HB_6-7'!$C$14:$TV$14,0)+MATCH(C$11,'HB_6-7'!$C$15:$BD$15,0)+MATCH(F$14,'HB_6-7'!$C$16:$T$16,0)+MATCH("Eintritte",'HB_6-7'!$C$17:$H$17,0)+COLUMN()-9)</f>
        <v>*</v>
      </c>
      <c r="H32" s="137">
        <f>INDEX('HB_6-7'!$C$20:$TV$57,MATCH($A32,'HB_6-7'!$A$20:$A$57,0),MATCH($A$4,'HB_6-7'!$C$14:$TV$14,0)+MATCH(C$11,'HB_6-7'!$C$15:$BD$15,0)+MATCH(F$14,'HB_6-7'!$C$16:$T$16,0)+MATCH("Eintritte",'HB_6-7'!$C$17:$H$17,0)+COLUMN()-9)</f>
        <v>3.4090909090909087</v>
      </c>
      <c r="I32" s="96" t="str">
        <f>INDEX('HB_6-7'!$C$20:$TV$57,MATCH($A32,'HB_6-7'!$A$20:$A$57,0),MATCH($A$4,'HB_6-7'!$C$14:$TV$14,0)+MATCH(C$11,'HB_6-7'!$C$15:$BD$15,0)+MATCH(I$14,'HB_6-7'!$C$16:$T$16,0)+MATCH("Eintritte",'HB_6-7'!$C$17:$H$17,0)+COLUMN()-12)</f>
        <v>*</v>
      </c>
      <c r="J32" s="97" t="str">
        <f>INDEX('HB_6-7'!$C$20:$TV$57,MATCH($A32,'HB_6-7'!$A$20:$A$57,0),MATCH($A$4,'HB_6-7'!$C$14:$TV$14,0)+MATCH(C$11,'HB_6-7'!$C$15:$BD$15,0)+MATCH(I$14,'HB_6-7'!$C$16:$T$16,0)+MATCH("Eintritte",'HB_6-7'!$C$17:$H$17,0)+COLUMN()-12)</f>
        <v>*</v>
      </c>
      <c r="K32" s="138">
        <f>INDEX('HB_6-7'!$C$20:$TV$57,MATCH($A32,'HB_6-7'!$A$20:$A$57,0),MATCH($A$4,'HB_6-7'!$C$14:$TV$14,0)+MATCH(C$11,'HB_6-7'!$C$15:$BD$15,0)+MATCH(I$14,'HB_6-7'!$C$16:$T$16,0)+MATCH("Eintritte",'HB_6-7'!$C$17:$H$17,0)+COLUMN()-12)</f>
        <v>-25</v>
      </c>
      <c r="L32" s="97" t="str">
        <f>INDEX('HB_6-7'!$C$20:$TV$57,MATCH($A32,'HB_6-7'!$A$20:$A$57,0),MATCH($A$4,'HB_6-7'!$C$14:$TV$14,0)+MATCH(L$12,'HB_6-7'!$C$15:$BD$15,0)+MATCH(L$13,'HB_6-7'!$C$16:$T$16,0)+MATCH("Eintritte",'HB_6-7'!$C$17:$H$17,0)+COLUMN()-15)</f>
        <v>*</v>
      </c>
      <c r="M32" s="97">
        <f>INDEX('HB_6-7'!$C$20:$TV$57,MATCH($A32,'HB_6-7'!$A$20:$A$57,0),MATCH($A$4,'HB_6-7'!$C$14:$TV$14,0)+MATCH(L$12,'HB_6-7'!$C$15:$BD$15,0)+MATCH(L$13,'HB_6-7'!$C$16:$T$16,0)+MATCH("Eintritte",'HB_6-7'!$C$17:$H$17,0)+COLUMN()-15)</f>
        <v>83</v>
      </c>
      <c r="N32" s="137">
        <f>INDEX('HB_6-7'!$C$20:$TV$57,MATCH($A32,'HB_6-7'!$A$20:$A$57,0),MATCH($A$4,'HB_6-7'!$C$14:$TV$14,0)+MATCH(L$12,'HB_6-7'!$C$15:$BD$15,0)+MATCH(L$13,'HB_6-7'!$C$16:$T$16,0)+MATCH("Eintritte",'HB_6-7'!$C$17:$H$17,0)+COLUMN()-15)</f>
        <v>15.277777777777779</v>
      </c>
      <c r="O32" s="96">
        <f>INDEX('HB_6-7'!$C$20:$TV$57,MATCH($A32,'HB_6-7'!$A$20:$A$57,0),MATCH($A$4,'HB_6-7'!$C$14:$TV$14,0)+MATCH(L$12,'HB_6-7'!$C$15:$BD$15,0)+MATCH(O$14,'HB_6-7'!$C$16:$T$16,0)+MATCH("Eintritte",'HB_6-7'!$C$17:$H$17,0)+COLUMN()-18)</f>
        <v>22</v>
      </c>
      <c r="P32" s="97" t="str">
        <f>INDEX('HB_6-7'!$C$20:$TV$57,MATCH($A32,'HB_6-7'!$A$20:$A$57,0),MATCH($A$4,'HB_6-7'!$C$14:$TV$14,0)+MATCH(L$12,'HB_6-7'!$C$15:$BD$15,0)+MATCH(O$14,'HB_6-7'!$C$16:$T$16,0)+MATCH("Eintritte",'HB_6-7'!$C$17:$H$17,0)+COLUMN()-18)</f>
        <v>*</v>
      </c>
      <c r="Q32" s="137">
        <f>INDEX('HB_6-7'!$C$20:$TV$57,MATCH($A32,'HB_6-7'!$A$20:$A$57,0),MATCH($A$4,'HB_6-7'!$C$14:$TV$14,0)+MATCH(L$12,'HB_6-7'!$C$15:$BD$15,0)+MATCH(O$14,'HB_6-7'!$C$16:$T$16,0)+MATCH("Eintritte",'HB_6-7'!$C$17:$H$17,0)+COLUMN()-18)</f>
        <v>17.910447761194028</v>
      </c>
      <c r="R32" s="96" t="str">
        <f>INDEX('HB_6-7'!$C$20:$TV$57,MATCH($A32,'HB_6-7'!$A$20:$A$57,0),MATCH($A$4,'HB_6-7'!$C$14:$TV$14,0)+MATCH(L$12,'HB_6-7'!$C$15:$BD$15,0)+MATCH(R$14,'HB_6-7'!$C$16:$T$16,0)+MATCH("Eintritte",'HB_6-7'!$C$17:$H$17,0)+COLUMN()-21)</f>
        <v>*</v>
      </c>
      <c r="S32" s="97" t="str">
        <f>INDEX('HB_6-7'!$C$20:$TV$57,MATCH($A32,'HB_6-7'!$A$20:$A$57,0),MATCH($A$4,'HB_6-7'!$C$14:$TV$14,0)+MATCH(L$12,'HB_6-7'!$C$15:$BD$15,0)+MATCH(R$14,'HB_6-7'!$C$16:$T$16,0)+MATCH("Eintritte",'HB_6-7'!$C$17:$H$17,0)+COLUMN()-21)</f>
        <v>*</v>
      </c>
      <c r="T32" s="138">
        <f>INDEX('HB_6-7'!$C$20:$TV$57,MATCH($A32,'HB_6-7'!$A$20:$A$57,0),MATCH($A$4,'HB_6-7'!$C$14:$TV$14,0)+MATCH(L$12,'HB_6-7'!$C$15:$BD$15,0)+MATCH(R$14,'HB_6-7'!$C$16:$T$16,0)+MATCH("Eintritte",'HB_6-7'!$C$17:$H$17,0)+COLUMN()-21)</f>
        <v>-20</v>
      </c>
      <c r="U32" s="97" t="str">
        <f>INDEX('HB_6-7'!$C$20:$TV$57,MATCH($A32,'HB_6-7'!$A$20:$A$57,0),MATCH($A$4,'HB_6-7'!$C$14:$TV$14,0)+MATCH(U$12,'HB_6-7'!$C$15:$BD$15,0)+MATCH(U$13,'HB_6-7'!$C$16:$T$16,0)+MATCH("Eintritte",'HB_6-7'!$C$17:$H$17,0)+COLUMN()-24)</f>
        <v>*</v>
      </c>
      <c r="V32" s="97">
        <f>INDEX('HB_6-7'!$C$20:$TV$57,MATCH($A32,'HB_6-7'!$A$20:$A$57,0),MATCH($A$4,'HB_6-7'!$C$14:$TV$14,0)+MATCH(U$12,'HB_6-7'!$C$15:$BD$15,0)+MATCH(U$13,'HB_6-7'!$C$16:$T$16,0)+MATCH("Eintritte",'HB_6-7'!$C$17:$H$17,0)+COLUMN()-24)</f>
        <v>14</v>
      </c>
      <c r="W32" s="137">
        <f>INDEX('HB_6-7'!$C$20:$TV$57,MATCH($A32,'HB_6-7'!$A$20:$A$57,0),MATCH($A$4,'HB_6-7'!$C$14:$TV$14,0)+MATCH(U$12,'HB_6-7'!$C$15:$BD$15,0)+MATCH(U$13,'HB_6-7'!$C$16:$T$16,0)+MATCH("Eintritte",'HB_6-7'!$C$17:$H$17,0)+COLUMN()-24)</f>
        <v>-41.666666666666671</v>
      </c>
      <c r="X32" s="96" t="str">
        <f>INDEX('HB_6-7'!$C$20:$TV$57,MATCH($A32,'HB_6-7'!$A$20:$A$57,0),MATCH($A$4,'HB_6-7'!$C$14:$TV$14,0)+MATCH(U$12,'HB_6-7'!$C$15:$BD$15,0)+MATCH(X$14,'HB_6-7'!$C$16:$T$16,0)+MATCH("Eintritte",'HB_6-7'!$C$17:$H$17,0)+COLUMN()-27)</f>
        <v>*</v>
      </c>
      <c r="Y32" s="97" t="str">
        <f>INDEX('HB_6-7'!$C$20:$TV$57,MATCH($A32,'HB_6-7'!$A$20:$A$57,0),MATCH($A$4,'HB_6-7'!$C$14:$TV$14,0)+MATCH(U$12,'HB_6-7'!$C$15:$BD$15,0)+MATCH(X$14,'HB_6-7'!$C$16:$T$16,0)+MATCH("Eintritte",'HB_6-7'!$C$17:$H$17,0)+COLUMN()-27)</f>
        <v>*</v>
      </c>
      <c r="Z32" s="137">
        <f>INDEX('HB_6-7'!$C$20:$TV$57,MATCH($A32,'HB_6-7'!$A$20:$A$57,0),MATCH($A$4,'HB_6-7'!$C$14:$TV$14,0)+MATCH(U$12,'HB_6-7'!$C$15:$BD$15,0)+MATCH(X$14,'HB_6-7'!$C$16:$T$16,0)+MATCH("Eintritte",'HB_6-7'!$C$17:$H$17,0)+COLUMN()-27)</f>
        <v>-42.857142857142854</v>
      </c>
      <c r="AA32" s="96">
        <f>INDEX('HB_6-7'!$C$20:$TV$57,MATCH($A32,'HB_6-7'!$A$20:$A$57,0),MATCH($A$4,'HB_6-7'!$C$14:$TV$14,0)+MATCH(U$12,'HB_6-7'!$C$15:$BD$15,0)+MATCH(AA$14,'HB_6-7'!$C$16:$T$16,0)+MATCH("Eintritte",'HB_6-7'!$C$17:$H$17,0)+COLUMN()-30)</f>
        <v>0</v>
      </c>
      <c r="AB32" s="97" t="str">
        <f>INDEX('HB_6-7'!$C$20:$TV$57,MATCH($A32,'HB_6-7'!$A$20:$A$57,0),MATCH($A$4,'HB_6-7'!$C$14:$TV$14,0)+MATCH(U$12,'HB_6-7'!$C$15:$BD$15,0)+MATCH(AA$14,'HB_6-7'!$C$16:$T$16,0)+MATCH("Eintritte",'HB_6-7'!$C$17:$H$17,0)+COLUMN()-30)</f>
        <v>*</v>
      </c>
      <c r="AC32" s="138" t="str">
        <f>INDEX('HB_6-7'!$C$20:$TV$57,MATCH($A32,'HB_6-7'!$A$20:$A$57,0),MATCH($A$4,'HB_6-7'!$C$14:$TV$14,0)+MATCH(U$12,'HB_6-7'!$C$15:$BD$15,0)+MATCH(AA$14,'HB_6-7'!$C$16:$T$16,0)+MATCH("Eintritte",'HB_6-7'!$C$17:$H$17,0)+COLUMN()-30)</f>
        <v>x</v>
      </c>
    </row>
    <row r="33" spans="1:29" ht="15" customHeight="1" x14ac:dyDescent="0.2">
      <c r="A33" s="324" t="s">
        <v>140</v>
      </c>
      <c r="B33" s="390"/>
      <c r="C33" s="97">
        <f>INDEX('HB_6-7'!$C$20:$TV$57,MATCH($A33,'HB_6-7'!$A$20:$A$57,0),MATCH($A$4,'HB_6-7'!$C$14:$TV$14,0)+MATCH(C$11,'HB_6-7'!$C$15:$BD$15,0)+MATCH(C$13,'HB_6-7'!$C$16:$T$16,0)+MATCH("Eintritte",'HB_6-7'!$C$17:$H$17,0)+COLUMN()-6)</f>
        <v>5</v>
      </c>
      <c r="D33" s="97" t="str">
        <f>INDEX('HB_6-7'!$C$20:$TV$57,MATCH($A33,'HB_6-7'!$A$20:$A$57,0),MATCH($A$4,'HB_6-7'!$C$14:$TV$14,0)+MATCH(C$11,'HB_6-7'!$C$15:$BD$15,0)+MATCH(C$13,'HB_6-7'!$C$16:$T$16,0)+MATCH("Eintritte",'HB_6-7'!$C$17:$H$17,0)+COLUMN()-6)</f>
        <v>*</v>
      </c>
      <c r="E33" s="125">
        <f>INDEX('HB_6-7'!$C$20:$TV$57,MATCH($A33,'HB_6-7'!$A$20:$A$57,0),MATCH($A$4,'HB_6-7'!$C$14:$TV$14,0)+MATCH(C$11,'HB_6-7'!$C$15:$BD$15,0)+MATCH(C$13,'HB_6-7'!$C$16:$T$16,0)+MATCH("Eintritte",'HB_6-7'!$C$17:$H$17,0)+COLUMN()-6)</f>
        <v>41.666666666666671</v>
      </c>
      <c r="F33" s="96" t="str">
        <f>INDEX('HB_6-7'!$C$20:$TV$57,MATCH($A33,'HB_6-7'!$A$20:$A$57,0),MATCH($A$4,'HB_6-7'!$C$14:$TV$14,0)+MATCH(C$11,'HB_6-7'!$C$15:$BD$15,0)+MATCH(F$14,'HB_6-7'!$C$16:$T$16,0)+MATCH("Eintritte",'HB_6-7'!$C$17:$H$17,0)+COLUMN()-9)</f>
        <v>*</v>
      </c>
      <c r="G33" s="97">
        <f>INDEX('HB_6-7'!$C$20:$TV$57,MATCH($A33,'HB_6-7'!$A$20:$A$57,0),MATCH($A$4,'HB_6-7'!$C$14:$TV$14,0)+MATCH(C$11,'HB_6-7'!$C$15:$BD$15,0)+MATCH(F$14,'HB_6-7'!$C$16:$T$16,0)+MATCH("Eintritte",'HB_6-7'!$C$17:$H$17,0)+COLUMN()-9)</f>
        <v>16</v>
      </c>
      <c r="H33" s="137">
        <f>INDEX('HB_6-7'!$C$20:$TV$57,MATCH($A33,'HB_6-7'!$A$20:$A$57,0),MATCH($A$4,'HB_6-7'!$C$14:$TV$14,0)+MATCH(C$11,'HB_6-7'!$C$15:$BD$15,0)+MATCH(F$14,'HB_6-7'!$C$16:$T$16,0)+MATCH("Eintritte",'HB_6-7'!$C$17:$H$17,0)+COLUMN()-9)</f>
        <v>45.454545454545453</v>
      </c>
      <c r="I33" s="96" t="str">
        <f>INDEX('HB_6-7'!$C$20:$TV$57,MATCH($A33,'HB_6-7'!$A$20:$A$57,0),MATCH($A$4,'HB_6-7'!$C$14:$TV$14,0)+MATCH(C$11,'HB_6-7'!$C$15:$BD$15,0)+MATCH(I$14,'HB_6-7'!$C$16:$T$16,0)+MATCH("Eintritte",'HB_6-7'!$C$17:$H$17,0)+COLUMN()-12)</f>
        <v>*</v>
      </c>
      <c r="J33" s="97" t="str">
        <f>INDEX('HB_6-7'!$C$20:$TV$57,MATCH($A33,'HB_6-7'!$A$20:$A$57,0),MATCH($A$4,'HB_6-7'!$C$14:$TV$14,0)+MATCH(C$11,'HB_6-7'!$C$15:$BD$15,0)+MATCH(I$14,'HB_6-7'!$C$16:$T$16,0)+MATCH("Eintritte",'HB_6-7'!$C$17:$H$17,0)+COLUMN()-12)</f>
        <v>*</v>
      </c>
      <c r="K33" s="138" t="str">
        <f>INDEX('HB_6-7'!$C$20:$TV$57,MATCH($A33,'HB_6-7'!$A$20:$A$57,0),MATCH($A$4,'HB_6-7'!$C$14:$TV$14,0)+MATCH(C$11,'HB_6-7'!$C$15:$BD$15,0)+MATCH(I$14,'HB_6-7'!$C$16:$T$16,0)+MATCH("Eintritte",'HB_6-7'!$C$17:$H$17,0)+COLUMN()-12)</f>
        <v>x</v>
      </c>
      <c r="L33" s="97" t="str">
        <f>INDEX('HB_6-7'!$C$20:$TV$57,MATCH($A33,'HB_6-7'!$A$20:$A$57,0),MATCH($A$4,'HB_6-7'!$C$14:$TV$14,0)+MATCH(L$12,'HB_6-7'!$C$15:$BD$15,0)+MATCH(L$13,'HB_6-7'!$C$16:$T$16,0)+MATCH("Eintritte",'HB_6-7'!$C$17:$H$17,0)+COLUMN()-15)</f>
        <v>*</v>
      </c>
      <c r="M33" s="97" t="str">
        <f>INDEX('HB_6-7'!$C$20:$TV$57,MATCH($A33,'HB_6-7'!$A$20:$A$57,0),MATCH($A$4,'HB_6-7'!$C$14:$TV$14,0)+MATCH(L$12,'HB_6-7'!$C$15:$BD$15,0)+MATCH(L$13,'HB_6-7'!$C$16:$T$16,0)+MATCH("Eintritte",'HB_6-7'!$C$17:$H$17,0)+COLUMN()-15)</f>
        <v>*</v>
      </c>
      <c r="N33" s="137">
        <f>INDEX('HB_6-7'!$C$20:$TV$57,MATCH($A33,'HB_6-7'!$A$20:$A$57,0),MATCH($A$4,'HB_6-7'!$C$14:$TV$14,0)+MATCH(L$12,'HB_6-7'!$C$15:$BD$15,0)+MATCH(L$13,'HB_6-7'!$C$16:$T$16,0)+MATCH("Eintritte",'HB_6-7'!$C$17:$H$17,0)+COLUMN()-15)</f>
        <v>40</v>
      </c>
      <c r="O33" s="96" t="str">
        <f>INDEX('HB_6-7'!$C$20:$TV$57,MATCH($A33,'HB_6-7'!$A$20:$A$57,0),MATCH($A$4,'HB_6-7'!$C$14:$TV$14,0)+MATCH(L$12,'HB_6-7'!$C$15:$BD$15,0)+MATCH(O$14,'HB_6-7'!$C$16:$T$16,0)+MATCH("Eintritte",'HB_6-7'!$C$17:$H$17,0)+COLUMN()-18)</f>
        <v>*</v>
      </c>
      <c r="P33" s="97" t="str">
        <f>INDEX('HB_6-7'!$C$20:$TV$57,MATCH($A33,'HB_6-7'!$A$20:$A$57,0),MATCH($A$4,'HB_6-7'!$C$14:$TV$14,0)+MATCH(L$12,'HB_6-7'!$C$15:$BD$15,0)+MATCH(O$14,'HB_6-7'!$C$16:$T$16,0)+MATCH("Eintritte",'HB_6-7'!$C$17:$H$17,0)+COLUMN()-18)</f>
        <v>*</v>
      </c>
      <c r="Q33" s="137">
        <f>INDEX('HB_6-7'!$C$20:$TV$57,MATCH($A33,'HB_6-7'!$A$20:$A$57,0),MATCH($A$4,'HB_6-7'!$C$14:$TV$14,0)+MATCH(L$12,'HB_6-7'!$C$15:$BD$15,0)+MATCH(O$14,'HB_6-7'!$C$16:$T$16,0)+MATCH("Eintritte",'HB_6-7'!$C$17:$H$17,0)+COLUMN()-18)</f>
        <v>40</v>
      </c>
      <c r="R33" s="96">
        <f>INDEX('HB_6-7'!$C$20:$TV$57,MATCH($A33,'HB_6-7'!$A$20:$A$57,0),MATCH($A$4,'HB_6-7'!$C$14:$TV$14,0)+MATCH(L$12,'HB_6-7'!$C$15:$BD$15,0)+MATCH(R$14,'HB_6-7'!$C$16:$T$16,0)+MATCH("Eintritte",'HB_6-7'!$C$17:$H$17,0)+COLUMN()-21)</f>
        <v>0</v>
      </c>
      <c r="S33" s="97">
        <f>INDEX('HB_6-7'!$C$20:$TV$57,MATCH($A33,'HB_6-7'!$A$20:$A$57,0),MATCH($A$4,'HB_6-7'!$C$14:$TV$14,0)+MATCH(L$12,'HB_6-7'!$C$15:$BD$15,0)+MATCH(R$14,'HB_6-7'!$C$16:$T$16,0)+MATCH("Eintritte",'HB_6-7'!$C$17:$H$17,0)+COLUMN()-21)</f>
        <v>0</v>
      </c>
      <c r="T33" s="138" t="str">
        <f>INDEX('HB_6-7'!$C$20:$TV$57,MATCH($A33,'HB_6-7'!$A$20:$A$57,0),MATCH($A$4,'HB_6-7'!$C$14:$TV$14,0)+MATCH(L$12,'HB_6-7'!$C$15:$BD$15,0)+MATCH(R$14,'HB_6-7'!$C$16:$T$16,0)+MATCH("Eintritte",'HB_6-7'!$C$17:$H$17,0)+COLUMN()-21)</f>
        <v>X</v>
      </c>
      <c r="U33" s="97" t="str">
        <f>INDEX('HB_6-7'!$C$20:$TV$57,MATCH($A33,'HB_6-7'!$A$20:$A$57,0),MATCH($A$4,'HB_6-7'!$C$14:$TV$14,0)+MATCH(U$12,'HB_6-7'!$C$15:$BD$15,0)+MATCH(U$13,'HB_6-7'!$C$16:$T$16,0)+MATCH("Eintritte",'HB_6-7'!$C$17:$H$17,0)+COLUMN()-24)</f>
        <v>*</v>
      </c>
      <c r="V33" s="97">
        <f>INDEX('HB_6-7'!$C$20:$TV$57,MATCH($A33,'HB_6-7'!$A$20:$A$57,0),MATCH($A$4,'HB_6-7'!$C$14:$TV$14,0)+MATCH(U$12,'HB_6-7'!$C$15:$BD$15,0)+MATCH(U$13,'HB_6-7'!$C$16:$T$16,0)+MATCH("Eintritte",'HB_6-7'!$C$17:$H$17,0)+COLUMN()-24)</f>
        <v>3</v>
      </c>
      <c r="W33" s="137" t="str">
        <f>INDEX('HB_6-7'!$C$20:$TV$57,MATCH($A33,'HB_6-7'!$A$20:$A$57,0),MATCH($A$4,'HB_6-7'!$C$14:$TV$14,0)+MATCH(U$12,'HB_6-7'!$C$15:$BD$15,0)+MATCH(U$13,'HB_6-7'!$C$16:$T$16,0)+MATCH("Eintritte",'HB_6-7'!$C$17:$H$17,0)+COLUMN()-24)</f>
        <v>x</v>
      </c>
      <c r="X33" s="96">
        <f>INDEX('HB_6-7'!$C$20:$TV$57,MATCH($A33,'HB_6-7'!$A$20:$A$57,0),MATCH($A$4,'HB_6-7'!$C$14:$TV$14,0)+MATCH(U$12,'HB_6-7'!$C$15:$BD$15,0)+MATCH(X$14,'HB_6-7'!$C$16:$T$16,0)+MATCH("Eintritte",'HB_6-7'!$C$17:$H$17,0)+COLUMN()-27)</f>
        <v>0</v>
      </c>
      <c r="Y33" s="97" t="str">
        <f>INDEX('HB_6-7'!$C$20:$TV$57,MATCH($A33,'HB_6-7'!$A$20:$A$57,0),MATCH($A$4,'HB_6-7'!$C$14:$TV$14,0)+MATCH(U$12,'HB_6-7'!$C$15:$BD$15,0)+MATCH(X$14,'HB_6-7'!$C$16:$T$16,0)+MATCH("Eintritte",'HB_6-7'!$C$17:$H$17,0)+COLUMN()-27)</f>
        <v>*</v>
      </c>
      <c r="Z33" s="137" t="str">
        <f>INDEX('HB_6-7'!$C$20:$TV$57,MATCH($A33,'HB_6-7'!$A$20:$A$57,0),MATCH($A$4,'HB_6-7'!$C$14:$TV$14,0)+MATCH(U$12,'HB_6-7'!$C$15:$BD$15,0)+MATCH(X$14,'HB_6-7'!$C$16:$T$16,0)+MATCH("Eintritte",'HB_6-7'!$C$17:$H$17,0)+COLUMN()-27)</f>
        <v>x</v>
      </c>
      <c r="AA33" s="96" t="str">
        <f>INDEX('HB_6-7'!$C$20:$TV$57,MATCH($A33,'HB_6-7'!$A$20:$A$57,0),MATCH($A$4,'HB_6-7'!$C$14:$TV$14,0)+MATCH(U$12,'HB_6-7'!$C$15:$BD$15,0)+MATCH(AA$14,'HB_6-7'!$C$16:$T$16,0)+MATCH("Eintritte",'HB_6-7'!$C$17:$H$17,0)+COLUMN()-30)</f>
        <v>*</v>
      </c>
      <c r="AB33" s="97" t="str">
        <f>INDEX('HB_6-7'!$C$20:$TV$57,MATCH($A33,'HB_6-7'!$A$20:$A$57,0),MATCH($A$4,'HB_6-7'!$C$14:$TV$14,0)+MATCH(U$12,'HB_6-7'!$C$15:$BD$15,0)+MATCH(AA$14,'HB_6-7'!$C$16:$T$16,0)+MATCH("Eintritte",'HB_6-7'!$C$17:$H$17,0)+COLUMN()-30)</f>
        <v>*</v>
      </c>
      <c r="AC33" s="138" t="str">
        <f>INDEX('HB_6-7'!$C$20:$TV$57,MATCH($A33,'HB_6-7'!$A$20:$A$57,0),MATCH($A$4,'HB_6-7'!$C$14:$TV$14,0)+MATCH(U$12,'HB_6-7'!$C$15:$BD$15,0)+MATCH(AA$14,'HB_6-7'!$C$16:$T$16,0)+MATCH("Eintritte",'HB_6-7'!$C$17:$H$17,0)+COLUMN()-30)</f>
        <v>x</v>
      </c>
    </row>
    <row r="34" spans="1:29" ht="15" customHeight="1" x14ac:dyDescent="0.2">
      <c r="A34" s="325" t="s">
        <v>41</v>
      </c>
      <c r="B34" s="391"/>
      <c r="C34" s="132">
        <f>INDEX('HB_6-7'!$C$20:$TV$57,MATCH($A34,'HB_6-7'!$A$20:$A$57,0),MATCH($A$4,'HB_6-7'!$C$14:$TV$14,0)+MATCH(C$11,'HB_6-7'!$C$15:$BD$15,0)+MATCH(C$13,'HB_6-7'!$C$16:$T$16,0)+MATCH("Eintritte",'HB_6-7'!$C$17:$H$17,0)+COLUMN()-6)</f>
        <v>418</v>
      </c>
      <c r="D34" s="132">
        <f>INDEX('HB_6-7'!$C$20:$TV$57,MATCH($A34,'HB_6-7'!$A$20:$A$57,0),MATCH($A$4,'HB_6-7'!$C$14:$TV$14,0)+MATCH(C$11,'HB_6-7'!$C$15:$BD$15,0)+MATCH(C$13,'HB_6-7'!$C$16:$T$16,0)+MATCH("Eintritte",'HB_6-7'!$C$17:$H$17,0)+COLUMN()-6)</f>
        <v>1175</v>
      </c>
      <c r="E34" s="133">
        <f>INDEX('HB_6-7'!$C$20:$TV$57,MATCH($A34,'HB_6-7'!$A$20:$A$57,0),MATCH($A$4,'HB_6-7'!$C$14:$TV$14,0)+MATCH(C$11,'HB_6-7'!$C$15:$BD$15,0)+MATCH(C$13,'HB_6-7'!$C$16:$T$16,0)+MATCH("Eintritte",'HB_6-7'!$C$17:$H$17,0)+COLUMN()-6)</f>
        <v>4.8171275646743981</v>
      </c>
      <c r="F34" s="134">
        <f>INDEX('HB_6-7'!$C$20:$TV$57,MATCH($A34,'HB_6-7'!$A$20:$A$57,0),MATCH($A$4,'HB_6-7'!$C$14:$TV$14,0)+MATCH(C$11,'HB_6-7'!$C$15:$BD$15,0)+MATCH(F$14,'HB_6-7'!$C$16:$T$16,0)+MATCH("Eintritte",'HB_6-7'!$C$17:$H$17,0)+COLUMN()-9)</f>
        <v>82</v>
      </c>
      <c r="G34" s="132" t="str">
        <f>INDEX('HB_6-7'!$C$20:$TV$57,MATCH($A34,'HB_6-7'!$A$20:$A$57,0),MATCH($A$4,'HB_6-7'!$C$14:$TV$14,0)+MATCH(C$11,'HB_6-7'!$C$15:$BD$15,0)+MATCH(F$14,'HB_6-7'!$C$16:$T$16,0)+MATCH("Eintritte",'HB_6-7'!$C$17:$H$17,0)+COLUMN()-9)</f>
        <v>*</v>
      </c>
      <c r="H34" s="135">
        <f>INDEX('HB_6-7'!$C$20:$TV$57,MATCH($A34,'HB_6-7'!$A$20:$A$57,0),MATCH($A$4,'HB_6-7'!$C$14:$TV$14,0)+MATCH(C$11,'HB_6-7'!$C$15:$BD$15,0)+MATCH(F$14,'HB_6-7'!$C$16:$T$16,0)+MATCH("Eintritte",'HB_6-7'!$C$17:$H$17,0)+COLUMN()-9)</f>
        <v>14.689265536723164</v>
      </c>
      <c r="I34" s="134">
        <f>INDEX('HB_6-7'!$C$20:$TV$57,MATCH($A34,'HB_6-7'!$A$20:$A$57,0),MATCH($A$4,'HB_6-7'!$C$14:$TV$14,0)+MATCH(C$11,'HB_6-7'!$C$15:$BD$15,0)+MATCH(I$14,'HB_6-7'!$C$16:$T$16,0)+MATCH("Eintritte",'HB_6-7'!$C$17:$H$17,0)+COLUMN()-12)</f>
        <v>336</v>
      </c>
      <c r="J34" s="132" t="str">
        <f>INDEX('HB_6-7'!$C$20:$TV$57,MATCH($A34,'HB_6-7'!$A$20:$A$57,0),MATCH($A$4,'HB_6-7'!$C$14:$TV$14,0)+MATCH(C$11,'HB_6-7'!$C$15:$BD$15,0)+MATCH(I$14,'HB_6-7'!$C$16:$T$16,0)+MATCH("Eintritte",'HB_6-7'!$C$17:$H$17,0)+COLUMN()-12)</f>
        <v>*</v>
      </c>
      <c r="K34" s="136">
        <f>INDEX('HB_6-7'!$C$20:$TV$57,MATCH($A34,'HB_6-7'!$A$20:$A$57,0),MATCH($A$4,'HB_6-7'!$C$14:$TV$14,0)+MATCH(C$11,'HB_6-7'!$C$15:$BD$15,0)+MATCH(I$14,'HB_6-7'!$C$16:$T$16,0)+MATCH("Eintritte",'HB_6-7'!$C$17:$H$17,0)+COLUMN()-12)</f>
        <v>2.9661016949152543</v>
      </c>
      <c r="L34" s="132">
        <f>INDEX('HB_6-7'!$C$20:$TV$57,MATCH($A34,'HB_6-7'!$A$20:$A$57,0),MATCH($A$4,'HB_6-7'!$C$14:$TV$14,0)+MATCH(L$12,'HB_6-7'!$C$15:$BD$15,0)+MATCH(L$13,'HB_6-7'!$C$16:$T$16,0)+MATCH("Eintritte",'HB_6-7'!$C$17:$H$17,0)+COLUMN()-15)</f>
        <v>294</v>
      </c>
      <c r="M34" s="132">
        <f>INDEX('HB_6-7'!$C$20:$TV$57,MATCH($A34,'HB_6-7'!$A$20:$A$57,0),MATCH($A$4,'HB_6-7'!$C$14:$TV$14,0)+MATCH(L$12,'HB_6-7'!$C$15:$BD$15,0)+MATCH(L$13,'HB_6-7'!$C$16:$T$16,0)+MATCH("Eintritte",'HB_6-7'!$C$17:$H$17,0)+COLUMN()-15)</f>
        <v>830</v>
      </c>
      <c r="N34" s="135">
        <f>INDEX('HB_6-7'!$C$20:$TV$57,MATCH($A34,'HB_6-7'!$A$20:$A$57,0),MATCH($A$4,'HB_6-7'!$C$14:$TV$14,0)+MATCH(L$12,'HB_6-7'!$C$15:$BD$15,0)+MATCH(L$13,'HB_6-7'!$C$16:$T$16,0)+MATCH("Eintritte",'HB_6-7'!$C$17:$H$17,0)+COLUMN()-15)</f>
        <v>14.167812929848694</v>
      </c>
      <c r="O34" s="134">
        <f>INDEX('HB_6-7'!$C$20:$TV$57,MATCH($A34,'HB_6-7'!$A$20:$A$57,0),MATCH($A$4,'HB_6-7'!$C$14:$TV$14,0)+MATCH(L$12,'HB_6-7'!$C$15:$BD$15,0)+MATCH(O$14,'HB_6-7'!$C$16:$T$16,0)+MATCH("Eintritte",'HB_6-7'!$C$17:$H$17,0)+COLUMN()-18)</f>
        <v>40</v>
      </c>
      <c r="P34" s="132" t="str">
        <f>INDEX('HB_6-7'!$C$20:$TV$57,MATCH($A34,'HB_6-7'!$A$20:$A$57,0),MATCH($A$4,'HB_6-7'!$C$14:$TV$14,0)+MATCH(L$12,'HB_6-7'!$C$15:$BD$15,0)+MATCH(O$14,'HB_6-7'!$C$16:$T$16,0)+MATCH("Eintritte",'HB_6-7'!$C$17:$H$17,0)+COLUMN()-18)</f>
        <v>*</v>
      </c>
      <c r="Q34" s="135">
        <f>INDEX('HB_6-7'!$C$20:$TV$57,MATCH($A34,'HB_6-7'!$A$20:$A$57,0),MATCH($A$4,'HB_6-7'!$C$14:$TV$14,0)+MATCH(L$12,'HB_6-7'!$C$15:$BD$15,0)+MATCH(O$14,'HB_6-7'!$C$16:$T$16,0)+MATCH("Eintritte",'HB_6-7'!$C$17:$H$17,0)+COLUMN()-18)</f>
        <v>23.170731707317074</v>
      </c>
      <c r="R34" s="134">
        <f>INDEX('HB_6-7'!$C$20:$TV$57,MATCH($A34,'HB_6-7'!$A$20:$A$57,0),MATCH($A$4,'HB_6-7'!$C$14:$TV$14,0)+MATCH(L$12,'HB_6-7'!$C$15:$BD$15,0)+MATCH(R$14,'HB_6-7'!$C$16:$T$16,0)+MATCH("Eintritte",'HB_6-7'!$C$17:$H$17,0)+COLUMN()-21)</f>
        <v>254</v>
      </c>
      <c r="S34" s="132" t="str">
        <f>INDEX('HB_6-7'!$C$20:$TV$57,MATCH($A34,'HB_6-7'!$A$20:$A$57,0),MATCH($A$4,'HB_6-7'!$C$14:$TV$14,0)+MATCH(L$12,'HB_6-7'!$C$15:$BD$15,0)+MATCH(R$14,'HB_6-7'!$C$16:$T$16,0)+MATCH("Eintritte",'HB_6-7'!$C$17:$H$17,0)+COLUMN()-21)</f>
        <v>*</v>
      </c>
      <c r="T34" s="136">
        <f>INDEX('HB_6-7'!$C$20:$TV$57,MATCH($A34,'HB_6-7'!$A$20:$A$57,0),MATCH($A$4,'HB_6-7'!$C$14:$TV$14,0)+MATCH(L$12,'HB_6-7'!$C$15:$BD$15,0)+MATCH(R$14,'HB_6-7'!$C$16:$T$16,0)+MATCH("Eintritte",'HB_6-7'!$C$17:$H$17,0)+COLUMN()-21)</f>
        <v>13.023255813953488</v>
      </c>
      <c r="U34" s="132">
        <f>INDEX('HB_6-7'!$C$20:$TV$57,MATCH($A34,'HB_6-7'!$A$20:$A$57,0),MATCH($A$4,'HB_6-7'!$C$14:$TV$14,0)+MATCH(U$12,'HB_6-7'!$C$15:$BD$15,0)+MATCH(U$13,'HB_6-7'!$C$16:$T$16,0)+MATCH("Eintritte",'HB_6-7'!$C$17:$H$17,0)+COLUMN()-24)</f>
        <v>124</v>
      </c>
      <c r="V34" s="132">
        <f>INDEX('HB_6-7'!$C$20:$TV$57,MATCH($A34,'HB_6-7'!$A$20:$A$57,0),MATCH($A$4,'HB_6-7'!$C$14:$TV$14,0)+MATCH(U$12,'HB_6-7'!$C$15:$BD$15,0)+MATCH(U$13,'HB_6-7'!$C$16:$T$16,0)+MATCH("Eintritte",'HB_6-7'!$C$17:$H$17,0)+COLUMN()-24)</f>
        <v>345</v>
      </c>
      <c r="W34" s="135">
        <f>INDEX('HB_6-7'!$C$20:$TV$57,MATCH($A34,'HB_6-7'!$A$20:$A$57,0),MATCH($A$4,'HB_6-7'!$C$14:$TV$14,0)+MATCH(U$12,'HB_6-7'!$C$15:$BD$15,0)+MATCH(U$13,'HB_6-7'!$C$16:$T$16,0)+MATCH("Eintritte",'HB_6-7'!$C$17:$H$17,0)+COLUMN()-24)</f>
        <v>-12.436548223350254</v>
      </c>
      <c r="X34" s="134">
        <f>INDEX('HB_6-7'!$C$20:$TV$57,MATCH($A34,'HB_6-7'!$A$20:$A$57,0),MATCH($A$4,'HB_6-7'!$C$14:$TV$14,0)+MATCH(U$12,'HB_6-7'!$C$15:$BD$15,0)+MATCH(X$14,'HB_6-7'!$C$16:$T$16,0)+MATCH("Eintritte",'HB_6-7'!$C$17:$H$17,0)+COLUMN()-27)</f>
        <v>42</v>
      </c>
      <c r="Y34" s="132">
        <f>INDEX('HB_6-7'!$C$20:$TV$57,MATCH($A34,'HB_6-7'!$A$20:$A$57,0),MATCH($A$4,'HB_6-7'!$C$14:$TV$14,0)+MATCH(U$12,'HB_6-7'!$C$15:$BD$15,0)+MATCH(X$14,'HB_6-7'!$C$16:$T$16,0)+MATCH("Eintritte",'HB_6-7'!$C$17:$H$17,0)+COLUMN()-27)</f>
        <v>102</v>
      </c>
      <c r="Z34" s="135">
        <f>INDEX('HB_6-7'!$C$20:$TV$57,MATCH($A34,'HB_6-7'!$A$20:$A$57,0),MATCH($A$4,'HB_6-7'!$C$14:$TV$14,0)+MATCH(U$12,'HB_6-7'!$C$15:$BD$15,0)+MATCH(X$14,'HB_6-7'!$C$16:$T$16,0)+MATCH("Eintritte",'HB_6-7'!$C$17:$H$17,0)+COLUMN()-27)</f>
        <v>7.3684210526315779</v>
      </c>
      <c r="AA34" s="134">
        <f>INDEX('HB_6-7'!$C$20:$TV$57,MATCH($A34,'HB_6-7'!$A$20:$A$57,0),MATCH($A$4,'HB_6-7'!$C$14:$TV$14,0)+MATCH(U$12,'HB_6-7'!$C$15:$BD$15,0)+MATCH(AA$14,'HB_6-7'!$C$16:$T$16,0)+MATCH("Eintritte",'HB_6-7'!$C$17:$H$17,0)+COLUMN()-30)</f>
        <v>82</v>
      </c>
      <c r="AB34" s="132">
        <f>INDEX('HB_6-7'!$C$20:$TV$57,MATCH($A34,'HB_6-7'!$A$20:$A$57,0),MATCH($A$4,'HB_6-7'!$C$14:$TV$14,0)+MATCH(U$12,'HB_6-7'!$C$15:$BD$15,0)+MATCH(AA$14,'HB_6-7'!$C$16:$T$16,0)+MATCH("Eintritte",'HB_6-7'!$C$17:$H$17,0)+COLUMN()-30)</f>
        <v>243</v>
      </c>
      <c r="AC34" s="136">
        <f>INDEX('HB_6-7'!$C$20:$TV$57,MATCH($A34,'HB_6-7'!$A$20:$A$57,0),MATCH($A$4,'HB_6-7'!$C$14:$TV$14,0)+MATCH(U$12,'HB_6-7'!$C$15:$BD$15,0)+MATCH(AA$14,'HB_6-7'!$C$16:$T$16,0)+MATCH("Eintritte",'HB_6-7'!$C$17:$H$17,0)+COLUMN()-30)</f>
        <v>-18.729096989966553</v>
      </c>
    </row>
    <row r="35" spans="1:29" ht="15" customHeight="1" x14ac:dyDescent="0.2">
      <c r="A35" s="326" t="s">
        <v>106</v>
      </c>
      <c r="B35" s="392"/>
      <c r="C35" s="97" t="str">
        <f>INDEX('HB_6-7'!$C$20:$TV$57,MATCH($A35,'HB_6-7'!$A$20:$A$57,0),MATCH($A$4,'HB_6-7'!$C$14:$TV$14,0)+MATCH(C$11,'HB_6-7'!$C$15:$BD$15,0)+MATCH(C$13,'HB_6-7'!$C$16:$T$16,0)+MATCH("Eintritte",'HB_6-7'!$C$17:$H$17,0)+COLUMN()-6)</f>
        <v>*</v>
      </c>
      <c r="D35" s="97">
        <f>INDEX('HB_6-7'!$C$20:$TV$57,MATCH($A35,'HB_6-7'!$A$20:$A$57,0),MATCH($A$4,'HB_6-7'!$C$14:$TV$14,0)+MATCH(C$11,'HB_6-7'!$C$15:$BD$15,0)+MATCH(C$13,'HB_6-7'!$C$16:$T$16,0)+MATCH("Eintritte",'HB_6-7'!$C$17:$H$17,0)+COLUMN()-6)</f>
        <v>1165</v>
      </c>
      <c r="E35" s="125">
        <f>INDEX('HB_6-7'!$C$20:$TV$57,MATCH($A35,'HB_6-7'!$A$20:$A$57,0),MATCH($A$4,'HB_6-7'!$C$14:$TV$14,0)+MATCH(C$11,'HB_6-7'!$C$15:$BD$15,0)+MATCH(C$13,'HB_6-7'!$C$16:$T$16,0)+MATCH("Eintritte",'HB_6-7'!$C$17:$H$17,0)+COLUMN()-6)</f>
        <v>4.954954954954955</v>
      </c>
      <c r="F35" s="96" t="str">
        <f>INDEX('HB_6-7'!$C$20:$TV$57,MATCH($A35,'HB_6-7'!$A$20:$A$57,0),MATCH($A$4,'HB_6-7'!$C$14:$TV$14,0)+MATCH(C$11,'HB_6-7'!$C$15:$BD$15,0)+MATCH(F$14,'HB_6-7'!$C$16:$T$16,0)+MATCH("Eintritte",'HB_6-7'!$C$17:$H$17,0)+COLUMN()-9)</f>
        <v>*</v>
      </c>
      <c r="G35" s="97">
        <f>INDEX('HB_6-7'!$C$20:$TV$57,MATCH($A35,'HB_6-7'!$A$20:$A$57,0),MATCH($A$4,'HB_6-7'!$C$14:$TV$14,0)+MATCH(C$11,'HB_6-7'!$C$15:$BD$15,0)+MATCH(F$14,'HB_6-7'!$C$16:$T$16,0)+MATCH("Eintritte",'HB_6-7'!$C$17:$H$17,0)+COLUMN()-9)</f>
        <v>198</v>
      </c>
      <c r="H35" s="137">
        <f>INDEX('HB_6-7'!$C$20:$TV$57,MATCH($A35,'HB_6-7'!$A$20:$A$57,0),MATCH($A$4,'HB_6-7'!$C$14:$TV$14,0)+MATCH(C$11,'HB_6-7'!$C$15:$BD$15,0)+MATCH(F$14,'HB_6-7'!$C$16:$T$16,0)+MATCH("Eintritte",'HB_6-7'!$C$17:$H$17,0)+COLUMN()-9)</f>
        <v>13.142857142857142</v>
      </c>
      <c r="I35" s="96" t="str">
        <f>INDEX('HB_6-7'!$C$20:$TV$57,MATCH($A35,'HB_6-7'!$A$20:$A$57,0),MATCH($A$4,'HB_6-7'!$C$14:$TV$14,0)+MATCH(C$11,'HB_6-7'!$C$15:$BD$15,0)+MATCH(I$14,'HB_6-7'!$C$16:$T$16,0)+MATCH("Eintritte",'HB_6-7'!$C$17:$H$17,0)+COLUMN()-12)</f>
        <v>*</v>
      </c>
      <c r="J35" s="97">
        <f>INDEX('HB_6-7'!$C$20:$TV$57,MATCH($A35,'HB_6-7'!$A$20:$A$57,0),MATCH($A$4,'HB_6-7'!$C$14:$TV$14,0)+MATCH(C$11,'HB_6-7'!$C$15:$BD$15,0)+MATCH(I$14,'HB_6-7'!$C$16:$T$16,0)+MATCH("Eintritte",'HB_6-7'!$C$17:$H$17,0)+COLUMN()-12)</f>
        <v>967</v>
      </c>
      <c r="K35" s="138">
        <f>INDEX('HB_6-7'!$C$20:$TV$57,MATCH($A35,'HB_6-7'!$A$20:$A$57,0),MATCH($A$4,'HB_6-7'!$C$14:$TV$14,0)+MATCH(C$11,'HB_6-7'!$C$15:$BD$15,0)+MATCH(I$14,'HB_6-7'!$C$16:$T$16,0)+MATCH("Eintritte",'HB_6-7'!$C$17:$H$17,0)+COLUMN()-12)</f>
        <v>3.4224598930481283</v>
      </c>
      <c r="L35" s="97" t="str">
        <f>INDEX('HB_6-7'!$C$20:$TV$57,MATCH($A35,'HB_6-7'!$A$20:$A$57,0),MATCH($A$4,'HB_6-7'!$C$14:$TV$14,0)+MATCH(L$12,'HB_6-7'!$C$15:$BD$15,0)+MATCH(L$13,'HB_6-7'!$C$16:$T$16,0)+MATCH("Eintritte",'HB_6-7'!$C$17:$H$17,0)+COLUMN()-15)</f>
        <v>*</v>
      </c>
      <c r="M35" s="97">
        <f>INDEX('HB_6-7'!$C$20:$TV$57,MATCH($A35,'HB_6-7'!$A$20:$A$57,0),MATCH($A$4,'HB_6-7'!$C$14:$TV$14,0)+MATCH(L$12,'HB_6-7'!$C$15:$BD$15,0)+MATCH(L$13,'HB_6-7'!$C$16:$T$16,0)+MATCH("Eintritte",'HB_6-7'!$C$17:$H$17,0)+COLUMN()-15)</f>
        <v>820</v>
      </c>
      <c r="N35" s="137">
        <f>INDEX('HB_6-7'!$C$20:$TV$57,MATCH($A35,'HB_6-7'!$A$20:$A$57,0),MATCH($A$4,'HB_6-7'!$C$14:$TV$14,0)+MATCH(L$12,'HB_6-7'!$C$15:$BD$15,0)+MATCH(L$13,'HB_6-7'!$C$16:$T$16,0)+MATCH("Eintritte",'HB_6-7'!$C$17:$H$17,0)+COLUMN()-15)</f>
        <v>14.047287899860919</v>
      </c>
      <c r="O35" s="96" t="str">
        <f>INDEX('HB_6-7'!$C$20:$TV$57,MATCH($A35,'HB_6-7'!$A$20:$A$57,0),MATCH($A$4,'HB_6-7'!$C$14:$TV$14,0)+MATCH(L$12,'HB_6-7'!$C$15:$BD$15,0)+MATCH(O$14,'HB_6-7'!$C$16:$T$16,0)+MATCH("Eintritte",'HB_6-7'!$C$17:$H$17,0)+COLUMN()-18)</f>
        <v>*</v>
      </c>
      <c r="P35" s="97">
        <f>INDEX('HB_6-7'!$C$20:$TV$57,MATCH($A35,'HB_6-7'!$A$20:$A$57,0),MATCH($A$4,'HB_6-7'!$C$14:$TV$14,0)+MATCH(L$12,'HB_6-7'!$C$15:$BD$15,0)+MATCH(O$14,'HB_6-7'!$C$16:$T$16,0)+MATCH("Eintritte",'HB_6-7'!$C$17:$H$17,0)+COLUMN()-18)</f>
        <v>96</v>
      </c>
      <c r="Q35" s="137">
        <f>INDEX('HB_6-7'!$C$20:$TV$57,MATCH($A35,'HB_6-7'!$A$20:$A$57,0),MATCH($A$4,'HB_6-7'!$C$14:$TV$14,0)+MATCH(L$12,'HB_6-7'!$C$15:$BD$15,0)+MATCH(O$14,'HB_6-7'!$C$16:$T$16,0)+MATCH("Eintritte",'HB_6-7'!$C$17:$H$17,0)+COLUMN()-18)</f>
        <v>20</v>
      </c>
      <c r="R35" s="96" t="str">
        <f>INDEX('HB_6-7'!$C$20:$TV$57,MATCH($A35,'HB_6-7'!$A$20:$A$57,0),MATCH($A$4,'HB_6-7'!$C$14:$TV$14,0)+MATCH(L$12,'HB_6-7'!$C$15:$BD$15,0)+MATCH(R$14,'HB_6-7'!$C$16:$T$16,0)+MATCH("Eintritte",'HB_6-7'!$C$17:$H$17,0)+COLUMN()-21)</f>
        <v>*</v>
      </c>
      <c r="S35" s="97">
        <f>INDEX('HB_6-7'!$C$20:$TV$57,MATCH($A35,'HB_6-7'!$A$20:$A$57,0),MATCH($A$4,'HB_6-7'!$C$14:$TV$14,0)+MATCH(L$12,'HB_6-7'!$C$15:$BD$15,0)+MATCH(R$14,'HB_6-7'!$C$16:$T$16,0)+MATCH("Eintritte",'HB_6-7'!$C$17:$H$17,0)+COLUMN()-21)</f>
        <v>724</v>
      </c>
      <c r="T35" s="138">
        <f>INDEX('HB_6-7'!$C$20:$TV$57,MATCH($A35,'HB_6-7'!$A$20:$A$57,0),MATCH($A$4,'HB_6-7'!$C$14:$TV$14,0)+MATCH(L$12,'HB_6-7'!$C$15:$BD$15,0)+MATCH(R$14,'HB_6-7'!$C$16:$T$16,0)+MATCH("Eintritte",'HB_6-7'!$C$17:$H$17,0)+COLUMN()-21)</f>
        <v>13.302034428794993</v>
      </c>
      <c r="U35" s="97">
        <f>INDEX('HB_6-7'!$C$20:$TV$57,MATCH($A35,'HB_6-7'!$A$20:$A$57,0),MATCH($A$4,'HB_6-7'!$C$14:$TV$14,0)+MATCH(U$12,'HB_6-7'!$C$15:$BD$15,0)+MATCH(U$13,'HB_6-7'!$C$16:$T$16,0)+MATCH("Eintritte",'HB_6-7'!$C$17:$H$17,0)+COLUMN()-24)</f>
        <v>124</v>
      </c>
      <c r="V35" s="97">
        <f>INDEX('HB_6-7'!$C$20:$TV$57,MATCH($A35,'HB_6-7'!$A$20:$A$57,0),MATCH($A$4,'HB_6-7'!$C$14:$TV$14,0)+MATCH(U$12,'HB_6-7'!$C$15:$BD$15,0)+MATCH(U$13,'HB_6-7'!$C$16:$T$16,0)+MATCH("Eintritte",'HB_6-7'!$C$17:$H$17,0)+COLUMN()-24)</f>
        <v>345</v>
      </c>
      <c r="W35" s="137">
        <f>INDEX('HB_6-7'!$C$20:$TV$57,MATCH($A35,'HB_6-7'!$A$20:$A$57,0),MATCH($A$4,'HB_6-7'!$C$14:$TV$14,0)+MATCH(U$12,'HB_6-7'!$C$15:$BD$15,0)+MATCH(U$13,'HB_6-7'!$C$16:$T$16,0)+MATCH("Eintritte",'HB_6-7'!$C$17:$H$17,0)+COLUMN()-24)</f>
        <v>-11.76470588235294</v>
      </c>
      <c r="X35" s="96">
        <f>INDEX('HB_6-7'!$C$20:$TV$57,MATCH($A35,'HB_6-7'!$A$20:$A$57,0),MATCH($A$4,'HB_6-7'!$C$14:$TV$14,0)+MATCH(U$12,'HB_6-7'!$C$15:$BD$15,0)+MATCH(X$14,'HB_6-7'!$C$16:$T$16,0)+MATCH("Eintritte",'HB_6-7'!$C$17:$H$17,0)+COLUMN()-27)</f>
        <v>42</v>
      </c>
      <c r="Y35" s="97">
        <f>INDEX('HB_6-7'!$C$20:$TV$57,MATCH($A35,'HB_6-7'!$A$20:$A$57,0),MATCH($A$4,'HB_6-7'!$C$14:$TV$14,0)+MATCH(U$12,'HB_6-7'!$C$15:$BD$15,0)+MATCH(X$14,'HB_6-7'!$C$16:$T$16,0)+MATCH("Eintritte",'HB_6-7'!$C$17:$H$17,0)+COLUMN()-27)</f>
        <v>102</v>
      </c>
      <c r="Z35" s="137">
        <f>INDEX('HB_6-7'!$C$20:$TV$57,MATCH($A35,'HB_6-7'!$A$20:$A$57,0),MATCH($A$4,'HB_6-7'!$C$14:$TV$14,0)+MATCH(U$12,'HB_6-7'!$C$15:$BD$15,0)+MATCH(X$14,'HB_6-7'!$C$16:$T$16,0)+MATCH("Eintritte",'HB_6-7'!$C$17:$H$17,0)+COLUMN()-27)</f>
        <v>7.3684210526315779</v>
      </c>
      <c r="AA35" s="96">
        <f>INDEX('HB_6-7'!$C$20:$TV$57,MATCH($A35,'HB_6-7'!$A$20:$A$57,0),MATCH($A$4,'HB_6-7'!$C$14:$TV$14,0)+MATCH(U$12,'HB_6-7'!$C$15:$BD$15,0)+MATCH(AA$14,'HB_6-7'!$C$16:$T$16,0)+MATCH("Eintritte",'HB_6-7'!$C$17:$H$17,0)+COLUMN()-30)</f>
        <v>82</v>
      </c>
      <c r="AB35" s="97">
        <f>INDEX('HB_6-7'!$C$20:$TV$57,MATCH($A35,'HB_6-7'!$A$20:$A$57,0),MATCH($A$4,'HB_6-7'!$C$14:$TV$14,0)+MATCH(U$12,'HB_6-7'!$C$15:$BD$15,0)+MATCH(AA$14,'HB_6-7'!$C$16:$T$16,0)+MATCH("Eintritte",'HB_6-7'!$C$17:$H$17,0)+COLUMN()-30)</f>
        <v>243</v>
      </c>
      <c r="AC35" s="138">
        <f>INDEX('HB_6-7'!$C$20:$TV$57,MATCH($A35,'HB_6-7'!$A$20:$A$57,0),MATCH($A$4,'HB_6-7'!$C$14:$TV$14,0)+MATCH(U$12,'HB_6-7'!$C$15:$BD$15,0)+MATCH(AA$14,'HB_6-7'!$C$16:$T$16,0)+MATCH("Eintritte",'HB_6-7'!$C$17:$H$17,0)+COLUMN()-30)</f>
        <v>-17.905405405405407</v>
      </c>
    </row>
    <row r="36" spans="1:29" ht="15" customHeight="1" x14ac:dyDescent="0.2">
      <c r="A36" s="326" t="s">
        <v>420</v>
      </c>
      <c r="B36" s="392"/>
      <c r="C36" s="97" t="str">
        <f>INDEX('HB_6-7'!$C$20:$TV$57,MATCH($A36,'HB_6-7'!$A$20:$A$57,0),MATCH($A$4,'HB_6-7'!$C$14:$TV$14,0)+MATCH(C$11,'HB_6-7'!$C$15:$BD$15,0)+MATCH(C$13,'HB_6-7'!$C$16:$T$16,0)+MATCH("Eintritte",'HB_6-7'!$C$17:$H$17,0)+COLUMN()-6)</f>
        <v>*</v>
      </c>
      <c r="D36" s="97">
        <f>INDEX('HB_6-7'!$C$20:$TV$57,MATCH($A36,'HB_6-7'!$A$20:$A$57,0),MATCH($A$4,'HB_6-7'!$C$14:$TV$14,0)+MATCH(C$11,'HB_6-7'!$C$15:$BD$15,0)+MATCH(C$13,'HB_6-7'!$C$16:$T$16,0)+MATCH("Eintritte",'HB_6-7'!$C$17:$H$17,0)+COLUMN()-6)</f>
        <v>10</v>
      </c>
      <c r="E36" s="125">
        <f>INDEX('HB_6-7'!$C$20:$TV$57,MATCH($A36,'HB_6-7'!$A$20:$A$57,0),MATCH($A$4,'HB_6-7'!$C$14:$TV$14,0)+MATCH(C$11,'HB_6-7'!$C$15:$BD$15,0)+MATCH(C$13,'HB_6-7'!$C$16:$T$16,0)+MATCH("Eintritte",'HB_6-7'!$C$17:$H$17,0)+COLUMN()-6)</f>
        <v>-9.0909090909090917</v>
      </c>
      <c r="F36" s="96" t="str">
        <f>INDEX('HB_6-7'!$C$20:$TV$57,MATCH($A36,'HB_6-7'!$A$20:$A$57,0),MATCH($A$4,'HB_6-7'!$C$14:$TV$14,0)+MATCH(C$11,'HB_6-7'!$C$15:$BD$15,0)+MATCH(F$14,'HB_6-7'!$C$16:$T$16,0)+MATCH("Eintritte",'HB_6-7'!$C$17:$H$17,0)+COLUMN()-9)</f>
        <v>*</v>
      </c>
      <c r="G36" s="97" t="str">
        <f>INDEX('HB_6-7'!$C$20:$TV$57,MATCH($A36,'HB_6-7'!$A$20:$A$57,0),MATCH($A$4,'HB_6-7'!$C$14:$TV$14,0)+MATCH(C$11,'HB_6-7'!$C$15:$BD$15,0)+MATCH(F$14,'HB_6-7'!$C$16:$T$16,0)+MATCH("Eintritte",'HB_6-7'!$C$17:$H$17,0)+COLUMN()-9)</f>
        <v>*</v>
      </c>
      <c r="H36" s="137" t="str">
        <f>INDEX('HB_6-7'!$C$20:$TV$57,MATCH($A36,'HB_6-7'!$A$20:$A$57,0),MATCH($A$4,'HB_6-7'!$C$14:$TV$14,0)+MATCH(C$11,'HB_6-7'!$C$15:$BD$15,0)+MATCH(F$14,'HB_6-7'!$C$16:$T$16,0)+MATCH("Eintritte",'HB_6-7'!$C$17:$H$17,0)+COLUMN()-9)</f>
        <v>x</v>
      </c>
      <c r="I36" s="96" t="str">
        <f>INDEX('HB_6-7'!$C$20:$TV$57,MATCH($A36,'HB_6-7'!$A$20:$A$57,0),MATCH($A$4,'HB_6-7'!$C$14:$TV$14,0)+MATCH(C$11,'HB_6-7'!$C$15:$BD$15,0)+MATCH(I$14,'HB_6-7'!$C$16:$T$16,0)+MATCH("Eintritte",'HB_6-7'!$C$17:$H$17,0)+COLUMN()-12)</f>
        <v>*</v>
      </c>
      <c r="J36" s="97" t="str">
        <f>INDEX('HB_6-7'!$C$20:$TV$57,MATCH($A36,'HB_6-7'!$A$20:$A$57,0),MATCH($A$4,'HB_6-7'!$C$14:$TV$14,0)+MATCH(C$11,'HB_6-7'!$C$15:$BD$15,0)+MATCH(I$14,'HB_6-7'!$C$16:$T$16,0)+MATCH("Eintritte",'HB_6-7'!$C$17:$H$17,0)+COLUMN()-12)</f>
        <v>*</v>
      </c>
      <c r="K36" s="138">
        <f>INDEX('HB_6-7'!$C$20:$TV$57,MATCH($A36,'HB_6-7'!$A$20:$A$57,0),MATCH($A$4,'HB_6-7'!$C$14:$TV$14,0)+MATCH(C$11,'HB_6-7'!$C$15:$BD$15,0)+MATCH(I$14,'HB_6-7'!$C$16:$T$16,0)+MATCH("Eintritte",'HB_6-7'!$C$17:$H$17,0)+COLUMN()-12)</f>
        <v>-44.444444444444443</v>
      </c>
      <c r="L36" s="97" t="str">
        <f>INDEX('HB_6-7'!$C$20:$TV$57,MATCH($A36,'HB_6-7'!$A$20:$A$57,0),MATCH($A$4,'HB_6-7'!$C$14:$TV$14,0)+MATCH(L$12,'HB_6-7'!$C$15:$BD$15,0)+MATCH(L$13,'HB_6-7'!$C$16:$T$16,0)+MATCH("Eintritte",'HB_6-7'!$C$17:$H$17,0)+COLUMN()-15)</f>
        <v>*</v>
      </c>
      <c r="M36" s="97">
        <f>INDEX('HB_6-7'!$C$20:$TV$57,MATCH($A36,'HB_6-7'!$A$20:$A$57,0),MATCH($A$4,'HB_6-7'!$C$14:$TV$14,0)+MATCH(L$12,'HB_6-7'!$C$15:$BD$15,0)+MATCH(L$13,'HB_6-7'!$C$16:$T$16,0)+MATCH("Eintritte",'HB_6-7'!$C$17:$H$17,0)+COLUMN()-15)</f>
        <v>10</v>
      </c>
      <c r="N36" s="137">
        <f>INDEX('HB_6-7'!$C$20:$TV$57,MATCH($A36,'HB_6-7'!$A$20:$A$57,0),MATCH($A$4,'HB_6-7'!$C$14:$TV$14,0)+MATCH(L$12,'HB_6-7'!$C$15:$BD$15,0)+MATCH(L$13,'HB_6-7'!$C$16:$T$16,0)+MATCH("Eintritte",'HB_6-7'!$C$17:$H$17,0)+COLUMN()-15)</f>
        <v>25</v>
      </c>
      <c r="O36" s="96" t="str">
        <f>INDEX('HB_6-7'!$C$20:$TV$57,MATCH($A36,'HB_6-7'!$A$20:$A$57,0),MATCH($A$4,'HB_6-7'!$C$14:$TV$14,0)+MATCH(L$12,'HB_6-7'!$C$15:$BD$15,0)+MATCH(O$14,'HB_6-7'!$C$16:$T$16,0)+MATCH("Eintritte",'HB_6-7'!$C$17:$H$17,0)+COLUMN()-18)</f>
        <v>*</v>
      </c>
      <c r="P36" s="97" t="str">
        <f>INDEX('HB_6-7'!$C$20:$TV$57,MATCH($A36,'HB_6-7'!$A$20:$A$57,0),MATCH($A$4,'HB_6-7'!$C$14:$TV$14,0)+MATCH(L$12,'HB_6-7'!$C$15:$BD$15,0)+MATCH(O$14,'HB_6-7'!$C$16:$T$16,0)+MATCH("Eintritte",'HB_6-7'!$C$17:$H$17,0)+COLUMN()-18)</f>
        <v>*</v>
      </c>
      <c r="Q36" s="137" t="str">
        <f>INDEX('HB_6-7'!$C$20:$TV$57,MATCH($A36,'HB_6-7'!$A$20:$A$57,0),MATCH($A$4,'HB_6-7'!$C$14:$TV$14,0)+MATCH(L$12,'HB_6-7'!$C$15:$BD$15,0)+MATCH(O$14,'HB_6-7'!$C$16:$T$16,0)+MATCH("Eintritte",'HB_6-7'!$C$17:$H$17,0)+COLUMN()-18)</f>
        <v>x</v>
      </c>
      <c r="R36" s="96" t="str">
        <f>INDEX('HB_6-7'!$C$20:$TV$57,MATCH($A36,'HB_6-7'!$A$20:$A$57,0),MATCH($A$4,'HB_6-7'!$C$14:$TV$14,0)+MATCH(L$12,'HB_6-7'!$C$15:$BD$15,0)+MATCH(R$14,'HB_6-7'!$C$16:$T$16,0)+MATCH("Eintritte",'HB_6-7'!$C$17:$H$17,0)+COLUMN()-21)</f>
        <v>*</v>
      </c>
      <c r="S36" s="97" t="str">
        <f>INDEX('HB_6-7'!$C$20:$TV$57,MATCH($A36,'HB_6-7'!$A$20:$A$57,0),MATCH($A$4,'HB_6-7'!$C$14:$TV$14,0)+MATCH(L$12,'HB_6-7'!$C$15:$BD$15,0)+MATCH(R$14,'HB_6-7'!$C$16:$T$16,0)+MATCH("Eintritte",'HB_6-7'!$C$17:$H$17,0)+COLUMN()-21)</f>
        <v>*</v>
      </c>
      <c r="T36" s="138">
        <f>INDEX('HB_6-7'!$C$20:$TV$57,MATCH($A36,'HB_6-7'!$A$20:$A$57,0),MATCH($A$4,'HB_6-7'!$C$14:$TV$14,0)+MATCH(L$12,'HB_6-7'!$C$15:$BD$15,0)+MATCH(R$14,'HB_6-7'!$C$16:$T$16,0)+MATCH("Eintritte",'HB_6-7'!$C$17:$H$17,0)+COLUMN()-21)</f>
        <v>-16.666666666666664</v>
      </c>
      <c r="U36" s="97">
        <f>INDEX('HB_6-7'!$C$20:$TV$57,MATCH($A36,'HB_6-7'!$A$20:$A$57,0),MATCH($A$4,'HB_6-7'!$C$14:$TV$14,0)+MATCH(U$12,'HB_6-7'!$C$15:$BD$15,0)+MATCH(U$13,'HB_6-7'!$C$16:$T$16,0)+MATCH("Eintritte",'HB_6-7'!$C$17:$H$17,0)+COLUMN()-24)</f>
        <v>0</v>
      </c>
      <c r="V36" s="97">
        <f>INDEX('HB_6-7'!$C$20:$TV$57,MATCH($A36,'HB_6-7'!$A$20:$A$57,0),MATCH($A$4,'HB_6-7'!$C$14:$TV$14,0)+MATCH(U$12,'HB_6-7'!$C$15:$BD$15,0)+MATCH(U$13,'HB_6-7'!$C$16:$T$16,0)+MATCH("Eintritte",'HB_6-7'!$C$17:$H$17,0)+COLUMN()-24)</f>
        <v>0</v>
      </c>
      <c r="W36" s="137">
        <f>INDEX('HB_6-7'!$C$20:$TV$57,MATCH($A36,'HB_6-7'!$A$20:$A$57,0),MATCH($A$4,'HB_6-7'!$C$14:$TV$14,0)+MATCH(U$12,'HB_6-7'!$C$15:$BD$15,0)+MATCH(U$13,'HB_6-7'!$C$16:$T$16,0)+MATCH("Eintritte",'HB_6-7'!$C$17:$H$17,0)+COLUMN()-24)</f>
        <v>-100</v>
      </c>
      <c r="X36" s="96">
        <f>INDEX('HB_6-7'!$C$20:$TV$57,MATCH($A36,'HB_6-7'!$A$20:$A$57,0),MATCH($A$4,'HB_6-7'!$C$14:$TV$14,0)+MATCH(U$12,'HB_6-7'!$C$15:$BD$15,0)+MATCH(X$14,'HB_6-7'!$C$16:$T$16,0)+MATCH("Eintritte",'HB_6-7'!$C$17:$H$17,0)+COLUMN()-27)</f>
        <v>0</v>
      </c>
      <c r="Y36" s="97">
        <f>INDEX('HB_6-7'!$C$20:$TV$57,MATCH($A36,'HB_6-7'!$A$20:$A$57,0),MATCH($A$4,'HB_6-7'!$C$14:$TV$14,0)+MATCH(U$12,'HB_6-7'!$C$15:$BD$15,0)+MATCH(X$14,'HB_6-7'!$C$16:$T$16,0)+MATCH("Eintritte",'HB_6-7'!$C$17:$H$17,0)+COLUMN()-27)</f>
        <v>0</v>
      </c>
      <c r="Z36" s="137" t="str">
        <f>INDEX('HB_6-7'!$C$20:$TV$57,MATCH($A36,'HB_6-7'!$A$20:$A$57,0),MATCH($A$4,'HB_6-7'!$C$14:$TV$14,0)+MATCH(U$12,'HB_6-7'!$C$15:$BD$15,0)+MATCH(X$14,'HB_6-7'!$C$16:$T$16,0)+MATCH("Eintritte",'HB_6-7'!$C$17:$H$17,0)+COLUMN()-27)</f>
        <v>X</v>
      </c>
      <c r="AA36" s="96">
        <f>INDEX('HB_6-7'!$C$20:$TV$57,MATCH($A36,'HB_6-7'!$A$20:$A$57,0),MATCH($A$4,'HB_6-7'!$C$14:$TV$14,0)+MATCH(U$12,'HB_6-7'!$C$15:$BD$15,0)+MATCH(AA$14,'HB_6-7'!$C$16:$T$16,0)+MATCH("Eintritte",'HB_6-7'!$C$17:$H$17,0)+COLUMN()-30)</f>
        <v>0</v>
      </c>
      <c r="AB36" s="97">
        <f>INDEX('HB_6-7'!$C$20:$TV$57,MATCH($A36,'HB_6-7'!$A$20:$A$57,0),MATCH($A$4,'HB_6-7'!$C$14:$TV$14,0)+MATCH(U$12,'HB_6-7'!$C$15:$BD$15,0)+MATCH(AA$14,'HB_6-7'!$C$16:$T$16,0)+MATCH("Eintritte",'HB_6-7'!$C$17:$H$17,0)+COLUMN()-30)</f>
        <v>0</v>
      </c>
      <c r="AC36" s="138">
        <f>INDEX('HB_6-7'!$C$20:$TV$57,MATCH($A36,'HB_6-7'!$A$20:$A$57,0),MATCH($A$4,'HB_6-7'!$C$14:$TV$14,0)+MATCH(U$12,'HB_6-7'!$C$15:$BD$15,0)+MATCH(AA$14,'HB_6-7'!$C$16:$T$16,0)+MATCH("Eintritte",'HB_6-7'!$C$17:$H$17,0)+COLUMN()-30)</f>
        <v>-100</v>
      </c>
    </row>
    <row r="37" spans="1:29" ht="15" customHeight="1" x14ac:dyDescent="0.2">
      <c r="A37" s="322" t="s">
        <v>42</v>
      </c>
      <c r="B37" s="387"/>
      <c r="C37" s="132">
        <f>INDEX('HB_6-7'!$C$20:$TV$57,MATCH($A37,'HB_6-7'!$A$20:$A$57,0),MATCH($A$4,'HB_6-7'!$C$14:$TV$14,0)+MATCH(C$11,'HB_6-7'!$C$15:$BD$15,0)+MATCH(C$13,'HB_6-7'!$C$16:$T$16,0)+MATCH("Eintritte",'HB_6-7'!$C$17:$H$17,0)+COLUMN()-6)</f>
        <v>9</v>
      </c>
      <c r="D37" s="132">
        <f>INDEX('HB_6-7'!$C$20:$TV$57,MATCH($A37,'HB_6-7'!$A$20:$A$57,0),MATCH($A$4,'HB_6-7'!$C$14:$TV$14,0)+MATCH(C$11,'HB_6-7'!$C$15:$BD$15,0)+MATCH(C$13,'HB_6-7'!$C$16:$T$16,0)+MATCH("Eintritte",'HB_6-7'!$C$17:$H$17,0)+COLUMN()-6)</f>
        <v>28</v>
      </c>
      <c r="E37" s="133">
        <f>INDEX('HB_6-7'!$C$20:$TV$57,MATCH($A37,'HB_6-7'!$A$20:$A$57,0),MATCH($A$4,'HB_6-7'!$C$14:$TV$14,0)+MATCH(C$11,'HB_6-7'!$C$15:$BD$15,0)+MATCH(C$13,'HB_6-7'!$C$16:$T$16,0)+MATCH("Eintritte",'HB_6-7'!$C$17:$H$17,0)+COLUMN()-6)</f>
        <v>75</v>
      </c>
      <c r="F37" s="134" t="str">
        <f>INDEX('HB_6-7'!$C$20:$TV$57,MATCH($A37,'HB_6-7'!$A$20:$A$57,0),MATCH($A$4,'HB_6-7'!$C$14:$TV$14,0)+MATCH(C$11,'HB_6-7'!$C$15:$BD$15,0)+MATCH(F$14,'HB_6-7'!$C$16:$T$16,0)+MATCH("Eintritte",'HB_6-7'!$C$17:$H$17,0)+COLUMN()-9)</f>
        <v>*</v>
      </c>
      <c r="G37" s="132" t="str">
        <f>INDEX('HB_6-7'!$C$20:$TV$57,MATCH($A37,'HB_6-7'!$A$20:$A$57,0),MATCH($A$4,'HB_6-7'!$C$14:$TV$14,0)+MATCH(C$11,'HB_6-7'!$C$15:$BD$15,0)+MATCH(F$14,'HB_6-7'!$C$16:$T$16,0)+MATCH("Eintritte",'HB_6-7'!$C$17:$H$17,0)+COLUMN()-9)</f>
        <v>*</v>
      </c>
      <c r="H37" s="135" t="str">
        <f>INDEX('HB_6-7'!$C$20:$TV$57,MATCH($A37,'HB_6-7'!$A$20:$A$57,0),MATCH($A$4,'HB_6-7'!$C$14:$TV$14,0)+MATCH(C$11,'HB_6-7'!$C$15:$BD$15,0)+MATCH(F$14,'HB_6-7'!$C$16:$T$16,0)+MATCH("Eintritte",'HB_6-7'!$C$17:$H$17,0)+COLUMN()-9)</f>
        <v>x</v>
      </c>
      <c r="I37" s="134" t="str">
        <f>INDEX('HB_6-7'!$C$20:$TV$57,MATCH($A37,'HB_6-7'!$A$20:$A$57,0),MATCH($A$4,'HB_6-7'!$C$14:$TV$14,0)+MATCH(C$11,'HB_6-7'!$C$15:$BD$15,0)+MATCH(I$14,'HB_6-7'!$C$16:$T$16,0)+MATCH("Eintritte",'HB_6-7'!$C$17:$H$17,0)+COLUMN()-12)</f>
        <v>*</v>
      </c>
      <c r="J37" s="132" t="str">
        <f>INDEX('HB_6-7'!$C$20:$TV$57,MATCH($A37,'HB_6-7'!$A$20:$A$57,0),MATCH($A$4,'HB_6-7'!$C$14:$TV$14,0)+MATCH(C$11,'HB_6-7'!$C$15:$BD$15,0)+MATCH(I$14,'HB_6-7'!$C$16:$T$16,0)+MATCH("Eintritte",'HB_6-7'!$C$17:$H$17,0)+COLUMN()-12)</f>
        <v>*</v>
      </c>
      <c r="K37" s="136">
        <f>INDEX('HB_6-7'!$C$20:$TV$57,MATCH($A37,'HB_6-7'!$A$20:$A$57,0),MATCH($A$4,'HB_6-7'!$C$14:$TV$14,0)+MATCH(C$11,'HB_6-7'!$C$15:$BD$15,0)+MATCH(I$14,'HB_6-7'!$C$16:$T$16,0)+MATCH("Eintritte",'HB_6-7'!$C$17:$H$17,0)+COLUMN()-12)</f>
        <v>160</v>
      </c>
      <c r="L37" s="132">
        <f>INDEX('HB_6-7'!$C$20:$TV$57,MATCH($A37,'HB_6-7'!$A$20:$A$57,0),MATCH($A$4,'HB_6-7'!$C$14:$TV$14,0)+MATCH(L$12,'HB_6-7'!$C$15:$BD$15,0)+MATCH(L$13,'HB_6-7'!$C$16:$T$16,0)+MATCH("Eintritte",'HB_6-7'!$C$17:$H$17,0)+COLUMN()-15)</f>
        <v>9</v>
      </c>
      <c r="M37" s="132">
        <f>INDEX('HB_6-7'!$C$20:$TV$57,MATCH($A37,'HB_6-7'!$A$20:$A$57,0),MATCH($A$4,'HB_6-7'!$C$14:$TV$14,0)+MATCH(L$12,'HB_6-7'!$C$15:$BD$15,0)+MATCH(L$13,'HB_6-7'!$C$16:$T$16,0)+MATCH("Eintritte",'HB_6-7'!$C$17:$H$17,0)+COLUMN()-15)</f>
        <v>28</v>
      </c>
      <c r="N37" s="135">
        <f>INDEX('HB_6-7'!$C$20:$TV$57,MATCH($A37,'HB_6-7'!$A$20:$A$57,0),MATCH($A$4,'HB_6-7'!$C$14:$TV$14,0)+MATCH(L$12,'HB_6-7'!$C$15:$BD$15,0)+MATCH(L$13,'HB_6-7'!$C$16:$T$16,0)+MATCH("Eintritte",'HB_6-7'!$C$17:$H$17,0)+COLUMN()-15)</f>
        <v>75</v>
      </c>
      <c r="O37" s="134" t="str">
        <f>INDEX('HB_6-7'!$C$20:$TV$57,MATCH($A37,'HB_6-7'!$A$20:$A$57,0),MATCH($A$4,'HB_6-7'!$C$14:$TV$14,0)+MATCH(L$12,'HB_6-7'!$C$15:$BD$15,0)+MATCH(O$14,'HB_6-7'!$C$16:$T$16,0)+MATCH("Eintritte",'HB_6-7'!$C$17:$H$17,0)+COLUMN()-18)</f>
        <v>*</v>
      </c>
      <c r="P37" s="132" t="str">
        <f>INDEX('HB_6-7'!$C$20:$TV$57,MATCH($A37,'HB_6-7'!$A$20:$A$57,0),MATCH($A$4,'HB_6-7'!$C$14:$TV$14,0)+MATCH(L$12,'HB_6-7'!$C$15:$BD$15,0)+MATCH(O$14,'HB_6-7'!$C$16:$T$16,0)+MATCH("Eintritte",'HB_6-7'!$C$17:$H$17,0)+COLUMN()-18)</f>
        <v>*</v>
      </c>
      <c r="Q37" s="135" t="str">
        <f>INDEX('HB_6-7'!$C$20:$TV$57,MATCH($A37,'HB_6-7'!$A$20:$A$57,0),MATCH($A$4,'HB_6-7'!$C$14:$TV$14,0)+MATCH(L$12,'HB_6-7'!$C$15:$BD$15,0)+MATCH(O$14,'HB_6-7'!$C$16:$T$16,0)+MATCH("Eintritte",'HB_6-7'!$C$17:$H$17,0)+COLUMN()-18)</f>
        <v>x</v>
      </c>
      <c r="R37" s="134" t="str">
        <f>INDEX('HB_6-7'!$C$20:$TV$57,MATCH($A37,'HB_6-7'!$A$20:$A$57,0),MATCH($A$4,'HB_6-7'!$C$14:$TV$14,0)+MATCH(L$12,'HB_6-7'!$C$15:$BD$15,0)+MATCH(R$14,'HB_6-7'!$C$16:$T$16,0)+MATCH("Eintritte",'HB_6-7'!$C$17:$H$17,0)+COLUMN()-21)</f>
        <v>*</v>
      </c>
      <c r="S37" s="132" t="str">
        <f>INDEX('HB_6-7'!$C$20:$TV$57,MATCH($A37,'HB_6-7'!$A$20:$A$57,0),MATCH($A$4,'HB_6-7'!$C$14:$TV$14,0)+MATCH(L$12,'HB_6-7'!$C$15:$BD$15,0)+MATCH(R$14,'HB_6-7'!$C$16:$T$16,0)+MATCH("Eintritte",'HB_6-7'!$C$17:$H$17,0)+COLUMN()-21)</f>
        <v>*</v>
      </c>
      <c r="T37" s="136">
        <f>INDEX('HB_6-7'!$C$20:$TV$57,MATCH($A37,'HB_6-7'!$A$20:$A$57,0),MATCH($A$4,'HB_6-7'!$C$14:$TV$14,0)+MATCH(L$12,'HB_6-7'!$C$15:$BD$15,0)+MATCH(R$14,'HB_6-7'!$C$16:$T$16,0)+MATCH("Eintritte",'HB_6-7'!$C$17:$H$17,0)+COLUMN()-21)</f>
        <v>160</v>
      </c>
      <c r="U37" s="132">
        <f>INDEX('HB_6-7'!$C$20:$TV$57,MATCH($A37,'HB_6-7'!$A$20:$A$57,0),MATCH($A$4,'HB_6-7'!$C$14:$TV$14,0)+MATCH(U$12,'HB_6-7'!$C$15:$BD$15,0)+MATCH(U$13,'HB_6-7'!$C$16:$T$16,0)+MATCH("Eintritte",'HB_6-7'!$C$17:$H$17,0)+COLUMN()-24)</f>
        <v>0</v>
      </c>
      <c r="V37" s="132">
        <f>INDEX('HB_6-7'!$C$20:$TV$57,MATCH($A37,'HB_6-7'!$A$20:$A$57,0),MATCH($A$4,'HB_6-7'!$C$14:$TV$14,0)+MATCH(U$12,'HB_6-7'!$C$15:$BD$15,0)+MATCH(U$13,'HB_6-7'!$C$16:$T$16,0)+MATCH("Eintritte",'HB_6-7'!$C$17:$H$17,0)+COLUMN()-24)</f>
        <v>0</v>
      </c>
      <c r="W37" s="135" t="str">
        <f>INDEX('HB_6-7'!$C$20:$TV$57,MATCH($A37,'HB_6-7'!$A$20:$A$57,0),MATCH($A$4,'HB_6-7'!$C$14:$TV$14,0)+MATCH(U$12,'HB_6-7'!$C$15:$BD$15,0)+MATCH(U$13,'HB_6-7'!$C$16:$T$16,0)+MATCH("Eintritte",'HB_6-7'!$C$17:$H$17,0)+COLUMN()-24)</f>
        <v>X</v>
      </c>
      <c r="X37" s="134">
        <f>INDEX('HB_6-7'!$C$20:$TV$57,MATCH($A37,'HB_6-7'!$A$20:$A$57,0),MATCH($A$4,'HB_6-7'!$C$14:$TV$14,0)+MATCH(U$12,'HB_6-7'!$C$15:$BD$15,0)+MATCH(X$14,'HB_6-7'!$C$16:$T$16,0)+MATCH("Eintritte",'HB_6-7'!$C$17:$H$17,0)+COLUMN()-27)</f>
        <v>0</v>
      </c>
      <c r="Y37" s="132">
        <f>INDEX('HB_6-7'!$C$20:$TV$57,MATCH($A37,'HB_6-7'!$A$20:$A$57,0),MATCH($A$4,'HB_6-7'!$C$14:$TV$14,0)+MATCH(U$12,'HB_6-7'!$C$15:$BD$15,0)+MATCH(X$14,'HB_6-7'!$C$16:$T$16,0)+MATCH("Eintritte",'HB_6-7'!$C$17:$H$17,0)+COLUMN()-27)</f>
        <v>0</v>
      </c>
      <c r="Z37" s="135" t="str">
        <f>INDEX('HB_6-7'!$C$20:$TV$57,MATCH($A37,'HB_6-7'!$A$20:$A$57,0),MATCH($A$4,'HB_6-7'!$C$14:$TV$14,0)+MATCH(U$12,'HB_6-7'!$C$15:$BD$15,0)+MATCH(X$14,'HB_6-7'!$C$16:$T$16,0)+MATCH("Eintritte",'HB_6-7'!$C$17:$H$17,0)+COLUMN()-27)</f>
        <v>X</v>
      </c>
      <c r="AA37" s="134">
        <f>INDEX('HB_6-7'!$C$20:$TV$57,MATCH($A37,'HB_6-7'!$A$20:$A$57,0),MATCH($A$4,'HB_6-7'!$C$14:$TV$14,0)+MATCH(U$12,'HB_6-7'!$C$15:$BD$15,0)+MATCH(AA$14,'HB_6-7'!$C$16:$T$16,0)+MATCH("Eintritte",'HB_6-7'!$C$17:$H$17,0)+COLUMN()-30)</f>
        <v>0</v>
      </c>
      <c r="AB37" s="132">
        <f>INDEX('HB_6-7'!$C$20:$TV$57,MATCH($A37,'HB_6-7'!$A$20:$A$57,0),MATCH($A$4,'HB_6-7'!$C$14:$TV$14,0)+MATCH(U$12,'HB_6-7'!$C$15:$BD$15,0)+MATCH(AA$14,'HB_6-7'!$C$16:$T$16,0)+MATCH("Eintritte",'HB_6-7'!$C$17:$H$17,0)+COLUMN()-30)</f>
        <v>0</v>
      </c>
      <c r="AC37" s="136" t="str">
        <f>INDEX('HB_6-7'!$C$20:$TV$57,MATCH($A37,'HB_6-7'!$A$20:$A$57,0),MATCH($A$4,'HB_6-7'!$C$14:$TV$14,0)+MATCH(U$12,'HB_6-7'!$C$15:$BD$15,0)+MATCH(AA$14,'HB_6-7'!$C$16:$T$16,0)+MATCH("Eintritte",'HB_6-7'!$C$17:$H$17,0)+COLUMN()-30)</f>
        <v>X</v>
      </c>
    </row>
    <row r="38" spans="1:29" ht="15" customHeight="1" x14ac:dyDescent="0.2">
      <c r="A38" s="327" t="s">
        <v>43</v>
      </c>
      <c r="B38" s="393"/>
      <c r="C38" s="97">
        <f>INDEX('HB_6-7'!$C$20:$TV$57,MATCH($A38,'HB_6-7'!$A$20:$A$57,0),MATCH($A$4,'HB_6-7'!$C$14:$TV$14,0)+MATCH(C$11,'HB_6-7'!$C$15:$BD$15,0)+MATCH(C$13,'HB_6-7'!$C$16:$T$16,0)+MATCH("Eintritte",'HB_6-7'!$C$17:$H$17,0)+COLUMN()-6)</f>
        <v>9</v>
      </c>
      <c r="D38" s="97">
        <f>INDEX('HB_6-7'!$C$20:$TV$57,MATCH($A38,'HB_6-7'!$A$20:$A$57,0),MATCH($A$4,'HB_6-7'!$C$14:$TV$14,0)+MATCH(C$11,'HB_6-7'!$C$15:$BD$15,0)+MATCH(C$13,'HB_6-7'!$C$16:$T$16,0)+MATCH("Eintritte",'HB_6-7'!$C$17:$H$17,0)+COLUMN()-6)</f>
        <v>28</v>
      </c>
      <c r="E38" s="125">
        <f>INDEX('HB_6-7'!$C$20:$TV$57,MATCH($A38,'HB_6-7'!$A$20:$A$57,0),MATCH($A$4,'HB_6-7'!$C$14:$TV$14,0)+MATCH(C$11,'HB_6-7'!$C$15:$BD$15,0)+MATCH(C$13,'HB_6-7'!$C$16:$T$16,0)+MATCH("Eintritte",'HB_6-7'!$C$17:$H$17,0)+COLUMN()-6)</f>
        <v>75</v>
      </c>
      <c r="F38" s="96" t="str">
        <f>INDEX('HB_6-7'!$C$20:$TV$57,MATCH($A38,'HB_6-7'!$A$20:$A$57,0),MATCH($A$4,'HB_6-7'!$C$14:$TV$14,0)+MATCH(C$11,'HB_6-7'!$C$15:$BD$15,0)+MATCH(F$14,'HB_6-7'!$C$16:$T$16,0)+MATCH("Eintritte",'HB_6-7'!$C$17:$H$17,0)+COLUMN()-9)</f>
        <v>*</v>
      </c>
      <c r="G38" s="97" t="str">
        <f>INDEX('HB_6-7'!$C$20:$TV$57,MATCH($A38,'HB_6-7'!$A$20:$A$57,0),MATCH($A$4,'HB_6-7'!$C$14:$TV$14,0)+MATCH(C$11,'HB_6-7'!$C$15:$BD$15,0)+MATCH(F$14,'HB_6-7'!$C$16:$T$16,0)+MATCH("Eintritte",'HB_6-7'!$C$17:$H$17,0)+COLUMN()-9)</f>
        <v>*</v>
      </c>
      <c r="H38" s="137" t="str">
        <f>INDEX('HB_6-7'!$C$20:$TV$57,MATCH($A38,'HB_6-7'!$A$20:$A$57,0),MATCH($A$4,'HB_6-7'!$C$14:$TV$14,0)+MATCH(C$11,'HB_6-7'!$C$15:$BD$15,0)+MATCH(F$14,'HB_6-7'!$C$16:$T$16,0)+MATCH("Eintritte",'HB_6-7'!$C$17:$H$17,0)+COLUMN()-9)</f>
        <v>x</v>
      </c>
      <c r="I38" s="96" t="str">
        <f>INDEX('HB_6-7'!$C$20:$TV$57,MATCH($A38,'HB_6-7'!$A$20:$A$57,0),MATCH($A$4,'HB_6-7'!$C$14:$TV$14,0)+MATCH(C$11,'HB_6-7'!$C$15:$BD$15,0)+MATCH(I$14,'HB_6-7'!$C$16:$T$16,0)+MATCH("Eintritte",'HB_6-7'!$C$17:$H$17,0)+COLUMN()-12)</f>
        <v>*</v>
      </c>
      <c r="J38" s="97" t="str">
        <f>INDEX('HB_6-7'!$C$20:$TV$57,MATCH($A38,'HB_6-7'!$A$20:$A$57,0),MATCH($A$4,'HB_6-7'!$C$14:$TV$14,0)+MATCH(C$11,'HB_6-7'!$C$15:$BD$15,0)+MATCH(I$14,'HB_6-7'!$C$16:$T$16,0)+MATCH("Eintritte",'HB_6-7'!$C$17:$H$17,0)+COLUMN()-12)</f>
        <v>*</v>
      </c>
      <c r="K38" s="138">
        <f>INDEX('HB_6-7'!$C$20:$TV$57,MATCH($A38,'HB_6-7'!$A$20:$A$57,0),MATCH($A$4,'HB_6-7'!$C$14:$TV$14,0)+MATCH(C$11,'HB_6-7'!$C$15:$BD$15,0)+MATCH(I$14,'HB_6-7'!$C$16:$T$16,0)+MATCH("Eintritte",'HB_6-7'!$C$17:$H$17,0)+COLUMN()-12)</f>
        <v>160</v>
      </c>
      <c r="L38" s="97">
        <f>INDEX('HB_6-7'!$C$20:$TV$57,MATCH($A38,'HB_6-7'!$A$20:$A$57,0),MATCH($A$4,'HB_6-7'!$C$14:$TV$14,0)+MATCH(L$12,'HB_6-7'!$C$15:$BD$15,0)+MATCH(L$13,'HB_6-7'!$C$16:$T$16,0)+MATCH("Eintritte",'HB_6-7'!$C$17:$H$17,0)+COLUMN()-15)</f>
        <v>9</v>
      </c>
      <c r="M38" s="97">
        <f>INDEX('HB_6-7'!$C$20:$TV$57,MATCH($A38,'HB_6-7'!$A$20:$A$57,0),MATCH($A$4,'HB_6-7'!$C$14:$TV$14,0)+MATCH(L$12,'HB_6-7'!$C$15:$BD$15,0)+MATCH(L$13,'HB_6-7'!$C$16:$T$16,0)+MATCH("Eintritte",'HB_6-7'!$C$17:$H$17,0)+COLUMN()-15)</f>
        <v>28</v>
      </c>
      <c r="N38" s="137">
        <f>INDEX('HB_6-7'!$C$20:$TV$57,MATCH($A38,'HB_6-7'!$A$20:$A$57,0),MATCH($A$4,'HB_6-7'!$C$14:$TV$14,0)+MATCH(L$12,'HB_6-7'!$C$15:$BD$15,0)+MATCH(L$13,'HB_6-7'!$C$16:$T$16,0)+MATCH("Eintritte",'HB_6-7'!$C$17:$H$17,0)+COLUMN()-15)</f>
        <v>75</v>
      </c>
      <c r="O38" s="96" t="str">
        <f>INDEX('HB_6-7'!$C$20:$TV$57,MATCH($A38,'HB_6-7'!$A$20:$A$57,0),MATCH($A$4,'HB_6-7'!$C$14:$TV$14,0)+MATCH(L$12,'HB_6-7'!$C$15:$BD$15,0)+MATCH(O$14,'HB_6-7'!$C$16:$T$16,0)+MATCH("Eintritte",'HB_6-7'!$C$17:$H$17,0)+COLUMN()-18)</f>
        <v>*</v>
      </c>
      <c r="P38" s="97" t="str">
        <f>INDEX('HB_6-7'!$C$20:$TV$57,MATCH($A38,'HB_6-7'!$A$20:$A$57,0),MATCH($A$4,'HB_6-7'!$C$14:$TV$14,0)+MATCH(L$12,'HB_6-7'!$C$15:$BD$15,0)+MATCH(O$14,'HB_6-7'!$C$16:$T$16,0)+MATCH("Eintritte",'HB_6-7'!$C$17:$H$17,0)+COLUMN()-18)</f>
        <v>*</v>
      </c>
      <c r="Q38" s="137" t="str">
        <f>INDEX('HB_6-7'!$C$20:$TV$57,MATCH($A38,'HB_6-7'!$A$20:$A$57,0),MATCH($A$4,'HB_6-7'!$C$14:$TV$14,0)+MATCH(L$12,'HB_6-7'!$C$15:$BD$15,0)+MATCH(O$14,'HB_6-7'!$C$16:$T$16,0)+MATCH("Eintritte",'HB_6-7'!$C$17:$H$17,0)+COLUMN()-18)</f>
        <v>x</v>
      </c>
      <c r="R38" s="96" t="str">
        <f>INDEX('HB_6-7'!$C$20:$TV$57,MATCH($A38,'HB_6-7'!$A$20:$A$57,0),MATCH($A$4,'HB_6-7'!$C$14:$TV$14,0)+MATCH(L$12,'HB_6-7'!$C$15:$BD$15,0)+MATCH(R$14,'HB_6-7'!$C$16:$T$16,0)+MATCH("Eintritte",'HB_6-7'!$C$17:$H$17,0)+COLUMN()-21)</f>
        <v>*</v>
      </c>
      <c r="S38" s="97" t="str">
        <f>INDEX('HB_6-7'!$C$20:$TV$57,MATCH($A38,'HB_6-7'!$A$20:$A$57,0),MATCH($A$4,'HB_6-7'!$C$14:$TV$14,0)+MATCH(L$12,'HB_6-7'!$C$15:$BD$15,0)+MATCH(R$14,'HB_6-7'!$C$16:$T$16,0)+MATCH("Eintritte",'HB_6-7'!$C$17:$H$17,0)+COLUMN()-21)</f>
        <v>*</v>
      </c>
      <c r="T38" s="138">
        <f>INDEX('HB_6-7'!$C$20:$TV$57,MATCH($A38,'HB_6-7'!$A$20:$A$57,0),MATCH($A$4,'HB_6-7'!$C$14:$TV$14,0)+MATCH(L$12,'HB_6-7'!$C$15:$BD$15,0)+MATCH(R$14,'HB_6-7'!$C$16:$T$16,0)+MATCH("Eintritte",'HB_6-7'!$C$17:$H$17,0)+COLUMN()-21)</f>
        <v>160</v>
      </c>
      <c r="U38" s="97">
        <f>INDEX('HB_6-7'!$C$20:$TV$57,MATCH($A38,'HB_6-7'!$A$20:$A$57,0),MATCH($A$4,'HB_6-7'!$C$14:$TV$14,0)+MATCH(U$12,'HB_6-7'!$C$15:$BD$15,0)+MATCH(U$13,'HB_6-7'!$C$16:$T$16,0)+MATCH("Eintritte",'HB_6-7'!$C$17:$H$17,0)+COLUMN()-24)</f>
        <v>0</v>
      </c>
      <c r="V38" s="97">
        <f>INDEX('HB_6-7'!$C$20:$TV$57,MATCH($A38,'HB_6-7'!$A$20:$A$57,0),MATCH($A$4,'HB_6-7'!$C$14:$TV$14,0)+MATCH(U$12,'HB_6-7'!$C$15:$BD$15,0)+MATCH(U$13,'HB_6-7'!$C$16:$T$16,0)+MATCH("Eintritte",'HB_6-7'!$C$17:$H$17,0)+COLUMN()-24)</f>
        <v>0</v>
      </c>
      <c r="W38" s="137" t="str">
        <f>INDEX('HB_6-7'!$C$20:$TV$57,MATCH($A38,'HB_6-7'!$A$20:$A$57,0),MATCH($A$4,'HB_6-7'!$C$14:$TV$14,0)+MATCH(U$12,'HB_6-7'!$C$15:$BD$15,0)+MATCH(U$13,'HB_6-7'!$C$16:$T$16,0)+MATCH("Eintritte",'HB_6-7'!$C$17:$H$17,0)+COLUMN()-24)</f>
        <v>X</v>
      </c>
      <c r="X38" s="96">
        <f>INDEX('HB_6-7'!$C$20:$TV$57,MATCH($A38,'HB_6-7'!$A$20:$A$57,0),MATCH($A$4,'HB_6-7'!$C$14:$TV$14,0)+MATCH(U$12,'HB_6-7'!$C$15:$BD$15,0)+MATCH(X$14,'HB_6-7'!$C$16:$T$16,0)+MATCH("Eintritte",'HB_6-7'!$C$17:$H$17,0)+COLUMN()-27)</f>
        <v>0</v>
      </c>
      <c r="Y38" s="97">
        <f>INDEX('HB_6-7'!$C$20:$TV$57,MATCH($A38,'HB_6-7'!$A$20:$A$57,0),MATCH($A$4,'HB_6-7'!$C$14:$TV$14,0)+MATCH(U$12,'HB_6-7'!$C$15:$BD$15,0)+MATCH(X$14,'HB_6-7'!$C$16:$T$16,0)+MATCH("Eintritte",'HB_6-7'!$C$17:$H$17,0)+COLUMN()-27)</f>
        <v>0</v>
      </c>
      <c r="Z38" s="137" t="str">
        <f>INDEX('HB_6-7'!$C$20:$TV$57,MATCH($A38,'HB_6-7'!$A$20:$A$57,0),MATCH($A$4,'HB_6-7'!$C$14:$TV$14,0)+MATCH(U$12,'HB_6-7'!$C$15:$BD$15,0)+MATCH(X$14,'HB_6-7'!$C$16:$T$16,0)+MATCH("Eintritte",'HB_6-7'!$C$17:$H$17,0)+COLUMN()-27)</f>
        <v>X</v>
      </c>
      <c r="AA38" s="96">
        <f>INDEX('HB_6-7'!$C$20:$TV$57,MATCH($A38,'HB_6-7'!$A$20:$A$57,0),MATCH($A$4,'HB_6-7'!$C$14:$TV$14,0)+MATCH(U$12,'HB_6-7'!$C$15:$BD$15,0)+MATCH(AA$14,'HB_6-7'!$C$16:$T$16,0)+MATCH("Eintritte",'HB_6-7'!$C$17:$H$17,0)+COLUMN()-30)</f>
        <v>0</v>
      </c>
      <c r="AB38" s="97">
        <f>INDEX('HB_6-7'!$C$20:$TV$57,MATCH($A38,'HB_6-7'!$A$20:$A$57,0),MATCH($A$4,'HB_6-7'!$C$14:$TV$14,0)+MATCH(U$12,'HB_6-7'!$C$15:$BD$15,0)+MATCH(AA$14,'HB_6-7'!$C$16:$T$16,0)+MATCH("Eintritte",'HB_6-7'!$C$17:$H$17,0)+COLUMN()-30)</f>
        <v>0</v>
      </c>
      <c r="AC38" s="138" t="str">
        <f>INDEX('HB_6-7'!$C$20:$TV$57,MATCH($A38,'HB_6-7'!$A$20:$A$57,0),MATCH($A$4,'HB_6-7'!$C$14:$TV$14,0)+MATCH(U$12,'HB_6-7'!$C$15:$BD$15,0)+MATCH(AA$14,'HB_6-7'!$C$16:$T$16,0)+MATCH("Eintritte",'HB_6-7'!$C$17:$H$17,0)+COLUMN()-30)</f>
        <v>X</v>
      </c>
    </row>
    <row r="39" spans="1:29" ht="15" customHeight="1" x14ac:dyDescent="0.2">
      <c r="A39" s="366" t="s">
        <v>142</v>
      </c>
      <c r="B39" s="394"/>
      <c r="C39" s="132">
        <f>INDEX('HB_6-7'!$C$20:$TV$57,MATCH($A39,'HB_6-7'!$A$20:$A$57,0),MATCH($A$4,'HB_6-7'!$C$14:$TV$14,0)+MATCH(C$11,'HB_6-7'!$C$15:$BD$15,0)+MATCH(C$13,'HB_6-7'!$C$16:$T$16,0)+MATCH("Eintritte",'HB_6-7'!$C$17:$H$17,0)+COLUMN()-6)</f>
        <v>425</v>
      </c>
      <c r="D39" s="132">
        <f>INDEX('HB_6-7'!$C$20:$TV$57,MATCH($A39,'HB_6-7'!$A$20:$A$57,0),MATCH($A$4,'HB_6-7'!$C$14:$TV$14,0)+MATCH(C$11,'HB_6-7'!$C$15:$BD$15,0)+MATCH(C$13,'HB_6-7'!$C$16:$T$16,0)+MATCH("Eintritte",'HB_6-7'!$C$17:$H$17,0)+COLUMN()-6)</f>
        <v>1127</v>
      </c>
      <c r="E39" s="133">
        <f>INDEX('HB_6-7'!$C$20:$TV$57,MATCH($A39,'HB_6-7'!$A$20:$A$57,0),MATCH($A$4,'HB_6-7'!$C$14:$TV$14,0)+MATCH(C$11,'HB_6-7'!$C$15:$BD$15,0)+MATCH(C$13,'HB_6-7'!$C$16:$T$16,0)+MATCH("Eintritte",'HB_6-7'!$C$17:$H$17,0)+COLUMN()-6)</f>
        <v>-4.7337278106508878</v>
      </c>
      <c r="F39" s="134">
        <f>INDEX('HB_6-7'!$C$20:$TV$57,MATCH($A39,'HB_6-7'!$A$20:$A$57,0),MATCH($A$4,'HB_6-7'!$C$14:$TV$14,0)+MATCH(C$11,'HB_6-7'!$C$15:$BD$15,0)+MATCH(F$14,'HB_6-7'!$C$16:$T$16,0)+MATCH("Eintritte",'HB_6-7'!$C$17:$H$17,0)+COLUMN()-9)</f>
        <v>293</v>
      </c>
      <c r="G39" s="132">
        <f>INDEX('HB_6-7'!$C$20:$TV$57,MATCH($A39,'HB_6-7'!$A$20:$A$57,0),MATCH($A$4,'HB_6-7'!$C$14:$TV$14,0)+MATCH(C$11,'HB_6-7'!$C$15:$BD$15,0)+MATCH(F$14,'HB_6-7'!$C$16:$T$16,0)+MATCH("Eintritte",'HB_6-7'!$C$17:$H$17,0)+COLUMN()-9)</f>
        <v>776</v>
      </c>
      <c r="H39" s="135">
        <f>INDEX('HB_6-7'!$C$20:$TV$57,MATCH($A39,'HB_6-7'!$A$20:$A$57,0),MATCH($A$4,'HB_6-7'!$C$14:$TV$14,0)+MATCH(C$11,'HB_6-7'!$C$15:$BD$15,0)+MATCH(F$14,'HB_6-7'!$C$16:$T$16,0)+MATCH("Eintritte",'HB_6-7'!$C$17:$H$17,0)+COLUMN()-9)</f>
        <v>-3.3623910336239105</v>
      </c>
      <c r="I39" s="134">
        <f>INDEX('HB_6-7'!$C$20:$TV$57,MATCH($A39,'HB_6-7'!$A$20:$A$57,0),MATCH($A$4,'HB_6-7'!$C$14:$TV$14,0)+MATCH(C$11,'HB_6-7'!$C$15:$BD$15,0)+MATCH(I$14,'HB_6-7'!$C$16:$T$16,0)+MATCH("Eintritte",'HB_6-7'!$C$17:$H$17,0)+COLUMN()-12)</f>
        <v>132</v>
      </c>
      <c r="J39" s="132">
        <f>INDEX('HB_6-7'!$C$20:$TV$57,MATCH($A39,'HB_6-7'!$A$20:$A$57,0),MATCH($A$4,'HB_6-7'!$C$14:$TV$14,0)+MATCH(C$11,'HB_6-7'!$C$15:$BD$15,0)+MATCH(I$14,'HB_6-7'!$C$16:$T$16,0)+MATCH("Eintritte",'HB_6-7'!$C$17:$H$17,0)+COLUMN()-12)</f>
        <v>351</v>
      </c>
      <c r="K39" s="136">
        <f>INDEX('HB_6-7'!$C$20:$TV$57,MATCH($A39,'HB_6-7'!$A$20:$A$57,0),MATCH($A$4,'HB_6-7'!$C$14:$TV$14,0)+MATCH(C$11,'HB_6-7'!$C$15:$BD$15,0)+MATCH(I$14,'HB_6-7'!$C$16:$T$16,0)+MATCH("Eintritte",'HB_6-7'!$C$17:$H$17,0)+COLUMN()-12)</f>
        <v>-7.6315789473684212</v>
      </c>
      <c r="L39" s="132">
        <f>INDEX('HB_6-7'!$C$20:$TV$57,MATCH($A39,'HB_6-7'!$A$20:$A$57,0),MATCH($A$4,'HB_6-7'!$C$14:$TV$14,0)+MATCH(L$12,'HB_6-7'!$C$15:$BD$15,0)+MATCH(L$13,'HB_6-7'!$C$16:$T$16,0)+MATCH("Eintritte",'HB_6-7'!$C$17:$H$17,0)+COLUMN()-15)</f>
        <v>330</v>
      </c>
      <c r="M39" s="132">
        <f>INDEX('HB_6-7'!$C$20:$TV$57,MATCH($A39,'HB_6-7'!$A$20:$A$57,0),MATCH($A$4,'HB_6-7'!$C$14:$TV$14,0)+MATCH(L$12,'HB_6-7'!$C$15:$BD$15,0)+MATCH(L$13,'HB_6-7'!$C$16:$T$16,0)+MATCH("Eintritte",'HB_6-7'!$C$17:$H$17,0)+COLUMN()-15)</f>
        <v>865</v>
      </c>
      <c r="N39" s="135">
        <f>INDEX('HB_6-7'!$C$20:$TV$57,MATCH($A39,'HB_6-7'!$A$20:$A$57,0),MATCH($A$4,'HB_6-7'!$C$14:$TV$14,0)+MATCH(L$12,'HB_6-7'!$C$15:$BD$15,0)+MATCH(L$13,'HB_6-7'!$C$16:$T$16,0)+MATCH("Eintritte",'HB_6-7'!$C$17:$H$17,0)+COLUMN()-15)</f>
        <v>-4.9450549450549453</v>
      </c>
      <c r="O39" s="134" t="str">
        <f>INDEX('HB_6-7'!$C$20:$TV$57,MATCH($A39,'HB_6-7'!$A$20:$A$57,0),MATCH($A$4,'HB_6-7'!$C$14:$TV$14,0)+MATCH(L$12,'HB_6-7'!$C$15:$BD$15,0)+MATCH(O$14,'HB_6-7'!$C$16:$T$16,0)+MATCH("Eintritte",'HB_6-7'!$C$17:$H$17,0)+COLUMN()-18)</f>
        <v>*</v>
      </c>
      <c r="P39" s="132">
        <f>INDEX('HB_6-7'!$C$20:$TV$57,MATCH($A39,'HB_6-7'!$A$20:$A$57,0),MATCH($A$4,'HB_6-7'!$C$14:$TV$14,0)+MATCH(L$12,'HB_6-7'!$C$15:$BD$15,0)+MATCH(O$14,'HB_6-7'!$C$16:$T$16,0)+MATCH("Eintritte",'HB_6-7'!$C$17:$H$17,0)+COLUMN()-18)</f>
        <v>652</v>
      </c>
      <c r="Q39" s="135">
        <f>INDEX('HB_6-7'!$C$20:$TV$57,MATCH($A39,'HB_6-7'!$A$20:$A$57,0),MATCH($A$4,'HB_6-7'!$C$14:$TV$14,0)+MATCH(L$12,'HB_6-7'!$C$15:$BD$15,0)+MATCH(O$14,'HB_6-7'!$C$16:$T$16,0)+MATCH("Eintritte",'HB_6-7'!$C$17:$H$17,0)+COLUMN()-18)</f>
        <v>-4.8175182481751824</v>
      </c>
      <c r="R39" s="134" t="str">
        <f>INDEX('HB_6-7'!$C$20:$TV$57,MATCH($A39,'HB_6-7'!$A$20:$A$57,0),MATCH($A$4,'HB_6-7'!$C$14:$TV$14,0)+MATCH(L$12,'HB_6-7'!$C$15:$BD$15,0)+MATCH(R$14,'HB_6-7'!$C$16:$T$16,0)+MATCH("Eintritte",'HB_6-7'!$C$17:$H$17,0)+COLUMN()-21)</f>
        <v>*</v>
      </c>
      <c r="S39" s="132">
        <f>INDEX('HB_6-7'!$C$20:$TV$57,MATCH($A39,'HB_6-7'!$A$20:$A$57,0),MATCH($A$4,'HB_6-7'!$C$14:$TV$14,0)+MATCH(L$12,'HB_6-7'!$C$15:$BD$15,0)+MATCH(R$14,'HB_6-7'!$C$16:$T$16,0)+MATCH("Eintritte",'HB_6-7'!$C$17:$H$17,0)+COLUMN()-21)</f>
        <v>213</v>
      </c>
      <c r="T39" s="136">
        <f>INDEX('HB_6-7'!$C$20:$TV$57,MATCH($A39,'HB_6-7'!$A$20:$A$57,0),MATCH($A$4,'HB_6-7'!$C$14:$TV$14,0)+MATCH(L$12,'HB_6-7'!$C$15:$BD$15,0)+MATCH(R$14,'HB_6-7'!$C$16:$T$16,0)+MATCH("Eintritte",'HB_6-7'!$C$17:$H$17,0)+COLUMN()-21)</f>
        <v>-5.3333333333333339</v>
      </c>
      <c r="U39" s="132">
        <f>INDEX('HB_6-7'!$C$20:$TV$57,MATCH($A39,'HB_6-7'!$A$20:$A$57,0),MATCH($A$4,'HB_6-7'!$C$14:$TV$14,0)+MATCH(U$12,'HB_6-7'!$C$15:$BD$15,0)+MATCH(U$13,'HB_6-7'!$C$16:$T$16,0)+MATCH("Eintritte",'HB_6-7'!$C$17:$H$17,0)+COLUMN()-24)</f>
        <v>95</v>
      </c>
      <c r="V39" s="132">
        <f>INDEX('HB_6-7'!$C$20:$TV$57,MATCH($A39,'HB_6-7'!$A$20:$A$57,0),MATCH($A$4,'HB_6-7'!$C$14:$TV$14,0)+MATCH(U$12,'HB_6-7'!$C$15:$BD$15,0)+MATCH(U$13,'HB_6-7'!$C$16:$T$16,0)+MATCH("Eintritte",'HB_6-7'!$C$17:$H$17,0)+COLUMN()-24)</f>
        <v>262</v>
      </c>
      <c r="W39" s="135">
        <f>INDEX('HB_6-7'!$C$20:$TV$57,MATCH($A39,'HB_6-7'!$A$20:$A$57,0),MATCH($A$4,'HB_6-7'!$C$14:$TV$14,0)+MATCH(U$12,'HB_6-7'!$C$15:$BD$15,0)+MATCH(U$13,'HB_6-7'!$C$16:$T$16,0)+MATCH("Eintritte",'HB_6-7'!$C$17:$H$17,0)+COLUMN()-24)</f>
        <v>-4.0293040293040292</v>
      </c>
      <c r="X39" s="134" t="str">
        <f>INDEX('HB_6-7'!$C$20:$TV$57,MATCH($A39,'HB_6-7'!$A$20:$A$57,0),MATCH($A$4,'HB_6-7'!$C$14:$TV$14,0)+MATCH(U$12,'HB_6-7'!$C$15:$BD$15,0)+MATCH(X$14,'HB_6-7'!$C$16:$T$16,0)+MATCH("Eintritte",'HB_6-7'!$C$17:$H$17,0)+COLUMN()-27)</f>
        <v>*</v>
      </c>
      <c r="Y39" s="132">
        <f>INDEX('HB_6-7'!$C$20:$TV$57,MATCH($A39,'HB_6-7'!$A$20:$A$57,0),MATCH($A$4,'HB_6-7'!$C$14:$TV$14,0)+MATCH(U$12,'HB_6-7'!$C$15:$BD$15,0)+MATCH(X$14,'HB_6-7'!$C$16:$T$16,0)+MATCH("Eintritte",'HB_6-7'!$C$17:$H$17,0)+COLUMN()-27)</f>
        <v>124</v>
      </c>
      <c r="Z39" s="135">
        <f>INDEX('HB_6-7'!$C$20:$TV$57,MATCH($A39,'HB_6-7'!$A$20:$A$57,0),MATCH($A$4,'HB_6-7'!$C$14:$TV$14,0)+MATCH(U$12,'HB_6-7'!$C$15:$BD$15,0)+MATCH(X$14,'HB_6-7'!$C$16:$T$16,0)+MATCH("Eintritte",'HB_6-7'!$C$17:$H$17,0)+COLUMN()-27)</f>
        <v>5.0847457627118651</v>
      </c>
      <c r="AA39" s="134" t="str">
        <f>INDEX('HB_6-7'!$C$20:$TV$57,MATCH($A39,'HB_6-7'!$A$20:$A$57,0),MATCH($A$4,'HB_6-7'!$C$14:$TV$14,0)+MATCH(U$12,'HB_6-7'!$C$15:$BD$15,0)+MATCH(AA$14,'HB_6-7'!$C$16:$T$16,0)+MATCH("Eintritte",'HB_6-7'!$C$17:$H$17,0)+COLUMN()-30)</f>
        <v>*</v>
      </c>
      <c r="AB39" s="132">
        <f>INDEX('HB_6-7'!$C$20:$TV$57,MATCH($A39,'HB_6-7'!$A$20:$A$57,0),MATCH($A$4,'HB_6-7'!$C$14:$TV$14,0)+MATCH(U$12,'HB_6-7'!$C$15:$BD$15,0)+MATCH(AA$14,'HB_6-7'!$C$16:$T$16,0)+MATCH("Eintritte",'HB_6-7'!$C$17:$H$17,0)+COLUMN()-30)</f>
        <v>138</v>
      </c>
      <c r="AC39" s="136">
        <f>INDEX('HB_6-7'!$C$20:$TV$57,MATCH($A39,'HB_6-7'!$A$20:$A$57,0),MATCH($A$4,'HB_6-7'!$C$14:$TV$14,0)+MATCH(U$12,'HB_6-7'!$C$15:$BD$15,0)+MATCH(AA$14,'HB_6-7'!$C$16:$T$16,0)+MATCH("Eintritte",'HB_6-7'!$C$17:$H$17,0)+COLUMN()-30)</f>
        <v>-10.967741935483872</v>
      </c>
    </row>
    <row r="40" spans="1:29" ht="15" customHeight="1" x14ac:dyDescent="0.2">
      <c r="A40" s="327" t="s">
        <v>185</v>
      </c>
      <c r="B40" s="393"/>
      <c r="C40" s="97">
        <f>INDEX('HB_6-7'!$C$20:$TV$57,MATCH($A40,'HB_6-7'!$A$20:$A$57,0),MATCH($A$4,'HB_6-7'!$C$14:$TV$14,0)+MATCH(C$11,'HB_6-7'!$C$15:$BD$15,0)+MATCH(C$13,'HB_6-7'!$C$16:$T$16,0)+MATCH("Eintritte",'HB_6-7'!$C$17:$H$17,0)+COLUMN()-6)</f>
        <v>284</v>
      </c>
      <c r="D40" s="97">
        <f>INDEX('HB_6-7'!$C$20:$TV$57,MATCH($A40,'HB_6-7'!$A$20:$A$57,0),MATCH($A$4,'HB_6-7'!$C$14:$TV$14,0)+MATCH(C$11,'HB_6-7'!$C$15:$BD$15,0)+MATCH(C$13,'HB_6-7'!$C$16:$T$16,0)+MATCH("Eintritte",'HB_6-7'!$C$17:$H$17,0)+COLUMN()-6)</f>
        <v>751</v>
      </c>
      <c r="E40" s="125">
        <f>INDEX('HB_6-7'!$C$20:$TV$57,MATCH($A40,'HB_6-7'!$A$20:$A$57,0),MATCH($A$4,'HB_6-7'!$C$14:$TV$14,0)+MATCH(C$11,'HB_6-7'!$C$15:$BD$15,0)+MATCH(C$13,'HB_6-7'!$C$16:$T$16,0)+MATCH("Eintritte",'HB_6-7'!$C$17:$H$17,0)+COLUMN()-6)</f>
        <v>-9.408926417370326</v>
      </c>
      <c r="F40" s="96">
        <f>INDEX('HB_6-7'!$C$20:$TV$57,MATCH($A40,'HB_6-7'!$A$20:$A$57,0),MATCH($A$4,'HB_6-7'!$C$14:$TV$14,0)+MATCH(C$11,'HB_6-7'!$C$15:$BD$15,0)+MATCH(F$14,'HB_6-7'!$C$16:$T$16,0)+MATCH("Eintritte",'HB_6-7'!$C$17:$H$17,0)+COLUMN()-9)</f>
        <v>192</v>
      </c>
      <c r="G40" s="97">
        <f>INDEX('HB_6-7'!$C$20:$TV$57,MATCH($A40,'HB_6-7'!$A$20:$A$57,0),MATCH($A$4,'HB_6-7'!$C$14:$TV$14,0)+MATCH(C$11,'HB_6-7'!$C$15:$BD$15,0)+MATCH(F$14,'HB_6-7'!$C$16:$T$16,0)+MATCH("Eintritte",'HB_6-7'!$C$17:$H$17,0)+COLUMN()-9)</f>
        <v>498</v>
      </c>
      <c r="H40" s="137">
        <f>INDEX('HB_6-7'!$C$20:$TV$57,MATCH($A40,'HB_6-7'!$A$20:$A$57,0),MATCH($A$4,'HB_6-7'!$C$14:$TV$14,0)+MATCH(C$11,'HB_6-7'!$C$15:$BD$15,0)+MATCH(F$14,'HB_6-7'!$C$16:$T$16,0)+MATCH("Eintritte",'HB_6-7'!$C$17:$H$17,0)+COLUMN()-9)</f>
        <v>-9.9457504520795652</v>
      </c>
      <c r="I40" s="96">
        <f>INDEX('HB_6-7'!$C$20:$TV$57,MATCH($A40,'HB_6-7'!$A$20:$A$57,0),MATCH($A$4,'HB_6-7'!$C$14:$TV$14,0)+MATCH(C$11,'HB_6-7'!$C$15:$BD$15,0)+MATCH(I$14,'HB_6-7'!$C$16:$T$16,0)+MATCH("Eintritte",'HB_6-7'!$C$17:$H$17,0)+COLUMN()-12)</f>
        <v>92</v>
      </c>
      <c r="J40" s="97">
        <f>INDEX('HB_6-7'!$C$20:$TV$57,MATCH($A40,'HB_6-7'!$A$20:$A$57,0),MATCH($A$4,'HB_6-7'!$C$14:$TV$14,0)+MATCH(C$11,'HB_6-7'!$C$15:$BD$15,0)+MATCH(I$14,'HB_6-7'!$C$16:$T$16,0)+MATCH("Eintritte",'HB_6-7'!$C$17:$H$17,0)+COLUMN()-12)</f>
        <v>253</v>
      </c>
      <c r="K40" s="138">
        <f>INDEX('HB_6-7'!$C$20:$TV$57,MATCH($A40,'HB_6-7'!$A$20:$A$57,0),MATCH($A$4,'HB_6-7'!$C$14:$TV$14,0)+MATCH(C$11,'HB_6-7'!$C$15:$BD$15,0)+MATCH(I$14,'HB_6-7'!$C$16:$T$16,0)+MATCH("Eintritte",'HB_6-7'!$C$17:$H$17,0)+COLUMN()-12)</f>
        <v>-8.3333333333333321</v>
      </c>
      <c r="L40" s="97">
        <f>INDEX('HB_6-7'!$C$20:$TV$57,MATCH($A40,'HB_6-7'!$A$20:$A$57,0),MATCH($A$4,'HB_6-7'!$C$14:$TV$14,0)+MATCH(L$12,'HB_6-7'!$C$15:$BD$15,0)+MATCH(L$13,'HB_6-7'!$C$16:$T$16,0)+MATCH("Eintritte",'HB_6-7'!$C$17:$H$17,0)+COLUMN()-15)</f>
        <v>219</v>
      </c>
      <c r="M40" s="97">
        <f>INDEX('HB_6-7'!$C$20:$TV$57,MATCH($A40,'HB_6-7'!$A$20:$A$57,0),MATCH($A$4,'HB_6-7'!$C$14:$TV$14,0)+MATCH(L$12,'HB_6-7'!$C$15:$BD$15,0)+MATCH(L$13,'HB_6-7'!$C$16:$T$16,0)+MATCH("Eintritte",'HB_6-7'!$C$17:$H$17,0)+COLUMN()-15)</f>
        <v>560</v>
      </c>
      <c r="N40" s="137">
        <f>INDEX('HB_6-7'!$C$20:$TV$57,MATCH($A40,'HB_6-7'!$A$20:$A$57,0),MATCH($A$4,'HB_6-7'!$C$14:$TV$14,0)+MATCH(L$12,'HB_6-7'!$C$15:$BD$15,0)+MATCH(L$13,'HB_6-7'!$C$16:$T$16,0)+MATCH("Eintritte",'HB_6-7'!$C$17:$H$17,0)+COLUMN()-15)</f>
        <v>-10.969793322734498</v>
      </c>
      <c r="O40" s="96">
        <f>INDEX('HB_6-7'!$C$20:$TV$57,MATCH($A40,'HB_6-7'!$A$20:$A$57,0),MATCH($A$4,'HB_6-7'!$C$14:$TV$14,0)+MATCH(L$12,'HB_6-7'!$C$15:$BD$15,0)+MATCH(O$14,'HB_6-7'!$C$16:$T$16,0)+MATCH("Eintritte",'HB_6-7'!$C$17:$H$17,0)+COLUMN()-18)</f>
        <v>159</v>
      </c>
      <c r="P40" s="97">
        <f>INDEX('HB_6-7'!$C$20:$TV$57,MATCH($A40,'HB_6-7'!$A$20:$A$57,0),MATCH($A$4,'HB_6-7'!$C$14:$TV$14,0)+MATCH(L$12,'HB_6-7'!$C$15:$BD$15,0)+MATCH(O$14,'HB_6-7'!$C$16:$T$16,0)+MATCH("Eintritte",'HB_6-7'!$C$17:$H$17,0)+COLUMN()-18)</f>
        <v>406</v>
      </c>
      <c r="Q40" s="137">
        <f>INDEX('HB_6-7'!$C$20:$TV$57,MATCH($A40,'HB_6-7'!$A$20:$A$57,0),MATCH($A$4,'HB_6-7'!$C$14:$TV$14,0)+MATCH(L$12,'HB_6-7'!$C$15:$BD$15,0)+MATCH(O$14,'HB_6-7'!$C$16:$T$16,0)+MATCH("Eintritte",'HB_6-7'!$C$17:$H$17,0)+COLUMN()-18)</f>
        <v>-12.688172043010754</v>
      </c>
      <c r="R40" s="96">
        <f>INDEX('HB_6-7'!$C$20:$TV$57,MATCH($A40,'HB_6-7'!$A$20:$A$57,0),MATCH($A$4,'HB_6-7'!$C$14:$TV$14,0)+MATCH(L$12,'HB_6-7'!$C$15:$BD$15,0)+MATCH(R$14,'HB_6-7'!$C$16:$T$16,0)+MATCH("Eintritte",'HB_6-7'!$C$17:$H$17,0)+COLUMN()-21)</f>
        <v>60</v>
      </c>
      <c r="S40" s="97">
        <f>INDEX('HB_6-7'!$C$20:$TV$57,MATCH($A40,'HB_6-7'!$A$20:$A$57,0),MATCH($A$4,'HB_6-7'!$C$14:$TV$14,0)+MATCH(L$12,'HB_6-7'!$C$15:$BD$15,0)+MATCH(R$14,'HB_6-7'!$C$16:$T$16,0)+MATCH("Eintritte",'HB_6-7'!$C$17:$H$17,0)+COLUMN()-21)</f>
        <v>154</v>
      </c>
      <c r="T40" s="138">
        <f>INDEX('HB_6-7'!$C$20:$TV$57,MATCH($A40,'HB_6-7'!$A$20:$A$57,0),MATCH($A$4,'HB_6-7'!$C$14:$TV$14,0)+MATCH(L$12,'HB_6-7'!$C$15:$BD$15,0)+MATCH(R$14,'HB_6-7'!$C$16:$T$16,0)+MATCH("Eintritte",'HB_6-7'!$C$17:$H$17,0)+COLUMN()-21)</f>
        <v>-6.0975609756097562</v>
      </c>
      <c r="U40" s="97">
        <f>INDEX('HB_6-7'!$C$20:$TV$57,MATCH($A40,'HB_6-7'!$A$20:$A$57,0),MATCH($A$4,'HB_6-7'!$C$14:$TV$14,0)+MATCH(U$12,'HB_6-7'!$C$15:$BD$15,0)+MATCH(U$13,'HB_6-7'!$C$16:$T$16,0)+MATCH("Eintritte",'HB_6-7'!$C$17:$H$17,0)+COLUMN()-24)</f>
        <v>65</v>
      </c>
      <c r="V40" s="97">
        <f>INDEX('HB_6-7'!$C$20:$TV$57,MATCH($A40,'HB_6-7'!$A$20:$A$57,0),MATCH($A$4,'HB_6-7'!$C$14:$TV$14,0)+MATCH(U$12,'HB_6-7'!$C$15:$BD$15,0)+MATCH(U$13,'HB_6-7'!$C$16:$T$16,0)+MATCH("Eintritte",'HB_6-7'!$C$17:$H$17,0)+COLUMN()-24)</f>
        <v>191</v>
      </c>
      <c r="W40" s="137">
        <f>INDEX('HB_6-7'!$C$20:$TV$57,MATCH($A40,'HB_6-7'!$A$20:$A$57,0),MATCH($A$4,'HB_6-7'!$C$14:$TV$14,0)+MATCH(U$12,'HB_6-7'!$C$15:$BD$15,0)+MATCH(U$13,'HB_6-7'!$C$16:$T$16,0)+MATCH("Eintritte",'HB_6-7'!$C$17:$H$17,0)+COLUMN()-24)</f>
        <v>-4.5</v>
      </c>
      <c r="X40" s="96">
        <f>INDEX('HB_6-7'!$C$20:$TV$57,MATCH($A40,'HB_6-7'!$A$20:$A$57,0),MATCH($A$4,'HB_6-7'!$C$14:$TV$14,0)+MATCH(U$12,'HB_6-7'!$C$15:$BD$15,0)+MATCH(X$14,'HB_6-7'!$C$16:$T$16,0)+MATCH("Eintritte",'HB_6-7'!$C$17:$H$17,0)+COLUMN()-27)</f>
        <v>33</v>
      </c>
      <c r="Y40" s="97">
        <f>INDEX('HB_6-7'!$C$20:$TV$57,MATCH($A40,'HB_6-7'!$A$20:$A$57,0),MATCH($A$4,'HB_6-7'!$C$14:$TV$14,0)+MATCH(U$12,'HB_6-7'!$C$15:$BD$15,0)+MATCH(X$14,'HB_6-7'!$C$16:$T$16,0)+MATCH("Eintritte",'HB_6-7'!$C$17:$H$17,0)+COLUMN()-27)</f>
        <v>92</v>
      </c>
      <c r="Z40" s="137">
        <f>INDEX('HB_6-7'!$C$20:$TV$57,MATCH($A40,'HB_6-7'!$A$20:$A$57,0),MATCH($A$4,'HB_6-7'!$C$14:$TV$14,0)+MATCH(U$12,'HB_6-7'!$C$15:$BD$15,0)+MATCH(X$14,'HB_6-7'!$C$16:$T$16,0)+MATCH("Eintritte",'HB_6-7'!$C$17:$H$17,0)+COLUMN()-27)</f>
        <v>4.5454545454545459</v>
      </c>
      <c r="AA40" s="96">
        <f>INDEX('HB_6-7'!$C$20:$TV$57,MATCH($A40,'HB_6-7'!$A$20:$A$57,0),MATCH($A$4,'HB_6-7'!$C$14:$TV$14,0)+MATCH(U$12,'HB_6-7'!$C$15:$BD$15,0)+MATCH(AA$14,'HB_6-7'!$C$16:$T$16,0)+MATCH("Eintritte",'HB_6-7'!$C$17:$H$17,0)+COLUMN()-30)</f>
        <v>32</v>
      </c>
      <c r="AB40" s="97">
        <f>INDEX('HB_6-7'!$C$20:$TV$57,MATCH($A40,'HB_6-7'!$A$20:$A$57,0),MATCH($A$4,'HB_6-7'!$C$14:$TV$14,0)+MATCH(U$12,'HB_6-7'!$C$15:$BD$15,0)+MATCH(AA$14,'HB_6-7'!$C$16:$T$16,0)+MATCH("Eintritte",'HB_6-7'!$C$17:$H$17,0)+COLUMN()-30)</f>
        <v>99</v>
      </c>
      <c r="AC40" s="138">
        <f>INDEX('HB_6-7'!$C$20:$TV$57,MATCH($A40,'HB_6-7'!$A$20:$A$57,0),MATCH($A$4,'HB_6-7'!$C$14:$TV$14,0)+MATCH(U$12,'HB_6-7'!$C$15:$BD$15,0)+MATCH(AA$14,'HB_6-7'!$C$16:$T$16,0)+MATCH("Eintritte",'HB_6-7'!$C$17:$H$17,0)+COLUMN()-30)</f>
        <v>-11.607142857142858</v>
      </c>
    </row>
    <row r="41" spans="1:29" ht="15" customHeight="1" x14ac:dyDescent="0.2">
      <c r="A41" s="327" t="s">
        <v>184</v>
      </c>
      <c r="B41" s="393"/>
      <c r="C41" s="97">
        <f>INDEX('HB_6-7'!$C$20:$TV$57,MATCH($A41,'HB_6-7'!$A$20:$A$57,0),MATCH($A$4,'HB_6-7'!$C$14:$TV$14,0)+MATCH(C$11,'HB_6-7'!$C$15:$BD$15,0)+MATCH(C$13,'HB_6-7'!$C$16:$T$16,0)+MATCH("Eintritte",'HB_6-7'!$C$17:$H$17,0)+COLUMN()-6)</f>
        <v>141</v>
      </c>
      <c r="D41" s="97">
        <f>INDEX('HB_6-7'!$C$20:$TV$57,MATCH($A41,'HB_6-7'!$A$20:$A$57,0),MATCH($A$4,'HB_6-7'!$C$14:$TV$14,0)+MATCH(C$11,'HB_6-7'!$C$15:$BD$15,0)+MATCH(C$13,'HB_6-7'!$C$16:$T$16,0)+MATCH("Eintritte",'HB_6-7'!$C$17:$H$17,0)+COLUMN()-6)</f>
        <v>376</v>
      </c>
      <c r="E41" s="125">
        <f>INDEX('HB_6-7'!$C$20:$TV$57,MATCH($A41,'HB_6-7'!$A$20:$A$57,0),MATCH($A$4,'HB_6-7'!$C$14:$TV$14,0)+MATCH(C$11,'HB_6-7'!$C$15:$BD$15,0)+MATCH(C$13,'HB_6-7'!$C$16:$T$16,0)+MATCH("Eintritte",'HB_6-7'!$C$17:$H$17,0)+COLUMN()-6)</f>
        <v>6.2146892655367232</v>
      </c>
      <c r="F41" s="96">
        <f>INDEX('HB_6-7'!$C$20:$TV$57,MATCH($A41,'HB_6-7'!$A$20:$A$57,0),MATCH($A$4,'HB_6-7'!$C$14:$TV$14,0)+MATCH(C$11,'HB_6-7'!$C$15:$BD$15,0)+MATCH(F$14,'HB_6-7'!$C$16:$T$16,0)+MATCH("Eintritte",'HB_6-7'!$C$17:$H$17,0)+COLUMN()-9)</f>
        <v>101</v>
      </c>
      <c r="G41" s="97">
        <f>INDEX('HB_6-7'!$C$20:$TV$57,MATCH($A41,'HB_6-7'!$A$20:$A$57,0),MATCH($A$4,'HB_6-7'!$C$14:$TV$14,0)+MATCH(C$11,'HB_6-7'!$C$15:$BD$15,0)+MATCH(F$14,'HB_6-7'!$C$16:$T$16,0)+MATCH("Eintritte",'HB_6-7'!$C$17:$H$17,0)+COLUMN()-9)</f>
        <v>278</v>
      </c>
      <c r="H41" s="137">
        <f>INDEX('HB_6-7'!$C$20:$TV$57,MATCH($A41,'HB_6-7'!$A$20:$A$57,0),MATCH($A$4,'HB_6-7'!$C$14:$TV$14,0)+MATCH(C$11,'HB_6-7'!$C$15:$BD$15,0)+MATCH(F$14,'HB_6-7'!$C$16:$T$16,0)+MATCH("Eintritte",'HB_6-7'!$C$17:$H$17,0)+COLUMN()-9)</f>
        <v>11.200000000000001</v>
      </c>
      <c r="I41" s="96">
        <f>INDEX('HB_6-7'!$C$20:$TV$57,MATCH($A41,'HB_6-7'!$A$20:$A$57,0),MATCH($A$4,'HB_6-7'!$C$14:$TV$14,0)+MATCH(C$11,'HB_6-7'!$C$15:$BD$15,0)+MATCH(I$14,'HB_6-7'!$C$16:$T$16,0)+MATCH("Eintritte",'HB_6-7'!$C$17:$H$17,0)+COLUMN()-12)</f>
        <v>40</v>
      </c>
      <c r="J41" s="97">
        <f>INDEX('HB_6-7'!$C$20:$TV$57,MATCH($A41,'HB_6-7'!$A$20:$A$57,0),MATCH($A$4,'HB_6-7'!$C$14:$TV$14,0)+MATCH(C$11,'HB_6-7'!$C$15:$BD$15,0)+MATCH(I$14,'HB_6-7'!$C$16:$T$16,0)+MATCH("Eintritte",'HB_6-7'!$C$17:$H$17,0)+COLUMN()-12)</f>
        <v>98</v>
      </c>
      <c r="K41" s="138">
        <f>INDEX('HB_6-7'!$C$20:$TV$57,MATCH($A41,'HB_6-7'!$A$20:$A$57,0),MATCH($A$4,'HB_6-7'!$C$14:$TV$14,0)+MATCH(C$11,'HB_6-7'!$C$15:$BD$15,0)+MATCH(I$14,'HB_6-7'!$C$16:$T$16,0)+MATCH("Eintritte",'HB_6-7'!$C$17:$H$17,0)+COLUMN()-12)</f>
        <v>-5.7692307692307692</v>
      </c>
      <c r="L41" s="97">
        <f>INDEX('HB_6-7'!$C$20:$TV$57,MATCH($A41,'HB_6-7'!$A$20:$A$57,0),MATCH($A$4,'HB_6-7'!$C$14:$TV$14,0)+MATCH(L$12,'HB_6-7'!$C$15:$BD$15,0)+MATCH(L$13,'HB_6-7'!$C$16:$T$16,0)+MATCH("Eintritte",'HB_6-7'!$C$17:$H$17,0)+COLUMN()-15)</f>
        <v>111</v>
      </c>
      <c r="M41" s="97">
        <f>INDEX('HB_6-7'!$C$20:$TV$57,MATCH($A41,'HB_6-7'!$A$20:$A$57,0),MATCH($A$4,'HB_6-7'!$C$14:$TV$14,0)+MATCH(L$12,'HB_6-7'!$C$15:$BD$15,0)+MATCH(L$13,'HB_6-7'!$C$16:$T$16,0)+MATCH("Eintritte",'HB_6-7'!$C$17:$H$17,0)+COLUMN()-15)</f>
        <v>305</v>
      </c>
      <c r="N41" s="137">
        <f>INDEX('HB_6-7'!$C$20:$TV$57,MATCH($A41,'HB_6-7'!$A$20:$A$57,0),MATCH($A$4,'HB_6-7'!$C$14:$TV$14,0)+MATCH(L$12,'HB_6-7'!$C$15:$BD$15,0)+MATCH(L$13,'HB_6-7'!$C$16:$T$16,0)+MATCH("Eintritte",'HB_6-7'!$C$17:$H$17,0)+COLUMN()-15)</f>
        <v>8.5409252669039155</v>
      </c>
      <c r="O41" s="96" t="str">
        <f>INDEX('HB_6-7'!$C$20:$TV$57,MATCH($A41,'HB_6-7'!$A$20:$A$57,0),MATCH($A$4,'HB_6-7'!$C$14:$TV$14,0)+MATCH(L$12,'HB_6-7'!$C$15:$BD$15,0)+MATCH(O$14,'HB_6-7'!$C$16:$T$16,0)+MATCH("Eintritte",'HB_6-7'!$C$17:$H$17,0)+COLUMN()-18)</f>
        <v>*</v>
      </c>
      <c r="P41" s="97">
        <f>INDEX('HB_6-7'!$C$20:$TV$57,MATCH($A41,'HB_6-7'!$A$20:$A$57,0),MATCH($A$4,'HB_6-7'!$C$14:$TV$14,0)+MATCH(L$12,'HB_6-7'!$C$15:$BD$15,0)+MATCH(O$14,'HB_6-7'!$C$16:$T$16,0)+MATCH("Eintritte",'HB_6-7'!$C$17:$H$17,0)+COLUMN()-18)</f>
        <v>246</v>
      </c>
      <c r="Q41" s="137">
        <f>INDEX('HB_6-7'!$C$20:$TV$57,MATCH($A41,'HB_6-7'!$A$20:$A$57,0),MATCH($A$4,'HB_6-7'!$C$14:$TV$14,0)+MATCH(L$12,'HB_6-7'!$C$15:$BD$15,0)+MATCH(O$14,'HB_6-7'!$C$16:$T$16,0)+MATCH("Eintritte",'HB_6-7'!$C$17:$H$17,0)+COLUMN()-18)</f>
        <v>11.818181818181818</v>
      </c>
      <c r="R41" s="96" t="str">
        <f>INDEX('HB_6-7'!$C$20:$TV$57,MATCH($A41,'HB_6-7'!$A$20:$A$57,0),MATCH($A$4,'HB_6-7'!$C$14:$TV$14,0)+MATCH(L$12,'HB_6-7'!$C$15:$BD$15,0)+MATCH(R$14,'HB_6-7'!$C$16:$T$16,0)+MATCH("Eintritte",'HB_6-7'!$C$17:$H$17,0)+COLUMN()-21)</f>
        <v>*</v>
      </c>
      <c r="S41" s="97">
        <f>INDEX('HB_6-7'!$C$20:$TV$57,MATCH($A41,'HB_6-7'!$A$20:$A$57,0),MATCH($A$4,'HB_6-7'!$C$14:$TV$14,0)+MATCH(L$12,'HB_6-7'!$C$15:$BD$15,0)+MATCH(R$14,'HB_6-7'!$C$16:$T$16,0)+MATCH("Eintritte",'HB_6-7'!$C$17:$H$17,0)+COLUMN()-21)</f>
        <v>59</v>
      </c>
      <c r="T41" s="138">
        <f>INDEX('HB_6-7'!$C$20:$TV$57,MATCH($A41,'HB_6-7'!$A$20:$A$57,0),MATCH($A$4,'HB_6-7'!$C$14:$TV$14,0)+MATCH(L$12,'HB_6-7'!$C$15:$BD$15,0)+MATCH(R$14,'HB_6-7'!$C$16:$T$16,0)+MATCH("Eintritte",'HB_6-7'!$C$17:$H$17,0)+COLUMN()-21)</f>
        <v>-3.278688524590164</v>
      </c>
      <c r="U41" s="97">
        <f>INDEX('HB_6-7'!$C$20:$TV$57,MATCH($A41,'HB_6-7'!$A$20:$A$57,0),MATCH($A$4,'HB_6-7'!$C$14:$TV$14,0)+MATCH(U$12,'HB_6-7'!$C$15:$BD$15,0)+MATCH(U$13,'HB_6-7'!$C$16:$T$16,0)+MATCH("Eintritte",'HB_6-7'!$C$17:$H$17,0)+COLUMN()-24)</f>
        <v>30</v>
      </c>
      <c r="V41" s="97">
        <f>INDEX('HB_6-7'!$C$20:$TV$57,MATCH($A41,'HB_6-7'!$A$20:$A$57,0),MATCH($A$4,'HB_6-7'!$C$14:$TV$14,0)+MATCH(U$12,'HB_6-7'!$C$15:$BD$15,0)+MATCH(U$13,'HB_6-7'!$C$16:$T$16,0)+MATCH("Eintritte",'HB_6-7'!$C$17:$H$17,0)+COLUMN()-24)</f>
        <v>71</v>
      </c>
      <c r="W41" s="137">
        <f>INDEX('HB_6-7'!$C$20:$TV$57,MATCH($A41,'HB_6-7'!$A$20:$A$57,0),MATCH($A$4,'HB_6-7'!$C$14:$TV$14,0)+MATCH(U$12,'HB_6-7'!$C$15:$BD$15,0)+MATCH(U$13,'HB_6-7'!$C$16:$T$16,0)+MATCH("Eintritte",'HB_6-7'!$C$17:$H$17,0)+COLUMN()-24)</f>
        <v>-2.7397260273972601</v>
      </c>
      <c r="X41" s="96" t="str">
        <f>INDEX('HB_6-7'!$C$20:$TV$57,MATCH($A41,'HB_6-7'!$A$20:$A$57,0),MATCH($A$4,'HB_6-7'!$C$14:$TV$14,0)+MATCH(U$12,'HB_6-7'!$C$15:$BD$15,0)+MATCH(X$14,'HB_6-7'!$C$16:$T$16,0)+MATCH("Eintritte",'HB_6-7'!$C$17:$H$17,0)+COLUMN()-27)</f>
        <v>*</v>
      </c>
      <c r="Y41" s="97">
        <f>INDEX('HB_6-7'!$C$20:$TV$57,MATCH($A41,'HB_6-7'!$A$20:$A$57,0),MATCH($A$4,'HB_6-7'!$C$14:$TV$14,0)+MATCH(U$12,'HB_6-7'!$C$15:$BD$15,0)+MATCH(X$14,'HB_6-7'!$C$16:$T$16,0)+MATCH("Eintritte",'HB_6-7'!$C$17:$H$17,0)+COLUMN()-27)</f>
        <v>32</v>
      </c>
      <c r="Z41" s="137">
        <f>INDEX('HB_6-7'!$C$20:$TV$57,MATCH($A41,'HB_6-7'!$A$20:$A$57,0),MATCH($A$4,'HB_6-7'!$C$14:$TV$14,0)+MATCH(U$12,'HB_6-7'!$C$15:$BD$15,0)+MATCH(X$14,'HB_6-7'!$C$16:$T$16,0)+MATCH("Eintritte",'HB_6-7'!$C$17:$H$17,0)+COLUMN()-27)</f>
        <v>6.666666666666667</v>
      </c>
      <c r="AA41" s="96" t="str">
        <f>INDEX('HB_6-7'!$C$20:$TV$57,MATCH($A41,'HB_6-7'!$A$20:$A$57,0),MATCH($A$4,'HB_6-7'!$C$14:$TV$14,0)+MATCH(U$12,'HB_6-7'!$C$15:$BD$15,0)+MATCH(AA$14,'HB_6-7'!$C$16:$T$16,0)+MATCH("Eintritte",'HB_6-7'!$C$17:$H$17,0)+COLUMN()-30)</f>
        <v>*</v>
      </c>
      <c r="AB41" s="97">
        <f>INDEX('HB_6-7'!$C$20:$TV$57,MATCH($A41,'HB_6-7'!$A$20:$A$57,0),MATCH($A$4,'HB_6-7'!$C$14:$TV$14,0)+MATCH(U$12,'HB_6-7'!$C$15:$BD$15,0)+MATCH(AA$14,'HB_6-7'!$C$16:$T$16,0)+MATCH("Eintritte",'HB_6-7'!$C$17:$H$17,0)+COLUMN()-30)</f>
        <v>39</v>
      </c>
      <c r="AC41" s="138">
        <f>INDEX('HB_6-7'!$C$20:$TV$57,MATCH($A41,'HB_6-7'!$A$20:$A$57,0),MATCH($A$4,'HB_6-7'!$C$14:$TV$14,0)+MATCH(U$12,'HB_6-7'!$C$15:$BD$15,0)+MATCH(AA$14,'HB_6-7'!$C$16:$T$16,0)+MATCH("Eintritte",'HB_6-7'!$C$17:$H$17,0)+COLUMN()-30)</f>
        <v>-9.3023255813953494</v>
      </c>
    </row>
    <row r="42" spans="1:29" ht="15" customHeight="1" x14ac:dyDescent="0.2">
      <c r="A42" s="328" t="s">
        <v>141</v>
      </c>
      <c r="B42" s="395"/>
      <c r="C42" s="132">
        <f>INDEX('HB_6-7'!$C$20:$TV$57,MATCH($A42,'HB_6-7'!$A$20:$A$57,0),MATCH($A$4,'HB_6-7'!$C$14:$TV$14,0)+MATCH(C$11,'HB_6-7'!$C$15:$BD$15,0)+MATCH(C$13,'HB_6-7'!$C$16:$T$16,0)+MATCH("Eintritte",'HB_6-7'!$C$17:$H$17,0)+COLUMN()-6)</f>
        <v>3529</v>
      </c>
      <c r="D42" s="132">
        <f>INDEX('HB_6-7'!$C$20:$TV$57,MATCH($A42,'HB_6-7'!$A$20:$A$57,0),MATCH($A$4,'HB_6-7'!$C$14:$TV$14,0)+MATCH(C$11,'HB_6-7'!$C$15:$BD$15,0)+MATCH(C$13,'HB_6-7'!$C$16:$T$16,0)+MATCH("Eintritte",'HB_6-7'!$C$17:$H$17,0)+COLUMN()-6)</f>
        <v>11521</v>
      </c>
      <c r="E42" s="133">
        <f>INDEX('HB_6-7'!$C$20:$TV$57,MATCH($A42,'HB_6-7'!$A$20:$A$57,0),MATCH($A$4,'HB_6-7'!$C$14:$TV$14,0)+MATCH(C$11,'HB_6-7'!$C$15:$BD$15,0)+MATCH(C$13,'HB_6-7'!$C$16:$T$16,0)+MATCH("Eintritte",'HB_6-7'!$C$17:$H$17,0)+COLUMN()-6)</f>
        <v>0.21746694502435632</v>
      </c>
      <c r="F42" s="134">
        <f>INDEX('HB_6-7'!$C$20:$TV$57,MATCH($A42,'HB_6-7'!$A$20:$A$57,0),MATCH($A$4,'HB_6-7'!$C$14:$TV$14,0)+MATCH(C$11,'HB_6-7'!$C$15:$BD$15,0)+MATCH(F$14,'HB_6-7'!$C$16:$T$16,0)+MATCH("Eintritte",'HB_6-7'!$C$17:$H$17,0)+COLUMN()-9)</f>
        <v>2022</v>
      </c>
      <c r="G42" s="132">
        <f>INDEX('HB_6-7'!$C$20:$TV$57,MATCH($A42,'HB_6-7'!$A$20:$A$57,0),MATCH($A$4,'HB_6-7'!$C$14:$TV$14,0)+MATCH(C$11,'HB_6-7'!$C$15:$BD$15,0)+MATCH(F$14,'HB_6-7'!$C$16:$T$16,0)+MATCH("Eintritte",'HB_6-7'!$C$17:$H$17,0)+COLUMN()-9)</f>
        <v>6496</v>
      </c>
      <c r="H42" s="135">
        <f>INDEX('HB_6-7'!$C$20:$TV$57,MATCH($A42,'HB_6-7'!$A$20:$A$57,0),MATCH($A$4,'HB_6-7'!$C$14:$TV$14,0)+MATCH(C$11,'HB_6-7'!$C$15:$BD$15,0)+MATCH(F$14,'HB_6-7'!$C$16:$T$16,0)+MATCH("Eintritte",'HB_6-7'!$C$17:$H$17,0)+COLUMN()-9)</f>
        <v>0.85390467318739327</v>
      </c>
      <c r="I42" s="134">
        <f>INDEX('HB_6-7'!$C$20:$TV$57,MATCH($A42,'HB_6-7'!$A$20:$A$57,0),MATCH($A$4,'HB_6-7'!$C$14:$TV$14,0)+MATCH(C$11,'HB_6-7'!$C$15:$BD$15,0)+MATCH(I$14,'HB_6-7'!$C$16:$T$16,0)+MATCH("Eintritte",'HB_6-7'!$C$17:$H$17,0)+COLUMN()-12)</f>
        <v>1507</v>
      </c>
      <c r="J42" s="132">
        <f>INDEX('HB_6-7'!$C$20:$TV$57,MATCH($A42,'HB_6-7'!$A$20:$A$57,0),MATCH($A$4,'HB_6-7'!$C$14:$TV$14,0)+MATCH(C$11,'HB_6-7'!$C$15:$BD$15,0)+MATCH(I$14,'HB_6-7'!$C$16:$T$16,0)+MATCH("Eintritte",'HB_6-7'!$C$17:$H$17,0)+COLUMN()-12)</f>
        <v>5025</v>
      </c>
      <c r="K42" s="136">
        <f>INDEX('HB_6-7'!$C$20:$TV$57,MATCH($A42,'HB_6-7'!$A$20:$A$57,0),MATCH($A$4,'HB_6-7'!$C$14:$TV$14,0)+MATCH(C$11,'HB_6-7'!$C$15:$BD$15,0)+MATCH(I$14,'HB_6-7'!$C$16:$T$16,0)+MATCH("Eintritte",'HB_6-7'!$C$17:$H$17,0)+COLUMN()-12)</f>
        <v>-0.59347181008902083</v>
      </c>
      <c r="L42" s="132">
        <f>INDEX('HB_6-7'!$C$20:$TV$57,MATCH($A42,'HB_6-7'!$A$20:$A$57,0),MATCH($A$4,'HB_6-7'!$C$14:$TV$14,0)+MATCH(L$12,'HB_6-7'!$C$15:$BD$15,0)+MATCH(L$13,'HB_6-7'!$C$16:$T$16,0)+MATCH("Eintritte",'HB_6-7'!$C$17:$H$17,0)+COLUMN()-15)</f>
        <v>3414</v>
      </c>
      <c r="M42" s="132">
        <f>INDEX('HB_6-7'!$C$20:$TV$57,MATCH($A42,'HB_6-7'!$A$20:$A$57,0),MATCH($A$4,'HB_6-7'!$C$14:$TV$14,0)+MATCH(L$12,'HB_6-7'!$C$15:$BD$15,0)+MATCH(L$13,'HB_6-7'!$C$16:$T$16,0)+MATCH("Eintritte",'HB_6-7'!$C$17:$H$17,0)+COLUMN()-15)</f>
        <v>10852</v>
      </c>
      <c r="N42" s="135">
        <f>INDEX('HB_6-7'!$C$20:$TV$57,MATCH($A42,'HB_6-7'!$A$20:$A$57,0),MATCH($A$4,'HB_6-7'!$C$14:$TV$14,0)+MATCH(L$12,'HB_6-7'!$C$15:$BD$15,0)+MATCH(L$13,'HB_6-7'!$C$16:$T$16,0)+MATCH("Eintritte",'HB_6-7'!$C$17:$H$17,0)+COLUMN()-15)</f>
        <v>1.8433179723502304E-2</v>
      </c>
      <c r="O42" s="134">
        <f>INDEX('HB_6-7'!$C$20:$TV$57,MATCH($A42,'HB_6-7'!$A$20:$A$57,0),MATCH($A$4,'HB_6-7'!$C$14:$TV$14,0)+MATCH(L$12,'HB_6-7'!$C$15:$BD$15,0)+MATCH(O$14,'HB_6-7'!$C$16:$T$16,0)+MATCH("Eintritte",'HB_6-7'!$C$17:$H$17,0)+COLUMN()-18)</f>
        <v>2000</v>
      </c>
      <c r="P42" s="132">
        <f>INDEX('HB_6-7'!$C$20:$TV$57,MATCH($A42,'HB_6-7'!$A$20:$A$57,0),MATCH($A$4,'HB_6-7'!$C$14:$TV$14,0)+MATCH(L$12,'HB_6-7'!$C$15:$BD$15,0)+MATCH(O$14,'HB_6-7'!$C$16:$T$16,0)+MATCH("Eintritte",'HB_6-7'!$C$17:$H$17,0)+COLUMN()-18)</f>
        <v>6362</v>
      </c>
      <c r="Q42" s="135">
        <f>INDEX('HB_6-7'!$C$20:$TV$57,MATCH($A42,'HB_6-7'!$A$20:$A$57,0),MATCH($A$4,'HB_6-7'!$C$14:$TV$14,0)+MATCH(L$12,'HB_6-7'!$C$15:$BD$15,0)+MATCH(O$14,'HB_6-7'!$C$16:$T$16,0)+MATCH("Eintritte",'HB_6-7'!$C$17:$H$17,0)+COLUMN()-18)</f>
        <v>0.84006974163892845</v>
      </c>
      <c r="R42" s="134">
        <f>INDEX('HB_6-7'!$C$20:$TV$57,MATCH($A42,'HB_6-7'!$A$20:$A$57,0),MATCH($A$4,'HB_6-7'!$C$14:$TV$14,0)+MATCH(L$12,'HB_6-7'!$C$15:$BD$15,0)+MATCH(R$14,'HB_6-7'!$C$16:$T$16,0)+MATCH("Eintritte",'HB_6-7'!$C$17:$H$17,0)+COLUMN()-21)</f>
        <v>1414</v>
      </c>
      <c r="S42" s="132">
        <f>INDEX('HB_6-7'!$C$20:$TV$57,MATCH($A42,'HB_6-7'!$A$20:$A$57,0),MATCH($A$4,'HB_6-7'!$C$14:$TV$14,0)+MATCH(L$12,'HB_6-7'!$C$15:$BD$15,0)+MATCH(R$14,'HB_6-7'!$C$16:$T$16,0)+MATCH("Eintritte",'HB_6-7'!$C$17:$H$17,0)+COLUMN()-21)</f>
        <v>4490</v>
      </c>
      <c r="T42" s="136">
        <f>INDEX('HB_6-7'!$C$20:$TV$57,MATCH($A42,'HB_6-7'!$A$20:$A$57,0),MATCH($A$4,'HB_6-7'!$C$14:$TV$14,0)+MATCH(L$12,'HB_6-7'!$C$15:$BD$15,0)+MATCH(R$14,'HB_6-7'!$C$16:$T$16,0)+MATCH("Eintritte",'HB_6-7'!$C$17:$H$17,0)+COLUMN()-21)</f>
        <v>-1.1231006386258533</v>
      </c>
      <c r="U42" s="132">
        <f>INDEX('HB_6-7'!$C$20:$TV$57,MATCH($A42,'HB_6-7'!$A$20:$A$57,0),MATCH($A$4,'HB_6-7'!$C$14:$TV$14,0)+MATCH(U$12,'HB_6-7'!$C$15:$BD$15,0)+MATCH(U$13,'HB_6-7'!$C$16:$T$16,0)+MATCH("Eintritte",'HB_6-7'!$C$17:$H$17,0)+COLUMN()-24)</f>
        <v>115</v>
      </c>
      <c r="V42" s="132">
        <f>INDEX('HB_6-7'!$C$20:$TV$57,MATCH($A42,'HB_6-7'!$A$20:$A$57,0),MATCH($A$4,'HB_6-7'!$C$14:$TV$14,0)+MATCH(U$12,'HB_6-7'!$C$15:$BD$15,0)+MATCH(U$13,'HB_6-7'!$C$16:$T$16,0)+MATCH("Eintritte",'HB_6-7'!$C$17:$H$17,0)+COLUMN()-24)</f>
        <v>669</v>
      </c>
      <c r="W42" s="135">
        <f>INDEX('HB_6-7'!$C$20:$TV$57,MATCH($A42,'HB_6-7'!$A$20:$A$57,0),MATCH($A$4,'HB_6-7'!$C$14:$TV$14,0)+MATCH(U$12,'HB_6-7'!$C$15:$BD$15,0)+MATCH(U$13,'HB_6-7'!$C$16:$T$16,0)+MATCH("Eintritte",'HB_6-7'!$C$17:$H$17,0)+COLUMN()-24)</f>
        <v>3.560371517027864</v>
      </c>
      <c r="X42" s="134">
        <f>INDEX('HB_6-7'!$C$20:$TV$57,MATCH($A42,'HB_6-7'!$A$20:$A$57,0),MATCH($A$4,'HB_6-7'!$C$14:$TV$14,0)+MATCH(U$12,'HB_6-7'!$C$15:$BD$15,0)+MATCH(X$14,'HB_6-7'!$C$16:$T$16,0)+MATCH("Eintritte",'HB_6-7'!$C$17:$H$17,0)+COLUMN()-27)</f>
        <v>22</v>
      </c>
      <c r="Y42" s="132">
        <f>INDEX('HB_6-7'!$C$20:$TV$57,MATCH($A42,'HB_6-7'!$A$20:$A$57,0),MATCH($A$4,'HB_6-7'!$C$14:$TV$14,0)+MATCH(U$12,'HB_6-7'!$C$15:$BD$15,0)+MATCH(X$14,'HB_6-7'!$C$16:$T$16,0)+MATCH("Eintritte",'HB_6-7'!$C$17:$H$17,0)+COLUMN()-27)</f>
        <v>134</v>
      </c>
      <c r="Z42" s="135">
        <f>INDEX('HB_6-7'!$C$20:$TV$57,MATCH($A42,'HB_6-7'!$A$20:$A$57,0),MATCH($A$4,'HB_6-7'!$C$14:$TV$14,0)+MATCH(U$12,'HB_6-7'!$C$15:$BD$15,0)+MATCH(X$14,'HB_6-7'!$C$16:$T$16,0)+MATCH("Eintritte",'HB_6-7'!$C$17:$H$17,0)+COLUMN()-27)</f>
        <v>1.5151515151515151</v>
      </c>
      <c r="AA42" s="134">
        <f>INDEX('HB_6-7'!$C$20:$TV$57,MATCH($A42,'HB_6-7'!$A$20:$A$57,0),MATCH($A$4,'HB_6-7'!$C$14:$TV$14,0)+MATCH(U$12,'HB_6-7'!$C$15:$BD$15,0)+MATCH(AA$14,'HB_6-7'!$C$16:$T$16,0)+MATCH("Eintritte",'HB_6-7'!$C$17:$H$17,0)+COLUMN()-30)</f>
        <v>93</v>
      </c>
      <c r="AB42" s="132">
        <f>INDEX('HB_6-7'!$C$20:$TV$57,MATCH($A42,'HB_6-7'!$A$20:$A$57,0),MATCH($A$4,'HB_6-7'!$C$14:$TV$14,0)+MATCH(U$12,'HB_6-7'!$C$15:$BD$15,0)+MATCH(AA$14,'HB_6-7'!$C$16:$T$16,0)+MATCH("Eintritte",'HB_6-7'!$C$17:$H$17,0)+COLUMN()-30)</f>
        <v>535</v>
      </c>
      <c r="AC42" s="136">
        <f>INDEX('HB_6-7'!$C$20:$TV$57,MATCH($A42,'HB_6-7'!$A$20:$A$57,0),MATCH($A$4,'HB_6-7'!$C$14:$TV$14,0)+MATCH(U$12,'HB_6-7'!$C$15:$BD$15,0)+MATCH(AA$14,'HB_6-7'!$C$16:$T$16,0)+MATCH("Eintritte",'HB_6-7'!$C$17:$H$17,0)+COLUMN()-30)</f>
        <v>4.0856031128404666</v>
      </c>
    </row>
    <row r="43" spans="1:29" ht="15" customHeight="1" x14ac:dyDescent="0.2">
      <c r="A43" s="323" t="s">
        <v>50</v>
      </c>
      <c r="B43" s="388"/>
      <c r="C43" s="97">
        <f>INDEX('HB_6-7'!$C$20:$TV$57,MATCH($A43,'HB_6-7'!$A$20:$A$57,0),MATCH($A$4,'HB_6-7'!$C$14:$TV$14,0)+MATCH(C$11,'HB_6-7'!$C$15:$BD$15,0)+MATCH(C$13,'HB_6-7'!$C$16:$T$16,0)+MATCH("Eintritte",'HB_6-7'!$C$17:$H$17,0)+COLUMN()-6)</f>
        <v>487</v>
      </c>
      <c r="D43" s="97">
        <f>INDEX('HB_6-7'!$C$20:$TV$57,MATCH($A43,'HB_6-7'!$A$20:$A$57,0),MATCH($A$4,'HB_6-7'!$C$14:$TV$14,0)+MATCH(C$11,'HB_6-7'!$C$15:$BD$15,0)+MATCH(C$13,'HB_6-7'!$C$16:$T$16,0)+MATCH("Eintritte",'HB_6-7'!$C$17:$H$17,0)+COLUMN()-6)</f>
        <v>1589</v>
      </c>
      <c r="E43" s="125">
        <f>INDEX('HB_6-7'!$C$20:$TV$57,MATCH($A43,'HB_6-7'!$A$20:$A$57,0),MATCH($A$4,'HB_6-7'!$C$14:$TV$14,0)+MATCH(C$11,'HB_6-7'!$C$15:$BD$15,0)+MATCH(C$13,'HB_6-7'!$C$16:$T$16,0)+MATCH("Eintritte",'HB_6-7'!$C$17:$H$17,0)+COLUMN()-6)</f>
        <v>4.3335521996060411</v>
      </c>
      <c r="F43" s="96">
        <f>INDEX('HB_6-7'!$C$20:$TV$57,MATCH($A43,'HB_6-7'!$A$20:$A$57,0),MATCH($A$4,'HB_6-7'!$C$14:$TV$14,0)+MATCH(C$11,'HB_6-7'!$C$15:$BD$15,0)+MATCH(F$14,'HB_6-7'!$C$16:$T$16,0)+MATCH("Eintritte",'HB_6-7'!$C$17:$H$17,0)+COLUMN()-9)</f>
        <v>479</v>
      </c>
      <c r="G43" s="97">
        <f>INDEX('HB_6-7'!$C$20:$TV$57,MATCH($A43,'HB_6-7'!$A$20:$A$57,0),MATCH($A$4,'HB_6-7'!$C$14:$TV$14,0)+MATCH(C$11,'HB_6-7'!$C$15:$BD$15,0)+MATCH(F$14,'HB_6-7'!$C$16:$T$16,0)+MATCH("Eintritte",'HB_6-7'!$C$17:$H$17,0)+COLUMN()-9)</f>
        <v>1569</v>
      </c>
      <c r="H43" s="137">
        <f>INDEX('HB_6-7'!$C$20:$TV$57,MATCH($A43,'HB_6-7'!$A$20:$A$57,0),MATCH($A$4,'HB_6-7'!$C$14:$TV$14,0)+MATCH(C$11,'HB_6-7'!$C$15:$BD$15,0)+MATCH(F$14,'HB_6-7'!$C$16:$T$16,0)+MATCH("Eintritte",'HB_6-7'!$C$17:$H$17,0)+COLUMN()-9)</f>
        <v>3.9761431411530817</v>
      </c>
      <c r="I43" s="96">
        <f>INDEX('HB_6-7'!$C$20:$TV$57,MATCH($A43,'HB_6-7'!$A$20:$A$57,0),MATCH($A$4,'HB_6-7'!$C$14:$TV$14,0)+MATCH(C$11,'HB_6-7'!$C$15:$BD$15,0)+MATCH(I$14,'HB_6-7'!$C$16:$T$16,0)+MATCH("Eintritte",'HB_6-7'!$C$17:$H$17,0)+COLUMN()-12)</f>
        <v>8</v>
      </c>
      <c r="J43" s="97">
        <f>INDEX('HB_6-7'!$C$20:$TV$57,MATCH($A43,'HB_6-7'!$A$20:$A$57,0),MATCH($A$4,'HB_6-7'!$C$14:$TV$14,0)+MATCH(C$11,'HB_6-7'!$C$15:$BD$15,0)+MATCH(I$14,'HB_6-7'!$C$16:$T$16,0)+MATCH("Eintritte",'HB_6-7'!$C$17:$H$17,0)+COLUMN()-12)</f>
        <v>20</v>
      </c>
      <c r="K43" s="138">
        <f>INDEX('HB_6-7'!$C$20:$TV$57,MATCH($A43,'HB_6-7'!$A$20:$A$57,0),MATCH($A$4,'HB_6-7'!$C$14:$TV$14,0)+MATCH(C$11,'HB_6-7'!$C$15:$BD$15,0)+MATCH(I$14,'HB_6-7'!$C$16:$T$16,0)+MATCH("Eintritte",'HB_6-7'!$C$17:$H$17,0)+COLUMN()-12)</f>
        <v>42.857142857142854</v>
      </c>
      <c r="L43" s="97">
        <f>INDEX('HB_6-7'!$C$20:$TV$57,MATCH($A43,'HB_6-7'!$A$20:$A$57,0),MATCH($A$4,'HB_6-7'!$C$14:$TV$14,0)+MATCH(L$12,'HB_6-7'!$C$15:$BD$15,0)+MATCH(L$13,'HB_6-7'!$C$16:$T$16,0)+MATCH("Eintritte",'HB_6-7'!$C$17:$H$17,0)+COLUMN()-15)</f>
        <v>487</v>
      </c>
      <c r="M43" s="97">
        <f>INDEX('HB_6-7'!$C$20:$TV$57,MATCH($A43,'HB_6-7'!$A$20:$A$57,0),MATCH($A$4,'HB_6-7'!$C$14:$TV$14,0)+MATCH(L$12,'HB_6-7'!$C$15:$BD$15,0)+MATCH(L$13,'HB_6-7'!$C$16:$T$16,0)+MATCH("Eintritte",'HB_6-7'!$C$17:$H$17,0)+COLUMN()-15)</f>
        <v>1589</v>
      </c>
      <c r="N43" s="137">
        <f>INDEX('HB_6-7'!$C$20:$TV$57,MATCH($A43,'HB_6-7'!$A$20:$A$57,0),MATCH($A$4,'HB_6-7'!$C$14:$TV$14,0)+MATCH(L$12,'HB_6-7'!$C$15:$BD$15,0)+MATCH(L$13,'HB_6-7'!$C$16:$T$16,0)+MATCH("Eintritte",'HB_6-7'!$C$17:$H$17,0)+COLUMN()-15)</f>
        <v>4.3335521996060411</v>
      </c>
      <c r="O43" s="96">
        <f>INDEX('HB_6-7'!$C$20:$TV$57,MATCH($A43,'HB_6-7'!$A$20:$A$57,0),MATCH($A$4,'HB_6-7'!$C$14:$TV$14,0)+MATCH(L$12,'HB_6-7'!$C$15:$BD$15,0)+MATCH(O$14,'HB_6-7'!$C$16:$T$16,0)+MATCH("Eintritte",'HB_6-7'!$C$17:$H$17,0)+COLUMN()-18)</f>
        <v>479</v>
      </c>
      <c r="P43" s="97">
        <f>INDEX('HB_6-7'!$C$20:$TV$57,MATCH($A43,'HB_6-7'!$A$20:$A$57,0),MATCH($A$4,'HB_6-7'!$C$14:$TV$14,0)+MATCH(L$12,'HB_6-7'!$C$15:$BD$15,0)+MATCH(O$14,'HB_6-7'!$C$16:$T$16,0)+MATCH("Eintritte",'HB_6-7'!$C$17:$H$17,0)+COLUMN()-18)</f>
        <v>1569</v>
      </c>
      <c r="Q43" s="137">
        <f>INDEX('HB_6-7'!$C$20:$TV$57,MATCH($A43,'HB_6-7'!$A$20:$A$57,0),MATCH($A$4,'HB_6-7'!$C$14:$TV$14,0)+MATCH(L$12,'HB_6-7'!$C$15:$BD$15,0)+MATCH(O$14,'HB_6-7'!$C$16:$T$16,0)+MATCH("Eintritte",'HB_6-7'!$C$17:$H$17,0)+COLUMN()-18)</f>
        <v>3.9761431411530817</v>
      </c>
      <c r="R43" s="96">
        <f>INDEX('HB_6-7'!$C$20:$TV$57,MATCH($A43,'HB_6-7'!$A$20:$A$57,0),MATCH($A$4,'HB_6-7'!$C$14:$TV$14,0)+MATCH(L$12,'HB_6-7'!$C$15:$BD$15,0)+MATCH(R$14,'HB_6-7'!$C$16:$T$16,0)+MATCH("Eintritte",'HB_6-7'!$C$17:$H$17,0)+COLUMN()-21)</f>
        <v>8</v>
      </c>
      <c r="S43" s="97">
        <f>INDEX('HB_6-7'!$C$20:$TV$57,MATCH($A43,'HB_6-7'!$A$20:$A$57,0),MATCH($A$4,'HB_6-7'!$C$14:$TV$14,0)+MATCH(L$12,'HB_6-7'!$C$15:$BD$15,0)+MATCH(R$14,'HB_6-7'!$C$16:$T$16,0)+MATCH("Eintritte",'HB_6-7'!$C$17:$H$17,0)+COLUMN()-21)</f>
        <v>20</v>
      </c>
      <c r="T43" s="138">
        <f>INDEX('HB_6-7'!$C$20:$TV$57,MATCH($A43,'HB_6-7'!$A$20:$A$57,0),MATCH($A$4,'HB_6-7'!$C$14:$TV$14,0)+MATCH(L$12,'HB_6-7'!$C$15:$BD$15,0)+MATCH(R$14,'HB_6-7'!$C$16:$T$16,0)+MATCH("Eintritte",'HB_6-7'!$C$17:$H$17,0)+COLUMN()-21)</f>
        <v>42.857142857142854</v>
      </c>
      <c r="U43" s="97">
        <f>INDEX('HB_6-7'!$C$20:$TV$57,MATCH($A43,'HB_6-7'!$A$20:$A$57,0),MATCH($A$4,'HB_6-7'!$C$14:$TV$14,0)+MATCH(U$12,'HB_6-7'!$C$15:$BD$15,0)+MATCH(U$13,'HB_6-7'!$C$16:$T$16,0)+MATCH("Eintritte",'HB_6-7'!$C$17:$H$17,0)+COLUMN()-24)</f>
        <v>0</v>
      </c>
      <c r="V43" s="97">
        <f>INDEX('HB_6-7'!$C$20:$TV$57,MATCH($A43,'HB_6-7'!$A$20:$A$57,0),MATCH($A$4,'HB_6-7'!$C$14:$TV$14,0)+MATCH(U$12,'HB_6-7'!$C$15:$BD$15,0)+MATCH(U$13,'HB_6-7'!$C$16:$T$16,0)+MATCH("Eintritte",'HB_6-7'!$C$17:$H$17,0)+COLUMN()-24)</f>
        <v>0</v>
      </c>
      <c r="W43" s="137" t="str">
        <f>INDEX('HB_6-7'!$C$20:$TV$57,MATCH($A43,'HB_6-7'!$A$20:$A$57,0),MATCH($A$4,'HB_6-7'!$C$14:$TV$14,0)+MATCH(U$12,'HB_6-7'!$C$15:$BD$15,0)+MATCH(U$13,'HB_6-7'!$C$16:$T$16,0)+MATCH("Eintritte",'HB_6-7'!$C$17:$H$17,0)+COLUMN()-24)</f>
        <v>X</v>
      </c>
      <c r="X43" s="96">
        <f>INDEX('HB_6-7'!$C$20:$TV$57,MATCH($A43,'HB_6-7'!$A$20:$A$57,0),MATCH($A$4,'HB_6-7'!$C$14:$TV$14,0)+MATCH(U$12,'HB_6-7'!$C$15:$BD$15,0)+MATCH(X$14,'HB_6-7'!$C$16:$T$16,0)+MATCH("Eintritte",'HB_6-7'!$C$17:$H$17,0)+COLUMN()-27)</f>
        <v>0</v>
      </c>
      <c r="Y43" s="97">
        <f>INDEX('HB_6-7'!$C$20:$TV$57,MATCH($A43,'HB_6-7'!$A$20:$A$57,0),MATCH($A$4,'HB_6-7'!$C$14:$TV$14,0)+MATCH(U$12,'HB_6-7'!$C$15:$BD$15,0)+MATCH(X$14,'HB_6-7'!$C$16:$T$16,0)+MATCH("Eintritte",'HB_6-7'!$C$17:$H$17,0)+COLUMN()-27)</f>
        <v>0</v>
      </c>
      <c r="Z43" s="137" t="str">
        <f>INDEX('HB_6-7'!$C$20:$TV$57,MATCH($A43,'HB_6-7'!$A$20:$A$57,0),MATCH($A$4,'HB_6-7'!$C$14:$TV$14,0)+MATCH(U$12,'HB_6-7'!$C$15:$BD$15,0)+MATCH(X$14,'HB_6-7'!$C$16:$T$16,0)+MATCH("Eintritte",'HB_6-7'!$C$17:$H$17,0)+COLUMN()-27)</f>
        <v>X</v>
      </c>
      <c r="AA43" s="96">
        <f>INDEX('HB_6-7'!$C$20:$TV$57,MATCH($A43,'HB_6-7'!$A$20:$A$57,0),MATCH($A$4,'HB_6-7'!$C$14:$TV$14,0)+MATCH(U$12,'HB_6-7'!$C$15:$BD$15,0)+MATCH(AA$14,'HB_6-7'!$C$16:$T$16,0)+MATCH("Eintritte",'HB_6-7'!$C$17:$H$17,0)+COLUMN()-30)</f>
        <v>0</v>
      </c>
      <c r="AB43" s="97">
        <f>INDEX('HB_6-7'!$C$20:$TV$57,MATCH($A43,'HB_6-7'!$A$20:$A$57,0),MATCH($A$4,'HB_6-7'!$C$14:$TV$14,0)+MATCH(U$12,'HB_6-7'!$C$15:$BD$15,0)+MATCH(AA$14,'HB_6-7'!$C$16:$T$16,0)+MATCH("Eintritte",'HB_6-7'!$C$17:$H$17,0)+COLUMN()-30)</f>
        <v>0</v>
      </c>
      <c r="AC43" s="138" t="str">
        <f>INDEX('HB_6-7'!$C$20:$TV$57,MATCH($A43,'HB_6-7'!$A$20:$A$57,0),MATCH($A$4,'HB_6-7'!$C$14:$TV$14,0)+MATCH(U$12,'HB_6-7'!$C$15:$BD$15,0)+MATCH(AA$14,'HB_6-7'!$C$16:$T$16,0)+MATCH("Eintritte",'HB_6-7'!$C$17:$H$17,0)+COLUMN()-30)</f>
        <v>X</v>
      </c>
    </row>
    <row r="44" spans="1:29" ht="15" customHeight="1" x14ac:dyDescent="0.2">
      <c r="A44" s="327" t="s">
        <v>44</v>
      </c>
      <c r="B44" s="393"/>
      <c r="C44" s="97">
        <f>INDEX('HB_6-7'!$C$20:$TV$57,MATCH($A44,'HB_6-7'!$A$20:$A$57,0),MATCH($A$4,'HB_6-7'!$C$14:$TV$14,0)+MATCH(C$11,'HB_6-7'!$C$15:$BD$15,0)+MATCH(C$13,'HB_6-7'!$C$16:$T$16,0)+MATCH("Eintritte",'HB_6-7'!$C$17:$H$17,0)+COLUMN()-6)</f>
        <v>322</v>
      </c>
      <c r="D44" s="97">
        <f>INDEX('HB_6-7'!$C$20:$TV$57,MATCH($A44,'HB_6-7'!$A$20:$A$57,0),MATCH($A$4,'HB_6-7'!$C$14:$TV$14,0)+MATCH(C$11,'HB_6-7'!$C$15:$BD$15,0)+MATCH(C$13,'HB_6-7'!$C$16:$T$16,0)+MATCH("Eintritte",'HB_6-7'!$C$17:$H$17,0)+COLUMN()-6)</f>
        <v>1603</v>
      </c>
      <c r="E44" s="125">
        <f>INDEX('HB_6-7'!$C$20:$TV$57,MATCH($A44,'HB_6-7'!$A$20:$A$57,0),MATCH($A$4,'HB_6-7'!$C$14:$TV$14,0)+MATCH(C$11,'HB_6-7'!$C$15:$BD$15,0)+MATCH(C$13,'HB_6-7'!$C$16:$T$16,0)+MATCH("Eintritte",'HB_6-7'!$C$17:$H$17,0)+COLUMN()-6)</f>
        <v>4.1585445094217022</v>
      </c>
      <c r="F44" s="96" t="str">
        <f>INDEX('HB_6-7'!$C$20:$TV$57,MATCH($A44,'HB_6-7'!$A$20:$A$57,0),MATCH($A$4,'HB_6-7'!$C$14:$TV$14,0)+MATCH(C$11,'HB_6-7'!$C$15:$BD$15,0)+MATCH(F$14,'HB_6-7'!$C$16:$T$16,0)+MATCH("Eintritte",'HB_6-7'!$C$17:$H$17,0)+COLUMN()-9)</f>
        <v>*</v>
      </c>
      <c r="G44" s="97">
        <f>INDEX('HB_6-7'!$C$20:$TV$57,MATCH($A44,'HB_6-7'!$A$20:$A$57,0),MATCH($A$4,'HB_6-7'!$C$14:$TV$14,0)+MATCH(C$11,'HB_6-7'!$C$15:$BD$15,0)+MATCH(F$14,'HB_6-7'!$C$16:$T$16,0)+MATCH("Eintritte",'HB_6-7'!$C$17:$H$17,0)+COLUMN()-9)</f>
        <v>309</v>
      </c>
      <c r="H44" s="137">
        <f>INDEX('HB_6-7'!$C$20:$TV$57,MATCH($A44,'HB_6-7'!$A$20:$A$57,0),MATCH($A$4,'HB_6-7'!$C$14:$TV$14,0)+MATCH(C$11,'HB_6-7'!$C$15:$BD$15,0)+MATCH(F$14,'HB_6-7'!$C$16:$T$16,0)+MATCH("Eintritte",'HB_6-7'!$C$17:$H$17,0)+COLUMN()-9)</f>
        <v>-3.4375000000000004</v>
      </c>
      <c r="I44" s="96" t="str">
        <f>INDEX('HB_6-7'!$C$20:$TV$57,MATCH($A44,'HB_6-7'!$A$20:$A$57,0),MATCH($A$4,'HB_6-7'!$C$14:$TV$14,0)+MATCH(C$11,'HB_6-7'!$C$15:$BD$15,0)+MATCH(I$14,'HB_6-7'!$C$16:$T$16,0)+MATCH("Eintritte",'HB_6-7'!$C$17:$H$17,0)+COLUMN()-12)</f>
        <v>*</v>
      </c>
      <c r="J44" s="97">
        <f>INDEX('HB_6-7'!$C$20:$TV$57,MATCH($A44,'HB_6-7'!$A$20:$A$57,0),MATCH($A$4,'HB_6-7'!$C$14:$TV$14,0)+MATCH(C$11,'HB_6-7'!$C$15:$BD$15,0)+MATCH(I$14,'HB_6-7'!$C$16:$T$16,0)+MATCH("Eintritte",'HB_6-7'!$C$17:$H$17,0)+COLUMN()-12)</f>
        <v>1294</v>
      </c>
      <c r="K44" s="138">
        <f>INDEX('HB_6-7'!$C$20:$TV$57,MATCH($A44,'HB_6-7'!$A$20:$A$57,0),MATCH($A$4,'HB_6-7'!$C$14:$TV$14,0)+MATCH(C$11,'HB_6-7'!$C$15:$BD$15,0)+MATCH(I$14,'HB_6-7'!$C$16:$T$16,0)+MATCH("Eintritte",'HB_6-7'!$C$17:$H$17,0)+COLUMN()-12)</f>
        <v>6.1525840853158327</v>
      </c>
      <c r="L44" s="97">
        <f>INDEX('HB_6-7'!$C$20:$TV$57,MATCH($A44,'HB_6-7'!$A$20:$A$57,0),MATCH($A$4,'HB_6-7'!$C$14:$TV$14,0)+MATCH(L$12,'HB_6-7'!$C$15:$BD$15,0)+MATCH(L$13,'HB_6-7'!$C$16:$T$16,0)+MATCH("Eintritte",'HB_6-7'!$C$17:$H$17,0)+COLUMN()-15)</f>
        <v>207</v>
      </c>
      <c r="M44" s="97">
        <f>INDEX('HB_6-7'!$C$20:$TV$57,MATCH($A44,'HB_6-7'!$A$20:$A$57,0),MATCH($A$4,'HB_6-7'!$C$14:$TV$14,0)+MATCH(L$12,'HB_6-7'!$C$15:$BD$15,0)+MATCH(L$13,'HB_6-7'!$C$16:$T$16,0)+MATCH("Eintritte",'HB_6-7'!$C$17:$H$17,0)+COLUMN()-15)</f>
        <v>934</v>
      </c>
      <c r="N44" s="137">
        <f>INDEX('HB_6-7'!$C$20:$TV$57,MATCH($A44,'HB_6-7'!$A$20:$A$57,0),MATCH($A$4,'HB_6-7'!$C$14:$TV$14,0)+MATCH(L$12,'HB_6-7'!$C$15:$BD$15,0)+MATCH(L$13,'HB_6-7'!$C$16:$T$16,0)+MATCH("Eintritte",'HB_6-7'!$C$17:$H$17,0)+COLUMN()-15)</f>
        <v>4.591265397536394</v>
      </c>
      <c r="O44" s="96" t="str">
        <f>INDEX('HB_6-7'!$C$20:$TV$57,MATCH($A44,'HB_6-7'!$A$20:$A$57,0),MATCH($A$4,'HB_6-7'!$C$14:$TV$14,0)+MATCH(L$12,'HB_6-7'!$C$15:$BD$15,0)+MATCH(O$14,'HB_6-7'!$C$16:$T$16,0)+MATCH("Eintritte",'HB_6-7'!$C$17:$H$17,0)+COLUMN()-18)</f>
        <v>*</v>
      </c>
      <c r="P44" s="97">
        <f>INDEX('HB_6-7'!$C$20:$TV$57,MATCH($A44,'HB_6-7'!$A$20:$A$57,0),MATCH($A$4,'HB_6-7'!$C$14:$TV$14,0)+MATCH(L$12,'HB_6-7'!$C$15:$BD$15,0)+MATCH(O$14,'HB_6-7'!$C$16:$T$16,0)+MATCH("Eintritte",'HB_6-7'!$C$17:$H$17,0)+COLUMN()-18)</f>
        <v>175</v>
      </c>
      <c r="Q44" s="137">
        <f>INDEX('HB_6-7'!$C$20:$TV$57,MATCH($A44,'HB_6-7'!$A$20:$A$57,0),MATCH($A$4,'HB_6-7'!$C$14:$TV$14,0)+MATCH(L$12,'HB_6-7'!$C$15:$BD$15,0)+MATCH(O$14,'HB_6-7'!$C$16:$T$16,0)+MATCH("Eintritte",'HB_6-7'!$C$17:$H$17,0)+COLUMN()-18)</f>
        <v>-6.9148936170212769</v>
      </c>
      <c r="R44" s="96" t="str">
        <f>INDEX('HB_6-7'!$C$20:$TV$57,MATCH($A44,'HB_6-7'!$A$20:$A$57,0),MATCH($A$4,'HB_6-7'!$C$14:$TV$14,0)+MATCH(L$12,'HB_6-7'!$C$15:$BD$15,0)+MATCH(R$14,'HB_6-7'!$C$16:$T$16,0)+MATCH("Eintritte",'HB_6-7'!$C$17:$H$17,0)+COLUMN()-21)</f>
        <v>*</v>
      </c>
      <c r="S44" s="97">
        <f>INDEX('HB_6-7'!$C$20:$TV$57,MATCH($A44,'HB_6-7'!$A$20:$A$57,0),MATCH($A$4,'HB_6-7'!$C$14:$TV$14,0)+MATCH(L$12,'HB_6-7'!$C$15:$BD$15,0)+MATCH(R$14,'HB_6-7'!$C$16:$T$16,0)+MATCH("Eintritte",'HB_6-7'!$C$17:$H$17,0)+COLUMN()-21)</f>
        <v>759</v>
      </c>
      <c r="T44" s="138">
        <f>INDEX('HB_6-7'!$C$20:$TV$57,MATCH($A44,'HB_6-7'!$A$20:$A$57,0),MATCH($A$4,'HB_6-7'!$C$14:$TV$14,0)+MATCH(L$12,'HB_6-7'!$C$15:$BD$15,0)+MATCH(R$14,'HB_6-7'!$C$16:$T$16,0)+MATCH("Eintritte",'HB_6-7'!$C$17:$H$17,0)+COLUMN()-21)</f>
        <v>7.6595744680851059</v>
      </c>
      <c r="U44" s="97">
        <f>INDEX('HB_6-7'!$C$20:$TV$57,MATCH($A44,'HB_6-7'!$A$20:$A$57,0),MATCH($A$4,'HB_6-7'!$C$14:$TV$14,0)+MATCH(U$12,'HB_6-7'!$C$15:$BD$15,0)+MATCH(U$13,'HB_6-7'!$C$16:$T$16,0)+MATCH("Eintritte",'HB_6-7'!$C$17:$H$17,0)+COLUMN()-24)</f>
        <v>115</v>
      </c>
      <c r="V44" s="97">
        <f>INDEX('HB_6-7'!$C$20:$TV$57,MATCH($A44,'HB_6-7'!$A$20:$A$57,0),MATCH($A$4,'HB_6-7'!$C$14:$TV$14,0)+MATCH(U$12,'HB_6-7'!$C$15:$BD$15,0)+MATCH(U$13,'HB_6-7'!$C$16:$T$16,0)+MATCH("Eintritte",'HB_6-7'!$C$17:$H$17,0)+COLUMN()-24)</f>
        <v>669</v>
      </c>
      <c r="W44" s="137">
        <f>INDEX('HB_6-7'!$C$20:$TV$57,MATCH($A44,'HB_6-7'!$A$20:$A$57,0),MATCH($A$4,'HB_6-7'!$C$14:$TV$14,0)+MATCH(U$12,'HB_6-7'!$C$15:$BD$15,0)+MATCH(U$13,'HB_6-7'!$C$16:$T$16,0)+MATCH("Eintritte",'HB_6-7'!$C$17:$H$17,0)+COLUMN()-24)</f>
        <v>3.560371517027864</v>
      </c>
      <c r="X44" s="96">
        <f>INDEX('HB_6-7'!$C$20:$TV$57,MATCH($A44,'HB_6-7'!$A$20:$A$57,0),MATCH($A$4,'HB_6-7'!$C$14:$TV$14,0)+MATCH(U$12,'HB_6-7'!$C$15:$BD$15,0)+MATCH(X$14,'HB_6-7'!$C$16:$T$16,0)+MATCH("Eintritte",'HB_6-7'!$C$17:$H$17,0)+COLUMN()-27)</f>
        <v>22</v>
      </c>
      <c r="Y44" s="97">
        <f>INDEX('HB_6-7'!$C$20:$TV$57,MATCH($A44,'HB_6-7'!$A$20:$A$57,0),MATCH($A$4,'HB_6-7'!$C$14:$TV$14,0)+MATCH(U$12,'HB_6-7'!$C$15:$BD$15,0)+MATCH(X$14,'HB_6-7'!$C$16:$T$16,0)+MATCH("Eintritte",'HB_6-7'!$C$17:$H$17,0)+COLUMN()-27)</f>
        <v>134</v>
      </c>
      <c r="Z44" s="137">
        <f>INDEX('HB_6-7'!$C$20:$TV$57,MATCH($A44,'HB_6-7'!$A$20:$A$57,0),MATCH($A$4,'HB_6-7'!$C$14:$TV$14,0)+MATCH(U$12,'HB_6-7'!$C$15:$BD$15,0)+MATCH(X$14,'HB_6-7'!$C$16:$T$16,0)+MATCH("Eintritte",'HB_6-7'!$C$17:$H$17,0)+COLUMN()-27)</f>
        <v>1.5151515151515151</v>
      </c>
      <c r="AA44" s="96">
        <f>INDEX('HB_6-7'!$C$20:$TV$57,MATCH($A44,'HB_6-7'!$A$20:$A$57,0),MATCH($A$4,'HB_6-7'!$C$14:$TV$14,0)+MATCH(U$12,'HB_6-7'!$C$15:$BD$15,0)+MATCH(AA$14,'HB_6-7'!$C$16:$T$16,0)+MATCH("Eintritte",'HB_6-7'!$C$17:$H$17,0)+COLUMN()-30)</f>
        <v>93</v>
      </c>
      <c r="AB44" s="97">
        <f>INDEX('HB_6-7'!$C$20:$TV$57,MATCH($A44,'HB_6-7'!$A$20:$A$57,0),MATCH($A$4,'HB_6-7'!$C$14:$TV$14,0)+MATCH(U$12,'HB_6-7'!$C$15:$BD$15,0)+MATCH(AA$14,'HB_6-7'!$C$16:$T$16,0)+MATCH("Eintritte",'HB_6-7'!$C$17:$H$17,0)+COLUMN()-30)</f>
        <v>535</v>
      </c>
      <c r="AC44" s="138">
        <f>INDEX('HB_6-7'!$C$20:$TV$57,MATCH($A44,'HB_6-7'!$A$20:$A$57,0),MATCH($A$4,'HB_6-7'!$C$14:$TV$14,0)+MATCH(U$12,'HB_6-7'!$C$15:$BD$15,0)+MATCH(AA$14,'HB_6-7'!$C$16:$T$16,0)+MATCH("Eintritte",'HB_6-7'!$C$17:$H$17,0)+COLUMN()-30)</f>
        <v>4.0856031128404666</v>
      </c>
    </row>
    <row r="45" spans="1:29" ht="15" customHeight="1" x14ac:dyDescent="0.2">
      <c r="A45" s="327" t="s">
        <v>45</v>
      </c>
      <c r="B45" s="393"/>
      <c r="C45" s="97">
        <f>INDEX('HB_6-7'!$C$20:$TV$57,MATCH($A45,'HB_6-7'!$A$20:$A$57,0),MATCH($A$4,'HB_6-7'!$C$14:$TV$14,0)+MATCH(C$11,'HB_6-7'!$C$15:$BD$15,0)+MATCH(C$13,'HB_6-7'!$C$16:$T$16,0)+MATCH("Eintritte",'HB_6-7'!$C$17:$H$17,0)+COLUMN()-6)</f>
        <v>639</v>
      </c>
      <c r="D45" s="97">
        <f>INDEX('HB_6-7'!$C$20:$TV$57,MATCH($A45,'HB_6-7'!$A$20:$A$57,0),MATCH($A$4,'HB_6-7'!$C$14:$TV$14,0)+MATCH(C$11,'HB_6-7'!$C$15:$BD$15,0)+MATCH(C$13,'HB_6-7'!$C$16:$T$16,0)+MATCH("Eintritte",'HB_6-7'!$C$17:$H$17,0)+COLUMN()-6)</f>
        <v>1802</v>
      </c>
      <c r="E45" s="125">
        <f>INDEX('HB_6-7'!$C$20:$TV$57,MATCH($A45,'HB_6-7'!$A$20:$A$57,0),MATCH($A$4,'HB_6-7'!$C$14:$TV$14,0)+MATCH(C$11,'HB_6-7'!$C$15:$BD$15,0)+MATCH(C$13,'HB_6-7'!$C$16:$T$16,0)+MATCH("Eintritte",'HB_6-7'!$C$17:$H$17,0)+COLUMN()-6)</f>
        <v>2.619589977220957</v>
      </c>
      <c r="F45" s="96">
        <f>INDEX('HB_6-7'!$C$20:$TV$57,MATCH($A45,'HB_6-7'!$A$20:$A$57,0),MATCH($A$4,'HB_6-7'!$C$14:$TV$14,0)+MATCH(C$11,'HB_6-7'!$C$15:$BD$15,0)+MATCH(F$14,'HB_6-7'!$C$16:$T$16,0)+MATCH("Eintritte",'HB_6-7'!$C$17:$H$17,0)+COLUMN()-9)</f>
        <v>340</v>
      </c>
      <c r="G45" s="97">
        <f>INDEX('HB_6-7'!$C$20:$TV$57,MATCH($A45,'HB_6-7'!$A$20:$A$57,0),MATCH($A$4,'HB_6-7'!$C$14:$TV$14,0)+MATCH(C$11,'HB_6-7'!$C$15:$BD$15,0)+MATCH(F$14,'HB_6-7'!$C$16:$T$16,0)+MATCH("Eintritte",'HB_6-7'!$C$17:$H$17,0)+COLUMN()-9)</f>
        <v>980</v>
      </c>
      <c r="H45" s="137">
        <f>INDEX('HB_6-7'!$C$20:$TV$57,MATCH($A45,'HB_6-7'!$A$20:$A$57,0),MATCH($A$4,'HB_6-7'!$C$14:$TV$14,0)+MATCH(C$11,'HB_6-7'!$C$15:$BD$15,0)+MATCH(F$14,'HB_6-7'!$C$16:$T$16,0)+MATCH("Eintritte",'HB_6-7'!$C$17:$H$17,0)+COLUMN()-9)</f>
        <v>5.2631578947368416</v>
      </c>
      <c r="I45" s="96">
        <f>INDEX('HB_6-7'!$C$20:$TV$57,MATCH($A45,'HB_6-7'!$A$20:$A$57,0),MATCH($A$4,'HB_6-7'!$C$14:$TV$14,0)+MATCH(C$11,'HB_6-7'!$C$15:$BD$15,0)+MATCH(I$14,'HB_6-7'!$C$16:$T$16,0)+MATCH("Eintritte",'HB_6-7'!$C$17:$H$17,0)+COLUMN()-12)</f>
        <v>299</v>
      </c>
      <c r="J45" s="97">
        <f>INDEX('HB_6-7'!$C$20:$TV$57,MATCH($A45,'HB_6-7'!$A$20:$A$57,0),MATCH($A$4,'HB_6-7'!$C$14:$TV$14,0)+MATCH(C$11,'HB_6-7'!$C$15:$BD$15,0)+MATCH(I$14,'HB_6-7'!$C$16:$T$16,0)+MATCH("Eintritte",'HB_6-7'!$C$17:$H$17,0)+COLUMN()-12)</f>
        <v>822</v>
      </c>
      <c r="K45" s="138">
        <f>INDEX('HB_6-7'!$C$20:$TV$57,MATCH($A45,'HB_6-7'!$A$20:$A$57,0),MATCH($A$4,'HB_6-7'!$C$14:$TV$14,0)+MATCH(C$11,'HB_6-7'!$C$15:$BD$15,0)+MATCH(I$14,'HB_6-7'!$C$16:$T$16,0)+MATCH("Eintritte",'HB_6-7'!$C$17:$H$17,0)+COLUMN()-12)</f>
        <v>-0.36363636363636365</v>
      </c>
      <c r="L45" s="97">
        <f>INDEX('HB_6-7'!$C$20:$TV$57,MATCH($A45,'HB_6-7'!$A$20:$A$57,0),MATCH($A$4,'HB_6-7'!$C$14:$TV$14,0)+MATCH(L$12,'HB_6-7'!$C$15:$BD$15,0)+MATCH(L$13,'HB_6-7'!$C$16:$T$16,0)+MATCH("Eintritte",'HB_6-7'!$C$17:$H$17,0)+COLUMN()-15)</f>
        <v>639</v>
      </c>
      <c r="M45" s="97">
        <f>INDEX('HB_6-7'!$C$20:$TV$57,MATCH($A45,'HB_6-7'!$A$20:$A$57,0),MATCH($A$4,'HB_6-7'!$C$14:$TV$14,0)+MATCH(L$12,'HB_6-7'!$C$15:$BD$15,0)+MATCH(L$13,'HB_6-7'!$C$16:$T$16,0)+MATCH("Eintritte",'HB_6-7'!$C$17:$H$17,0)+COLUMN()-15)</f>
        <v>1802</v>
      </c>
      <c r="N45" s="137">
        <f>INDEX('HB_6-7'!$C$20:$TV$57,MATCH($A45,'HB_6-7'!$A$20:$A$57,0),MATCH($A$4,'HB_6-7'!$C$14:$TV$14,0)+MATCH(L$12,'HB_6-7'!$C$15:$BD$15,0)+MATCH(L$13,'HB_6-7'!$C$16:$T$16,0)+MATCH("Eintritte",'HB_6-7'!$C$17:$H$17,0)+COLUMN()-15)</f>
        <v>2.619589977220957</v>
      </c>
      <c r="O45" s="96">
        <f>INDEX('HB_6-7'!$C$20:$TV$57,MATCH($A45,'HB_6-7'!$A$20:$A$57,0),MATCH($A$4,'HB_6-7'!$C$14:$TV$14,0)+MATCH(L$12,'HB_6-7'!$C$15:$BD$15,0)+MATCH(O$14,'HB_6-7'!$C$16:$T$16,0)+MATCH("Eintritte",'HB_6-7'!$C$17:$H$17,0)+COLUMN()-18)</f>
        <v>340</v>
      </c>
      <c r="P45" s="97">
        <f>INDEX('HB_6-7'!$C$20:$TV$57,MATCH($A45,'HB_6-7'!$A$20:$A$57,0),MATCH($A$4,'HB_6-7'!$C$14:$TV$14,0)+MATCH(L$12,'HB_6-7'!$C$15:$BD$15,0)+MATCH(O$14,'HB_6-7'!$C$16:$T$16,0)+MATCH("Eintritte",'HB_6-7'!$C$17:$H$17,0)+COLUMN()-18)</f>
        <v>980</v>
      </c>
      <c r="Q45" s="137">
        <f>INDEX('HB_6-7'!$C$20:$TV$57,MATCH($A45,'HB_6-7'!$A$20:$A$57,0),MATCH($A$4,'HB_6-7'!$C$14:$TV$14,0)+MATCH(L$12,'HB_6-7'!$C$15:$BD$15,0)+MATCH(O$14,'HB_6-7'!$C$16:$T$16,0)+MATCH("Eintritte",'HB_6-7'!$C$17:$H$17,0)+COLUMN()-18)</f>
        <v>5.2631578947368416</v>
      </c>
      <c r="R45" s="96">
        <f>INDEX('HB_6-7'!$C$20:$TV$57,MATCH($A45,'HB_6-7'!$A$20:$A$57,0),MATCH($A$4,'HB_6-7'!$C$14:$TV$14,0)+MATCH(L$12,'HB_6-7'!$C$15:$BD$15,0)+MATCH(R$14,'HB_6-7'!$C$16:$T$16,0)+MATCH("Eintritte",'HB_6-7'!$C$17:$H$17,0)+COLUMN()-21)</f>
        <v>299</v>
      </c>
      <c r="S45" s="97">
        <f>INDEX('HB_6-7'!$C$20:$TV$57,MATCH($A45,'HB_6-7'!$A$20:$A$57,0),MATCH($A$4,'HB_6-7'!$C$14:$TV$14,0)+MATCH(L$12,'HB_6-7'!$C$15:$BD$15,0)+MATCH(R$14,'HB_6-7'!$C$16:$T$16,0)+MATCH("Eintritte",'HB_6-7'!$C$17:$H$17,0)+COLUMN()-21)</f>
        <v>822</v>
      </c>
      <c r="T45" s="138">
        <f>INDEX('HB_6-7'!$C$20:$TV$57,MATCH($A45,'HB_6-7'!$A$20:$A$57,0),MATCH($A$4,'HB_6-7'!$C$14:$TV$14,0)+MATCH(L$12,'HB_6-7'!$C$15:$BD$15,0)+MATCH(R$14,'HB_6-7'!$C$16:$T$16,0)+MATCH("Eintritte",'HB_6-7'!$C$17:$H$17,0)+COLUMN()-21)</f>
        <v>-0.36363636363636365</v>
      </c>
      <c r="U45" s="97">
        <f>INDEX('HB_6-7'!$C$20:$TV$57,MATCH($A45,'HB_6-7'!$A$20:$A$57,0),MATCH($A$4,'HB_6-7'!$C$14:$TV$14,0)+MATCH(U$12,'HB_6-7'!$C$15:$BD$15,0)+MATCH(U$13,'HB_6-7'!$C$16:$T$16,0)+MATCH("Eintritte",'HB_6-7'!$C$17:$H$17,0)+COLUMN()-24)</f>
        <v>0</v>
      </c>
      <c r="V45" s="97">
        <f>INDEX('HB_6-7'!$C$20:$TV$57,MATCH($A45,'HB_6-7'!$A$20:$A$57,0),MATCH($A$4,'HB_6-7'!$C$14:$TV$14,0)+MATCH(U$12,'HB_6-7'!$C$15:$BD$15,0)+MATCH(U$13,'HB_6-7'!$C$16:$T$16,0)+MATCH("Eintritte",'HB_6-7'!$C$17:$H$17,0)+COLUMN()-24)</f>
        <v>0</v>
      </c>
      <c r="W45" s="137" t="str">
        <f>INDEX('HB_6-7'!$C$20:$TV$57,MATCH($A45,'HB_6-7'!$A$20:$A$57,0),MATCH($A$4,'HB_6-7'!$C$14:$TV$14,0)+MATCH(U$12,'HB_6-7'!$C$15:$BD$15,0)+MATCH(U$13,'HB_6-7'!$C$16:$T$16,0)+MATCH("Eintritte",'HB_6-7'!$C$17:$H$17,0)+COLUMN()-24)</f>
        <v>X</v>
      </c>
      <c r="X45" s="96">
        <f>INDEX('HB_6-7'!$C$20:$TV$57,MATCH($A45,'HB_6-7'!$A$20:$A$57,0),MATCH($A$4,'HB_6-7'!$C$14:$TV$14,0)+MATCH(U$12,'HB_6-7'!$C$15:$BD$15,0)+MATCH(X$14,'HB_6-7'!$C$16:$T$16,0)+MATCH("Eintritte",'HB_6-7'!$C$17:$H$17,0)+COLUMN()-27)</f>
        <v>0</v>
      </c>
      <c r="Y45" s="97">
        <f>INDEX('HB_6-7'!$C$20:$TV$57,MATCH($A45,'HB_6-7'!$A$20:$A$57,0),MATCH($A$4,'HB_6-7'!$C$14:$TV$14,0)+MATCH(U$12,'HB_6-7'!$C$15:$BD$15,0)+MATCH(X$14,'HB_6-7'!$C$16:$T$16,0)+MATCH("Eintritte",'HB_6-7'!$C$17:$H$17,0)+COLUMN()-27)</f>
        <v>0</v>
      </c>
      <c r="Z45" s="137" t="str">
        <f>INDEX('HB_6-7'!$C$20:$TV$57,MATCH($A45,'HB_6-7'!$A$20:$A$57,0),MATCH($A$4,'HB_6-7'!$C$14:$TV$14,0)+MATCH(U$12,'HB_6-7'!$C$15:$BD$15,0)+MATCH(X$14,'HB_6-7'!$C$16:$T$16,0)+MATCH("Eintritte",'HB_6-7'!$C$17:$H$17,0)+COLUMN()-27)</f>
        <v>X</v>
      </c>
      <c r="AA45" s="96">
        <f>INDEX('HB_6-7'!$C$20:$TV$57,MATCH($A45,'HB_6-7'!$A$20:$A$57,0),MATCH($A$4,'HB_6-7'!$C$14:$TV$14,0)+MATCH(U$12,'HB_6-7'!$C$15:$BD$15,0)+MATCH(AA$14,'HB_6-7'!$C$16:$T$16,0)+MATCH("Eintritte",'HB_6-7'!$C$17:$H$17,0)+COLUMN()-30)</f>
        <v>0</v>
      </c>
      <c r="AB45" s="97">
        <f>INDEX('HB_6-7'!$C$20:$TV$57,MATCH($A45,'HB_6-7'!$A$20:$A$57,0),MATCH($A$4,'HB_6-7'!$C$14:$TV$14,0)+MATCH(U$12,'HB_6-7'!$C$15:$BD$15,0)+MATCH(AA$14,'HB_6-7'!$C$16:$T$16,0)+MATCH("Eintritte",'HB_6-7'!$C$17:$H$17,0)+COLUMN()-30)</f>
        <v>0</v>
      </c>
      <c r="AC45" s="138" t="str">
        <f>INDEX('HB_6-7'!$C$20:$TV$57,MATCH($A45,'HB_6-7'!$A$20:$A$57,0),MATCH($A$4,'HB_6-7'!$C$14:$TV$14,0)+MATCH(U$12,'HB_6-7'!$C$15:$BD$15,0)+MATCH(AA$14,'HB_6-7'!$C$16:$T$16,0)+MATCH("Eintritte",'HB_6-7'!$C$17:$H$17,0)+COLUMN()-30)</f>
        <v>X</v>
      </c>
    </row>
    <row r="46" spans="1:29" ht="15" customHeight="1" x14ac:dyDescent="0.2">
      <c r="A46" s="327" t="s">
        <v>105</v>
      </c>
      <c r="B46" s="393"/>
      <c r="C46" s="97">
        <f>INDEX('HB_6-7'!$C$20:$TV$57,MATCH($A46,'HB_6-7'!$A$20:$A$57,0),MATCH($A$4,'HB_6-7'!$C$14:$TV$14,0)+MATCH(C$11,'HB_6-7'!$C$15:$BD$15,0)+MATCH(C$13,'HB_6-7'!$C$16:$T$16,0)+MATCH("Eintritte",'HB_6-7'!$C$17:$H$17,0)+COLUMN()-6)</f>
        <v>197</v>
      </c>
      <c r="D46" s="97">
        <f>INDEX('HB_6-7'!$C$20:$TV$57,MATCH($A46,'HB_6-7'!$A$20:$A$57,0),MATCH($A$4,'HB_6-7'!$C$14:$TV$14,0)+MATCH(C$11,'HB_6-7'!$C$15:$BD$15,0)+MATCH(C$13,'HB_6-7'!$C$16:$T$16,0)+MATCH("Eintritte",'HB_6-7'!$C$17:$H$17,0)+COLUMN()-6)</f>
        <v>619</v>
      </c>
      <c r="E46" s="125">
        <f>INDEX('HB_6-7'!$C$20:$TV$57,MATCH($A46,'HB_6-7'!$A$20:$A$57,0),MATCH($A$4,'HB_6-7'!$C$14:$TV$14,0)+MATCH(C$11,'HB_6-7'!$C$15:$BD$15,0)+MATCH(C$13,'HB_6-7'!$C$16:$T$16,0)+MATCH("Eintritte",'HB_6-7'!$C$17:$H$17,0)+COLUMN()-6)</f>
        <v>-1.5898251192368837</v>
      </c>
      <c r="F46" s="96">
        <f>INDEX('HB_6-7'!$C$20:$TV$57,MATCH($A46,'HB_6-7'!$A$20:$A$57,0),MATCH($A$4,'HB_6-7'!$C$14:$TV$14,0)+MATCH(C$11,'HB_6-7'!$C$15:$BD$15,0)+MATCH(F$14,'HB_6-7'!$C$16:$T$16,0)+MATCH("Eintritte",'HB_6-7'!$C$17:$H$17,0)+COLUMN()-9)</f>
        <v>192</v>
      </c>
      <c r="G46" s="97">
        <f>INDEX('HB_6-7'!$C$20:$TV$57,MATCH($A46,'HB_6-7'!$A$20:$A$57,0),MATCH($A$4,'HB_6-7'!$C$14:$TV$14,0)+MATCH(C$11,'HB_6-7'!$C$15:$BD$15,0)+MATCH(F$14,'HB_6-7'!$C$16:$T$16,0)+MATCH("Eintritte",'HB_6-7'!$C$17:$H$17,0)+COLUMN()-9)</f>
        <v>604</v>
      </c>
      <c r="H46" s="137">
        <f>INDEX('HB_6-7'!$C$20:$TV$57,MATCH($A46,'HB_6-7'!$A$20:$A$57,0),MATCH($A$4,'HB_6-7'!$C$14:$TV$14,0)+MATCH(C$11,'HB_6-7'!$C$15:$BD$15,0)+MATCH(F$14,'HB_6-7'!$C$16:$T$16,0)+MATCH("Eintritte",'HB_6-7'!$C$17:$H$17,0)+COLUMN()-9)</f>
        <v>-1.788617886178862</v>
      </c>
      <c r="I46" s="96">
        <f>INDEX('HB_6-7'!$C$20:$TV$57,MATCH($A46,'HB_6-7'!$A$20:$A$57,0),MATCH($A$4,'HB_6-7'!$C$14:$TV$14,0)+MATCH(C$11,'HB_6-7'!$C$15:$BD$15,0)+MATCH(I$14,'HB_6-7'!$C$16:$T$16,0)+MATCH("Eintritte",'HB_6-7'!$C$17:$H$17,0)+COLUMN()-12)</f>
        <v>5</v>
      </c>
      <c r="J46" s="97">
        <f>INDEX('HB_6-7'!$C$20:$TV$57,MATCH($A46,'HB_6-7'!$A$20:$A$57,0),MATCH($A$4,'HB_6-7'!$C$14:$TV$14,0)+MATCH(C$11,'HB_6-7'!$C$15:$BD$15,0)+MATCH(I$14,'HB_6-7'!$C$16:$T$16,0)+MATCH("Eintritte",'HB_6-7'!$C$17:$H$17,0)+COLUMN()-12)</f>
        <v>15</v>
      </c>
      <c r="K46" s="138">
        <f>INDEX('HB_6-7'!$C$20:$TV$57,MATCH($A46,'HB_6-7'!$A$20:$A$57,0),MATCH($A$4,'HB_6-7'!$C$14:$TV$14,0)+MATCH(C$11,'HB_6-7'!$C$15:$BD$15,0)+MATCH(I$14,'HB_6-7'!$C$16:$T$16,0)+MATCH("Eintritte",'HB_6-7'!$C$17:$H$17,0)+COLUMN()-12)</f>
        <v>7.1428571428571423</v>
      </c>
      <c r="L46" s="97">
        <f>INDEX('HB_6-7'!$C$20:$TV$57,MATCH($A46,'HB_6-7'!$A$20:$A$57,0),MATCH($A$4,'HB_6-7'!$C$14:$TV$14,0)+MATCH(L$12,'HB_6-7'!$C$15:$BD$15,0)+MATCH(L$13,'HB_6-7'!$C$16:$T$16,0)+MATCH("Eintritte",'HB_6-7'!$C$17:$H$17,0)+COLUMN()-15)</f>
        <v>197</v>
      </c>
      <c r="M46" s="97">
        <f>INDEX('HB_6-7'!$C$20:$TV$57,MATCH($A46,'HB_6-7'!$A$20:$A$57,0),MATCH($A$4,'HB_6-7'!$C$14:$TV$14,0)+MATCH(L$12,'HB_6-7'!$C$15:$BD$15,0)+MATCH(L$13,'HB_6-7'!$C$16:$T$16,0)+MATCH("Eintritte",'HB_6-7'!$C$17:$H$17,0)+COLUMN()-15)</f>
        <v>619</v>
      </c>
      <c r="N46" s="137">
        <f>INDEX('HB_6-7'!$C$20:$TV$57,MATCH($A46,'HB_6-7'!$A$20:$A$57,0),MATCH($A$4,'HB_6-7'!$C$14:$TV$14,0)+MATCH(L$12,'HB_6-7'!$C$15:$BD$15,0)+MATCH(L$13,'HB_6-7'!$C$16:$T$16,0)+MATCH("Eintritte",'HB_6-7'!$C$17:$H$17,0)+COLUMN()-15)</f>
        <v>-1.5898251192368837</v>
      </c>
      <c r="O46" s="96">
        <f>INDEX('HB_6-7'!$C$20:$TV$57,MATCH($A46,'HB_6-7'!$A$20:$A$57,0),MATCH($A$4,'HB_6-7'!$C$14:$TV$14,0)+MATCH(L$12,'HB_6-7'!$C$15:$BD$15,0)+MATCH(O$14,'HB_6-7'!$C$16:$T$16,0)+MATCH("Eintritte",'HB_6-7'!$C$17:$H$17,0)+COLUMN()-18)</f>
        <v>192</v>
      </c>
      <c r="P46" s="97">
        <f>INDEX('HB_6-7'!$C$20:$TV$57,MATCH($A46,'HB_6-7'!$A$20:$A$57,0),MATCH($A$4,'HB_6-7'!$C$14:$TV$14,0)+MATCH(L$12,'HB_6-7'!$C$15:$BD$15,0)+MATCH(O$14,'HB_6-7'!$C$16:$T$16,0)+MATCH("Eintritte",'HB_6-7'!$C$17:$H$17,0)+COLUMN()-18)</f>
        <v>604</v>
      </c>
      <c r="Q46" s="137">
        <f>INDEX('HB_6-7'!$C$20:$TV$57,MATCH($A46,'HB_6-7'!$A$20:$A$57,0),MATCH($A$4,'HB_6-7'!$C$14:$TV$14,0)+MATCH(L$12,'HB_6-7'!$C$15:$BD$15,0)+MATCH(O$14,'HB_6-7'!$C$16:$T$16,0)+MATCH("Eintritte",'HB_6-7'!$C$17:$H$17,0)+COLUMN()-18)</f>
        <v>-1.788617886178862</v>
      </c>
      <c r="R46" s="96">
        <f>INDEX('HB_6-7'!$C$20:$TV$57,MATCH($A46,'HB_6-7'!$A$20:$A$57,0),MATCH($A$4,'HB_6-7'!$C$14:$TV$14,0)+MATCH(L$12,'HB_6-7'!$C$15:$BD$15,0)+MATCH(R$14,'HB_6-7'!$C$16:$T$16,0)+MATCH("Eintritte",'HB_6-7'!$C$17:$H$17,0)+COLUMN()-21)</f>
        <v>5</v>
      </c>
      <c r="S46" s="97">
        <f>INDEX('HB_6-7'!$C$20:$TV$57,MATCH($A46,'HB_6-7'!$A$20:$A$57,0),MATCH($A$4,'HB_6-7'!$C$14:$TV$14,0)+MATCH(L$12,'HB_6-7'!$C$15:$BD$15,0)+MATCH(R$14,'HB_6-7'!$C$16:$T$16,0)+MATCH("Eintritte",'HB_6-7'!$C$17:$H$17,0)+COLUMN()-21)</f>
        <v>15</v>
      </c>
      <c r="T46" s="138">
        <f>INDEX('HB_6-7'!$C$20:$TV$57,MATCH($A46,'HB_6-7'!$A$20:$A$57,0),MATCH($A$4,'HB_6-7'!$C$14:$TV$14,0)+MATCH(L$12,'HB_6-7'!$C$15:$BD$15,0)+MATCH(R$14,'HB_6-7'!$C$16:$T$16,0)+MATCH("Eintritte",'HB_6-7'!$C$17:$H$17,0)+COLUMN()-21)</f>
        <v>7.1428571428571423</v>
      </c>
      <c r="U46" s="97">
        <f>INDEX('HB_6-7'!$C$20:$TV$57,MATCH($A46,'HB_6-7'!$A$20:$A$57,0),MATCH($A$4,'HB_6-7'!$C$14:$TV$14,0)+MATCH(U$12,'HB_6-7'!$C$15:$BD$15,0)+MATCH(U$13,'HB_6-7'!$C$16:$T$16,0)+MATCH("Eintritte",'HB_6-7'!$C$17:$H$17,0)+COLUMN()-24)</f>
        <v>0</v>
      </c>
      <c r="V46" s="97">
        <f>INDEX('HB_6-7'!$C$20:$TV$57,MATCH($A46,'HB_6-7'!$A$20:$A$57,0),MATCH($A$4,'HB_6-7'!$C$14:$TV$14,0)+MATCH(U$12,'HB_6-7'!$C$15:$BD$15,0)+MATCH(U$13,'HB_6-7'!$C$16:$T$16,0)+MATCH("Eintritte",'HB_6-7'!$C$17:$H$17,0)+COLUMN()-24)</f>
        <v>0</v>
      </c>
      <c r="W46" s="137" t="str">
        <f>INDEX('HB_6-7'!$C$20:$TV$57,MATCH($A46,'HB_6-7'!$A$20:$A$57,0),MATCH($A$4,'HB_6-7'!$C$14:$TV$14,0)+MATCH(U$12,'HB_6-7'!$C$15:$BD$15,0)+MATCH(U$13,'HB_6-7'!$C$16:$T$16,0)+MATCH("Eintritte",'HB_6-7'!$C$17:$H$17,0)+COLUMN()-24)</f>
        <v>X</v>
      </c>
      <c r="X46" s="96">
        <f>INDEX('HB_6-7'!$C$20:$TV$57,MATCH($A46,'HB_6-7'!$A$20:$A$57,0),MATCH($A$4,'HB_6-7'!$C$14:$TV$14,0)+MATCH(U$12,'HB_6-7'!$C$15:$BD$15,0)+MATCH(X$14,'HB_6-7'!$C$16:$T$16,0)+MATCH("Eintritte",'HB_6-7'!$C$17:$H$17,0)+COLUMN()-27)</f>
        <v>0</v>
      </c>
      <c r="Y46" s="97">
        <f>INDEX('HB_6-7'!$C$20:$TV$57,MATCH($A46,'HB_6-7'!$A$20:$A$57,0),MATCH($A$4,'HB_6-7'!$C$14:$TV$14,0)+MATCH(U$12,'HB_6-7'!$C$15:$BD$15,0)+MATCH(X$14,'HB_6-7'!$C$16:$T$16,0)+MATCH("Eintritte",'HB_6-7'!$C$17:$H$17,0)+COLUMN()-27)</f>
        <v>0</v>
      </c>
      <c r="Z46" s="137" t="str">
        <f>INDEX('HB_6-7'!$C$20:$TV$57,MATCH($A46,'HB_6-7'!$A$20:$A$57,0),MATCH($A$4,'HB_6-7'!$C$14:$TV$14,0)+MATCH(U$12,'HB_6-7'!$C$15:$BD$15,0)+MATCH(X$14,'HB_6-7'!$C$16:$T$16,0)+MATCH("Eintritte",'HB_6-7'!$C$17:$H$17,0)+COLUMN()-27)</f>
        <v>X</v>
      </c>
      <c r="AA46" s="96">
        <f>INDEX('HB_6-7'!$C$20:$TV$57,MATCH($A46,'HB_6-7'!$A$20:$A$57,0),MATCH($A$4,'HB_6-7'!$C$14:$TV$14,0)+MATCH(U$12,'HB_6-7'!$C$15:$BD$15,0)+MATCH(AA$14,'HB_6-7'!$C$16:$T$16,0)+MATCH("Eintritte",'HB_6-7'!$C$17:$H$17,0)+COLUMN()-30)</f>
        <v>0</v>
      </c>
      <c r="AB46" s="97">
        <f>INDEX('HB_6-7'!$C$20:$TV$57,MATCH($A46,'HB_6-7'!$A$20:$A$57,0),MATCH($A$4,'HB_6-7'!$C$14:$TV$14,0)+MATCH(U$12,'HB_6-7'!$C$15:$BD$15,0)+MATCH(AA$14,'HB_6-7'!$C$16:$T$16,0)+MATCH("Eintritte",'HB_6-7'!$C$17:$H$17,0)+COLUMN()-30)</f>
        <v>0</v>
      </c>
      <c r="AC46" s="138" t="str">
        <f>INDEX('HB_6-7'!$C$20:$TV$57,MATCH($A46,'HB_6-7'!$A$20:$A$57,0),MATCH($A$4,'HB_6-7'!$C$14:$TV$14,0)+MATCH(U$12,'HB_6-7'!$C$15:$BD$15,0)+MATCH(AA$14,'HB_6-7'!$C$16:$T$16,0)+MATCH("Eintritte",'HB_6-7'!$C$17:$H$17,0)+COLUMN()-30)</f>
        <v>X</v>
      </c>
    </row>
    <row r="47" spans="1:29" ht="15" customHeight="1" x14ac:dyDescent="0.2">
      <c r="A47" s="329" t="s">
        <v>189</v>
      </c>
      <c r="B47" s="396"/>
      <c r="C47" s="97">
        <f>INDEX('HB_6-7'!$C$20:$TV$57,MATCH($A47,'HB_6-7'!$A$20:$A$57,0),MATCH($A$4,'HB_6-7'!$C$14:$TV$14,0)+MATCH(C$11,'HB_6-7'!$C$15:$BD$15,0)+MATCH(C$13,'HB_6-7'!$C$16:$T$16,0)+MATCH("Eintritte",'HB_6-7'!$C$17:$H$17,0)+COLUMN()-6)</f>
        <v>41</v>
      </c>
      <c r="D47" s="97">
        <f>INDEX('HB_6-7'!$C$20:$TV$57,MATCH($A47,'HB_6-7'!$A$20:$A$57,0),MATCH($A$4,'HB_6-7'!$C$14:$TV$14,0)+MATCH(C$11,'HB_6-7'!$C$15:$BD$15,0)+MATCH(C$13,'HB_6-7'!$C$16:$T$16,0)+MATCH("Eintritte",'HB_6-7'!$C$17:$H$17,0)+COLUMN()-6)</f>
        <v>87</v>
      </c>
      <c r="E47" s="125">
        <f>INDEX('HB_6-7'!$C$20:$TV$57,MATCH($A47,'HB_6-7'!$A$20:$A$57,0),MATCH($A$4,'HB_6-7'!$C$14:$TV$14,0)+MATCH(C$11,'HB_6-7'!$C$15:$BD$15,0)+MATCH(C$13,'HB_6-7'!$C$16:$T$16,0)+MATCH("Eintritte",'HB_6-7'!$C$17:$H$17,0)+COLUMN()-6)</f>
        <v>7.4074074074074066</v>
      </c>
      <c r="F47" s="96" t="str">
        <f>INDEX('HB_6-7'!$C$20:$TV$57,MATCH($A47,'HB_6-7'!$A$20:$A$57,0),MATCH($A$4,'HB_6-7'!$C$14:$TV$14,0)+MATCH(C$11,'HB_6-7'!$C$15:$BD$15,0)+MATCH(F$14,'HB_6-7'!$C$16:$T$16,0)+MATCH("Eintritte",'HB_6-7'!$C$17:$H$17,0)+COLUMN()-9)</f>
        <v>*</v>
      </c>
      <c r="G47" s="97" t="str">
        <f>INDEX('HB_6-7'!$C$20:$TV$57,MATCH($A47,'HB_6-7'!$A$20:$A$57,0),MATCH($A$4,'HB_6-7'!$C$14:$TV$14,0)+MATCH(C$11,'HB_6-7'!$C$15:$BD$15,0)+MATCH(F$14,'HB_6-7'!$C$16:$T$16,0)+MATCH("Eintritte",'HB_6-7'!$C$17:$H$17,0)+COLUMN()-9)</f>
        <v>*</v>
      </c>
      <c r="H47" s="137">
        <f>INDEX('HB_6-7'!$C$20:$TV$57,MATCH($A47,'HB_6-7'!$A$20:$A$57,0),MATCH($A$4,'HB_6-7'!$C$14:$TV$14,0)+MATCH(C$11,'HB_6-7'!$C$15:$BD$15,0)+MATCH(F$14,'HB_6-7'!$C$16:$T$16,0)+MATCH("Eintritte",'HB_6-7'!$C$17:$H$17,0)+COLUMN()-9)</f>
        <v>6.1728395061728394</v>
      </c>
      <c r="I47" s="96" t="str">
        <f>INDEX('HB_6-7'!$C$20:$TV$57,MATCH($A47,'HB_6-7'!$A$20:$A$57,0),MATCH($A$4,'HB_6-7'!$C$14:$TV$14,0)+MATCH(C$11,'HB_6-7'!$C$15:$BD$15,0)+MATCH(I$14,'HB_6-7'!$C$16:$T$16,0)+MATCH("Eintritte",'HB_6-7'!$C$17:$H$17,0)+COLUMN()-12)</f>
        <v>*</v>
      </c>
      <c r="J47" s="97" t="str">
        <f>INDEX('HB_6-7'!$C$20:$TV$57,MATCH($A47,'HB_6-7'!$A$20:$A$57,0),MATCH($A$4,'HB_6-7'!$C$14:$TV$14,0)+MATCH(C$11,'HB_6-7'!$C$15:$BD$15,0)+MATCH(I$14,'HB_6-7'!$C$16:$T$16,0)+MATCH("Eintritte",'HB_6-7'!$C$17:$H$17,0)+COLUMN()-12)</f>
        <v>*</v>
      </c>
      <c r="K47" s="138" t="str">
        <f>INDEX('HB_6-7'!$C$20:$TV$57,MATCH($A47,'HB_6-7'!$A$20:$A$57,0),MATCH($A$4,'HB_6-7'!$C$14:$TV$14,0)+MATCH(C$11,'HB_6-7'!$C$15:$BD$15,0)+MATCH(I$14,'HB_6-7'!$C$16:$T$16,0)+MATCH("Eintritte",'HB_6-7'!$C$17:$H$17,0)+COLUMN()-12)</f>
        <v>x</v>
      </c>
      <c r="L47" s="97">
        <f>INDEX('HB_6-7'!$C$20:$TV$57,MATCH($A47,'HB_6-7'!$A$20:$A$57,0),MATCH($A$4,'HB_6-7'!$C$14:$TV$14,0)+MATCH(L$12,'HB_6-7'!$C$15:$BD$15,0)+MATCH(L$13,'HB_6-7'!$C$16:$T$16,0)+MATCH("Eintritte",'HB_6-7'!$C$17:$H$17,0)+COLUMN()-15)</f>
        <v>41</v>
      </c>
      <c r="M47" s="97">
        <f>INDEX('HB_6-7'!$C$20:$TV$57,MATCH($A47,'HB_6-7'!$A$20:$A$57,0),MATCH($A$4,'HB_6-7'!$C$14:$TV$14,0)+MATCH(L$12,'HB_6-7'!$C$15:$BD$15,0)+MATCH(L$13,'HB_6-7'!$C$16:$T$16,0)+MATCH("Eintritte",'HB_6-7'!$C$17:$H$17,0)+COLUMN()-15)</f>
        <v>87</v>
      </c>
      <c r="N47" s="137">
        <f>INDEX('HB_6-7'!$C$20:$TV$57,MATCH($A47,'HB_6-7'!$A$20:$A$57,0),MATCH($A$4,'HB_6-7'!$C$14:$TV$14,0)+MATCH(L$12,'HB_6-7'!$C$15:$BD$15,0)+MATCH(L$13,'HB_6-7'!$C$16:$T$16,0)+MATCH("Eintritte",'HB_6-7'!$C$17:$H$17,0)+COLUMN()-15)</f>
        <v>7.4074074074074066</v>
      </c>
      <c r="O47" s="96" t="str">
        <f>INDEX('HB_6-7'!$C$20:$TV$57,MATCH($A47,'HB_6-7'!$A$20:$A$57,0),MATCH($A$4,'HB_6-7'!$C$14:$TV$14,0)+MATCH(L$12,'HB_6-7'!$C$15:$BD$15,0)+MATCH(O$14,'HB_6-7'!$C$16:$T$16,0)+MATCH("Eintritte",'HB_6-7'!$C$17:$H$17,0)+COLUMN()-18)</f>
        <v>*</v>
      </c>
      <c r="P47" s="97" t="str">
        <f>INDEX('HB_6-7'!$C$20:$TV$57,MATCH($A47,'HB_6-7'!$A$20:$A$57,0),MATCH($A$4,'HB_6-7'!$C$14:$TV$14,0)+MATCH(L$12,'HB_6-7'!$C$15:$BD$15,0)+MATCH(O$14,'HB_6-7'!$C$16:$T$16,0)+MATCH("Eintritte",'HB_6-7'!$C$17:$H$17,0)+COLUMN()-18)</f>
        <v>*</v>
      </c>
      <c r="Q47" s="137">
        <f>INDEX('HB_6-7'!$C$20:$TV$57,MATCH($A47,'HB_6-7'!$A$20:$A$57,0),MATCH($A$4,'HB_6-7'!$C$14:$TV$14,0)+MATCH(L$12,'HB_6-7'!$C$15:$BD$15,0)+MATCH(O$14,'HB_6-7'!$C$16:$T$16,0)+MATCH("Eintritte",'HB_6-7'!$C$17:$H$17,0)+COLUMN()-18)</f>
        <v>6.1728395061728394</v>
      </c>
      <c r="R47" s="96" t="str">
        <f>INDEX('HB_6-7'!$C$20:$TV$57,MATCH($A47,'HB_6-7'!$A$20:$A$57,0),MATCH($A$4,'HB_6-7'!$C$14:$TV$14,0)+MATCH(L$12,'HB_6-7'!$C$15:$BD$15,0)+MATCH(R$14,'HB_6-7'!$C$16:$T$16,0)+MATCH("Eintritte",'HB_6-7'!$C$17:$H$17,0)+COLUMN()-21)</f>
        <v>*</v>
      </c>
      <c r="S47" s="97" t="str">
        <f>INDEX('HB_6-7'!$C$20:$TV$57,MATCH($A47,'HB_6-7'!$A$20:$A$57,0),MATCH($A$4,'HB_6-7'!$C$14:$TV$14,0)+MATCH(L$12,'HB_6-7'!$C$15:$BD$15,0)+MATCH(R$14,'HB_6-7'!$C$16:$T$16,0)+MATCH("Eintritte",'HB_6-7'!$C$17:$H$17,0)+COLUMN()-21)</f>
        <v>*</v>
      </c>
      <c r="T47" s="138" t="str">
        <f>INDEX('HB_6-7'!$C$20:$TV$57,MATCH($A47,'HB_6-7'!$A$20:$A$57,0),MATCH($A$4,'HB_6-7'!$C$14:$TV$14,0)+MATCH(L$12,'HB_6-7'!$C$15:$BD$15,0)+MATCH(R$14,'HB_6-7'!$C$16:$T$16,0)+MATCH("Eintritte",'HB_6-7'!$C$17:$H$17,0)+COLUMN()-21)</f>
        <v>x</v>
      </c>
      <c r="U47" s="97">
        <f>INDEX('HB_6-7'!$C$20:$TV$57,MATCH($A47,'HB_6-7'!$A$20:$A$57,0),MATCH($A$4,'HB_6-7'!$C$14:$TV$14,0)+MATCH(U$12,'HB_6-7'!$C$15:$BD$15,0)+MATCH(U$13,'HB_6-7'!$C$16:$T$16,0)+MATCH("Eintritte",'HB_6-7'!$C$17:$H$17,0)+COLUMN()-24)</f>
        <v>0</v>
      </c>
      <c r="V47" s="97">
        <f>INDEX('HB_6-7'!$C$20:$TV$57,MATCH($A47,'HB_6-7'!$A$20:$A$57,0),MATCH($A$4,'HB_6-7'!$C$14:$TV$14,0)+MATCH(U$12,'HB_6-7'!$C$15:$BD$15,0)+MATCH(U$13,'HB_6-7'!$C$16:$T$16,0)+MATCH("Eintritte",'HB_6-7'!$C$17:$H$17,0)+COLUMN()-24)</f>
        <v>0</v>
      </c>
      <c r="W47" s="137" t="str">
        <f>INDEX('HB_6-7'!$C$20:$TV$57,MATCH($A47,'HB_6-7'!$A$20:$A$57,0),MATCH($A$4,'HB_6-7'!$C$14:$TV$14,0)+MATCH(U$12,'HB_6-7'!$C$15:$BD$15,0)+MATCH(U$13,'HB_6-7'!$C$16:$T$16,0)+MATCH("Eintritte",'HB_6-7'!$C$17:$H$17,0)+COLUMN()-24)</f>
        <v>X</v>
      </c>
      <c r="X47" s="96">
        <f>INDEX('HB_6-7'!$C$20:$TV$57,MATCH($A47,'HB_6-7'!$A$20:$A$57,0),MATCH($A$4,'HB_6-7'!$C$14:$TV$14,0)+MATCH(U$12,'HB_6-7'!$C$15:$BD$15,0)+MATCH(X$14,'HB_6-7'!$C$16:$T$16,0)+MATCH("Eintritte",'HB_6-7'!$C$17:$H$17,0)+COLUMN()-27)</f>
        <v>0</v>
      </c>
      <c r="Y47" s="97">
        <f>INDEX('HB_6-7'!$C$20:$TV$57,MATCH($A47,'HB_6-7'!$A$20:$A$57,0),MATCH($A$4,'HB_6-7'!$C$14:$TV$14,0)+MATCH(U$12,'HB_6-7'!$C$15:$BD$15,0)+MATCH(X$14,'HB_6-7'!$C$16:$T$16,0)+MATCH("Eintritte",'HB_6-7'!$C$17:$H$17,0)+COLUMN()-27)</f>
        <v>0</v>
      </c>
      <c r="Z47" s="137" t="str">
        <f>INDEX('HB_6-7'!$C$20:$TV$57,MATCH($A47,'HB_6-7'!$A$20:$A$57,0),MATCH($A$4,'HB_6-7'!$C$14:$TV$14,0)+MATCH(U$12,'HB_6-7'!$C$15:$BD$15,0)+MATCH(X$14,'HB_6-7'!$C$16:$T$16,0)+MATCH("Eintritte",'HB_6-7'!$C$17:$H$17,0)+COLUMN()-27)</f>
        <v>X</v>
      </c>
      <c r="AA47" s="96">
        <f>INDEX('HB_6-7'!$C$20:$TV$57,MATCH($A47,'HB_6-7'!$A$20:$A$57,0),MATCH($A$4,'HB_6-7'!$C$14:$TV$14,0)+MATCH(U$12,'HB_6-7'!$C$15:$BD$15,0)+MATCH(AA$14,'HB_6-7'!$C$16:$T$16,0)+MATCH("Eintritte",'HB_6-7'!$C$17:$H$17,0)+COLUMN()-30)</f>
        <v>0</v>
      </c>
      <c r="AB47" s="97">
        <f>INDEX('HB_6-7'!$C$20:$TV$57,MATCH($A47,'HB_6-7'!$A$20:$A$57,0),MATCH($A$4,'HB_6-7'!$C$14:$TV$14,0)+MATCH(U$12,'HB_6-7'!$C$15:$BD$15,0)+MATCH(AA$14,'HB_6-7'!$C$16:$T$16,0)+MATCH("Eintritte",'HB_6-7'!$C$17:$H$17,0)+COLUMN()-30)</f>
        <v>0</v>
      </c>
      <c r="AC47" s="138" t="str">
        <f>INDEX('HB_6-7'!$C$20:$TV$57,MATCH($A47,'HB_6-7'!$A$20:$A$57,0),MATCH($A$4,'HB_6-7'!$C$14:$TV$14,0)+MATCH(U$12,'HB_6-7'!$C$15:$BD$15,0)+MATCH(AA$14,'HB_6-7'!$C$16:$T$16,0)+MATCH("Eintritte",'HB_6-7'!$C$17:$H$17,0)+COLUMN()-30)</f>
        <v>X</v>
      </c>
    </row>
    <row r="48" spans="1:29" ht="15" customHeight="1" x14ac:dyDescent="0.2">
      <c r="A48" s="327" t="s">
        <v>46</v>
      </c>
      <c r="B48" s="393"/>
      <c r="C48" s="97">
        <f>INDEX('HB_6-7'!$C$20:$TV$57,MATCH($A48,'HB_6-7'!$A$20:$A$57,0),MATCH($A$4,'HB_6-7'!$C$14:$TV$14,0)+MATCH(C$11,'HB_6-7'!$C$15:$BD$15,0)+MATCH(C$13,'HB_6-7'!$C$16:$T$16,0)+MATCH("Eintritte",'HB_6-7'!$C$17:$H$17,0)+COLUMN()-6)</f>
        <v>896</v>
      </c>
      <c r="D48" s="97">
        <f>INDEX('HB_6-7'!$C$20:$TV$57,MATCH($A48,'HB_6-7'!$A$20:$A$57,0),MATCH($A$4,'HB_6-7'!$C$14:$TV$14,0)+MATCH(C$11,'HB_6-7'!$C$15:$BD$15,0)+MATCH(C$13,'HB_6-7'!$C$16:$T$16,0)+MATCH("Eintritte",'HB_6-7'!$C$17:$H$17,0)+COLUMN()-6)</f>
        <v>2804</v>
      </c>
      <c r="E48" s="125">
        <f>INDEX('HB_6-7'!$C$20:$TV$57,MATCH($A48,'HB_6-7'!$A$20:$A$57,0),MATCH($A$4,'HB_6-7'!$C$14:$TV$14,0)+MATCH(C$11,'HB_6-7'!$C$15:$BD$15,0)+MATCH(C$13,'HB_6-7'!$C$16:$T$16,0)+MATCH("Eintritte",'HB_6-7'!$C$17:$H$17,0)+COLUMN()-6)</f>
        <v>-3.1098825155494123</v>
      </c>
      <c r="F48" s="96">
        <f>INDEX('HB_6-7'!$C$20:$TV$57,MATCH($A48,'HB_6-7'!$A$20:$A$57,0),MATCH($A$4,'HB_6-7'!$C$14:$TV$14,0)+MATCH(C$11,'HB_6-7'!$C$15:$BD$15,0)+MATCH(F$14,'HB_6-7'!$C$16:$T$16,0)+MATCH("Eintritte",'HB_6-7'!$C$17:$H$17,0)+COLUMN()-9)</f>
        <v>239</v>
      </c>
      <c r="G48" s="97">
        <f>INDEX('HB_6-7'!$C$20:$TV$57,MATCH($A48,'HB_6-7'!$A$20:$A$57,0),MATCH($A$4,'HB_6-7'!$C$14:$TV$14,0)+MATCH(C$11,'HB_6-7'!$C$15:$BD$15,0)+MATCH(F$14,'HB_6-7'!$C$16:$T$16,0)+MATCH("Eintritte",'HB_6-7'!$C$17:$H$17,0)+COLUMN()-9)</f>
        <v>796</v>
      </c>
      <c r="H48" s="137">
        <f>INDEX('HB_6-7'!$C$20:$TV$57,MATCH($A48,'HB_6-7'!$A$20:$A$57,0),MATCH($A$4,'HB_6-7'!$C$14:$TV$14,0)+MATCH(C$11,'HB_6-7'!$C$15:$BD$15,0)+MATCH(F$14,'HB_6-7'!$C$16:$T$16,0)+MATCH("Eintritte",'HB_6-7'!$C$17:$H$17,0)+COLUMN()-9)</f>
        <v>2.3136246786632388</v>
      </c>
      <c r="I48" s="96">
        <f>INDEX('HB_6-7'!$C$20:$TV$57,MATCH($A48,'HB_6-7'!$A$20:$A$57,0),MATCH($A$4,'HB_6-7'!$C$14:$TV$14,0)+MATCH(C$11,'HB_6-7'!$C$15:$BD$15,0)+MATCH(I$14,'HB_6-7'!$C$16:$T$16,0)+MATCH("Eintritte",'HB_6-7'!$C$17:$H$17,0)+COLUMN()-12)</f>
        <v>657</v>
      </c>
      <c r="J48" s="97">
        <f>INDEX('HB_6-7'!$C$20:$TV$57,MATCH($A48,'HB_6-7'!$A$20:$A$57,0),MATCH($A$4,'HB_6-7'!$C$14:$TV$14,0)+MATCH(C$11,'HB_6-7'!$C$15:$BD$15,0)+MATCH(I$14,'HB_6-7'!$C$16:$T$16,0)+MATCH("Eintritte",'HB_6-7'!$C$17:$H$17,0)+COLUMN()-12)</f>
        <v>2008</v>
      </c>
      <c r="K48" s="138">
        <f>INDEX('HB_6-7'!$C$20:$TV$57,MATCH($A48,'HB_6-7'!$A$20:$A$57,0),MATCH($A$4,'HB_6-7'!$C$14:$TV$14,0)+MATCH(C$11,'HB_6-7'!$C$15:$BD$15,0)+MATCH(I$14,'HB_6-7'!$C$16:$T$16,0)+MATCH("Eintritte",'HB_6-7'!$C$17:$H$17,0)+COLUMN()-12)</f>
        <v>-5.103969754253308</v>
      </c>
      <c r="L48" s="97">
        <f>INDEX('HB_6-7'!$C$20:$TV$57,MATCH($A48,'HB_6-7'!$A$20:$A$57,0),MATCH($A$4,'HB_6-7'!$C$14:$TV$14,0)+MATCH(L$12,'HB_6-7'!$C$15:$BD$15,0)+MATCH(L$13,'HB_6-7'!$C$16:$T$16,0)+MATCH("Eintritte",'HB_6-7'!$C$17:$H$17,0)+COLUMN()-15)</f>
        <v>896</v>
      </c>
      <c r="M48" s="97">
        <f>INDEX('HB_6-7'!$C$20:$TV$57,MATCH($A48,'HB_6-7'!$A$20:$A$57,0),MATCH($A$4,'HB_6-7'!$C$14:$TV$14,0)+MATCH(L$12,'HB_6-7'!$C$15:$BD$15,0)+MATCH(L$13,'HB_6-7'!$C$16:$T$16,0)+MATCH("Eintritte",'HB_6-7'!$C$17:$H$17,0)+COLUMN()-15)</f>
        <v>2804</v>
      </c>
      <c r="N48" s="137">
        <f>INDEX('HB_6-7'!$C$20:$TV$57,MATCH($A48,'HB_6-7'!$A$20:$A$57,0),MATCH($A$4,'HB_6-7'!$C$14:$TV$14,0)+MATCH(L$12,'HB_6-7'!$C$15:$BD$15,0)+MATCH(L$13,'HB_6-7'!$C$16:$T$16,0)+MATCH("Eintritte",'HB_6-7'!$C$17:$H$17,0)+COLUMN()-15)</f>
        <v>-3.1098825155494123</v>
      </c>
      <c r="O48" s="96">
        <f>INDEX('HB_6-7'!$C$20:$TV$57,MATCH($A48,'HB_6-7'!$A$20:$A$57,0),MATCH($A$4,'HB_6-7'!$C$14:$TV$14,0)+MATCH(L$12,'HB_6-7'!$C$15:$BD$15,0)+MATCH(O$14,'HB_6-7'!$C$16:$T$16,0)+MATCH("Eintritte",'HB_6-7'!$C$17:$H$17,0)+COLUMN()-18)</f>
        <v>239</v>
      </c>
      <c r="P48" s="97">
        <f>INDEX('HB_6-7'!$C$20:$TV$57,MATCH($A48,'HB_6-7'!$A$20:$A$57,0),MATCH($A$4,'HB_6-7'!$C$14:$TV$14,0)+MATCH(L$12,'HB_6-7'!$C$15:$BD$15,0)+MATCH(O$14,'HB_6-7'!$C$16:$T$16,0)+MATCH("Eintritte",'HB_6-7'!$C$17:$H$17,0)+COLUMN()-18)</f>
        <v>796</v>
      </c>
      <c r="Q48" s="137">
        <f>INDEX('HB_6-7'!$C$20:$TV$57,MATCH($A48,'HB_6-7'!$A$20:$A$57,0),MATCH($A$4,'HB_6-7'!$C$14:$TV$14,0)+MATCH(L$12,'HB_6-7'!$C$15:$BD$15,0)+MATCH(O$14,'HB_6-7'!$C$16:$T$16,0)+MATCH("Eintritte",'HB_6-7'!$C$17:$H$17,0)+COLUMN()-18)</f>
        <v>2.3136246786632388</v>
      </c>
      <c r="R48" s="96">
        <f>INDEX('HB_6-7'!$C$20:$TV$57,MATCH($A48,'HB_6-7'!$A$20:$A$57,0),MATCH($A$4,'HB_6-7'!$C$14:$TV$14,0)+MATCH(L$12,'HB_6-7'!$C$15:$BD$15,0)+MATCH(R$14,'HB_6-7'!$C$16:$T$16,0)+MATCH("Eintritte",'HB_6-7'!$C$17:$H$17,0)+COLUMN()-21)</f>
        <v>657</v>
      </c>
      <c r="S48" s="97">
        <f>INDEX('HB_6-7'!$C$20:$TV$57,MATCH($A48,'HB_6-7'!$A$20:$A$57,0),MATCH($A$4,'HB_6-7'!$C$14:$TV$14,0)+MATCH(L$12,'HB_6-7'!$C$15:$BD$15,0)+MATCH(R$14,'HB_6-7'!$C$16:$T$16,0)+MATCH("Eintritte",'HB_6-7'!$C$17:$H$17,0)+COLUMN()-21)</f>
        <v>2008</v>
      </c>
      <c r="T48" s="138">
        <f>INDEX('HB_6-7'!$C$20:$TV$57,MATCH($A48,'HB_6-7'!$A$20:$A$57,0),MATCH($A$4,'HB_6-7'!$C$14:$TV$14,0)+MATCH(L$12,'HB_6-7'!$C$15:$BD$15,0)+MATCH(R$14,'HB_6-7'!$C$16:$T$16,0)+MATCH("Eintritte",'HB_6-7'!$C$17:$H$17,0)+COLUMN()-21)</f>
        <v>-5.103969754253308</v>
      </c>
      <c r="U48" s="97">
        <f>INDEX('HB_6-7'!$C$20:$TV$57,MATCH($A48,'HB_6-7'!$A$20:$A$57,0),MATCH($A$4,'HB_6-7'!$C$14:$TV$14,0)+MATCH(U$12,'HB_6-7'!$C$15:$BD$15,0)+MATCH(U$13,'HB_6-7'!$C$16:$T$16,0)+MATCH("Eintritte",'HB_6-7'!$C$17:$H$17,0)+COLUMN()-24)</f>
        <v>0</v>
      </c>
      <c r="V48" s="97">
        <f>INDEX('HB_6-7'!$C$20:$TV$57,MATCH($A48,'HB_6-7'!$A$20:$A$57,0),MATCH($A$4,'HB_6-7'!$C$14:$TV$14,0)+MATCH(U$12,'HB_6-7'!$C$15:$BD$15,0)+MATCH(U$13,'HB_6-7'!$C$16:$T$16,0)+MATCH("Eintritte",'HB_6-7'!$C$17:$H$17,0)+COLUMN()-24)</f>
        <v>0</v>
      </c>
      <c r="W48" s="137" t="str">
        <f>INDEX('HB_6-7'!$C$20:$TV$57,MATCH($A48,'HB_6-7'!$A$20:$A$57,0),MATCH($A$4,'HB_6-7'!$C$14:$TV$14,0)+MATCH(U$12,'HB_6-7'!$C$15:$BD$15,0)+MATCH(U$13,'HB_6-7'!$C$16:$T$16,0)+MATCH("Eintritte",'HB_6-7'!$C$17:$H$17,0)+COLUMN()-24)</f>
        <v>X</v>
      </c>
      <c r="X48" s="96">
        <f>INDEX('HB_6-7'!$C$20:$TV$57,MATCH($A48,'HB_6-7'!$A$20:$A$57,0),MATCH($A$4,'HB_6-7'!$C$14:$TV$14,0)+MATCH(U$12,'HB_6-7'!$C$15:$BD$15,0)+MATCH(X$14,'HB_6-7'!$C$16:$T$16,0)+MATCH("Eintritte",'HB_6-7'!$C$17:$H$17,0)+COLUMN()-27)</f>
        <v>0</v>
      </c>
      <c r="Y48" s="97">
        <f>INDEX('HB_6-7'!$C$20:$TV$57,MATCH($A48,'HB_6-7'!$A$20:$A$57,0),MATCH($A$4,'HB_6-7'!$C$14:$TV$14,0)+MATCH(U$12,'HB_6-7'!$C$15:$BD$15,0)+MATCH(X$14,'HB_6-7'!$C$16:$T$16,0)+MATCH("Eintritte",'HB_6-7'!$C$17:$H$17,0)+COLUMN()-27)</f>
        <v>0</v>
      </c>
      <c r="Z48" s="137" t="str">
        <f>INDEX('HB_6-7'!$C$20:$TV$57,MATCH($A48,'HB_6-7'!$A$20:$A$57,0),MATCH($A$4,'HB_6-7'!$C$14:$TV$14,0)+MATCH(U$12,'HB_6-7'!$C$15:$BD$15,0)+MATCH(X$14,'HB_6-7'!$C$16:$T$16,0)+MATCH("Eintritte",'HB_6-7'!$C$17:$H$17,0)+COLUMN()-27)</f>
        <v>X</v>
      </c>
      <c r="AA48" s="96">
        <f>INDEX('HB_6-7'!$C$20:$TV$57,MATCH($A48,'HB_6-7'!$A$20:$A$57,0),MATCH($A$4,'HB_6-7'!$C$14:$TV$14,0)+MATCH(U$12,'HB_6-7'!$C$15:$BD$15,0)+MATCH(AA$14,'HB_6-7'!$C$16:$T$16,0)+MATCH("Eintritte",'HB_6-7'!$C$17:$H$17,0)+COLUMN()-30)</f>
        <v>0</v>
      </c>
      <c r="AB48" s="97">
        <f>INDEX('HB_6-7'!$C$20:$TV$57,MATCH($A48,'HB_6-7'!$A$20:$A$57,0),MATCH($A$4,'HB_6-7'!$C$14:$TV$14,0)+MATCH(U$12,'HB_6-7'!$C$15:$BD$15,0)+MATCH(AA$14,'HB_6-7'!$C$16:$T$16,0)+MATCH("Eintritte",'HB_6-7'!$C$17:$H$17,0)+COLUMN()-30)</f>
        <v>0</v>
      </c>
      <c r="AC48" s="138" t="str">
        <f>INDEX('HB_6-7'!$C$20:$TV$57,MATCH($A48,'HB_6-7'!$A$20:$A$57,0),MATCH($A$4,'HB_6-7'!$C$14:$TV$14,0)+MATCH(U$12,'HB_6-7'!$C$15:$BD$15,0)+MATCH(AA$14,'HB_6-7'!$C$16:$T$16,0)+MATCH("Eintritte",'HB_6-7'!$C$17:$H$17,0)+COLUMN()-30)</f>
        <v>X</v>
      </c>
    </row>
    <row r="49" spans="1:29" ht="15" customHeight="1" x14ac:dyDescent="0.2">
      <c r="A49" s="327" t="s">
        <v>47</v>
      </c>
      <c r="B49" s="393"/>
      <c r="C49" s="97">
        <f>INDEX('HB_6-7'!$C$20:$TV$57,MATCH($A49,'HB_6-7'!$A$20:$A$57,0),MATCH($A$4,'HB_6-7'!$C$14:$TV$14,0)+MATCH(C$11,'HB_6-7'!$C$15:$BD$15,0)+MATCH(C$13,'HB_6-7'!$C$16:$T$16,0)+MATCH("Eintritte",'HB_6-7'!$C$17:$H$17,0)+COLUMN()-6)</f>
        <v>826</v>
      </c>
      <c r="D49" s="97">
        <f>INDEX('HB_6-7'!$C$20:$TV$57,MATCH($A49,'HB_6-7'!$A$20:$A$57,0),MATCH($A$4,'HB_6-7'!$C$14:$TV$14,0)+MATCH(C$11,'HB_6-7'!$C$15:$BD$15,0)+MATCH(C$13,'HB_6-7'!$C$16:$T$16,0)+MATCH("Eintritte",'HB_6-7'!$C$17:$H$17,0)+COLUMN()-6)</f>
        <v>2609</v>
      </c>
      <c r="E49" s="125">
        <f>INDEX('HB_6-7'!$C$20:$TV$57,MATCH($A49,'HB_6-7'!$A$20:$A$57,0),MATCH($A$4,'HB_6-7'!$C$14:$TV$14,0)+MATCH(C$11,'HB_6-7'!$C$15:$BD$15,0)+MATCH(C$13,'HB_6-7'!$C$16:$T$16,0)+MATCH("Eintritte",'HB_6-7'!$C$17:$H$17,0)+COLUMN()-6)</f>
        <v>-2.5765496639283048</v>
      </c>
      <c r="F49" s="96">
        <f>INDEX('HB_6-7'!$C$20:$TV$57,MATCH($A49,'HB_6-7'!$A$20:$A$57,0),MATCH($A$4,'HB_6-7'!$C$14:$TV$14,0)+MATCH(C$11,'HB_6-7'!$C$15:$BD$15,0)+MATCH(F$14,'HB_6-7'!$C$16:$T$16,0)+MATCH("Eintritte",'HB_6-7'!$C$17:$H$17,0)+COLUMN()-9)</f>
        <v>587</v>
      </c>
      <c r="G49" s="97">
        <f>INDEX('HB_6-7'!$C$20:$TV$57,MATCH($A49,'HB_6-7'!$A$20:$A$57,0),MATCH($A$4,'HB_6-7'!$C$14:$TV$14,0)+MATCH(C$11,'HB_6-7'!$C$15:$BD$15,0)+MATCH(F$14,'HB_6-7'!$C$16:$T$16,0)+MATCH("Eintritte",'HB_6-7'!$C$17:$H$17,0)+COLUMN()-9)</f>
        <v>1883</v>
      </c>
      <c r="H49" s="137">
        <f>INDEX('HB_6-7'!$C$20:$TV$57,MATCH($A49,'HB_6-7'!$A$20:$A$57,0),MATCH($A$4,'HB_6-7'!$C$14:$TV$14,0)+MATCH(C$11,'HB_6-7'!$C$15:$BD$15,0)+MATCH(F$14,'HB_6-7'!$C$16:$T$16,0)+MATCH("Eintritte",'HB_6-7'!$C$17:$H$17,0)+COLUMN()-9)</f>
        <v>-3.6335721596724664</v>
      </c>
      <c r="I49" s="96">
        <f>INDEX('HB_6-7'!$C$20:$TV$57,MATCH($A49,'HB_6-7'!$A$20:$A$57,0),MATCH($A$4,'HB_6-7'!$C$14:$TV$14,0)+MATCH(C$11,'HB_6-7'!$C$15:$BD$15,0)+MATCH(I$14,'HB_6-7'!$C$16:$T$16,0)+MATCH("Eintritte",'HB_6-7'!$C$17:$H$17,0)+COLUMN()-12)</f>
        <v>239</v>
      </c>
      <c r="J49" s="97">
        <f>INDEX('HB_6-7'!$C$20:$TV$57,MATCH($A49,'HB_6-7'!$A$20:$A$57,0),MATCH($A$4,'HB_6-7'!$C$14:$TV$14,0)+MATCH(C$11,'HB_6-7'!$C$15:$BD$15,0)+MATCH(I$14,'HB_6-7'!$C$16:$T$16,0)+MATCH("Eintritte",'HB_6-7'!$C$17:$H$17,0)+COLUMN()-12)</f>
        <v>726</v>
      </c>
      <c r="K49" s="138">
        <f>INDEX('HB_6-7'!$C$20:$TV$57,MATCH($A49,'HB_6-7'!$A$20:$A$57,0),MATCH($A$4,'HB_6-7'!$C$14:$TV$14,0)+MATCH(C$11,'HB_6-7'!$C$15:$BD$15,0)+MATCH(I$14,'HB_6-7'!$C$16:$T$16,0)+MATCH("Eintritte",'HB_6-7'!$C$17:$H$17,0)+COLUMN()-12)</f>
        <v>0.27624309392265189</v>
      </c>
      <c r="L49" s="97">
        <f>INDEX('HB_6-7'!$C$20:$TV$57,MATCH($A49,'HB_6-7'!$A$20:$A$57,0),MATCH($A$4,'HB_6-7'!$C$14:$TV$14,0)+MATCH(L$12,'HB_6-7'!$C$15:$BD$15,0)+MATCH(L$13,'HB_6-7'!$C$16:$T$16,0)+MATCH("Eintritte",'HB_6-7'!$C$17:$H$17,0)+COLUMN()-15)</f>
        <v>826</v>
      </c>
      <c r="M49" s="97">
        <f>INDEX('HB_6-7'!$C$20:$TV$57,MATCH($A49,'HB_6-7'!$A$20:$A$57,0),MATCH($A$4,'HB_6-7'!$C$14:$TV$14,0)+MATCH(L$12,'HB_6-7'!$C$15:$BD$15,0)+MATCH(L$13,'HB_6-7'!$C$16:$T$16,0)+MATCH("Eintritte",'HB_6-7'!$C$17:$H$17,0)+COLUMN()-15)</f>
        <v>2609</v>
      </c>
      <c r="N49" s="137">
        <f>INDEX('HB_6-7'!$C$20:$TV$57,MATCH($A49,'HB_6-7'!$A$20:$A$57,0),MATCH($A$4,'HB_6-7'!$C$14:$TV$14,0)+MATCH(L$12,'HB_6-7'!$C$15:$BD$15,0)+MATCH(L$13,'HB_6-7'!$C$16:$T$16,0)+MATCH("Eintritte",'HB_6-7'!$C$17:$H$17,0)+COLUMN()-15)</f>
        <v>-2.5765496639283048</v>
      </c>
      <c r="O49" s="96">
        <f>INDEX('HB_6-7'!$C$20:$TV$57,MATCH($A49,'HB_6-7'!$A$20:$A$57,0),MATCH($A$4,'HB_6-7'!$C$14:$TV$14,0)+MATCH(L$12,'HB_6-7'!$C$15:$BD$15,0)+MATCH(O$14,'HB_6-7'!$C$16:$T$16,0)+MATCH("Eintritte",'HB_6-7'!$C$17:$H$17,0)+COLUMN()-18)</f>
        <v>587</v>
      </c>
      <c r="P49" s="97">
        <f>INDEX('HB_6-7'!$C$20:$TV$57,MATCH($A49,'HB_6-7'!$A$20:$A$57,0),MATCH($A$4,'HB_6-7'!$C$14:$TV$14,0)+MATCH(L$12,'HB_6-7'!$C$15:$BD$15,0)+MATCH(O$14,'HB_6-7'!$C$16:$T$16,0)+MATCH("Eintritte",'HB_6-7'!$C$17:$H$17,0)+COLUMN()-18)</f>
        <v>1883</v>
      </c>
      <c r="Q49" s="137">
        <f>INDEX('HB_6-7'!$C$20:$TV$57,MATCH($A49,'HB_6-7'!$A$20:$A$57,0),MATCH($A$4,'HB_6-7'!$C$14:$TV$14,0)+MATCH(L$12,'HB_6-7'!$C$15:$BD$15,0)+MATCH(O$14,'HB_6-7'!$C$16:$T$16,0)+MATCH("Eintritte",'HB_6-7'!$C$17:$H$17,0)+COLUMN()-18)</f>
        <v>-3.6335721596724664</v>
      </c>
      <c r="R49" s="96">
        <f>INDEX('HB_6-7'!$C$20:$TV$57,MATCH($A49,'HB_6-7'!$A$20:$A$57,0),MATCH($A$4,'HB_6-7'!$C$14:$TV$14,0)+MATCH(L$12,'HB_6-7'!$C$15:$BD$15,0)+MATCH(R$14,'HB_6-7'!$C$16:$T$16,0)+MATCH("Eintritte",'HB_6-7'!$C$17:$H$17,0)+COLUMN()-21)</f>
        <v>239</v>
      </c>
      <c r="S49" s="97">
        <f>INDEX('HB_6-7'!$C$20:$TV$57,MATCH($A49,'HB_6-7'!$A$20:$A$57,0),MATCH($A$4,'HB_6-7'!$C$14:$TV$14,0)+MATCH(L$12,'HB_6-7'!$C$15:$BD$15,0)+MATCH(R$14,'HB_6-7'!$C$16:$T$16,0)+MATCH("Eintritte",'HB_6-7'!$C$17:$H$17,0)+COLUMN()-21)</f>
        <v>726</v>
      </c>
      <c r="T49" s="138">
        <f>INDEX('HB_6-7'!$C$20:$TV$57,MATCH($A49,'HB_6-7'!$A$20:$A$57,0),MATCH($A$4,'HB_6-7'!$C$14:$TV$14,0)+MATCH(L$12,'HB_6-7'!$C$15:$BD$15,0)+MATCH(R$14,'HB_6-7'!$C$16:$T$16,0)+MATCH("Eintritte",'HB_6-7'!$C$17:$H$17,0)+COLUMN()-21)</f>
        <v>0.27624309392265189</v>
      </c>
      <c r="U49" s="97">
        <f>INDEX('HB_6-7'!$C$20:$TV$57,MATCH($A49,'HB_6-7'!$A$20:$A$57,0),MATCH($A$4,'HB_6-7'!$C$14:$TV$14,0)+MATCH(U$12,'HB_6-7'!$C$15:$BD$15,0)+MATCH(U$13,'HB_6-7'!$C$16:$T$16,0)+MATCH("Eintritte",'HB_6-7'!$C$17:$H$17,0)+COLUMN()-24)</f>
        <v>0</v>
      </c>
      <c r="V49" s="97">
        <f>INDEX('HB_6-7'!$C$20:$TV$57,MATCH($A49,'HB_6-7'!$A$20:$A$57,0),MATCH($A$4,'HB_6-7'!$C$14:$TV$14,0)+MATCH(U$12,'HB_6-7'!$C$15:$BD$15,0)+MATCH(U$13,'HB_6-7'!$C$16:$T$16,0)+MATCH("Eintritte",'HB_6-7'!$C$17:$H$17,0)+COLUMN()-24)</f>
        <v>0</v>
      </c>
      <c r="W49" s="137" t="str">
        <f>INDEX('HB_6-7'!$C$20:$TV$57,MATCH($A49,'HB_6-7'!$A$20:$A$57,0),MATCH($A$4,'HB_6-7'!$C$14:$TV$14,0)+MATCH(U$12,'HB_6-7'!$C$15:$BD$15,0)+MATCH(U$13,'HB_6-7'!$C$16:$T$16,0)+MATCH("Eintritte",'HB_6-7'!$C$17:$H$17,0)+COLUMN()-24)</f>
        <v>X</v>
      </c>
      <c r="X49" s="96">
        <f>INDEX('HB_6-7'!$C$20:$TV$57,MATCH($A49,'HB_6-7'!$A$20:$A$57,0),MATCH($A$4,'HB_6-7'!$C$14:$TV$14,0)+MATCH(U$12,'HB_6-7'!$C$15:$BD$15,0)+MATCH(X$14,'HB_6-7'!$C$16:$T$16,0)+MATCH("Eintritte",'HB_6-7'!$C$17:$H$17,0)+COLUMN()-27)</f>
        <v>0</v>
      </c>
      <c r="Y49" s="97">
        <f>INDEX('HB_6-7'!$C$20:$TV$57,MATCH($A49,'HB_6-7'!$A$20:$A$57,0),MATCH($A$4,'HB_6-7'!$C$14:$TV$14,0)+MATCH(U$12,'HB_6-7'!$C$15:$BD$15,0)+MATCH(X$14,'HB_6-7'!$C$16:$T$16,0)+MATCH("Eintritte",'HB_6-7'!$C$17:$H$17,0)+COLUMN()-27)</f>
        <v>0</v>
      </c>
      <c r="Z49" s="137" t="str">
        <f>INDEX('HB_6-7'!$C$20:$TV$57,MATCH($A49,'HB_6-7'!$A$20:$A$57,0),MATCH($A$4,'HB_6-7'!$C$14:$TV$14,0)+MATCH(U$12,'HB_6-7'!$C$15:$BD$15,0)+MATCH(X$14,'HB_6-7'!$C$16:$T$16,0)+MATCH("Eintritte",'HB_6-7'!$C$17:$H$17,0)+COLUMN()-27)</f>
        <v>X</v>
      </c>
      <c r="AA49" s="96">
        <f>INDEX('HB_6-7'!$C$20:$TV$57,MATCH($A49,'HB_6-7'!$A$20:$A$57,0),MATCH($A$4,'HB_6-7'!$C$14:$TV$14,0)+MATCH(U$12,'HB_6-7'!$C$15:$BD$15,0)+MATCH(AA$14,'HB_6-7'!$C$16:$T$16,0)+MATCH("Eintritte",'HB_6-7'!$C$17:$H$17,0)+COLUMN()-30)</f>
        <v>0</v>
      </c>
      <c r="AB49" s="97">
        <f>INDEX('HB_6-7'!$C$20:$TV$57,MATCH($A49,'HB_6-7'!$A$20:$A$57,0),MATCH($A$4,'HB_6-7'!$C$14:$TV$14,0)+MATCH(U$12,'HB_6-7'!$C$15:$BD$15,0)+MATCH(AA$14,'HB_6-7'!$C$16:$T$16,0)+MATCH("Eintritte",'HB_6-7'!$C$17:$H$17,0)+COLUMN()-30)</f>
        <v>0</v>
      </c>
      <c r="AC49" s="138" t="str">
        <f>INDEX('HB_6-7'!$C$20:$TV$57,MATCH($A49,'HB_6-7'!$A$20:$A$57,0),MATCH($A$4,'HB_6-7'!$C$14:$TV$14,0)+MATCH(U$12,'HB_6-7'!$C$15:$BD$15,0)+MATCH(AA$14,'HB_6-7'!$C$16:$T$16,0)+MATCH("Eintritte",'HB_6-7'!$C$17:$H$17,0)+COLUMN()-30)</f>
        <v>X</v>
      </c>
    </row>
    <row r="50" spans="1:29" ht="15" customHeight="1" x14ac:dyDescent="0.2">
      <c r="A50" s="329" t="s">
        <v>246</v>
      </c>
      <c r="B50" s="396"/>
      <c r="C50" s="97">
        <f>INDEX('HB_6-7'!$C$20:$TV$57,MATCH($A50,'HB_6-7'!$A$20:$A$57,0),MATCH($A$4,'HB_6-7'!$C$14:$TV$14,0)+MATCH(C$11,'HB_6-7'!$C$15:$BD$15,0)+MATCH(C$13,'HB_6-7'!$C$16:$T$16,0)+MATCH("Eintritte",'HB_6-7'!$C$17:$H$17,0)+COLUMN()-6)</f>
        <v>705</v>
      </c>
      <c r="D50" s="97">
        <f>INDEX('HB_6-7'!$C$20:$TV$57,MATCH($A50,'HB_6-7'!$A$20:$A$57,0),MATCH($A$4,'HB_6-7'!$C$14:$TV$14,0)+MATCH(C$11,'HB_6-7'!$C$15:$BD$15,0)+MATCH(C$13,'HB_6-7'!$C$16:$T$16,0)+MATCH("Eintritte",'HB_6-7'!$C$17:$H$17,0)+COLUMN()-6)</f>
        <v>2213</v>
      </c>
      <c r="E50" s="125">
        <f>INDEX('HB_6-7'!$C$20:$TV$57,MATCH($A50,'HB_6-7'!$A$20:$A$57,0),MATCH($A$4,'HB_6-7'!$C$14:$TV$14,0)+MATCH(C$11,'HB_6-7'!$C$15:$BD$15,0)+MATCH(C$13,'HB_6-7'!$C$16:$T$16,0)+MATCH("Eintritte",'HB_6-7'!$C$17:$H$17,0)+COLUMN()-6)</f>
        <v>-1.9929140832595216</v>
      </c>
      <c r="F50" s="96">
        <f>INDEX('HB_6-7'!$C$20:$TV$57,MATCH($A50,'HB_6-7'!$A$20:$A$57,0),MATCH($A$4,'HB_6-7'!$C$14:$TV$14,0)+MATCH(C$11,'HB_6-7'!$C$15:$BD$15,0)+MATCH(F$14,'HB_6-7'!$C$16:$T$16,0)+MATCH("Eintritte",'HB_6-7'!$C$17:$H$17,0)+COLUMN()-9)</f>
        <v>515</v>
      </c>
      <c r="G50" s="97">
        <f>INDEX('HB_6-7'!$C$20:$TV$57,MATCH($A50,'HB_6-7'!$A$20:$A$57,0),MATCH($A$4,'HB_6-7'!$C$14:$TV$14,0)+MATCH(C$11,'HB_6-7'!$C$15:$BD$15,0)+MATCH(F$14,'HB_6-7'!$C$16:$T$16,0)+MATCH("Eintritte",'HB_6-7'!$C$17:$H$17,0)+COLUMN()-9)</f>
        <v>1634</v>
      </c>
      <c r="H50" s="137">
        <f>INDEX('HB_6-7'!$C$20:$TV$57,MATCH($A50,'HB_6-7'!$A$20:$A$57,0),MATCH($A$4,'HB_6-7'!$C$14:$TV$14,0)+MATCH(C$11,'HB_6-7'!$C$15:$BD$15,0)+MATCH(F$14,'HB_6-7'!$C$16:$T$16,0)+MATCH("Eintritte",'HB_6-7'!$C$17:$H$17,0)+COLUMN()-9)</f>
        <v>-3.0267062314540056</v>
      </c>
      <c r="I50" s="96">
        <f>INDEX('HB_6-7'!$C$20:$TV$57,MATCH($A50,'HB_6-7'!$A$20:$A$57,0),MATCH($A$4,'HB_6-7'!$C$14:$TV$14,0)+MATCH(C$11,'HB_6-7'!$C$15:$BD$15,0)+MATCH(I$14,'HB_6-7'!$C$16:$T$16,0)+MATCH("Eintritte",'HB_6-7'!$C$17:$H$17,0)+COLUMN()-12)</f>
        <v>190</v>
      </c>
      <c r="J50" s="97">
        <f>INDEX('HB_6-7'!$C$20:$TV$57,MATCH($A50,'HB_6-7'!$A$20:$A$57,0),MATCH($A$4,'HB_6-7'!$C$14:$TV$14,0)+MATCH(C$11,'HB_6-7'!$C$15:$BD$15,0)+MATCH(I$14,'HB_6-7'!$C$16:$T$16,0)+MATCH("Eintritte",'HB_6-7'!$C$17:$H$17,0)+COLUMN()-12)</f>
        <v>579</v>
      </c>
      <c r="K50" s="138">
        <f>INDEX('HB_6-7'!$C$20:$TV$57,MATCH($A50,'HB_6-7'!$A$20:$A$57,0),MATCH($A$4,'HB_6-7'!$C$14:$TV$14,0)+MATCH(C$11,'HB_6-7'!$C$15:$BD$15,0)+MATCH(I$14,'HB_6-7'!$C$16:$T$16,0)+MATCH("Eintritte",'HB_6-7'!$C$17:$H$17,0)+COLUMN()-12)</f>
        <v>1.0471204188481675</v>
      </c>
      <c r="L50" s="97">
        <f>INDEX('HB_6-7'!$C$20:$TV$57,MATCH($A50,'HB_6-7'!$A$20:$A$57,0),MATCH($A$4,'HB_6-7'!$C$14:$TV$14,0)+MATCH(L$12,'HB_6-7'!$C$15:$BD$15,0)+MATCH(L$13,'HB_6-7'!$C$16:$T$16,0)+MATCH("Eintritte",'HB_6-7'!$C$17:$H$17,0)+COLUMN()-15)</f>
        <v>705</v>
      </c>
      <c r="M50" s="97">
        <f>INDEX('HB_6-7'!$C$20:$TV$57,MATCH($A50,'HB_6-7'!$A$20:$A$57,0),MATCH($A$4,'HB_6-7'!$C$14:$TV$14,0)+MATCH(L$12,'HB_6-7'!$C$15:$BD$15,0)+MATCH(L$13,'HB_6-7'!$C$16:$T$16,0)+MATCH("Eintritte",'HB_6-7'!$C$17:$H$17,0)+COLUMN()-15)</f>
        <v>2213</v>
      </c>
      <c r="N50" s="137">
        <f>INDEX('HB_6-7'!$C$20:$TV$57,MATCH($A50,'HB_6-7'!$A$20:$A$57,0),MATCH($A$4,'HB_6-7'!$C$14:$TV$14,0)+MATCH(L$12,'HB_6-7'!$C$15:$BD$15,0)+MATCH(L$13,'HB_6-7'!$C$16:$T$16,0)+MATCH("Eintritte",'HB_6-7'!$C$17:$H$17,0)+COLUMN()-15)</f>
        <v>-1.9929140832595216</v>
      </c>
      <c r="O50" s="96">
        <f>INDEX('HB_6-7'!$C$20:$TV$57,MATCH($A50,'HB_6-7'!$A$20:$A$57,0),MATCH($A$4,'HB_6-7'!$C$14:$TV$14,0)+MATCH(L$12,'HB_6-7'!$C$15:$BD$15,0)+MATCH(O$14,'HB_6-7'!$C$16:$T$16,0)+MATCH("Eintritte",'HB_6-7'!$C$17:$H$17,0)+COLUMN()-18)</f>
        <v>515</v>
      </c>
      <c r="P50" s="97">
        <f>INDEX('HB_6-7'!$C$20:$TV$57,MATCH($A50,'HB_6-7'!$A$20:$A$57,0),MATCH($A$4,'HB_6-7'!$C$14:$TV$14,0)+MATCH(L$12,'HB_6-7'!$C$15:$BD$15,0)+MATCH(O$14,'HB_6-7'!$C$16:$T$16,0)+MATCH("Eintritte",'HB_6-7'!$C$17:$H$17,0)+COLUMN()-18)</f>
        <v>1634</v>
      </c>
      <c r="Q50" s="137">
        <f>INDEX('HB_6-7'!$C$20:$TV$57,MATCH($A50,'HB_6-7'!$A$20:$A$57,0),MATCH($A$4,'HB_6-7'!$C$14:$TV$14,0)+MATCH(L$12,'HB_6-7'!$C$15:$BD$15,0)+MATCH(O$14,'HB_6-7'!$C$16:$T$16,0)+MATCH("Eintritte",'HB_6-7'!$C$17:$H$17,0)+COLUMN()-18)</f>
        <v>-3.0267062314540056</v>
      </c>
      <c r="R50" s="96">
        <f>INDEX('HB_6-7'!$C$20:$TV$57,MATCH($A50,'HB_6-7'!$A$20:$A$57,0),MATCH($A$4,'HB_6-7'!$C$14:$TV$14,0)+MATCH(L$12,'HB_6-7'!$C$15:$BD$15,0)+MATCH(R$14,'HB_6-7'!$C$16:$T$16,0)+MATCH("Eintritte",'HB_6-7'!$C$17:$H$17,0)+COLUMN()-21)</f>
        <v>190</v>
      </c>
      <c r="S50" s="97">
        <f>INDEX('HB_6-7'!$C$20:$TV$57,MATCH($A50,'HB_6-7'!$A$20:$A$57,0),MATCH($A$4,'HB_6-7'!$C$14:$TV$14,0)+MATCH(L$12,'HB_6-7'!$C$15:$BD$15,0)+MATCH(R$14,'HB_6-7'!$C$16:$T$16,0)+MATCH("Eintritte",'HB_6-7'!$C$17:$H$17,0)+COLUMN()-21)</f>
        <v>579</v>
      </c>
      <c r="T50" s="138">
        <f>INDEX('HB_6-7'!$C$20:$TV$57,MATCH($A50,'HB_6-7'!$A$20:$A$57,0),MATCH($A$4,'HB_6-7'!$C$14:$TV$14,0)+MATCH(L$12,'HB_6-7'!$C$15:$BD$15,0)+MATCH(R$14,'HB_6-7'!$C$16:$T$16,0)+MATCH("Eintritte",'HB_6-7'!$C$17:$H$17,0)+COLUMN()-21)</f>
        <v>1.0471204188481675</v>
      </c>
      <c r="U50" s="97">
        <f>INDEX('HB_6-7'!$C$20:$TV$57,MATCH($A50,'HB_6-7'!$A$20:$A$57,0),MATCH($A$4,'HB_6-7'!$C$14:$TV$14,0)+MATCH(U$12,'HB_6-7'!$C$15:$BD$15,0)+MATCH(U$13,'HB_6-7'!$C$16:$T$16,0)+MATCH("Eintritte",'HB_6-7'!$C$17:$H$17,0)+COLUMN()-24)</f>
        <v>0</v>
      </c>
      <c r="V50" s="97">
        <f>INDEX('HB_6-7'!$C$20:$TV$57,MATCH($A50,'HB_6-7'!$A$20:$A$57,0),MATCH($A$4,'HB_6-7'!$C$14:$TV$14,0)+MATCH(U$12,'HB_6-7'!$C$15:$BD$15,0)+MATCH(U$13,'HB_6-7'!$C$16:$T$16,0)+MATCH("Eintritte",'HB_6-7'!$C$17:$H$17,0)+COLUMN()-24)</f>
        <v>0</v>
      </c>
      <c r="W50" s="137" t="str">
        <f>INDEX('HB_6-7'!$C$20:$TV$57,MATCH($A50,'HB_6-7'!$A$20:$A$57,0),MATCH($A$4,'HB_6-7'!$C$14:$TV$14,0)+MATCH(U$12,'HB_6-7'!$C$15:$BD$15,0)+MATCH(U$13,'HB_6-7'!$C$16:$T$16,0)+MATCH("Eintritte",'HB_6-7'!$C$17:$H$17,0)+COLUMN()-24)</f>
        <v>X</v>
      </c>
      <c r="X50" s="96">
        <f>INDEX('HB_6-7'!$C$20:$TV$57,MATCH($A50,'HB_6-7'!$A$20:$A$57,0),MATCH($A$4,'HB_6-7'!$C$14:$TV$14,0)+MATCH(U$12,'HB_6-7'!$C$15:$BD$15,0)+MATCH(X$14,'HB_6-7'!$C$16:$T$16,0)+MATCH("Eintritte",'HB_6-7'!$C$17:$H$17,0)+COLUMN()-27)</f>
        <v>0</v>
      </c>
      <c r="Y50" s="97">
        <f>INDEX('HB_6-7'!$C$20:$TV$57,MATCH($A50,'HB_6-7'!$A$20:$A$57,0),MATCH($A$4,'HB_6-7'!$C$14:$TV$14,0)+MATCH(U$12,'HB_6-7'!$C$15:$BD$15,0)+MATCH(X$14,'HB_6-7'!$C$16:$T$16,0)+MATCH("Eintritte",'HB_6-7'!$C$17:$H$17,0)+COLUMN()-27)</f>
        <v>0</v>
      </c>
      <c r="Z50" s="137" t="str">
        <f>INDEX('HB_6-7'!$C$20:$TV$57,MATCH($A50,'HB_6-7'!$A$20:$A$57,0),MATCH($A$4,'HB_6-7'!$C$14:$TV$14,0)+MATCH(U$12,'HB_6-7'!$C$15:$BD$15,0)+MATCH(X$14,'HB_6-7'!$C$16:$T$16,0)+MATCH("Eintritte",'HB_6-7'!$C$17:$H$17,0)+COLUMN()-27)</f>
        <v>X</v>
      </c>
      <c r="AA50" s="96">
        <f>INDEX('HB_6-7'!$C$20:$TV$57,MATCH($A50,'HB_6-7'!$A$20:$A$57,0),MATCH($A$4,'HB_6-7'!$C$14:$TV$14,0)+MATCH(U$12,'HB_6-7'!$C$15:$BD$15,0)+MATCH(AA$14,'HB_6-7'!$C$16:$T$16,0)+MATCH("Eintritte",'HB_6-7'!$C$17:$H$17,0)+COLUMN()-30)</f>
        <v>0</v>
      </c>
      <c r="AB50" s="97">
        <f>INDEX('HB_6-7'!$C$20:$TV$57,MATCH($A50,'HB_6-7'!$A$20:$A$57,0),MATCH($A$4,'HB_6-7'!$C$14:$TV$14,0)+MATCH(U$12,'HB_6-7'!$C$15:$BD$15,0)+MATCH(AA$14,'HB_6-7'!$C$16:$T$16,0)+MATCH("Eintritte",'HB_6-7'!$C$17:$H$17,0)+COLUMN()-30)</f>
        <v>0</v>
      </c>
      <c r="AC50" s="138" t="str">
        <f>INDEX('HB_6-7'!$C$20:$TV$57,MATCH($A50,'HB_6-7'!$A$20:$A$57,0),MATCH($A$4,'HB_6-7'!$C$14:$TV$14,0)+MATCH(U$12,'HB_6-7'!$C$15:$BD$15,0)+MATCH(AA$14,'HB_6-7'!$C$16:$T$16,0)+MATCH("Eintritte",'HB_6-7'!$C$17:$H$17,0)+COLUMN()-30)</f>
        <v>X</v>
      </c>
    </row>
    <row r="51" spans="1:29" ht="15" customHeight="1" x14ac:dyDescent="0.2">
      <c r="A51" s="330" t="s">
        <v>53</v>
      </c>
      <c r="B51" s="397"/>
      <c r="C51" s="97">
        <f>INDEX('HB_6-7'!$C$20:$TV$57,MATCH($A51,'HB_6-7'!$A$20:$A$57,0),MATCH($A$4,'HB_6-7'!$C$14:$TV$14,0)+MATCH(C$11,'HB_6-7'!$C$15:$BD$15,0)+MATCH(C$13,'HB_6-7'!$C$16:$T$16,0)+MATCH("Eintritte",'HB_6-7'!$C$17:$H$17,0)+COLUMN()-6)</f>
        <v>65</v>
      </c>
      <c r="D51" s="97">
        <f>INDEX('HB_6-7'!$C$20:$TV$57,MATCH($A51,'HB_6-7'!$A$20:$A$57,0),MATCH($A$4,'HB_6-7'!$C$14:$TV$14,0)+MATCH(C$11,'HB_6-7'!$C$15:$BD$15,0)+MATCH(C$13,'HB_6-7'!$C$16:$T$16,0)+MATCH("Eintritte",'HB_6-7'!$C$17:$H$17,0)+COLUMN()-6)</f>
        <v>219</v>
      </c>
      <c r="E51" s="125">
        <f>INDEX('HB_6-7'!$C$20:$TV$57,MATCH($A51,'HB_6-7'!$A$20:$A$57,0),MATCH($A$4,'HB_6-7'!$C$14:$TV$14,0)+MATCH(C$11,'HB_6-7'!$C$15:$BD$15,0)+MATCH(C$13,'HB_6-7'!$C$16:$T$16,0)+MATCH("Eintritte",'HB_6-7'!$C$17:$H$17,0)+COLUMN()-6)</f>
        <v>31.92771084337349</v>
      </c>
      <c r="F51" s="96">
        <f>INDEX('HB_6-7'!$C$20:$TV$57,MATCH($A51,'HB_6-7'!$A$20:$A$57,0),MATCH($A$4,'HB_6-7'!$C$14:$TV$14,0)+MATCH(C$11,'HB_6-7'!$C$15:$BD$15,0)+MATCH(F$14,'HB_6-7'!$C$16:$T$16,0)+MATCH("Eintritte",'HB_6-7'!$C$17:$H$17,0)+COLUMN()-9)</f>
        <v>40</v>
      </c>
      <c r="G51" s="97">
        <f>INDEX('HB_6-7'!$C$20:$TV$57,MATCH($A51,'HB_6-7'!$A$20:$A$57,0),MATCH($A$4,'HB_6-7'!$C$14:$TV$14,0)+MATCH(C$11,'HB_6-7'!$C$15:$BD$15,0)+MATCH(F$14,'HB_6-7'!$C$16:$T$16,0)+MATCH("Eintritte",'HB_6-7'!$C$17:$H$17,0)+COLUMN()-9)</f>
        <v>141</v>
      </c>
      <c r="H51" s="137">
        <f>INDEX('HB_6-7'!$C$20:$TV$57,MATCH($A51,'HB_6-7'!$A$20:$A$57,0),MATCH($A$4,'HB_6-7'!$C$14:$TV$14,0)+MATCH(C$11,'HB_6-7'!$C$15:$BD$15,0)+MATCH(F$14,'HB_6-7'!$C$16:$T$16,0)+MATCH("Eintritte",'HB_6-7'!$C$17:$H$17,0)+COLUMN()-9)</f>
        <v>20.512820512820511</v>
      </c>
      <c r="I51" s="96">
        <f>INDEX('HB_6-7'!$C$20:$TV$57,MATCH($A51,'HB_6-7'!$A$20:$A$57,0),MATCH($A$4,'HB_6-7'!$C$14:$TV$14,0)+MATCH(C$11,'HB_6-7'!$C$15:$BD$15,0)+MATCH(I$14,'HB_6-7'!$C$16:$T$16,0)+MATCH("Eintritte",'HB_6-7'!$C$17:$H$17,0)+COLUMN()-12)</f>
        <v>25</v>
      </c>
      <c r="J51" s="97">
        <f>INDEX('HB_6-7'!$C$20:$TV$57,MATCH($A51,'HB_6-7'!$A$20:$A$57,0),MATCH($A$4,'HB_6-7'!$C$14:$TV$14,0)+MATCH(C$11,'HB_6-7'!$C$15:$BD$15,0)+MATCH(I$14,'HB_6-7'!$C$16:$T$16,0)+MATCH("Eintritte",'HB_6-7'!$C$17:$H$17,0)+COLUMN()-12)</f>
        <v>78</v>
      </c>
      <c r="K51" s="138">
        <f>INDEX('HB_6-7'!$C$20:$TV$57,MATCH($A51,'HB_6-7'!$A$20:$A$57,0),MATCH($A$4,'HB_6-7'!$C$14:$TV$14,0)+MATCH(C$11,'HB_6-7'!$C$15:$BD$15,0)+MATCH(I$14,'HB_6-7'!$C$16:$T$16,0)+MATCH("Eintritte",'HB_6-7'!$C$17:$H$17,0)+COLUMN()-12)</f>
        <v>59.183673469387756</v>
      </c>
      <c r="L51" s="97">
        <f>INDEX('HB_6-7'!$C$20:$TV$57,MATCH($A51,'HB_6-7'!$A$20:$A$57,0),MATCH($A$4,'HB_6-7'!$C$14:$TV$14,0)+MATCH(L$12,'HB_6-7'!$C$15:$BD$15,0)+MATCH(L$13,'HB_6-7'!$C$16:$T$16,0)+MATCH("Eintritte",'HB_6-7'!$C$17:$H$17,0)+COLUMN()-15)</f>
        <v>65</v>
      </c>
      <c r="M51" s="97">
        <f>INDEX('HB_6-7'!$C$20:$TV$57,MATCH($A51,'HB_6-7'!$A$20:$A$57,0),MATCH($A$4,'HB_6-7'!$C$14:$TV$14,0)+MATCH(L$12,'HB_6-7'!$C$15:$BD$15,0)+MATCH(L$13,'HB_6-7'!$C$16:$T$16,0)+MATCH("Eintritte",'HB_6-7'!$C$17:$H$17,0)+COLUMN()-15)</f>
        <v>219</v>
      </c>
      <c r="N51" s="137">
        <f>INDEX('HB_6-7'!$C$20:$TV$57,MATCH($A51,'HB_6-7'!$A$20:$A$57,0),MATCH($A$4,'HB_6-7'!$C$14:$TV$14,0)+MATCH(L$12,'HB_6-7'!$C$15:$BD$15,0)+MATCH(L$13,'HB_6-7'!$C$16:$T$16,0)+MATCH("Eintritte",'HB_6-7'!$C$17:$H$17,0)+COLUMN()-15)</f>
        <v>31.92771084337349</v>
      </c>
      <c r="O51" s="96">
        <f>INDEX('HB_6-7'!$C$20:$TV$57,MATCH($A51,'HB_6-7'!$A$20:$A$57,0),MATCH($A$4,'HB_6-7'!$C$14:$TV$14,0)+MATCH(L$12,'HB_6-7'!$C$15:$BD$15,0)+MATCH(O$14,'HB_6-7'!$C$16:$T$16,0)+MATCH("Eintritte",'HB_6-7'!$C$17:$H$17,0)+COLUMN()-18)</f>
        <v>40</v>
      </c>
      <c r="P51" s="97">
        <f>INDEX('HB_6-7'!$C$20:$TV$57,MATCH($A51,'HB_6-7'!$A$20:$A$57,0),MATCH($A$4,'HB_6-7'!$C$14:$TV$14,0)+MATCH(L$12,'HB_6-7'!$C$15:$BD$15,0)+MATCH(O$14,'HB_6-7'!$C$16:$T$16,0)+MATCH("Eintritte",'HB_6-7'!$C$17:$H$17,0)+COLUMN()-18)</f>
        <v>141</v>
      </c>
      <c r="Q51" s="137">
        <f>INDEX('HB_6-7'!$C$20:$TV$57,MATCH($A51,'HB_6-7'!$A$20:$A$57,0),MATCH($A$4,'HB_6-7'!$C$14:$TV$14,0)+MATCH(L$12,'HB_6-7'!$C$15:$BD$15,0)+MATCH(O$14,'HB_6-7'!$C$16:$T$16,0)+MATCH("Eintritte",'HB_6-7'!$C$17:$H$17,0)+COLUMN()-18)</f>
        <v>20.512820512820511</v>
      </c>
      <c r="R51" s="96">
        <f>INDEX('HB_6-7'!$C$20:$TV$57,MATCH($A51,'HB_6-7'!$A$20:$A$57,0),MATCH($A$4,'HB_6-7'!$C$14:$TV$14,0)+MATCH(L$12,'HB_6-7'!$C$15:$BD$15,0)+MATCH(R$14,'HB_6-7'!$C$16:$T$16,0)+MATCH("Eintritte",'HB_6-7'!$C$17:$H$17,0)+COLUMN()-21)</f>
        <v>25</v>
      </c>
      <c r="S51" s="97">
        <f>INDEX('HB_6-7'!$C$20:$TV$57,MATCH($A51,'HB_6-7'!$A$20:$A$57,0),MATCH($A$4,'HB_6-7'!$C$14:$TV$14,0)+MATCH(L$12,'HB_6-7'!$C$15:$BD$15,0)+MATCH(R$14,'HB_6-7'!$C$16:$T$16,0)+MATCH("Eintritte",'HB_6-7'!$C$17:$H$17,0)+COLUMN()-21)</f>
        <v>78</v>
      </c>
      <c r="T51" s="138">
        <f>INDEX('HB_6-7'!$C$20:$TV$57,MATCH($A51,'HB_6-7'!$A$20:$A$57,0),MATCH($A$4,'HB_6-7'!$C$14:$TV$14,0)+MATCH(L$12,'HB_6-7'!$C$15:$BD$15,0)+MATCH(R$14,'HB_6-7'!$C$16:$T$16,0)+MATCH("Eintritte",'HB_6-7'!$C$17:$H$17,0)+COLUMN()-21)</f>
        <v>59.183673469387756</v>
      </c>
      <c r="U51" s="97">
        <f>INDEX('HB_6-7'!$C$20:$TV$57,MATCH($A51,'HB_6-7'!$A$20:$A$57,0),MATCH($A$4,'HB_6-7'!$C$14:$TV$14,0)+MATCH(U$12,'HB_6-7'!$C$15:$BD$15,0)+MATCH(U$13,'HB_6-7'!$C$16:$T$16,0)+MATCH("Eintritte",'HB_6-7'!$C$17:$H$17,0)+COLUMN()-24)</f>
        <v>0</v>
      </c>
      <c r="V51" s="97">
        <f>INDEX('HB_6-7'!$C$20:$TV$57,MATCH($A51,'HB_6-7'!$A$20:$A$57,0),MATCH($A$4,'HB_6-7'!$C$14:$TV$14,0)+MATCH(U$12,'HB_6-7'!$C$15:$BD$15,0)+MATCH(U$13,'HB_6-7'!$C$16:$T$16,0)+MATCH("Eintritte",'HB_6-7'!$C$17:$H$17,0)+COLUMN()-24)</f>
        <v>0</v>
      </c>
      <c r="W51" s="137" t="str">
        <f>INDEX('HB_6-7'!$C$20:$TV$57,MATCH($A51,'HB_6-7'!$A$20:$A$57,0),MATCH($A$4,'HB_6-7'!$C$14:$TV$14,0)+MATCH(U$12,'HB_6-7'!$C$15:$BD$15,0)+MATCH(U$13,'HB_6-7'!$C$16:$T$16,0)+MATCH("Eintritte",'HB_6-7'!$C$17:$H$17,0)+COLUMN()-24)</f>
        <v>X</v>
      </c>
      <c r="X51" s="96">
        <f>INDEX('HB_6-7'!$C$20:$TV$57,MATCH($A51,'HB_6-7'!$A$20:$A$57,0),MATCH($A$4,'HB_6-7'!$C$14:$TV$14,0)+MATCH(U$12,'HB_6-7'!$C$15:$BD$15,0)+MATCH(X$14,'HB_6-7'!$C$16:$T$16,0)+MATCH("Eintritte",'HB_6-7'!$C$17:$H$17,0)+COLUMN()-27)</f>
        <v>0</v>
      </c>
      <c r="Y51" s="97">
        <f>INDEX('HB_6-7'!$C$20:$TV$57,MATCH($A51,'HB_6-7'!$A$20:$A$57,0),MATCH($A$4,'HB_6-7'!$C$14:$TV$14,0)+MATCH(U$12,'HB_6-7'!$C$15:$BD$15,0)+MATCH(X$14,'HB_6-7'!$C$16:$T$16,0)+MATCH("Eintritte",'HB_6-7'!$C$17:$H$17,0)+COLUMN()-27)</f>
        <v>0</v>
      </c>
      <c r="Z51" s="137" t="str">
        <f>INDEX('HB_6-7'!$C$20:$TV$57,MATCH($A51,'HB_6-7'!$A$20:$A$57,0),MATCH($A$4,'HB_6-7'!$C$14:$TV$14,0)+MATCH(U$12,'HB_6-7'!$C$15:$BD$15,0)+MATCH(X$14,'HB_6-7'!$C$16:$T$16,0)+MATCH("Eintritte",'HB_6-7'!$C$17:$H$17,0)+COLUMN()-27)</f>
        <v>X</v>
      </c>
      <c r="AA51" s="96">
        <f>INDEX('HB_6-7'!$C$20:$TV$57,MATCH($A51,'HB_6-7'!$A$20:$A$57,0),MATCH($A$4,'HB_6-7'!$C$14:$TV$14,0)+MATCH(U$12,'HB_6-7'!$C$15:$BD$15,0)+MATCH(AA$14,'HB_6-7'!$C$16:$T$16,0)+MATCH("Eintritte",'HB_6-7'!$C$17:$H$17,0)+COLUMN()-30)</f>
        <v>0</v>
      </c>
      <c r="AB51" s="97">
        <f>INDEX('HB_6-7'!$C$20:$TV$57,MATCH($A51,'HB_6-7'!$A$20:$A$57,0),MATCH($A$4,'HB_6-7'!$C$14:$TV$14,0)+MATCH(U$12,'HB_6-7'!$C$15:$BD$15,0)+MATCH(AA$14,'HB_6-7'!$C$16:$T$16,0)+MATCH("Eintritte",'HB_6-7'!$C$17:$H$17,0)+COLUMN()-30)</f>
        <v>0</v>
      </c>
      <c r="AC51" s="138" t="str">
        <f>INDEX('HB_6-7'!$C$20:$TV$57,MATCH($A51,'HB_6-7'!$A$20:$A$57,0),MATCH($A$4,'HB_6-7'!$C$14:$TV$14,0)+MATCH(U$12,'HB_6-7'!$C$15:$BD$15,0)+MATCH(AA$14,'HB_6-7'!$C$16:$T$16,0)+MATCH("Eintritte",'HB_6-7'!$C$17:$H$17,0)+COLUMN()-30)</f>
        <v>X</v>
      </c>
    </row>
    <row r="52" spans="1:29" ht="15" customHeight="1" x14ac:dyDescent="0.2">
      <c r="A52" s="330" t="s">
        <v>310</v>
      </c>
      <c r="B52" s="397"/>
      <c r="C52" s="97">
        <f>INDEX('HB_6-7'!$C$20:$TV$57,MATCH($A52,'HB_6-7'!$A$20:$A$57,0),MATCH($A$4,'HB_6-7'!$C$14:$TV$14,0)+MATCH(C$11,'HB_6-7'!$C$15:$BD$15,0)+MATCH(C$13,'HB_6-7'!$C$16:$T$16,0)+MATCH("Eintritte",'HB_6-7'!$C$17:$H$17,0)+COLUMN()-6)</f>
        <v>52</v>
      </c>
      <c r="D52" s="97">
        <f>INDEX('HB_6-7'!$C$20:$TV$57,MATCH($A52,'HB_6-7'!$A$20:$A$57,0),MATCH($A$4,'HB_6-7'!$C$14:$TV$14,0)+MATCH(C$11,'HB_6-7'!$C$15:$BD$15,0)+MATCH(C$13,'HB_6-7'!$C$16:$T$16,0)+MATCH("Eintritte",'HB_6-7'!$C$17:$H$17,0)+COLUMN()-6)</f>
        <v>152</v>
      </c>
      <c r="E52" s="125">
        <f>INDEX('HB_6-7'!$C$20:$TV$57,MATCH($A52,'HB_6-7'!$A$20:$A$57,0),MATCH($A$4,'HB_6-7'!$C$14:$TV$14,0)+MATCH(C$11,'HB_6-7'!$C$15:$BD$15,0)+MATCH(C$13,'HB_6-7'!$C$16:$T$16,0)+MATCH("Eintritte",'HB_6-7'!$C$17:$H$17,0)+COLUMN()-6)</f>
        <v>-36.401673640167367</v>
      </c>
      <c r="F52" s="96">
        <f>INDEX('HB_6-7'!$C$20:$TV$57,MATCH($A52,'HB_6-7'!$A$20:$A$57,0),MATCH($A$4,'HB_6-7'!$C$14:$TV$14,0)+MATCH(C$11,'HB_6-7'!$C$15:$BD$15,0)+MATCH(F$14,'HB_6-7'!$C$16:$T$16,0)+MATCH("Eintritte",'HB_6-7'!$C$17:$H$17,0)+COLUMN()-9)</f>
        <v>30</v>
      </c>
      <c r="G52" s="97">
        <f>INDEX('HB_6-7'!$C$20:$TV$57,MATCH($A52,'HB_6-7'!$A$20:$A$57,0),MATCH($A$4,'HB_6-7'!$C$14:$TV$14,0)+MATCH(C$11,'HB_6-7'!$C$15:$BD$15,0)+MATCH(F$14,'HB_6-7'!$C$16:$T$16,0)+MATCH("Eintritte",'HB_6-7'!$C$17:$H$17,0)+COLUMN()-9)</f>
        <v>96</v>
      </c>
      <c r="H52" s="137">
        <f>INDEX('HB_6-7'!$C$20:$TV$57,MATCH($A52,'HB_6-7'!$A$20:$A$57,0),MATCH($A$4,'HB_6-7'!$C$14:$TV$14,0)+MATCH(C$11,'HB_6-7'!$C$15:$BD$15,0)+MATCH(F$14,'HB_6-7'!$C$16:$T$16,0)+MATCH("Eintritte",'HB_6-7'!$C$17:$H$17,0)+COLUMN()-9)</f>
        <v>-33.793103448275865</v>
      </c>
      <c r="I52" s="96">
        <f>INDEX('HB_6-7'!$C$20:$TV$57,MATCH($A52,'HB_6-7'!$A$20:$A$57,0),MATCH($A$4,'HB_6-7'!$C$14:$TV$14,0)+MATCH(C$11,'HB_6-7'!$C$15:$BD$15,0)+MATCH(I$14,'HB_6-7'!$C$16:$T$16,0)+MATCH("Eintritte",'HB_6-7'!$C$17:$H$17,0)+COLUMN()-12)</f>
        <v>22</v>
      </c>
      <c r="J52" s="97">
        <f>INDEX('HB_6-7'!$C$20:$TV$57,MATCH($A52,'HB_6-7'!$A$20:$A$57,0),MATCH($A$4,'HB_6-7'!$C$14:$TV$14,0)+MATCH(C$11,'HB_6-7'!$C$15:$BD$15,0)+MATCH(I$14,'HB_6-7'!$C$16:$T$16,0)+MATCH("Eintritte",'HB_6-7'!$C$17:$H$17,0)+COLUMN()-12)</f>
        <v>56</v>
      </c>
      <c r="K52" s="138">
        <f>INDEX('HB_6-7'!$C$20:$TV$57,MATCH($A52,'HB_6-7'!$A$20:$A$57,0),MATCH($A$4,'HB_6-7'!$C$14:$TV$14,0)+MATCH(C$11,'HB_6-7'!$C$15:$BD$15,0)+MATCH(I$14,'HB_6-7'!$C$16:$T$16,0)+MATCH("Eintritte",'HB_6-7'!$C$17:$H$17,0)+COLUMN()-12)</f>
        <v>-40.425531914893611</v>
      </c>
      <c r="L52" s="97">
        <f>INDEX('HB_6-7'!$C$20:$TV$57,MATCH($A52,'HB_6-7'!$A$20:$A$57,0),MATCH($A$4,'HB_6-7'!$C$14:$TV$14,0)+MATCH(L$12,'HB_6-7'!$C$15:$BD$15,0)+MATCH(L$13,'HB_6-7'!$C$16:$T$16,0)+MATCH("Eintritte",'HB_6-7'!$C$17:$H$17,0)+COLUMN()-15)</f>
        <v>52</v>
      </c>
      <c r="M52" s="97">
        <f>INDEX('HB_6-7'!$C$20:$TV$57,MATCH($A52,'HB_6-7'!$A$20:$A$57,0),MATCH($A$4,'HB_6-7'!$C$14:$TV$14,0)+MATCH(L$12,'HB_6-7'!$C$15:$BD$15,0)+MATCH(L$13,'HB_6-7'!$C$16:$T$16,0)+MATCH("Eintritte",'HB_6-7'!$C$17:$H$17,0)+COLUMN()-15)</f>
        <v>152</v>
      </c>
      <c r="N52" s="137">
        <f>INDEX('HB_6-7'!$C$20:$TV$57,MATCH($A52,'HB_6-7'!$A$20:$A$57,0),MATCH($A$4,'HB_6-7'!$C$14:$TV$14,0)+MATCH(L$12,'HB_6-7'!$C$15:$BD$15,0)+MATCH(L$13,'HB_6-7'!$C$16:$T$16,0)+MATCH("Eintritte",'HB_6-7'!$C$17:$H$17,0)+COLUMN()-15)</f>
        <v>-36.401673640167367</v>
      </c>
      <c r="O52" s="96">
        <f>INDEX('HB_6-7'!$C$20:$TV$57,MATCH($A52,'HB_6-7'!$A$20:$A$57,0),MATCH($A$4,'HB_6-7'!$C$14:$TV$14,0)+MATCH(L$12,'HB_6-7'!$C$15:$BD$15,0)+MATCH(O$14,'HB_6-7'!$C$16:$T$16,0)+MATCH("Eintritte",'HB_6-7'!$C$17:$H$17,0)+COLUMN()-18)</f>
        <v>30</v>
      </c>
      <c r="P52" s="97">
        <f>INDEX('HB_6-7'!$C$20:$TV$57,MATCH($A52,'HB_6-7'!$A$20:$A$57,0),MATCH($A$4,'HB_6-7'!$C$14:$TV$14,0)+MATCH(L$12,'HB_6-7'!$C$15:$BD$15,0)+MATCH(O$14,'HB_6-7'!$C$16:$T$16,0)+MATCH("Eintritte",'HB_6-7'!$C$17:$H$17,0)+COLUMN()-18)</f>
        <v>96</v>
      </c>
      <c r="Q52" s="137">
        <f>INDEX('HB_6-7'!$C$20:$TV$57,MATCH($A52,'HB_6-7'!$A$20:$A$57,0),MATCH($A$4,'HB_6-7'!$C$14:$TV$14,0)+MATCH(L$12,'HB_6-7'!$C$15:$BD$15,0)+MATCH(O$14,'HB_6-7'!$C$16:$T$16,0)+MATCH("Eintritte",'HB_6-7'!$C$17:$H$17,0)+COLUMN()-18)</f>
        <v>-33.793103448275865</v>
      </c>
      <c r="R52" s="96">
        <f>INDEX('HB_6-7'!$C$20:$TV$57,MATCH($A52,'HB_6-7'!$A$20:$A$57,0),MATCH($A$4,'HB_6-7'!$C$14:$TV$14,0)+MATCH(L$12,'HB_6-7'!$C$15:$BD$15,0)+MATCH(R$14,'HB_6-7'!$C$16:$T$16,0)+MATCH("Eintritte",'HB_6-7'!$C$17:$H$17,0)+COLUMN()-21)</f>
        <v>22</v>
      </c>
      <c r="S52" s="97">
        <f>INDEX('HB_6-7'!$C$20:$TV$57,MATCH($A52,'HB_6-7'!$A$20:$A$57,0),MATCH($A$4,'HB_6-7'!$C$14:$TV$14,0)+MATCH(L$12,'HB_6-7'!$C$15:$BD$15,0)+MATCH(R$14,'HB_6-7'!$C$16:$T$16,0)+MATCH("Eintritte",'HB_6-7'!$C$17:$H$17,0)+COLUMN()-21)</f>
        <v>56</v>
      </c>
      <c r="T52" s="138">
        <f>INDEX('HB_6-7'!$C$20:$TV$57,MATCH($A52,'HB_6-7'!$A$20:$A$57,0),MATCH($A$4,'HB_6-7'!$C$14:$TV$14,0)+MATCH(L$12,'HB_6-7'!$C$15:$BD$15,0)+MATCH(R$14,'HB_6-7'!$C$16:$T$16,0)+MATCH("Eintritte",'HB_6-7'!$C$17:$H$17,0)+COLUMN()-21)</f>
        <v>-40.425531914893611</v>
      </c>
      <c r="U52" s="97">
        <f>INDEX('HB_6-7'!$C$20:$TV$57,MATCH($A52,'HB_6-7'!$A$20:$A$57,0),MATCH($A$4,'HB_6-7'!$C$14:$TV$14,0)+MATCH(U$12,'HB_6-7'!$C$15:$BD$15,0)+MATCH(U$13,'HB_6-7'!$C$16:$T$16,0)+MATCH("Eintritte",'HB_6-7'!$C$17:$H$17,0)+COLUMN()-24)</f>
        <v>0</v>
      </c>
      <c r="V52" s="97">
        <f>INDEX('HB_6-7'!$C$20:$TV$57,MATCH($A52,'HB_6-7'!$A$20:$A$57,0),MATCH($A$4,'HB_6-7'!$C$14:$TV$14,0)+MATCH(U$12,'HB_6-7'!$C$15:$BD$15,0)+MATCH(U$13,'HB_6-7'!$C$16:$T$16,0)+MATCH("Eintritte",'HB_6-7'!$C$17:$H$17,0)+COLUMN()-24)</f>
        <v>0</v>
      </c>
      <c r="W52" s="137" t="str">
        <f>INDEX('HB_6-7'!$C$20:$TV$57,MATCH($A52,'HB_6-7'!$A$20:$A$57,0),MATCH($A$4,'HB_6-7'!$C$14:$TV$14,0)+MATCH(U$12,'HB_6-7'!$C$15:$BD$15,0)+MATCH(U$13,'HB_6-7'!$C$16:$T$16,0)+MATCH("Eintritte",'HB_6-7'!$C$17:$H$17,0)+COLUMN()-24)</f>
        <v>X</v>
      </c>
      <c r="X52" s="96">
        <f>INDEX('HB_6-7'!$C$20:$TV$57,MATCH($A52,'HB_6-7'!$A$20:$A$57,0),MATCH($A$4,'HB_6-7'!$C$14:$TV$14,0)+MATCH(U$12,'HB_6-7'!$C$15:$BD$15,0)+MATCH(X$14,'HB_6-7'!$C$16:$T$16,0)+MATCH("Eintritte",'HB_6-7'!$C$17:$H$17,0)+COLUMN()-27)</f>
        <v>0</v>
      </c>
      <c r="Y52" s="97">
        <f>INDEX('HB_6-7'!$C$20:$TV$57,MATCH($A52,'HB_6-7'!$A$20:$A$57,0),MATCH($A$4,'HB_6-7'!$C$14:$TV$14,0)+MATCH(U$12,'HB_6-7'!$C$15:$BD$15,0)+MATCH(X$14,'HB_6-7'!$C$16:$T$16,0)+MATCH("Eintritte",'HB_6-7'!$C$17:$H$17,0)+COLUMN()-27)</f>
        <v>0</v>
      </c>
      <c r="Z52" s="137" t="str">
        <f>INDEX('HB_6-7'!$C$20:$TV$57,MATCH($A52,'HB_6-7'!$A$20:$A$57,0),MATCH($A$4,'HB_6-7'!$C$14:$TV$14,0)+MATCH(U$12,'HB_6-7'!$C$15:$BD$15,0)+MATCH(X$14,'HB_6-7'!$C$16:$T$16,0)+MATCH("Eintritte",'HB_6-7'!$C$17:$H$17,0)+COLUMN()-27)</f>
        <v>X</v>
      </c>
      <c r="AA52" s="96">
        <f>INDEX('HB_6-7'!$C$20:$TV$57,MATCH($A52,'HB_6-7'!$A$20:$A$57,0),MATCH($A$4,'HB_6-7'!$C$14:$TV$14,0)+MATCH(U$12,'HB_6-7'!$C$15:$BD$15,0)+MATCH(AA$14,'HB_6-7'!$C$16:$T$16,0)+MATCH("Eintritte",'HB_6-7'!$C$17:$H$17,0)+COLUMN()-30)</f>
        <v>0</v>
      </c>
      <c r="AB52" s="97">
        <f>INDEX('HB_6-7'!$C$20:$TV$57,MATCH($A52,'HB_6-7'!$A$20:$A$57,0),MATCH($A$4,'HB_6-7'!$C$14:$TV$14,0)+MATCH(U$12,'HB_6-7'!$C$15:$BD$15,0)+MATCH(AA$14,'HB_6-7'!$C$16:$T$16,0)+MATCH("Eintritte",'HB_6-7'!$C$17:$H$17,0)+COLUMN()-30)</f>
        <v>0</v>
      </c>
      <c r="AC52" s="138" t="str">
        <f>INDEX('HB_6-7'!$C$20:$TV$57,MATCH($A52,'HB_6-7'!$A$20:$A$57,0),MATCH($A$4,'HB_6-7'!$C$14:$TV$14,0)+MATCH(U$12,'HB_6-7'!$C$15:$BD$15,0)+MATCH(AA$14,'HB_6-7'!$C$16:$T$16,0)+MATCH("Eintritte",'HB_6-7'!$C$17:$H$17,0)+COLUMN()-30)</f>
        <v>X</v>
      </c>
    </row>
    <row r="53" spans="1:29" ht="15" customHeight="1" x14ac:dyDescent="0.2">
      <c r="A53" s="327" t="s">
        <v>309</v>
      </c>
      <c r="B53" s="393"/>
      <c r="C53" s="97" t="str">
        <f>INDEX('HB_6-7'!$C$20:$TV$57,MATCH($A53,'HB_6-7'!$A$20:$A$57,0),MATCH($A$4,'HB_6-7'!$C$14:$TV$14,0)+MATCH(C$11,'HB_6-7'!$C$15:$BD$15,0)+MATCH(C$13,'HB_6-7'!$C$16:$T$16,0)+MATCH("Eintritte",'HB_6-7'!$C$17:$H$17,0)+COLUMN()-6)</f>
        <v>*</v>
      </c>
      <c r="D53" s="97">
        <f>INDEX('HB_6-7'!$C$20:$TV$57,MATCH($A53,'HB_6-7'!$A$20:$A$57,0),MATCH($A$4,'HB_6-7'!$C$14:$TV$14,0)+MATCH(C$11,'HB_6-7'!$C$15:$BD$15,0)+MATCH(C$13,'HB_6-7'!$C$16:$T$16,0)+MATCH("Eintritte",'HB_6-7'!$C$17:$H$17,0)+COLUMN()-6)</f>
        <v>4</v>
      </c>
      <c r="E53" s="125" t="str">
        <f>INDEX('HB_6-7'!$C$20:$TV$57,MATCH($A53,'HB_6-7'!$A$20:$A$57,0),MATCH($A$4,'HB_6-7'!$C$14:$TV$14,0)+MATCH(C$11,'HB_6-7'!$C$15:$BD$15,0)+MATCH(C$13,'HB_6-7'!$C$16:$T$16,0)+MATCH("Eintritte",'HB_6-7'!$C$17:$H$17,0)+COLUMN()-6)</f>
        <v>x</v>
      </c>
      <c r="F53" s="96" t="str">
        <f>INDEX('HB_6-7'!$C$20:$TV$57,MATCH($A53,'HB_6-7'!$A$20:$A$57,0),MATCH($A$4,'HB_6-7'!$C$14:$TV$14,0)+MATCH(C$11,'HB_6-7'!$C$15:$BD$15,0)+MATCH(F$14,'HB_6-7'!$C$16:$T$16,0)+MATCH("Eintritte",'HB_6-7'!$C$17:$H$17,0)+COLUMN()-9)</f>
        <v>*</v>
      </c>
      <c r="G53" s="97">
        <f>INDEX('HB_6-7'!$C$20:$TV$57,MATCH($A53,'HB_6-7'!$A$20:$A$57,0),MATCH($A$4,'HB_6-7'!$C$14:$TV$14,0)+MATCH(C$11,'HB_6-7'!$C$15:$BD$15,0)+MATCH(F$14,'HB_6-7'!$C$16:$T$16,0)+MATCH("Eintritte",'HB_6-7'!$C$17:$H$17,0)+COLUMN()-9)</f>
        <v>4</v>
      </c>
      <c r="H53" s="137" t="str">
        <f>INDEX('HB_6-7'!$C$20:$TV$57,MATCH($A53,'HB_6-7'!$A$20:$A$57,0),MATCH($A$4,'HB_6-7'!$C$14:$TV$14,0)+MATCH(C$11,'HB_6-7'!$C$15:$BD$15,0)+MATCH(F$14,'HB_6-7'!$C$16:$T$16,0)+MATCH("Eintritte",'HB_6-7'!$C$17:$H$17,0)+COLUMN()-9)</f>
        <v>x</v>
      </c>
      <c r="I53" s="96">
        <f>INDEX('HB_6-7'!$C$20:$TV$57,MATCH($A53,'HB_6-7'!$A$20:$A$57,0),MATCH($A$4,'HB_6-7'!$C$14:$TV$14,0)+MATCH(C$11,'HB_6-7'!$C$15:$BD$15,0)+MATCH(I$14,'HB_6-7'!$C$16:$T$16,0)+MATCH("Eintritte",'HB_6-7'!$C$17:$H$17,0)+COLUMN()-12)</f>
        <v>0</v>
      </c>
      <c r="J53" s="97">
        <f>INDEX('HB_6-7'!$C$20:$TV$57,MATCH($A53,'HB_6-7'!$A$20:$A$57,0),MATCH($A$4,'HB_6-7'!$C$14:$TV$14,0)+MATCH(C$11,'HB_6-7'!$C$15:$BD$15,0)+MATCH(I$14,'HB_6-7'!$C$16:$T$16,0)+MATCH("Eintritte",'HB_6-7'!$C$17:$H$17,0)+COLUMN()-12)</f>
        <v>0</v>
      </c>
      <c r="K53" s="138" t="str">
        <f>INDEX('HB_6-7'!$C$20:$TV$57,MATCH($A53,'HB_6-7'!$A$20:$A$57,0),MATCH($A$4,'HB_6-7'!$C$14:$TV$14,0)+MATCH(C$11,'HB_6-7'!$C$15:$BD$15,0)+MATCH(I$14,'HB_6-7'!$C$16:$T$16,0)+MATCH("Eintritte",'HB_6-7'!$C$17:$H$17,0)+COLUMN()-12)</f>
        <v>X</v>
      </c>
      <c r="L53" s="97" t="str">
        <f>INDEX('HB_6-7'!$C$20:$TV$57,MATCH($A53,'HB_6-7'!$A$20:$A$57,0),MATCH($A$4,'HB_6-7'!$C$14:$TV$14,0)+MATCH(L$12,'HB_6-7'!$C$15:$BD$15,0)+MATCH(L$13,'HB_6-7'!$C$16:$T$16,0)+MATCH("Eintritte",'HB_6-7'!$C$17:$H$17,0)+COLUMN()-15)</f>
        <v>*</v>
      </c>
      <c r="M53" s="97">
        <f>INDEX('HB_6-7'!$C$20:$TV$57,MATCH($A53,'HB_6-7'!$A$20:$A$57,0),MATCH($A$4,'HB_6-7'!$C$14:$TV$14,0)+MATCH(L$12,'HB_6-7'!$C$15:$BD$15,0)+MATCH(L$13,'HB_6-7'!$C$16:$T$16,0)+MATCH("Eintritte",'HB_6-7'!$C$17:$H$17,0)+COLUMN()-15)</f>
        <v>4</v>
      </c>
      <c r="N53" s="137" t="str">
        <f>INDEX('HB_6-7'!$C$20:$TV$57,MATCH($A53,'HB_6-7'!$A$20:$A$57,0),MATCH($A$4,'HB_6-7'!$C$14:$TV$14,0)+MATCH(L$12,'HB_6-7'!$C$15:$BD$15,0)+MATCH(L$13,'HB_6-7'!$C$16:$T$16,0)+MATCH("Eintritte",'HB_6-7'!$C$17:$H$17,0)+COLUMN()-15)</f>
        <v>x</v>
      </c>
      <c r="O53" s="96" t="str">
        <f>INDEX('HB_6-7'!$C$20:$TV$57,MATCH($A53,'HB_6-7'!$A$20:$A$57,0),MATCH($A$4,'HB_6-7'!$C$14:$TV$14,0)+MATCH(L$12,'HB_6-7'!$C$15:$BD$15,0)+MATCH(O$14,'HB_6-7'!$C$16:$T$16,0)+MATCH("Eintritte",'HB_6-7'!$C$17:$H$17,0)+COLUMN()-18)</f>
        <v>*</v>
      </c>
      <c r="P53" s="97">
        <f>INDEX('HB_6-7'!$C$20:$TV$57,MATCH($A53,'HB_6-7'!$A$20:$A$57,0),MATCH($A$4,'HB_6-7'!$C$14:$TV$14,0)+MATCH(L$12,'HB_6-7'!$C$15:$BD$15,0)+MATCH(O$14,'HB_6-7'!$C$16:$T$16,0)+MATCH("Eintritte",'HB_6-7'!$C$17:$H$17,0)+COLUMN()-18)</f>
        <v>4</v>
      </c>
      <c r="Q53" s="137" t="str">
        <f>INDEX('HB_6-7'!$C$20:$TV$57,MATCH($A53,'HB_6-7'!$A$20:$A$57,0),MATCH($A$4,'HB_6-7'!$C$14:$TV$14,0)+MATCH(L$12,'HB_6-7'!$C$15:$BD$15,0)+MATCH(O$14,'HB_6-7'!$C$16:$T$16,0)+MATCH("Eintritte",'HB_6-7'!$C$17:$H$17,0)+COLUMN()-18)</f>
        <v>x</v>
      </c>
      <c r="R53" s="96">
        <f>INDEX('HB_6-7'!$C$20:$TV$57,MATCH($A53,'HB_6-7'!$A$20:$A$57,0),MATCH($A$4,'HB_6-7'!$C$14:$TV$14,0)+MATCH(L$12,'HB_6-7'!$C$15:$BD$15,0)+MATCH(R$14,'HB_6-7'!$C$16:$T$16,0)+MATCH("Eintritte",'HB_6-7'!$C$17:$H$17,0)+COLUMN()-21)</f>
        <v>0</v>
      </c>
      <c r="S53" s="97">
        <f>INDEX('HB_6-7'!$C$20:$TV$57,MATCH($A53,'HB_6-7'!$A$20:$A$57,0),MATCH($A$4,'HB_6-7'!$C$14:$TV$14,0)+MATCH(L$12,'HB_6-7'!$C$15:$BD$15,0)+MATCH(R$14,'HB_6-7'!$C$16:$T$16,0)+MATCH("Eintritte",'HB_6-7'!$C$17:$H$17,0)+COLUMN()-21)</f>
        <v>0</v>
      </c>
      <c r="T53" s="138" t="str">
        <f>INDEX('HB_6-7'!$C$20:$TV$57,MATCH($A53,'HB_6-7'!$A$20:$A$57,0),MATCH($A$4,'HB_6-7'!$C$14:$TV$14,0)+MATCH(L$12,'HB_6-7'!$C$15:$BD$15,0)+MATCH(R$14,'HB_6-7'!$C$16:$T$16,0)+MATCH("Eintritte",'HB_6-7'!$C$17:$H$17,0)+COLUMN()-21)</f>
        <v>X</v>
      </c>
      <c r="U53" s="97">
        <f>INDEX('HB_6-7'!$C$20:$TV$57,MATCH($A53,'HB_6-7'!$A$20:$A$57,0),MATCH($A$4,'HB_6-7'!$C$14:$TV$14,0)+MATCH(U$12,'HB_6-7'!$C$15:$BD$15,0)+MATCH(U$13,'HB_6-7'!$C$16:$T$16,0)+MATCH("Eintritte",'HB_6-7'!$C$17:$H$17,0)+COLUMN()-24)</f>
        <v>0</v>
      </c>
      <c r="V53" s="97">
        <f>INDEX('HB_6-7'!$C$20:$TV$57,MATCH($A53,'HB_6-7'!$A$20:$A$57,0),MATCH($A$4,'HB_6-7'!$C$14:$TV$14,0)+MATCH(U$12,'HB_6-7'!$C$15:$BD$15,0)+MATCH(U$13,'HB_6-7'!$C$16:$T$16,0)+MATCH("Eintritte",'HB_6-7'!$C$17:$H$17,0)+COLUMN()-24)</f>
        <v>0</v>
      </c>
      <c r="W53" s="137" t="str">
        <f>INDEX('HB_6-7'!$C$20:$TV$57,MATCH($A53,'HB_6-7'!$A$20:$A$57,0),MATCH($A$4,'HB_6-7'!$C$14:$TV$14,0)+MATCH(U$12,'HB_6-7'!$C$15:$BD$15,0)+MATCH(U$13,'HB_6-7'!$C$16:$T$16,0)+MATCH("Eintritte",'HB_6-7'!$C$17:$H$17,0)+COLUMN()-24)</f>
        <v>X</v>
      </c>
      <c r="X53" s="96">
        <f>INDEX('HB_6-7'!$C$20:$TV$57,MATCH($A53,'HB_6-7'!$A$20:$A$57,0),MATCH($A$4,'HB_6-7'!$C$14:$TV$14,0)+MATCH(U$12,'HB_6-7'!$C$15:$BD$15,0)+MATCH(X$14,'HB_6-7'!$C$16:$T$16,0)+MATCH("Eintritte",'HB_6-7'!$C$17:$H$17,0)+COLUMN()-27)</f>
        <v>0</v>
      </c>
      <c r="Y53" s="97">
        <f>INDEX('HB_6-7'!$C$20:$TV$57,MATCH($A53,'HB_6-7'!$A$20:$A$57,0),MATCH($A$4,'HB_6-7'!$C$14:$TV$14,0)+MATCH(U$12,'HB_6-7'!$C$15:$BD$15,0)+MATCH(X$14,'HB_6-7'!$C$16:$T$16,0)+MATCH("Eintritte",'HB_6-7'!$C$17:$H$17,0)+COLUMN()-27)</f>
        <v>0</v>
      </c>
      <c r="Z53" s="137" t="str">
        <f>INDEX('HB_6-7'!$C$20:$TV$57,MATCH($A53,'HB_6-7'!$A$20:$A$57,0),MATCH($A$4,'HB_6-7'!$C$14:$TV$14,0)+MATCH(U$12,'HB_6-7'!$C$15:$BD$15,0)+MATCH(X$14,'HB_6-7'!$C$16:$T$16,0)+MATCH("Eintritte",'HB_6-7'!$C$17:$H$17,0)+COLUMN()-27)</f>
        <v>X</v>
      </c>
      <c r="AA53" s="96">
        <f>INDEX('HB_6-7'!$C$20:$TV$57,MATCH($A53,'HB_6-7'!$A$20:$A$57,0),MATCH($A$4,'HB_6-7'!$C$14:$TV$14,0)+MATCH(U$12,'HB_6-7'!$C$15:$BD$15,0)+MATCH(AA$14,'HB_6-7'!$C$16:$T$16,0)+MATCH("Eintritte",'HB_6-7'!$C$17:$H$17,0)+COLUMN()-30)</f>
        <v>0</v>
      </c>
      <c r="AB53" s="97">
        <f>INDEX('HB_6-7'!$C$20:$TV$57,MATCH($A53,'HB_6-7'!$A$20:$A$57,0),MATCH($A$4,'HB_6-7'!$C$14:$TV$14,0)+MATCH(U$12,'HB_6-7'!$C$15:$BD$15,0)+MATCH(AA$14,'HB_6-7'!$C$16:$T$16,0)+MATCH("Eintritte",'HB_6-7'!$C$17:$H$17,0)+COLUMN()-30)</f>
        <v>0</v>
      </c>
      <c r="AC53" s="138" t="str">
        <f>INDEX('HB_6-7'!$C$20:$TV$57,MATCH($A53,'HB_6-7'!$A$20:$A$57,0),MATCH($A$4,'HB_6-7'!$C$14:$TV$14,0)+MATCH(U$12,'HB_6-7'!$C$15:$BD$15,0)+MATCH(AA$14,'HB_6-7'!$C$16:$T$16,0)+MATCH("Eintritte",'HB_6-7'!$C$17:$H$17,0)+COLUMN()-30)</f>
        <v>X</v>
      </c>
    </row>
    <row r="54" spans="1:29" ht="15" customHeight="1" x14ac:dyDescent="0.2">
      <c r="A54" s="398" t="s">
        <v>48</v>
      </c>
      <c r="B54" s="399"/>
      <c r="C54" s="369" t="str">
        <f>INDEX('HB_6-7'!$C$20:$TV$57,MATCH($A54,'HB_6-7'!$A$20:$A$57,0),MATCH($A$4,'HB_6-7'!$C$14:$TV$14,0)+MATCH(C$11,'HB_6-7'!$C$15:$BD$15,0)+MATCH(C$13,'HB_6-7'!$C$16:$T$16,0)+MATCH("Eintritte",'HB_6-7'!$C$17:$H$17,0)+COLUMN()-6)</f>
        <v>*</v>
      </c>
      <c r="D54" s="369">
        <f>INDEX('HB_6-7'!$C$20:$TV$57,MATCH($A54,'HB_6-7'!$A$20:$A$57,0),MATCH($A$4,'HB_6-7'!$C$14:$TV$14,0)+MATCH(C$11,'HB_6-7'!$C$15:$BD$15,0)+MATCH(C$13,'HB_6-7'!$C$16:$T$16,0)+MATCH("Eintritte",'HB_6-7'!$C$17:$H$17,0)+COLUMN()-6)</f>
        <v>491</v>
      </c>
      <c r="E54" s="370">
        <f>INDEX('HB_6-7'!$C$20:$TV$57,MATCH($A54,'HB_6-7'!$A$20:$A$57,0),MATCH($A$4,'HB_6-7'!$C$14:$TV$14,0)+MATCH(C$11,'HB_6-7'!$C$15:$BD$15,0)+MATCH(C$13,'HB_6-7'!$C$16:$T$16,0)+MATCH("Eintritte",'HB_6-7'!$C$17:$H$17,0)+COLUMN()-6)</f>
        <v>3.1512605042016806</v>
      </c>
      <c r="F54" s="371">
        <f>INDEX('HB_6-7'!$C$20:$TV$57,MATCH($A54,'HB_6-7'!$A$20:$A$57,0),MATCH($A$4,'HB_6-7'!$C$14:$TV$14,0)+MATCH(C$11,'HB_6-7'!$C$15:$BD$15,0)+MATCH(F$14,'HB_6-7'!$C$16:$T$16,0)+MATCH("Eintritte",'HB_6-7'!$C$17:$H$17,0)+COLUMN()-9)</f>
        <v>111</v>
      </c>
      <c r="G54" s="369">
        <f>INDEX('HB_6-7'!$C$20:$TV$57,MATCH($A54,'HB_6-7'!$A$20:$A$57,0),MATCH($A$4,'HB_6-7'!$C$14:$TV$14,0)+MATCH(C$11,'HB_6-7'!$C$15:$BD$15,0)+MATCH(F$14,'HB_6-7'!$C$16:$T$16,0)+MATCH("Eintritte",'HB_6-7'!$C$17:$H$17,0)+COLUMN()-9)</f>
        <v>351</v>
      </c>
      <c r="H54" s="372">
        <f>INDEX('HB_6-7'!$C$20:$TV$57,MATCH($A54,'HB_6-7'!$A$20:$A$57,0),MATCH($A$4,'HB_6-7'!$C$14:$TV$14,0)+MATCH(C$11,'HB_6-7'!$C$15:$BD$15,0)+MATCH(F$14,'HB_6-7'!$C$16:$T$16,0)+MATCH("Eintritte",'HB_6-7'!$C$17:$H$17,0)+COLUMN()-9)</f>
        <v>5.4054054054054053</v>
      </c>
      <c r="I54" s="371" t="str">
        <f>INDEX('HB_6-7'!$C$20:$TV$57,MATCH($A54,'HB_6-7'!$A$20:$A$57,0),MATCH($A$4,'HB_6-7'!$C$14:$TV$14,0)+MATCH(C$11,'HB_6-7'!$C$15:$BD$15,0)+MATCH(I$14,'HB_6-7'!$C$16:$T$16,0)+MATCH("Eintritte",'HB_6-7'!$C$17:$H$17,0)+COLUMN()-12)</f>
        <v>*</v>
      </c>
      <c r="J54" s="369">
        <f>INDEX('HB_6-7'!$C$20:$TV$57,MATCH($A54,'HB_6-7'!$A$20:$A$57,0),MATCH($A$4,'HB_6-7'!$C$14:$TV$14,0)+MATCH(C$11,'HB_6-7'!$C$15:$BD$15,0)+MATCH(I$14,'HB_6-7'!$C$16:$T$16,0)+MATCH("Eintritte",'HB_6-7'!$C$17:$H$17,0)+COLUMN()-12)</f>
        <v>140</v>
      </c>
      <c r="K54" s="373">
        <f>INDEX('HB_6-7'!$C$20:$TV$57,MATCH($A54,'HB_6-7'!$A$20:$A$57,0),MATCH($A$4,'HB_6-7'!$C$14:$TV$14,0)+MATCH(C$11,'HB_6-7'!$C$15:$BD$15,0)+MATCH(I$14,'HB_6-7'!$C$16:$T$16,0)+MATCH("Eintritte",'HB_6-7'!$C$17:$H$17,0)+COLUMN()-12)</f>
        <v>-2.0979020979020979</v>
      </c>
      <c r="L54" s="369" t="str">
        <f>INDEX('HB_6-7'!$C$20:$TV$57,MATCH($A54,'HB_6-7'!$A$20:$A$57,0),MATCH($A$4,'HB_6-7'!$C$14:$TV$14,0)+MATCH(L$12,'HB_6-7'!$C$15:$BD$15,0)+MATCH(L$13,'HB_6-7'!$C$16:$T$16,0)+MATCH("Eintritte",'HB_6-7'!$C$17:$H$17,0)+COLUMN()-15)</f>
        <v>*</v>
      </c>
      <c r="M54" s="369">
        <f>INDEX('HB_6-7'!$C$20:$TV$57,MATCH($A54,'HB_6-7'!$A$20:$A$57,0),MATCH($A$4,'HB_6-7'!$C$14:$TV$14,0)+MATCH(L$12,'HB_6-7'!$C$15:$BD$15,0)+MATCH(L$13,'HB_6-7'!$C$16:$T$16,0)+MATCH("Eintritte",'HB_6-7'!$C$17:$H$17,0)+COLUMN()-15)</f>
        <v>491</v>
      </c>
      <c r="N54" s="372">
        <f>INDEX('HB_6-7'!$C$20:$TV$57,MATCH($A54,'HB_6-7'!$A$20:$A$57,0),MATCH($A$4,'HB_6-7'!$C$14:$TV$14,0)+MATCH(L$12,'HB_6-7'!$C$15:$BD$15,0)+MATCH(L$13,'HB_6-7'!$C$16:$T$16,0)+MATCH("Eintritte",'HB_6-7'!$C$17:$H$17,0)+COLUMN()-15)</f>
        <v>3.1512605042016806</v>
      </c>
      <c r="O54" s="371">
        <f>INDEX('HB_6-7'!$C$20:$TV$57,MATCH($A54,'HB_6-7'!$A$20:$A$57,0),MATCH($A$4,'HB_6-7'!$C$14:$TV$14,0)+MATCH(L$12,'HB_6-7'!$C$15:$BD$15,0)+MATCH(O$14,'HB_6-7'!$C$16:$T$16,0)+MATCH("Eintritte",'HB_6-7'!$C$17:$H$17,0)+COLUMN()-18)</f>
        <v>111</v>
      </c>
      <c r="P54" s="369">
        <f>INDEX('HB_6-7'!$C$20:$TV$57,MATCH($A54,'HB_6-7'!$A$20:$A$57,0),MATCH($A$4,'HB_6-7'!$C$14:$TV$14,0)+MATCH(L$12,'HB_6-7'!$C$15:$BD$15,0)+MATCH(O$14,'HB_6-7'!$C$16:$T$16,0)+MATCH("Eintritte",'HB_6-7'!$C$17:$H$17,0)+COLUMN()-18)</f>
        <v>351</v>
      </c>
      <c r="Q54" s="372">
        <f>INDEX('HB_6-7'!$C$20:$TV$57,MATCH($A54,'HB_6-7'!$A$20:$A$57,0),MATCH($A$4,'HB_6-7'!$C$14:$TV$14,0)+MATCH(L$12,'HB_6-7'!$C$15:$BD$15,0)+MATCH(O$14,'HB_6-7'!$C$16:$T$16,0)+MATCH("Eintritte",'HB_6-7'!$C$17:$H$17,0)+COLUMN()-18)</f>
        <v>5.4054054054054053</v>
      </c>
      <c r="R54" s="371" t="str">
        <f>INDEX('HB_6-7'!$C$20:$TV$57,MATCH($A54,'HB_6-7'!$A$20:$A$57,0),MATCH($A$4,'HB_6-7'!$C$14:$TV$14,0)+MATCH(L$12,'HB_6-7'!$C$15:$BD$15,0)+MATCH(R$14,'HB_6-7'!$C$16:$T$16,0)+MATCH("Eintritte",'HB_6-7'!$C$17:$H$17,0)+COLUMN()-21)</f>
        <v>*</v>
      </c>
      <c r="S54" s="369">
        <f>INDEX('HB_6-7'!$C$20:$TV$57,MATCH($A54,'HB_6-7'!$A$20:$A$57,0),MATCH($A$4,'HB_6-7'!$C$14:$TV$14,0)+MATCH(L$12,'HB_6-7'!$C$15:$BD$15,0)+MATCH(R$14,'HB_6-7'!$C$16:$T$16,0)+MATCH("Eintritte",'HB_6-7'!$C$17:$H$17,0)+COLUMN()-21)</f>
        <v>140</v>
      </c>
      <c r="T54" s="373">
        <f>INDEX('HB_6-7'!$C$20:$TV$57,MATCH($A54,'HB_6-7'!$A$20:$A$57,0),MATCH($A$4,'HB_6-7'!$C$14:$TV$14,0)+MATCH(L$12,'HB_6-7'!$C$15:$BD$15,0)+MATCH(R$14,'HB_6-7'!$C$16:$T$16,0)+MATCH("Eintritte",'HB_6-7'!$C$17:$H$17,0)+COLUMN()-21)</f>
        <v>-2.0979020979020979</v>
      </c>
      <c r="U54" s="369">
        <f>INDEX('HB_6-7'!$C$20:$TV$57,MATCH($A54,'HB_6-7'!$A$20:$A$57,0),MATCH($A$4,'HB_6-7'!$C$14:$TV$14,0)+MATCH(U$12,'HB_6-7'!$C$15:$BD$15,0)+MATCH(U$13,'HB_6-7'!$C$16:$T$16,0)+MATCH("Eintritte",'HB_6-7'!$C$17:$H$17,0)+COLUMN()-24)</f>
        <v>0</v>
      </c>
      <c r="V54" s="369">
        <f>INDEX('HB_6-7'!$C$20:$TV$57,MATCH($A54,'HB_6-7'!$A$20:$A$57,0),MATCH($A$4,'HB_6-7'!$C$14:$TV$14,0)+MATCH(U$12,'HB_6-7'!$C$15:$BD$15,0)+MATCH(U$13,'HB_6-7'!$C$16:$T$16,0)+MATCH("Eintritte",'HB_6-7'!$C$17:$H$17,0)+COLUMN()-24)</f>
        <v>0</v>
      </c>
      <c r="W54" s="372" t="str">
        <f>INDEX('HB_6-7'!$C$20:$TV$57,MATCH($A54,'HB_6-7'!$A$20:$A$57,0),MATCH($A$4,'HB_6-7'!$C$14:$TV$14,0)+MATCH(U$12,'HB_6-7'!$C$15:$BD$15,0)+MATCH(U$13,'HB_6-7'!$C$16:$T$16,0)+MATCH("Eintritte",'HB_6-7'!$C$17:$H$17,0)+COLUMN()-24)</f>
        <v>X</v>
      </c>
      <c r="X54" s="371">
        <f>INDEX('HB_6-7'!$C$20:$TV$57,MATCH($A54,'HB_6-7'!$A$20:$A$57,0),MATCH($A$4,'HB_6-7'!$C$14:$TV$14,0)+MATCH(U$12,'HB_6-7'!$C$15:$BD$15,0)+MATCH(X$14,'HB_6-7'!$C$16:$T$16,0)+MATCH("Eintritte",'HB_6-7'!$C$17:$H$17,0)+COLUMN()-27)</f>
        <v>0</v>
      </c>
      <c r="Y54" s="369">
        <f>INDEX('HB_6-7'!$C$20:$TV$57,MATCH($A54,'HB_6-7'!$A$20:$A$57,0),MATCH($A$4,'HB_6-7'!$C$14:$TV$14,0)+MATCH(U$12,'HB_6-7'!$C$15:$BD$15,0)+MATCH(X$14,'HB_6-7'!$C$16:$T$16,0)+MATCH("Eintritte",'HB_6-7'!$C$17:$H$17,0)+COLUMN()-27)</f>
        <v>0</v>
      </c>
      <c r="Z54" s="372" t="str">
        <f>INDEX('HB_6-7'!$C$20:$TV$57,MATCH($A54,'HB_6-7'!$A$20:$A$57,0),MATCH($A$4,'HB_6-7'!$C$14:$TV$14,0)+MATCH(U$12,'HB_6-7'!$C$15:$BD$15,0)+MATCH(X$14,'HB_6-7'!$C$16:$T$16,0)+MATCH("Eintritte",'HB_6-7'!$C$17:$H$17,0)+COLUMN()-27)</f>
        <v>X</v>
      </c>
      <c r="AA54" s="371">
        <f>INDEX('HB_6-7'!$C$20:$TV$57,MATCH($A54,'HB_6-7'!$A$20:$A$57,0),MATCH($A$4,'HB_6-7'!$C$14:$TV$14,0)+MATCH(U$12,'HB_6-7'!$C$15:$BD$15,0)+MATCH(AA$14,'HB_6-7'!$C$16:$T$16,0)+MATCH("Eintritte",'HB_6-7'!$C$17:$H$17,0)+COLUMN()-30)</f>
        <v>0</v>
      </c>
      <c r="AB54" s="369">
        <f>INDEX('HB_6-7'!$C$20:$TV$57,MATCH($A54,'HB_6-7'!$A$20:$A$57,0),MATCH($A$4,'HB_6-7'!$C$14:$TV$14,0)+MATCH(U$12,'HB_6-7'!$C$15:$BD$15,0)+MATCH(AA$14,'HB_6-7'!$C$16:$T$16,0)+MATCH("Eintritte",'HB_6-7'!$C$17:$H$17,0)+COLUMN()-30)</f>
        <v>0</v>
      </c>
      <c r="AC54" s="373" t="str">
        <f>INDEX('HB_6-7'!$C$20:$TV$57,MATCH($A54,'HB_6-7'!$A$20:$A$57,0),MATCH($A$4,'HB_6-7'!$C$14:$TV$14,0)+MATCH(U$12,'HB_6-7'!$C$15:$BD$15,0)+MATCH(AA$14,'HB_6-7'!$C$16:$T$16,0)+MATCH("Eintritte",'HB_6-7'!$C$17:$H$17,0)+COLUMN()-30)</f>
        <v>X</v>
      </c>
    </row>
    <row r="55" spans="1:29" ht="11.25" customHeight="1" x14ac:dyDescent="0.2">
      <c r="A55" s="331" t="str">
        <f>'4 - Zeitreihe'!A42</f>
        <v>Erstellungsdatum: 21.06.2024, Statistik-Service Südost, Auftragsnummer 276651</v>
      </c>
      <c r="B55" s="331"/>
      <c r="C55" s="374"/>
      <c r="D55" s="374"/>
      <c r="E55" s="374"/>
      <c r="F55" s="374"/>
      <c r="G55" s="374"/>
      <c r="H55" s="374"/>
      <c r="I55" s="374"/>
      <c r="J55" s="374"/>
      <c r="K55" s="375"/>
      <c r="L55" s="374"/>
      <c r="M55" s="374"/>
      <c r="N55" s="374"/>
      <c r="O55" s="374"/>
      <c r="P55" s="374"/>
      <c r="Q55" s="374"/>
      <c r="R55" s="374"/>
      <c r="S55" s="374"/>
      <c r="T55" s="374"/>
      <c r="U55" s="374"/>
      <c r="V55" s="374"/>
      <c r="W55" s="374"/>
      <c r="X55" s="374"/>
      <c r="Y55" s="374"/>
      <c r="Z55" s="374"/>
      <c r="AA55" s="374"/>
      <c r="AB55" s="374"/>
      <c r="AC55" s="375" t="s">
        <v>6</v>
      </c>
    </row>
    <row r="57" spans="1:29" ht="11.25" customHeight="1" x14ac:dyDescent="0.2">
      <c r="A57" s="601" t="s">
        <v>276</v>
      </c>
      <c r="B57" s="601"/>
      <c r="C57" s="601"/>
      <c r="D57" s="601"/>
      <c r="E57" s="601"/>
      <c r="F57" s="601"/>
      <c r="G57" s="601"/>
      <c r="H57" s="601"/>
      <c r="I57" s="601"/>
      <c r="J57" s="601"/>
      <c r="K57" s="601"/>
      <c r="L57" s="601"/>
      <c r="M57" s="601"/>
      <c r="N57" s="601"/>
      <c r="O57" s="601"/>
      <c r="P57" s="601"/>
      <c r="Q57" s="601"/>
      <c r="R57" s="601"/>
      <c r="S57" s="601"/>
      <c r="T57" s="601"/>
      <c r="U57" s="601"/>
      <c r="V57" s="601"/>
      <c r="W57" s="601"/>
      <c r="X57" s="601"/>
      <c r="Y57" s="601"/>
      <c r="Z57" s="601"/>
      <c r="AA57" s="601"/>
      <c r="AB57" s="601"/>
      <c r="AC57" s="601"/>
    </row>
    <row r="58" spans="1:29" ht="14.25" customHeight="1" x14ac:dyDescent="0.2">
      <c r="A58" s="253" t="s">
        <v>134</v>
      </c>
      <c r="B58" s="253"/>
      <c r="C58" s="253"/>
    </row>
    <row r="59" spans="1:29" ht="11.25" customHeight="1" x14ac:dyDescent="0.2">
      <c r="A59" s="601" t="s">
        <v>211</v>
      </c>
      <c r="B59" s="601"/>
      <c r="C59" s="601"/>
      <c r="D59" s="601"/>
      <c r="E59" s="601"/>
      <c r="F59" s="601"/>
      <c r="G59" s="601"/>
      <c r="H59" s="601"/>
      <c r="I59" s="601"/>
      <c r="J59" s="601"/>
      <c r="K59" s="601"/>
      <c r="L59" s="601"/>
      <c r="M59" s="601"/>
      <c r="N59" s="601"/>
      <c r="O59" s="601"/>
      <c r="P59" s="601"/>
      <c r="Q59" s="601"/>
      <c r="R59" s="601"/>
      <c r="S59" s="601"/>
      <c r="T59" s="601"/>
      <c r="U59" s="601"/>
      <c r="V59" s="601"/>
      <c r="W59" s="601"/>
      <c r="X59" s="601"/>
      <c r="Y59" s="601"/>
      <c r="Z59" s="601"/>
      <c r="AA59" s="601"/>
      <c r="AB59" s="601"/>
      <c r="AC59" s="601"/>
    </row>
    <row r="60" spans="1:29" ht="14.25" customHeight="1" x14ac:dyDescent="0.2">
      <c r="A60" s="577" t="s">
        <v>380</v>
      </c>
      <c r="B60" s="577"/>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row>
    <row r="61" spans="1:29" ht="14.25" customHeight="1" x14ac:dyDescent="0.2">
      <c r="A61" s="310" t="s">
        <v>134</v>
      </c>
      <c r="B61" s="310"/>
      <c r="C61" s="310"/>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row>
    <row r="62" spans="1:29" x14ac:dyDescent="0.2">
      <c r="A62" s="596" t="s">
        <v>134</v>
      </c>
      <c r="B62" s="596"/>
      <c r="C62" s="596"/>
      <c r="D62" s="596"/>
      <c r="E62" s="596"/>
      <c r="F62" s="596"/>
      <c r="G62" s="596"/>
      <c r="H62" s="596"/>
      <c r="I62" s="596"/>
      <c r="J62" s="596"/>
      <c r="K62" s="596"/>
      <c r="L62" s="596"/>
      <c r="M62" s="596"/>
      <c r="N62" s="596"/>
      <c r="O62" s="596"/>
      <c r="P62" s="596"/>
      <c r="Q62" s="596"/>
      <c r="R62" s="596"/>
      <c r="S62" s="596"/>
      <c r="T62" s="596"/>
      <c r="U62" s="596"/>
      <c r="V62" s="596"/>
      <c r="W62" s="596"/>
      <c r="X62" s="596"/>
      <c r="Y62" s="596"/>
      <c r="Z62" s="596"/>
      <c r="AA62" s="596"/>
      <c r="AB62" s="596"/>
      <c r="AC62" s="596"/>
    </row>
    <row r="64" spans="1:29" ht="14.25" customHeight="1" x14ac:dyDescent="0.2">
      <c r="A64" s="263"/>
      <c r="B64" s="385"/>
    </row>
    <row r="65" spans="1:2" ht="14.25" customHeight="1" x14ac:dyDescent="0.2">
      <c r="A65" s="263"/>
      <c r="B65" s="385"/>
    </row>
    <row r="66" spans="1:2" ht="14.25" customHeight="1" x14ac:dyDescent="0.2">
      <c r="A66" s="263"/>
      <c r="B66" s="385"/>
    </row>
    <row r="67" spans="1:2" ht="14.25" customHeight="1" x14ac:dyDescent="0.2">
      <c r="A67" s="263"/>
      <c r="B67" s="385"/>
    </row>
  </sheetData>
  <sheetProtection sheet="1" objects="1" scenarios="1"/>
  <mergeCells count="24">
    <mergeCell ref="A62:AC62"/>
    <mergeCell ref="A60:AC60"/>
    <mergeCell ref="A3:K3"/>
    <mergeCell ref="C13:E14"/>
    <mergeCell ref="F13:K13"/>
    <mergeCell ref="F14:H14"/>
    <mergeCell ref="I14:K14"/>
    <mergeCell ref="C11:K12"/>
    <mergeCell ref="A57:AC57"/>
    <mergeCell ref="A59:AC59"/>
    <mergeCell ref="L11:AC11"/>
    <mergeCell ref="U12:AC12"/>
    <mergeCell ref="U13:W14"/>
    <mergeCell ref="X13:AC13"/>
    <mergeCell ref="X14:Z14"/>
    <mergeCell ref="AA14:AC14"/>
    <mergeCell ref="A8:K8"/>
    <mergeCell ref="A9:K9"/>
    <mergeCell ref="L12:T12"/>
    <mergeCell ref="L13:N14"/>
    <mergeCell ref="O13:T13"/>
    <mergeCell ref="O14:Q14"/>
    <mergeCell ref="R14:T14"/>
    <mergeCell ref="A11:B16"/>
  </mergeCells>
  <hyperlinks>
    <hyperlink ref="A62" r:id="rId1" display="http://statistik.arbeitsagentur.de/Statischer-Content/Statistik-nach-Themen/Arbeitsmarktpolitische-Massnahmen/Generische-Publikationen/Plausibilitaet-XSozial.pdf" xr:uid="{00000000-0004-0000-2200-000000000000}"/>
    <hyperlink ref="A62:AC62" r:id="rId2" display="https://statistik.arbeitsagentur.de/DE/Statischer-Content/Statistiken/Fachstatistiken/Foerderung-und-berufliche-Rehabilitation/Generische-Publikationen/Plausibilitaet-XSozial.pdf?__blob=publicationFile&amp;v=45" xr:uid="{2CE8A1ED-ACD8-4C63-9570-D934D9CA88DF}"/>
  </hyperlinks>
  <printOptions horizontalCentered="1"/>
  <pageMargins left="0.70866141732283472" right="0.39370078740157483" top="0.39370078740157483" bottom="0.39370078740157483" header="0.51181102362204722" footer="0.51181102362204722"/>
  <pageSetup paperSize="9" scale="55" fitToWidth="3" orientation="landscape" cellComments="asDisplayed" r:id="rId3"/>
  <colBreaks count="2" manualBreakCount="2">
    <brk id="11" max="1048575" man="1"/>
    <brk id="20" max="1048575" man="1"/>
  </colBreaks>
  <drawing r:id="rId4"/>
  <legacyDrawing r:id="rId5"/>
  <controls>
    <mc:AlternateContent xmlns:mc="http://schemas.openxmlformats.org/markup-compatibility/2006">
      <mc:Choice Requires="x14">
        <control shapeId="21513" r:id="rId6" name="ComboBox1">
          <controlPr defaultSize="0" print="0" autoLine="0" autoPict="0" linkedCell="A4" listFillRange="HB_Klappfelder!$A$1:$A$10" r:id="rId7">
            <anchor moveWithCells="1">
              <from>
                <xdr:col>0</xdr:col>
                <xdr:colOff>0</xdr:colOff>
                <xdr:row>3</xdr:row>
                <xdr:rowOff>9525</xdr:rowOff>
              </from>
              <to>
                <xdr:col>0</xdr:col>
                <xdr:colOff>3009900</xdr:colOff>
                <xdr:row>4</xdr:row>
                <xdr:rowOff>19050</xdr:rowOff>
              </to>
            </anchor>
          </controlPr>
        </control>
      </mc:Choice>
      <mc:Fallback>
        <control shapeId="21513" r:id="rId6" name="ComboBox1"/>
      </mc:Fallback>
    </mc:AlternateContent>
  </control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15">
    <pageSetUpPr autoPageBreaks="0"/>
  </sheetPr>
  <dimension ref="A1:AC63"/>
  <sheetViews>
    <sheetView showGridLines="0" zoomScaleNormal="100" workbookViewId="0"/>
  </sheetViews>
  <sheetFormatPr baseColWidth="10" defaultColWidth="9" defaultRowHeight="14.25" customHeight="1" x14ac:dyDescent="0.2"/>
  <cols>
    <col min="1" max="1" width="70.625" style="248" customWidth="1"/>
    <col min="2" max="2" width="1.375" style="248" bestFit="1" customWidth="1"/>
    <col min="3" max="29" width="11.125" style="248" customWidth="1"/>
    <col min="30" max="16384" width="9" style="248"/>
  </cols>
  <sheetData>
    <row r="1" spans="1:29" ht="33.75" customHeight="1" x14ac:dyDescent="0.2">
      <c r="A1" s="338"/>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9" t="s">
        <v>183</v>
      </c>
    </row>
    <row r="2" spans="1:29" ht="11.25" customHeight="1" x14ac:dyDescent="0.2">
      <c r="M2" s="249"/>
      <c r="N2" s="249"/>
      <c r="O2" s="249"/>
    </row>
    <row r="3" spans="1:29" ht="15" customHeight="1" x14ac:dyDescent="0.2">
      <c r="A3" s="553" t="s">
        <v>261</v>
      </c>
      <c r="B3" s="553"/>
      <c r="C3" s="554"/>
      <c r="D3" s="554"/>
      <c r="E3" s="554"/>
      <c r="F3" s="554"/>
      <c r="G3" s="554"/>
      <c r="H3" s="554"/>
      <c r="I3" s="554"/>
      <c r="J3" s="554"/>
      <c r="K3" s="554"/>
      <c r="M3" s="249"/>
      <c r="N3" s="249"/>
      <c r="O3" s="249"/>
    </row>
    <row r="4" spans="1:29" ht="19.5" customHeight="1" x14ac:dyDescent="0.2">
      <c r="A4" s="250" t="s">
        <v>2</v>
      </c>
      <c r="B4" s="250"/>
      <c r="C4" s="251"/>
      <c r="D4" s="251"/>
      <c r="E4" s="251"/>
      <c r="F4" s="251"/>
      <c r="G4" s="251"/>
      <c r="H4" s="251"/>
      <c r="I4" s="251"/>
      <c r="J4" s="251"/>
      <c r="K4" s="251"/>
    </row>
    <row r="5" spans="1:29" x14ac:dyDescent="0.2">
      <c r="A5" s="252" t="str">
        <f>'1 - Zugang'!A4</f>
        <v>Deutschland (Gebietsstand Juni 2024)</v>
      </c>
      <c r="B5" s="252"/>
    </row>
    <row r="6" spans="1:29" x14ac:dyDescent="0.2">
      <c r="A6" s="265" t="str">
        <f>'1 - Zugang'!A5</f>
        <v>März 2024; Datenstand: Juni 2024</v>
      </c>
      <c r="B6" s="265"/>
    </row>
    <row r="7" spans="1:29" ht="8.25" customHeight="1" x14ac:dyDescent="0.2">
      <c r="A7" s="265"/>
      <c r="B7" s="265"/>
    </row>
    <row r="8" spans="1:29" ht="21.75" customHeight="1" x14ac:dyDescent="0.2">
      <c r="A8" s="585" t="s">
        <v>311</v>
      </c>
      <c r="B8" s="585"/>
      <c r="C8" s="585"/>
      <c r="D8" s="585"/>
      <c r="E8" s="585"/>
      <c r="F8" s="585"/>
      <c r="G8" s="585"/>
      <c r="H8" s="585"/>
      <c r="I8" s="585"/>
      <c r="J8" s="585"/>
      <c r="K8" s="585"/>
    </row>
    <row r="9" spans="1:29" x14ac:dyDescent="0.2">
      <c r="A9" s="586"/>
      <c r="B9" s="586"/>
      <c r="C9" s="586"/>
      <c r="D9" s="586"/>
      <c r="E9" s="586"/>
      <c r="F9" s="586"/>
      <c r="G9" s="586"/>
      <c r="H9" s="586"/>
      <c r="I9" s="586"/>
      <c r="J9" s="586"/>
      <c r="K9" s="586"/>
    </row>
    <row r="10" spans="1:29" ht="11.25" customHeight="1" x14ac:dyDescent="0.2"/>
    <row r="11" spans="1:29" ht="11.25" customHeight="1" x14ac:dyDescent="0.2">
      <c r="A11" s="590" t="s">
        <v>23</v>
      </c>
      <c r="B11" s="591"/>
      <c r="C11" s="599" t="s">
        <v>2</v>
      </c>
      <c r="D11" s="600"/>
      <c r="E11" s="600"/>
      <c r="F11" s="600"/>
      <c r="G11" s="600"/>
      <c r="H11" s="600"/>
      <c r="I11" s="600"/>
      <c r="J11" s="600"/>
      <c r="K11" s="600"/>
      <c r="L11" s="587" t="s">
        <v>52</v>
      </c>
      <c r="M11" s="587"/>
      <c r="N11" s="587"/>
      <c r="O11" s="587"/>
      <c r="P11" s="587"/>
      <c r="Q11" s="587"/>
      <c r="R11" s="587"/>
      <c r="S11" s="587"/>
      <c r="T11" s="587"/>
      <c r="U11" s="587"/>
      <c r="V11" s="587"/>
      <c r="W11" s="587"/>
      <c r="X11" s="587"/>
      <c r="Y11" s="587"/>
      <c r="Z11" s="587"/>
      <c r="AA11" s="587"/>
      <c r="AB11" s="587"/>
      <c r="AC11" s="587"/>
    </row>
    <row r="12" spans="1:29" ht="11.25" customHeight="1" x14ac:dyDescent="0.2">
      <c r="A12" s="592"/>
      <c r="B12" s="593"/>
      <c r="C12" s="599"/>
      <c r="D12" s="600"/>
      <c r="E12" s="600"/>
      <c r="F12" s="600"/>
      <c r="G12" s="600"/>
      <c r="H12" s="600"/>
      <c r="I12" s="600"/>
      <c r="J12" s="600"/>
      <c r="K12" s="600"/>
      <c r="L12" s="587" t="s">
        <v>0</v>
      </c>
      <c r="M12" s="587"/>
      <c r="N12" s="587"/>
      <c r="O12" s="587"/>
      <c r="P12" s="587"/>
      <c r="Q12" s="587"/>
      <c r="R12" s="587"/>
      <c r="S12" s="587"/>
      <c r="T12" s="587"/>
      <c r="U12" s="587" t="s">
        <v>1</v>
      </c>
      <c r="V12" s="587"/>
      <c r="W12" s="587"/>
      <c r="X12" s="587"/>
      <c r="Y12" s="587"/>
      <c r="Z12" s="587"/>
      <c r="AA12" s="587"/>
      <c r="AB12" s="587"/>
      <c r="AC12" s="587"/>
    </row>
    <row r="13" spans="1:29" x14ac:dyDescent="0.2">
      <c r="A13" s="592"/>
      <c r="B13" s="593"/>
      <c r="C13" s="597" t="s">
        <v>2</v>
      </c>
      <c r="D13" s="588"/>
      <c r="E13" s="588"/>
      <c r="F13" s="588" t="s">
        <v>21</v>
      </c>
      <c r="G13" s="588"/>
      <c r="H13" s="588"/>
      <c r="I13" s="589"/>
      <c r="J13" s="589"/>
      <c r="K13" s="589"/>
      <c r="L13" s="588" t="s">
        <v>2</v>
      </c>
      <c r="M13" s="588"/>
      <c r="N13" s="588"/>
      <c r="O13" s="588" t="s">
        <v>21</v>
      </c>
      <c r="P13" s="588"/>
      <c r="Q13" s="588"/>
      <c r="R13" s="589"/>
      <c r="S13" s="589"/>
      <c r="T13" s="589"/>
      <c r="U13" s="588" t="s">
        <v>2</v>
      </c>
      <c r="V13" s="588"/>
      <c r="W13" s="588"/>
      <c r="X13" s="588" t="s">
        <v>21</v>
      </c>
      <c r="Y13" s="588"/>
      <c r="Z13" s="588"/>
      <c r="AA13" s="589"/>
      <c r="AB13" s="589"/>
      <c r="AC13" s="589"/>
    </row>
    <row r="14" spans="1:29" x14ac:dyDescent="0.2">
      <c r="A14" s="592"/>
      <c r="B14" s="593"/>
      <c r="C14" s="598"/>
      <c r="D14" s="589"/>
      <c r="E14" s="589"/>
      <c r="F14" s="588" t="s">
        <v>11</v>
      </c>
      <c r="G14" s="588"/>
      <c r="H14" s="588"/>
      <c r="I14" s="588" t="s">
        <v>12</v>
      </c>
      <c r="J14" s="588"/>
      <c r="K14" s="588"/>
      <c r="L14" s="589"/>
      <c r="M14" s="589"/>
      <c r="N14" s="589"/>
      <c r="O14" s="588" t="s">
        <v>11</v>
      </c>
      <c r="P14" s="588"/>
      <c r="Q14" s="588"/>
      <c r="R14" s="588" t="s">
        <v>12</v>
      </c>
      <c r="S14" s="588"/>
      <c r="T14" s="588"/>
      <c r="U14" s="589"/>
      <c r="V14" s="589"/>
      <c r="W14" s="589"/>
      <c r="X14" s="588" t="s">
        <v>11</v>
      </c>
      <c r="Y14" s="588"/>
      <c r="Z14" s="588"/>
      <c r="AA14" s="588" t="s">
        <v>12</v>
      </c>
      <c r="AB14" s="588"/>
      <c r="AC14" s="588"/>
    </row>
    <row r="15" spans="1:29" ht="41.25" customHeight="1" x14ac:dyDescent="0.2">
      <c r="A15" s="592"/>
      <c r="B15" s="593"/>
      <c r="C15" s="400" t="s">
        <v>8</v>
      </c>
      <c r="D15" s="266" t="s">
        <v>19</v>
      </c>
      <c r="E15" s="254" t="s">
        <v>87</v>
      </c>
      <c r="F15" s="254" t="s">
        <v>8</v>
      </c>
      <c r="G15" s="266" t="s">
        <v>19</v>
      </c>
      <c r="H15" s="254" t="s">
        <v>88</v>
      </c>
      <c r="I15" s="254" t="s">
        <v>8</v>
      </c>
      <c r="J15" s="266" t="s">
        <v>19</v>
      </c>
      <c r="K15" s="254" t="s">
        <v>89</v>
      </c>
      <c r="L15" s="254" t="s">
        <v>8</v>
      </c>
      <c r="M15" s="266" t="s">
        <v>19</v>
      </c>
      <c r="N15" s="254" t="s">
        <v>262</v>
      </c>
      <c r="O15" s="254" t="s">
        <v>8</v>
      </c>
      <c r="P15" s="266" t="s">
        <v>19</v>
      </c>
      <c r="Q15" s="254" t="s">
        <v>263</v>
      </c>
      <c r="R15" s="254" t="s">
        <v>8</v>
      </c>
      <c r="S15" s="266" t="s">
        <v>19</v>
      </c>
      <c r="T15" s="254" t="s">
        <v>264</v>
      </c>
      <c r="U15" s="254" t="s">
        <v>8</v>
      </c>
      <c r="V15" s="266" t="s">
        <v>19</v>
      </c>
      <c r="W15" s="254" t="s">
        <v>265</v>
      </c>
      <c r="X15" s="254" t="s">
        <v>8</v>
      </c>
      <c r="Y15" s="266" t="s">
        <v>19</v>
      </c>
      <c r="Z15" s="254" t="s">
        <v>266</v>
      </c>
      <c r="AA15" s="254" t="s">
        <v>8</v>
      </c>
      <c r="AB15" s="266" t="s">
        <v>19</v>
      </c>
      <c r="AC15" s="254" t="s">
        <v>267</v>
      </c>
    </row>
    <row r="16" spans="1:29" s="258" customFormat="1" ht="11.25" customHeight="1" x14ac:dyDescent="0.2">
      <c r="A16" s="594"/>
      <c r="B16" s="595"/>
      <c r="C16" s="401">
        <v>1</v>
      </c>
      <c r="D16" s="256">
        <v>2</v>
      </c>
      <c r="E16" s="256">
        <v>3</v>
      </c>
      <c r="F16" s="256">
        <v>4</v>
      </c>
      <c r="G16" s="256">
        <v>5</v>
      </c>
      <c r="H16" s="256">
        <v>6</v>
      </c>
      <c r="I16" s="256">
        <v>7</v>
      </c>
      <c r="J16" s="256">
        <v>8</v>
      </c>
      <c r="K16" s="257">
        <v>9</v>
      </c>
      <c r="L16" s="255">
        <v>10</v>
      </c>
      <c r="M16" s="256">
        <v>11</v>
      </c>
      <c r="N16" s="256">
        <v>12</v>
      </c>
      <c r="O16" s="256">
        <v>13</v>
      </c>
      <c r="P16" s="256">
        <v>14</v>
      </c>
      <c r="Q16" s="256">
        <v>15</v>
      </c>
      <c r="R16" s="256">
        <v>16</v>
      </c>
      <c r="S16" s="256">
        <v>17</v>
      </c>
      <c r="T16" s="257">
        <v>18</v>
      </c>
      <c r="U16" s="255">
        <v>19</v>
      </c>
      <c r="V16" s="256">
        <v>20</v>
      </c>
      <c r="W16" s="256">
        <v>21</v>
      </c>
      <c r="X16" s="256">
        <v>22</v>
      </c>
      <c r="Y16" s="256">
        <v>23</v>
      </c>
      <c r="Z16" s="256">
        <v>24</v>
      </c>
      <c r="AA16" s="256">
        <v>25</v>
      </c>
      <c r="AB16" s="256">
        <v>26</v>
      </c>
      <c r="AC16" s="257">
        <v>27</v>
      </c>
    </row>
    <row r="17" spans="1:29" ht="15" customHeight="1" x14ac:dyDescent="0.2">
      <c r="A17" s="320" t="s">
        <v>190</v>
      </c>
      <c r="B17" s="402"/>
      <c r="C17" s="132">
        <f>INDEX('HB_6-7'!$C$20:$TV$57,MATCH($A17,'HB_6-7'!$A$20:$A$57,0),MATCH($A$4,'HB_6-7'!$C$14:$TV$14,0)+MATCH(C$11,'HB_6-7'!$C$15:$BD$15,0)+MATCH(C$13,'HB_6-7'!$C$16:$T$16,0)+MATCH("Bestand",'HB_6-7'!$C$17:$H$17,0)+COLUMN()-6)</f>
        <v>89361</v>
      </c>
      <c r="D17" s="132">
        <f>INDEX('HB_6-7'!$C$20:$TV$57,MATCH($A17,'HB_6-7'!$A$20:$A$57,0),MATCH($A$4,'HB_6-7'!$C$14:$TV$14,0)+MATCH(C$11,'HB_6-7'!$C$15:$BD$15,0)+MATCH(C$13,'HB_6-7'!$C$16:$T$16,0)+MATCH("Bestand",'HB_6-7'!$C$17:$H$17,0)+COLUMN()-6)</f>
        <v>90049.75</v>
      </c>
      <c r="E17" s="135">
        <f>INDEX('HB_6-7'!$C$20:$TV$57,MATCH($A17,'HB_6-7'!$A$20:$A$57,0),MATCH($A$4,'HB_6-7'!$C$14:$TV$14,0)+MATCH(C$11,'HB_6-7'!$C$15:$BD$15,0)+MATCH(C$13,'HB_6-7'!$C$16:$T$16,0)+MATCH("Bestand",'HB_6-7'!$C$17:$H$17,0)+COLUMN()-6)</f>
        <v>-2.0153732738617167</v>
      </c>
      <c r="F17" s="134">
        <f>INDEX('HB_6-7'!$C$20:$TV$57,MATCH($A17,'HB_6-7'!$A$20:$A$57,0),MATCH($A$4,'HB_6-7'!$C$14:$TV$14,0)+MATCH(C$11,'HB_6-7'!$C$15:$BD$15,0)+MATCH(F$14,'HB_6-7'!$C$16:$T$16,0)+MATCH("Bestand",'HB_6-7'!$C$17:$H$17,0)+COLUMN()-9)</f>
        <v>74195</v>
      </c>
      <c r="G17" s="132">
        <f>INDEX('HB_6-7'!$C$20:$TV$57,MATCH($A17,'HB_6-7'!$A$20:$A$57,0),MATCH($A$4,'HB_6-7'!$C$14:$TV$14,0)+MATCH(C$11,'HB_6-7'!$C$15:$BD$15,0)+MATCH(F$14,'HB_6-7'!$C$16:$T$16,0)+MATCH("Bestand",'HB_6-7'!$C$17:$H$17,0)+COLUMN()-9)</f>
        <v>74672.583333333328</v>
      </c>
      <c r="H17" s="135">
        <f>INDEX('HB_6-7'!$C$20:$TV$57,MATCH($A17,'HB_6-7'!$A$20:$A$57,0),MATCH($A$4,'HB_6-7'!$C$14:$TV$14,0)+MATCH(C$11,'HB_6-7'!$C$15:$BD$15,0)+MATCH(F$14,'HB_6-7'!$C$16:$T$16,0)+MATCH("Bestand",'HB_6-7'!$C$17:$H$17,0)+COLUMN()-9)</f>
        <v>-1.1913439007580979</v>
      </c>
      <c r="I17" s="134">
        <f>INDEX('HB_6-7'!$C$20:$TV$57,MATCH($A17,'HB_6-7'!$A$20:$A$57,0),MATCH($A$4,'HB_6-7'!$C$14:$TV$14,0)+MATCH(C$11,'HB_6-7'!$C$15:$BD$15,0)+MATCH(I$14,'HB_6-7'!$C$16:$T$16,0)+MATCH("Bestand",'HB_6-7'!$C$17:$H$17,0)+COLUMN()-12)</f>
        <v>15166</v>
      </c>
      <c r="J17" s="132">
        <f>INDEX('HB_6-7'!$C$20:$TV$57,MATCH($A17,'HB_6-7'!$A$20:$A$57,0),MATCH($A$4,'HB_6-7'!$C$14:$TV$14,0)+MATCH(C$11,'HB_6-7'!$C$15:$BD$15,0)+MATCH(I$14,'HB_6-7'!$C$16:$T$16,0)+MATCH("Bestand",'HB_6-7'!$C$17:$H$17,0)+COLUMN()-12)</f>
        <v>15377.166666666666</v>
      </c>
      <c r="K17" s="229">
        <f>INDEX('HB_6-7'!$C$20:$TV$57,MATCH($A17,'HB_6-7'!$A$20:$A$57,0),MATCH($A$4,'HB_6-7'!$C$14:$TV$14,0)+MATCH(C$11,'HB_6-7'!$C$15:$BD$15,0)+MATCH(I$14,'HB_6-7'!$C$16:$T$16,0)+MATCH("Bestand",'HB_6-7'!$C$17:$H$17,0)+COLUMN()-12)</f>
        <v>-5.8290975156674216</v>
      </c>
      <c r="L17" s="230">
        <f>INDEX('HB_6-7'!$C$20:$TV$57,MATCH($A17,'HB_6-7'!$A$20:$A$57,0),MATCH($A$4,'HB_6-7'!$C$14:$TV$14,0)+MATCH(L$12,'HB_6-7'!$C$15:$BD$15,0)+MATCH(L$13,'HB_6-7'!$C$16:$T$16,0)+MATCH("Bestand",'HB_6-7'!$C$17:$H$17,0)+COLUMN()-15)</f>
        <v>82526</v>
      </c>
      <c r="M17" s="132">
        <f>INDEX('HB_6-7'!$C$20:$TV$57,MATCH($A17,'HB_6-7'!$A$20:$A$57,0),MATCH($A$4,'HB_6-7'!$C$14:$TV$14,0)+MATCH(L$12,'HB_6-7'!$C$15:$BD$15,0)+MATCH(L$13,'HB_6-7'!$C$16:$T$16,0)+MATCH("Bestand",'HB_6-7'!$C$17:$H$17,0)+COLUMN()-15)</f>
        <v>82795.833333333328</v>
      </c>
      <c r="N17" s="135">
        <f>INDEX('HB_6-7'!$C$20:$TV$57,MATCH($A17,'HB_6-7'!$A$20:$A$57,0),MATCH($A$4,'HB_6-7'!$C$14:$TV$14,0)+MATCH(L$12,'HB_6-7'!$C$15:$BD$15,0)+MATCH(L$13,'HB_6-7'!$C$16:$T$16,0)+MATCH("Bestand",'HB_6-7'!$C$17:$H$17,0)+COLUMN()-15)</f>
        <v>-1.4227743106886663</v>
      </c>
      <c r="O17" s="134">
        <f>INDEX('HB_6-7'!$C$20:$TV$57,MATCH($A17,'HB_6-7'!$A$20:$A$57,0),MATCH($A$4,'HB_6-7'!$C$14:$TV$14,0)+MATCH(L$12,'HB_6-7'!$C$15:$BD$15,0)+MATCH(O$14,'HB_6-7'!$C$16:$T$16,0)+MATCH("Bestand",'HB_6-7'!$C$17:$H$17,0)+COLUMN()-18)</f>
        <v>70725</v>
      </c>
      <c r="P17" s="132">
        <f>INDEX('HB_6-7'!$C$20:$TV$57,MATCH($A17,'HB_6-7'!$A$20:$A$57,0),MATCH($A$4,'HB_6-7'!$C$14:$TV$14,0)+MATCH(L$12,'HB_6-7'!$C$15:$BD$15,0)+MATCH(O$14,'HB_6-7'!$C$16:$T$16,0)+MATCH("Bestand",'HB_6-7'!$C$17:$H$17,0)+COLUMN()-18)</f>
        <v>71048.5</v>
      </c>
      <c r="Q17" s="135">
        <f>INDEX('HB_6-7'!$C$20:$TV$57,MATCH($A17,'HB_6-7'!$A$20:$A$57,0),MATCH($A$4,'HB_6-7'!$C$14:$TV$14,0)+MATCH(L$12,'HB_6-7'!$C$15:$BD$15,0)+MATCH(O$14,'HB_6-7'!$C$16:$T$16,0)+MATCH("Bestand",'HB_6-7'!$C$17:$H$17,0)+COLUMN()-18)</f>
        <v>-0.92453790535688141</v>
      </c>
      <c r="R17" s="134">
        <f>INDEX('HB_6-7'!$C$20:$TV$57,MATCH($A17,'HB_6-7'!$A$20:$A$57,0),MATCH($A$4,'HB_6-7'!$C$14:$TV$14,0)+MATCH(L$12,'HB_6-7'!$C$15:$BD$15,0)+MATCH(R$14,'HB_6-7'!$C$16:$T$16,0)+MATCH("Bestand",'HB_6-7'!$C$17:$H$17,0)+COLUMN()-21)</f>
        <v>11801</v>
      </c>
      <c r="S17" s="132">
        <f>INDEX('HB_6-7'!$C$20:$TV$57,MATCH($A17,'HB_6-7'!$A$20:$A$57,0),MATCH($A$4,'HB_6-7'!$C$14:$TV$14,0)+MATCH(L$12,'HB_6-7'!$C$15:$BD$15,0)+MATCH(R$14,'HB_6-7'!$C$16:$T$16,0)+MATCH("Bestand",'HB_6-7'!$C$17:$H$17,0)+COLUMN()-21)</f>
        <v>11747.333333333334</v>
      </c>
      <c r="T17" s="229">
        <f>INDEX('HB_6-7'!$C$20:$TV$57,MATCH($A17,'HB_6-7'!$A$20:$A$57,0),MATCH($A$4,'HB_6-7'!$C$14:$TV$14,0)+MATCH(L$12,'HB_6-7'!$C$15:$BD$15,0)+MATCH(R$14,'HB_6-7'!$C$16:$T$16,0)+MATCH("Bestand",'HB_6-7'!$C$17:$H$17,0)+COLUMN()-21)</f>
        <v>-4.3324827623649487</v>
      </c>
      <c r="U17" s="230">
        <f>INDEX('HB_6-7'!$C$20:$TV$57,MATCH($A17,'HB_6-7'!$A$20:$A$57,0),MATCH($A$4,'HB_6-7'!$C$14:$TV$14,0)+MATCH(U$12,'HB_6-7'!$C$15:$BD$15,0)+MATCH(U$13,'HB_6-7'!$C$16:$T$16,0)+MATCH("Bestand",'HB_6-7'!$C$17:$H$17,0)+COLUMN()-24)</f>
        <v>6835</v>
      </c>
      <c r="V17" s="132">
        <f>INDEX('HB_6-7'!$C$20:$TV$57,MATCH($A17,'HB_6-7'!$A$20:$A$57,0),MATCH($A$4,'HB_6-7'!$C$14:$TV$14,0)+MATCH(U$12,'HB_6-7'!$C$15:$BD$15,0)+MATCH(U$13,'HB_6-7'!$C$16:$T$16,0)+MATCH("Bestand",'HB_6-7'!$C$17:$H$17,0)+COLUMN()-24)</f>
        <v>7253.916666666667</v>
      </c>
      <c r="W17" s="135">
        <f>INDEX('HB_6-7'!$C$20:$TV$57,MATCH($A17,'HB_6-7'!$A$20:$A$57,0),MATCH($A$4,'HB_6-7'!$C$14:$TV$14,0)+MATCH(U$12,'HB_6-7'!$C$15:$BD$15,0)+MATCH(U$13,'HB_6-7'!$C$16:$T$16,0)+MATCH("Bestand",'HB_6-7'!$C$17:$H$17,0)+COLUMN()-24)</f>
        <v>-8.3069111899971553</v>
      </c>
      <c r="X17" s="134">
        <f>INDEX('HB_6-7'!$C$20:$TV$57,MATCH($A17,'HB_6-7'!$A$20:$A$57,0),MATCH($A$4,'HB_6-7'!$C$14:$TV$14,0)+MATCH(U$12,'HB_6-7'!$C$15:$BD$15,0)+MATCH(X$14,'HB_6-7'!$C$16:$T$16,0)+MATCH("Bestand",'HB_6-7'!$C$17:$H$17,0)+COLUMN()-27)</f>
        <v>3470</v>
      </c>
      <c r="Y17" s="132">
        <f>INDEX('HB_6-7'!$C$20:$TV$57,MATCH($A17,'HB_6-7'!$A$20:$A$57,0),MATCH($A$4,'HB_6-7'!$C$14:$TV$14,0)+MATCH(U$12,'HB_6-7'!$C$15:$BD$15,0)+MATCH(X$14,'HB_6-7'!$C$16:$T$16,0)+MATCH("Bestand",'HB_6-7'!$C$17:$H$17,0)+COLUMN()-27)</f>
        <v>3624.0833333333335</v>
      </c>
      <c r="Z17" s="135">
        <f>INDEX('HB_6-7'!$C$20:$TV$57,MATCH($A17,'HB_6-7'!$A$20:$A$57,0),MATCH($A$4,'HB_6-7'!$C$14:$TV$14,0)+MATCH(U$12,'HB_6-7'!$C$15:$BD$15,0)+MATCH(X$14,'HB_6-7'!$C$16:$T$16,0)+MATCH("Bestand",'HB_6-7'!$C$17:$H$17,0)+COLUMN()-27)</f>
        <v>-6.1462761939702615</v>
      </c>
      <c r="AA17" s="134">
        <f>INDEX('HB_6-7'!$C$20:$TV$57,MATCH($A17,'HB_6-7'!$A$20:$A$57,0),MATCH($A$4,'HB_6-7'!$C$14:$TV$14,0)+MATCH(U$12,'HB_6-7'!$C$15:$BD$15,0)+MATCH(AA$14,'HB_6-7'!$C$16:$T$16,0)+MATCH("Bestand",'HB_6-7'!$C$17:$H$17,0)+COLUMN()-30)</f>
        <v>3365</v>
      </c>
      <c r="AB17" s="132">
        <f>INDEX('HB_6-7'!$C$20:$TV$57,MATCH($A17,'HB_6-7'!$A$20:$A$57,0),MATCH($A$4,'HB_6-7'!$C$14:$TV$14,0)+MATCH(U$12,'HB_6-7'!$C$15:$BD$15,0)+MATCH(AA$14,'HB_6-7'!$C$16:$T$16,0)+MATCH("Bestand",'HB_6-7'!$C$17:$H$17,0)+COLUMN()-30)</f>
        <v>3629.8333333333335</v>
      </c>
      <c r="AC17" s="136">
        <f>INDEX('HB_6-7'!$C$20:$TV$57,MATCH($A17,'HB_6-7'!$A$20:$A$57,0),MATCH($A$4,'HB_6-7'!$C$14:$TV$14,0)+MATCH(U$12,'HB_6-7'!$C$15:$BD$15,0)+MATCH(AA$14,'HB_6-7'!$C$16:$T$16,0)+MATCH("Bestand",'HB_6-7'!$C$17:$H$17,0)+COLUMN()-30)</f>
        <v>-10.367108403983867</v>
      </c>
    </row>
    <row r="18" spans="1:29" ht="15" customHeight="1" x14ac:dyDescent="0.2">
      <c r="A18" s="321" t="s">
        <v>136</v>
      </c>
      <c r="B18" s="386"/>
      <c r="C18" s="132">
        <f>INDEX('HB_6-7'!$C$20:$TV$57,MATCH($A18,'HB_6-7'!$A$20:$A$57,0),MATCH($A$4,'HB_6-7'!$C$14:$TV$14,0)+MATCH(C$11,'HB_6-7'!$C$15:$BD$15,0)+MATCH(C$13,'HB_6-7'!$C$16:$T$16,0)+MATCH("Bestand",'HB_6-7'!$C$17:$H$17,0)+COLUMN()-6)</f>
        <v>19071</v>
      </c>
      <c r="D18" s="132">
        <f>INDEX('HB_6-7'!$C$20:$TV$57,MATCH($A18,'HB_6-7'!$A$20:$A$57,0),MATCH($A$4,'HB_6-7'!$C$14:$TV$14,0)+MATCH(C$11,'HB_6-7'!$C$15:$BD$15,0)+MATCH(C$13,'HB_6-7'!$C$16:$T$16,0)+MATCH("Bestand",'HB_6-7'!$C$17:$H$17,0)+COLUMN()-6)</f>
        <v>19497.083333333332</v>
      </c>
      <c r="E18" s="135">
        <f>INDEX('HB_6-7'!$C$20:$TV$57,MATCH($A18,'HB_6-7'!$A$20:$A$57,0),MATCH($A$4,'HB_6-7'!$C$14:$TV$14,0)+MATCH(C$11,'HB_6-7'!$C$15:$BD$15,0)+MATCH(C$13,'HB_6-7'!$C$16:$T$16,0)+MATCH("Bestand",'HB_6-7'!$C$17:$H$17,0)+COLUMN()-6)</f>
        <v>-6.501888225068436</v>
      </c>
      <c r="F18" s="134">
        <f>INDEX('HB_6-7'!$C$20:$TV$57,MATCH($A18,'HB_6-7'!$A$20:$A$57,0),MATCH($A$4,'HB_6-7'!$C$14:$TV$14,0)+MATCH(C$11,'HB_6-7'!$C$15:$BD$15,0)+MATCH(F$14,'HB_6-7'!$C$16:$T$16,0)+MATCH("Bestand",'HB_6-7'!$C$17:$H$17,0)+COLUMN()-9)</f>
        <v>13265</v>
      </c>
      <c r="G18" s="132">
        <f>INDEX('HB_6-7'!$C$20:$TV$57,MATCH($A18,'HB_6-7'!$A$20:$A$57,0),MATCH($A$4,'HB_6-7'!$C$14:$TV$14,0)+MATCH(C$11,'HB_6-7'!$C$15:$BD$15,0)+MATCH(F$14,'HB_6-7'!$C$16:$T$16,0)+MATCH("Bestand",'HB_6-7'!$C$17:$H$17,0)+COLUMN()-9)</f>
        <v>13577.583333333334</v>
      </c>
      <c r="H18" s="135">
        <f>INDEX('HB_6-7'!$C$20:$TV$57,MATCH($A18,'HB_6-7'!$A$20:$A$57,0),MATCH($A$4,'HB_6-7'!$C$14:$TV$14,0)+MATCH(C$11,'HB_6-7'!$C$15:$BD$15,0)+MATCH(F$14,'HB_6-7'!$C$16:$T$16,0)+MATCH("Bestand",'HB_6-7'!$C$17:$H$17,0)+COLUMN()-9)</f>
        <v>-5.120978308341825</v>
      </c>
      <c r="I18" s="134">
        <f>INDEX('HB_6-7'!$C$20:$TV$57,MATCH($A18,'HB_6-7'!$A$20:$A$57,0),MATCH($A$4,'HB_6-7'!$C$14:$TV$14,0)+MATCH(C$11,'HB_6-7'!$C$15:$BD$15,0)+MATCH(I$14,'HB_6-7'!$C$16:$T$16,0)+MATCH("Bestand",'HB_6-7'!$C$17:$H$17,0)+COLUMN()-12)</f>
        <v>5806</v>
      </c>
      <c r="J18" s="132">
        <f>INDEX('HB_6-7'!$C$20:$TV$57,MATCH($A18,'HB_6-7'!$A$20:$A$57,0),MATCH($A$4,'HB_6-7'!$C$14:$TV$14,0)+MATCH(C$11,'HB_6-7'!$C$15:$BD$15,0)+MATCH(I$14,'HB_6-7'!$C$16:$T$16,0)+MATCH("Bestand",'HB_6-7'!$C$17:$H$17,0)+COLUMN()-12)</f>
        <v>5919.5</v>
      </c>
      <c r="K18" s="229">
        <f>INDEX('HB_6-7'!$C$20:$TV$57,MATCH($A18,'HB_6-7'!$A$20:$A$57,0),MATCH($A$4,'HB_6-7'!$C$14:$TV$14,0)+MATCH(C$11,'HB_6-7'!$C$15:$BD$15,0)+MATCH(I$14,'HB_6-7'!$C$16:$T$16,0)+MATCH("Bestand",'HB_6-7'!$C$17:$H$17,0)+COLUMN()-12)</f>
        <v>-9.5223538402751249</v>
      </c>
      <c r="L18" s="230">
        <f>INDEX('HB_6-7'!$C$20:$TV$57,MATCH($A18,'HB_6-7'!$A$20:$A$57,0),MATCH($A$4,'HB_6-7'!$C$14:$TV$14,0)+MATCH(L$12,'HB_6-7'!$C$15:$BD$15,0)+MATCH(L$13,'HB_6-7'!$C$16:$T$16,0)+MATCH("Bestand",'HB_6-7'!$C$17:$H$17,0)+COLUMN()-15)</f>
        <v>14005</v>
      </c>
      <c r="M18" s="132">
        <f>INDEX('HB_6-7'!$C$20:$TV$57,MATCH($A18,'HB_6-7'!$A$20:$A$57,0),MATCH($A$4,'HB_6-7'!$C$14:$TV$14,0)+MATCH(L$12,'HB_6-7'!$C$15:$BD$15,0)+MATCH(L$13,'HB_6-7'!$C$16:$T$16,0)+MATCH("Bestand",'HB_6-7'!$C$17:$H$17,0)+COLUMN()-15)</f>
        <v>14066.25</v>
      </c>
      <c r="N18" s="135">
        <f>INDEX('HB_6-7'!$C$20:$TV$57,MATCH($A18,'HB_6-7'!$A$20:$A$57,0),MATCH($A$4,'HB_6-7'!$C$14:$TV$14,0)+MATCH(L$12,'HB_6-7'!$C$15:$BD$15,0)+MATCH(L$13,'HB_6-7'!$C$16:$T$16,0)+MATCH("Bestand",'HB_6-7'!$C$17:$H$17,0)+COLUMN()-15)</f>
        <v>-5.2315103333277193</v>
      </c>
      <c r="O18" s="134">
        <f>INDEX('HB_6-7'!$C$20:$TV$57,MATCH($A18,'HB_6-7'!$A$20:$A$57,0),MATCH($A$4,'HB_6-7'!$C$14:$TV$14,0)+MATCH(L$12,'HB_6-7'!$C$15:$BD$15,0)+MATCH(O$14,'HB_6-7'!$C$16:$T$16,0)+MATCH("Bestand",'HB_6-7'!$C$17:$H$17,0)+COLUMN()-18)</f>
        <v>10144</v>
      </c>
      <c r="P18" s="132">
        <f>INDEX('HB_6-7'!$C$20:$TV$57,MATCH($A18,'HB_6-7'!$A$20:$A$57,0),MATCH($A$4,'HB_6-7'!$C$14:$TV$14,0)+MATCH(L$12,'HB_6-7'!$C$15:$BD$15,0)+MATCH(O$14,'HB_6-7'!$C$16:$T$16,0)+MATCH("Bestand",'HB_6-7'!$C$17:$H$17,0)+COLUMN()-18)</f>
        <v>10294</v>
      </c>
      <c r="Q18" s="135">
        <f>INDEX('HB_6-7'!$C$20:$TV$57,MATCH($A18,'HB_6-7'!$A$20:$A$57,0),MATCH($A$4,'HB_6-7'!$C$14:$TV$14,0)+MATCH(L$12,'HB_6-7'!$C$15:$BD$15,0)+MATCH(O$14,'HB_6-7'!$C$16:$T$16,0)+MATCH("Bestand",'HB_6-7'!$C$17:$H$17,0)+COLUMN()-18)</f>
        <v>-4.5009663703131038</v>
      </c>
      <c r="R18" s="134">
        <f>INDEX('HB_6-7'!$C$20:$TV$57,MATCH($A18,'HB_6-7'!$A$20:$A$57,0),MATCH($A$4,'HB_6-7'!$C$14:$TV$14,0)+MATCH(L$12,'HB_6-7'!$C$15:$BD$15,0)+MATCH(R$14,'HB_6-7'!$C$16:$T$16,0)+MATCH("Bestand",'HB_6-7'!$C$17:$H$17,0)+COLUMN()-21)</f>
        <v>3861</v>
      </c>
      <c r="S18" s="132">
        <f>INDEX('HB_6-7'!$C$20:$TV$57,MATCH($A18,'HB_6-7'!$A$20:$A$57,0),MATCH($A$4,'HB_6-7'!$C$14:$TV$14,0)+MATCH(L$12,'HB_6-7'!$C$15:$BD$15,0)+MATCH(R$14,'HB_6-7'!$C$16:$T$16,0)+MATCH("Bestand",'HB_6-7'!$C$17:$H$17,0)+COLUMN()-21)</f>
        <v>3772.25</v>
      </c>
      <c r="T18" s="229">
        <f>INDEX('HB_6-7'!$C$20:$TV$57,MATCH($A18,'HB_6-7'!$A$20:$A$57,0),MATCH($A$4,'HB_6-7'!$C$14:$TV$14,0)+MATCH(L$12,'HB_6-7'!$C$15:$BD$15,0)+MATCH(R$14,'HB_6-7'!$C$16:$T$16,0)+MATCH("Bestand",'HB_6-7'!$C$17:$H$17,0)+COLUMN()-21)</f>
        <v>-7.169370219223592</v>
      </c>
      <c r="U18" s="230">
        <f>INDEX('HB_6-7'!$C$20:$TV$57,MATCH($A18,'HB_6-7'!$A$20:$A$57,0),MATCH($A$4,'HB_6-7'!$C$14:$TV$14,0)+MATCH(U$12,'HB_6-7'!$C$15:$BD$15,0)+MATCH(U$13,'HB_6-7'!$C$16:$T$16,0)+MATCH("Bestand",'HB_6-7'!$C$17:$H$17,0)+COLUMN()-24)</f>
        <v>5066</v>
      </c>
      <c r="V18" s="132">
        <f>INDEX('HB_6-7'!$C$20:$TV$57,MATCH($A18,'HB_6-7'!$A$20:$A$57,0),MATCH($A$4,'HB_6-7'!$C$14:$TV$14,0)+MATCH(U$12,'HB_6-7'!$C$15:$BD$15,0)+MATCH(U$13,'HB_6-7'!$C$16:$T$16,0)+MATCH("Bestand",'HB_6-7'!$C$17:$H$17,0)+COLUMN()-24)</f>
        <v>5430.833333333333</v>
      </c>
      <c r="W18" s="135">
        <f>INDEX('HB_6-7'!$C$20:$TV$57,MATCH($A18,'HB_6-7'!$A$20:$A$57,0),MATCH($A$4,'HB_6-7'!$C$14:$TV$14,0)+MATCH(U$12,'HB_6-7'!$C$15:$BD$15,0)+MATCH(U$13,'HB_6-7'!$C$16:$T$16,0)+MATCH("Bestand",'HB_6-7'!$C$17:$H$17,0)+COLUMN()-24)</f>
        <v>-9.6392224286625439</v>
      </c>
      <c r="X18" s="134">
        <f>INDEX('HB_6-7'!$C$20:$TV$57,MATCH($A18,'HB_6-7'!$A$20:$A$57,0),MATCH($A$4,'HB_6-7'!$C$14:$TV$14,0)+MATCH(U$12,'HB_6-7'!$C$15:$BD$15,0)+MATCH(X$14,'HB_6-7'!$C$16:$T$16,0)+MATCH("Bestand",'HB_6-7'!$C$17:$H$17,0)+COLUMN()-27)</f>
        <v>3121</v>
      </c>
      <c r="Y18" s="132">
        <f>INDEX('HB_6-7'!$C$20:$TV$57,MATCH($A18,'HB_6-7'!$A$20:$A$57,0),MATCH($A$4,'HB_6-7'!$C$14:$TV$14,0)+MATCH(U$12,'HB_6-7'!$C$15:$BD$15,0)+MATCH(X$14,'HB_6-7'!$C$16:$T$16,0)+MATCH("Bestand",'HB_6-7'!$C$17:$H$17,0)+COLUMN()-27)</f>
        <v>3283.5833333333335</v>
      </c>
      <c r="Z18" s="135">
        <f>INDEX('HB_6-7'!$C$20:$TV$57,MATCH($A18,'HB_6-7'!$A$20:$A$57,0),MATCH($A$4,'HB_6-7'!$C$14:$TV$14,0)+MATCH(U$12,'HB_6-7'!$C$15:$BD$15,0)+MATCH(X$14,'HB_6-7'!$C$16:$T$16,0)+MATCH("Bestand",'HB_6-7'!$C$17:$H$17,0)+COLUMN()-27)</f>
        <v>-7.0135693215339234</v>
      </c>
      <c r="AA18" s="134">
        <f>INDEX('HB_6-7'!$C$20:$TV$57,MATCH($A18,'HB_6-7'!$A$20:$A$57,0),MATCH($A$4,'HB_6-7'!$C$14:$TV$14,0)+MATCH(U$12,'HB_6-7'!$C$15:$BD$15,0)+MATCH(AA$14,'HB_6-7'!$C$16:$T$16,0)+MATCH("Bestand",'HB_6-7'!$C$17:$H$17,0)+COLUMN()-30)</f>
        <v>1945</v>
      </c>
      <c r="AB18" s="132">
        <f>INDEX('HB_6-7'!$C$20:$TV$57,MATCH($A18,'HB_6-7'!$A$20:$A$57,0),MATCH($A$4,'HB_6-7'!$C$14:$TV$14,0)+MATCH(U$12,'HB_6-7'!$C$15:$BD$15,0)+MATCH(AA$14,'HB_6-7'!$C$16:$T$16,0)+MATCH("Bestand",'HB_6-7'!$C$17:$H$17,0)+COLUMN()-30)</f>
        <v>2147.25</v>
      </c>
      <c r="AC18" s="136">
        <f>INDEX('HB_6-7'!$C$20:$TV$57,MATCH($A18,'HB_6-7'!$A$20:$A$57,0),MATCH($A$4,'HB_6-7'!$C$14:$TV$14,0)+MATCH(U$12,'HB_6-7'!$C$15:$BD$15,0)+MATCH(AA$14,'HB_6-7'!$C$16:$T$16,0)+MATCH("Bestand",'HB_6-7'!$C$17:$H$17,0)+COLUMN()-30)</f>
        <v>-13.379500453827276</v>
      </c>
    </row>
    <row r="19" spans="1:29" ht="15" customHeight="1" x14ac:dyDescent="0.2">
      <c r="A19" s="322" t="s">
        <v>36</v>
      </c>
      <c r="B19" s="387"/>
      <c r="C19" s="132">
        <f>INDEX('HB_6-7'!$C$20:$TV$57,MATCH($A19,'HB_6-7'!$A$20:$A$57,0),MATCH($A$4,'HB_6-7'!$C$14:$TV$14,0)+MATCH(C$11,'HB_6-7'!$C$15:$BD$15,0)+MATCH(C$13,'HB_6-7'!$C$16:$T$16,0)+MATCH("Bestand",'HB_6-7'!$C$17:$H$17,0)+COLUMN()-6)</f>
        <v>3171</v>
      </c>
      <c r="D19" s="132">
        <f>INDEX('HB_6-7'!$C$20:$TV$57,MATCH($A19,'HB_6-7'!$A$20:$A$57,0),MATCH($A$4,'HB_6-7'!$C$14:$TV$14,0)+MATCH(C$11,'HB_6-7'!$C$15:$BD$15,0)+MATCH(C$13,'HB_6-7'!$C$16:$T$16,0)+MATCH("Bestand",'HB_6-7'!$C$17:$H$17,0)+COLUMN()-6)</f>
        <v>3367.25</v>
      </c>
      <c r="E19" s="135">
        <f>INDEX('HB_6-7'!$C$20:$TV$57,MATCH($A19,'HB_6-7'!$A$20:$A$57,0),MATCH($A$4,'HB_6-7'!$C$14:$TV$14,0)+MATCH(C$11,'HB_6-7'!$C$15:$BD$15,0)+MATCH(C$13,'HB_6-7'!$C$16:$T$16,0)+MATCH("Bestand",'HB_6-7'!$C$17:$H$17,0)+COLUMN()-6)</f>
        <v>-7.6559179102772132</v>
      </c>
      <c r="F19" s="134">
        <f>INDEX('HB_6-7'!$C$20:$TV$57,MATCH($A19,'HB_6-7'!$A$20:$A$57,0),MATCH($A$4,'HB_6-7'!$C$14:$TV$14,0)+MATCH(C$11,'HB_6-7'!$C$15:$BD$15,0)+MATCH(F$14,'HB_6-7'!$C$16:$T$16,0)+MATCH("Bestand",'HB_6-7'!$C$17:$H$17,0)+COLUMN()-9)</f>
        <v>2440</v>
      </c>
      <c r="G19" s="132">
        <f>INDEX('HB_6-7'!$C$20:$TV$57,MATCH($A19,'HB_6-7'!$A$20:$A$57,0),MATCH($A$4,'HB_6-7'!$C$14:$TV$14,0)+MATCH(C$11,'HB_6-7'!$C$15:$BD$15,0)+MATCH(F$14,'HB_6-7'!$C$16:$T$16,0)+MATCH("Bestand",'HB_6-7'!$C$17:$H$17,0)+COLUMN()-9)</f>
        <v>2534.75</v>
      </c>
      <c r="H19" s="135">
        <f>INDEX('HB_6-7'!$C$20:$TV$57,MATCH($A19,'HB_6-7'!$A$20:$A$57,0),MATCH($A$4,'HB_6-7'!$C$14:$TV$14,0)+MATCH(C$11,'HB_6-7'!$C$15:$BD$15,0)+MATCH(F$14,'HB_6-7'!$C$16:$T$16,0)+MATCH("Bestand",'HB_6-7'!$C$17:$H$17,0)+COLUMN()-9)</f>
        <v>-6.3256444211758192</v>
      </c>
      <c r="I19" s="134">
        <f>INDEX('HB_6-7'!$C$20:$TV$57,MATCH($A19,'HB_6-7'!$A$20:$A$57,0),MATCH($A$4,'HB_6-7'!$C$14:$TV$14,0)+MATCH(C$11,'HB_6-7'!$C$15:$BD$15,0)+MATCH(I$14,'HB_6-7'!$C$16:$T$16,0)+MATCH("Bestand",'HB_6-7'!$C$17:$H$17,0)+COLUMN()-12)</f>
        <v>731</v>
      </c>
      <c r="J19" s="132">
        <f>INDEX('HB_6-7'!$C$20:$TV$57,MATCH($A19,'HB_6-7'!$A$20:$A$57,0),MATCH($A$4,'HB_6-7'!$C$14:$TV$14,0)+MATCH(C$11,'HB_6-7'!$C$15:$BD$15,0)+MATCH(I$14,'HB_6-7'!$C$16:$T$16,0)+MATCH("Bestand",'HB_6-7'!$C$17:$H$17,0)+COLUMN()-12)</f>
        <v>832.5</v>
      </c>
      <c r="K19" s="229">
        <f>INDEX('HB_6-7'!$C$20:$TV$57,MATCH($A19,'HB_6-7'!$A$20:$A$57,0),MATCH($A$4,'HB_6-7'!$C$14:$TV$14,0)+MATCH(C$11,'HB_6-7'!$C$15:$BD$15,0)+MATCH(I$14,'HB_6-7'!$C$16:$T$16,0)+MATCH("Bestand",'HB_6-7'!$C$17:$H$17,0)+COLUMN()-12)</f>
        <v>-11.483253588516746</v>
      </c>
      <c r="L19" s="230">
        <f>INDEX('HB_6-7'!$C$20:$TV$57,MATCH($A19,'HB_6-7'!$A$20:$A$57,0),MATCH($A$4,'HB_6-7'!$C$14:$TV$14,0)+MATCH(L$12,'HB_6-7'!$C$15:$BD$15,0)+MATCH(L$13,'HB_6-7'!$C$16:$T$16,0)+MATCH("Bestand",'HB_6-7'!$C$17:$H$17,0)+COLUMN()-15)</f>
        <v>860</v>
      </c>
      <c r="M19" s="132">
        <f>INDEX('HB_6-7'!$C$20:$TV$57,MATCH($A19,'HB_6-7'!$A$20:$A$57,0),MATCH($A$4,'HB_6-7'!$C$14:$TV$14,0)+MATCH(L$12,'HB_6-7'!$C$15:$BD$15,0)+MATCH(L$13,'HB_6-7'!$C$16:$T$16,0)+MATCH("Bestand",'HB_6-7'!$C$17:$H$17,0)+COLUMN()-15)</f>
        <v>844.33333333333337</v>
      </c>
      <c r="N19" s="135">
        <f>INDEX('HB_6-7'!$C$20:$TV$57,MATCH($A19,'HB_6-7'!$A$20:$A$57,0),MATCH($A$4,'HB_6-7'!$C$14:$TV$14,0)+MATCH(L$12,'HB_6-7'!$C$15:$BD$15,0)+MATCH(L$13,'HB_6-7'!$C$16:$T$16,0)+MATCH("Bestand",'HB_6-7'!$C$17:$H$17,0)+COLUMN()-15)</f>
        <v>-4.6669175762137751</v>
      </c>
      <c r="O19" s="134">
        <f>INDEX('HB_6-7'!$C$20:$TV$57,MATCH($A19,'HB_6-7'!$A$20:$A$57,0),MATCH($A$4,'HB_6-7'!$C$14:$TV$14,0)+MATCH(L$12,'HB_6-7'!$C$15:$BD$15,0)+MATCH(O$14,'HB_6-7'!$C$16:$T$16,0)+MATCH("Bestand",'HB_6-7'!$C$17:$H$17,0)+COLUMN()-18)</f>
        <v>693</v>
      </c>
      <c r="P19" s="132">
        <f>INDEX('HB_6-7'!$C$20:$TV$57,MATCH($A19,'HB_6-7'!$A$20:$A$57,0),MATCH($A$4,'HB_6-7'!$C$14:$TV$14,0)+MATCH(L$12,'HB_6-7'!$C$15:$BD$15,0)+MATCH(O$14,'HB_6-7'!$C$16:$T$16,0)+MATCH("Bestand",'HB_6-7'!$C$17:$H$17,0)+COLUMN()-18)</f>
        <v>697.91666666666663</v>
      </c>
      <c r="Q19" s="135">
        <f>INDEX('HB_6-7'!$C$20:$TV$57,MATCH($A19,'HB_6-7'!$A$20:$A$57,0),MATCH($A$4,'HB_6-7'!$C$14:$TV$14,0)+MATCH(L$12,'HB_6-7'!$C$15:$BD$15,0)+MATCH(O$14,'HB_6-7'!$C$16:$T$16,0)+MATCH("Bestand",'HB_6-7'!$C$17:$H$17,0)+COLUMN()-18)</f>
        <v>-4.6236191777701858</v>
      </c>
      <c r="R19" s="134">
        <f>INDEX('HB_6-7'!$C$20:$TV$57,MATCH($A19,'HB_6-7'!$A$20:$A$57,0),MATCH($A$4,'HB_6-7'!$C$14:$TV$14,0)+MATCH(L$12,'HB_6-7'!$C$15:$BD$15,0)+MATCH(R$14,'HB_6-7'!$C$16:$T$16,0)+MATCH("Bestand",'HB_6-7'!$C$17:$H$17,0)+COLUMN()-21)</f>
        <v>167</v>
      </c>
      <c r="S19" s="132">
        <f>INDEX('HB_6-7'!$C$20:$TV$57,MATCH($A19,'HB_6-7'!$A$20:$A$57,0),MATCH($A$4,'HB_6-7'!$C$14:$TV$14,0)+MATCH(L$12,'HB_6-7'!$C$15:$BD$15,0)+MATCH(R$14,'HB_6-7'!$C$16:$T$16,0)+MATCH("Bestand",'HB_6-7'!$C$17:$H$17,0)+COLUMN()-21)</f>
        <v>146.41666666666666</v>
      </c>
      <c r="T19" s="229">
        <f>INDEX('HB_6-7'!$C$20:$TV$57,MATCH($A19,'HB_6-7'!$A$20:$A$57,0),MATCH($A$4,'HB_6-7'!$C$14:$TV$14,0)+MATCH(L$12,'HB_6-7'!$C$15:$BD$15,0)+MATCH(R$14,'HB_6-7'!$C$16:$T$16,0)+MATCH("Bestand",'HB_6-7'!$C$17:$H$17,0)+COLUMN()-21)</f>
        <v>-4.8727666486193835</v>
      </c>
      <c r="U19" s="230">
        <f>INDEX('HB_6-7'!$C$20:$TV$57,MATCH($A19,'HB_6-7'!$A$20:$A$57,0),MATCH($A$4,'HB_6-7'!$C$14:$TV$14,0)+MATCH(U$12,'HB_6-7'!$C$15:$BD$15,0)+MATCH(U$13,'HB_6-7'!$C$16:$T$16,0)+MATCH("Bestand",'HB_6-7'!$C$17:$H$17,0)+COLUMN()-24)</f>
        <v>2311</v>
      </c>
      <c r="V19" s="132">
        <f>INDEX('HB_6-7'!$C$20:$TV$57,MATCH($A19,'HB_6-7'!$A$20:$A$57,0),MATCH($A$4,'HB_6-7'!$C$14:$TV$14,0)+MATCH(U$12,'HB_6-7'!$C$15:$BD$15,0)+MATCH(U$13,'HB_6-7'!$C$16:$T$16,0)+MATCH("Bestand",'HB_6-7'!$C$17:$H$17,0)+COLUMN()-24)</f>
        <v>2522.9166666666665</v>
      </c>
      <c r="W19" s="135">
        <f>INDEX('HB_6-7'!$C$20:$TV$57,MATCH($A19,'HB_6-7'!$A$20:$A$57,0),MATCH($A$4,'HB_6-7'!$C$14:$TV$14,0)+MATCH(U$12,'HB_6-7'!$C$15:$BD$15,0)+MATCH(U$13,'HB_6-7'!$C$16:$T$16,0)+MATCH("Bestand",'HB_6-7'!$C$17:$H$17,0)+COLUMN()-24)</f>
        <v>-8.6148087778079621</v>
      </c>
      <c r="X19" s="134">
        <f>INDEX('HB_6-7'!$C$20:$TV$57,MATCH($A19,'HB_6-7'!$A$20:$A$57,0),MATCH($A$4,'HB_6-7'!$C$14:$TV$14,0)+MATCH(U$12,'HB_6-7'!$C$15:$BD$15,0)+MATCH(X$14,'HB_6-7'!$C$16:$T$16,0)+MATCH("Bestand",'HB_6-7'!$C$17:$H$17,0)+COLUMN()-27)</f>
        <v>1747</v>
      </c>
      <c r="Y19" s="132">
        <f>INDEX('HB_6-7'!$C$20:$TV$57,MATCH($A19,'HB_6-7'!$A$20:$A$57,0),MATCH($A$4,'HB_6-7'!$C$14:$TV$14,0)+MATCH(U$12,'HB_6-7'!$C$15:$BD$15,0)+MATCH(X$14,'HB_6-7'!$C$16:$T$16,0)+MATCH("Bestand",'HB_6-7'!$C$17:$H$17,0)+COLUMN()-27)</f>
        <v>1836.8333333333333</v>
      </c>
      <c r="Z19" s="135">
        <f>INDEX('HB_6-7'!$C$20:$TV$57,MATCH($A19,'HB_6-7'!$A$20:$A$57,0),MATCH($A$4,'HB_6-7'!$C$14:$TV$14,0)+MATCH(U$12,'HB_6-7'!$C$15:$BD$15,0)+MATCH(X$14,'HB_6-7'!$C$16:$T$16,0)+MATCH("Bestand",'HB_6-7'!$C$17:$H$17,0)+COLUMN()-27)</f>
        <v>-6.9565217391304346</v>
      </c>
      <c r="AA19" s="134">
        <f>INDEX('HB_6-7'!$C$20:$TV$57,MATCH($A19,'HB_6-7'!$A$20:$A$57,0),MATCH($A$4,'HB_6-7'!$C$14:$TV$14,0)+MATCH(U$12,'HB_6-7'!$C$15:$BD$15,0)+MATCH(AA$14,'HB_6-7'!$C$16:$T$16,0)+MATCH("Bestand",'HB_6-7'!$C$17:$H$17,0)+COLUMN()-30)</f>
        <v>564</v>
      </c>
      <c r="AB19" s="132">
        <f>INDEX('HB_6-7'!$C$20:$TV$57,MATCH($A19,'HB_6-7'!$A$20:$A$57,0),MATCH($A$4,'HB_6-7'!$C$14:$TV$14,0)+MATCH(U$12,'HB_6-7'!$C$15:$BD$15,0)+MATCH(AA$14,'HB_6-7'!$C$16:$T$16,0)+MATCH("Bestand",'HB_6-7'!$C$17:$H$17,0)+COLUMN()-30)</f>
        <v>686.08333333333337</v>
      </c>
      <c r="AC19" s="136">
        <f>INDEX('HB_6-7'!$C$20:$TV$57,MATCH($A19,'HB_6-7'!$A$20:$A$57,0),MATCH($A$4,'HB_6-7'!$C$14:$TV$14,0)+MATCH(U$12,'HB_6-7'!$C$15:$BD$15,0)+MATCH(AA$14,'HB_6-7'!$C$16:$T$16,0)+MATCH("Bestand",'HB_6-7'!$C$17:$H$17,0)+COLUMN()-30)</f>
        <v>-12.77677720097468</v>
      </c>
    </row>
    <row r="20" spans="1:29" ht="15" customHeight="1" x14ac:dyDescent="0.2">
      <c r="A20" s="323" t="s">
        <v>240</v>
      </c>
      <c r="B20" s="388"/>
      <c r="C20" s="97">
        <f>INDEX('HB_6-7'!$C$20:$TV$57,MATCH($A20,'HB_6-7'!$A$20:$A$57,0),MATCH($A$4,'HB_6-7'!$C$14:$TV$14,0)+MATCH(C$11,'HB_6-7'!$C$15:$BD$15,0)+MATCH(C$13,'HB_6-7'!$C$16:$T$16,0)+MATCH("Bestand",'HB_6-7'!$C$17:$H$17,0)+COLUMN()-6)</f>
        <v>0</v>
      </c>
      <c r="D20" s="97">
        <f>INDEX('HB_6-7'!$C$20:$TV$57,MATCH($A20,'HB_6-7'!$A$20:$A$57,0),MATCH($A$4,'HB_6-7'!$C$14:$TV$14,0)+MATCH(C$11,'HB_6-7'!$C$15:$BD$15,0)+MATCH(C$13,'HB_6-7'!$C$16:$T$16,0)+MATCH("Bestand",'HB_6-7'!$C$17:$H$17,0)+COLUMN()-6)</f>
        <v>0</v>
      </c>
      <c r="E20" s="137" t="str">
        <f>INDEX('HB_6-7'!$C$20:$TV$57,MATCH($A20,'HB_6-7'!$A$20:$A$57,0),MATCH($A$4,'HB_6-7'!$C$14:$TV$14,0)+MATCH(C$11,'HB_6-7'!$C$15:$BD$15,0)+MATCH(C$13,'HB_6-7'!$C$16:$T$16,0)+MATCH("Bestand",'HB_6-7'!$C$17:$H$17,0)+COLUMN()-6)</f>
        <v>X</v>
      </c>
      <c r="F20" s="96">
        <f>INDEX('HB_6-7'!$C$20:$TV$57,MATCH($A20,'HB_6-7'!$A$20:$A$57,0),MATCH($A$4,'HB_6-7'!$C$14:$TV$14,0)+MATCH(C$11,'HB_6-7'!$C$15:$BD$15,0)+MATCH(F$14,'HB_6-7'!$C$16:$T$16,0)+MATCH("Bestand",'HB_6-7'!$C$17:$H$17,0)+COLUMN()-9)</f>
        <v>0</v>
      </c>
      <c r="G20" s="97">
        <f>INDEX('HB_6-7'!$C$20:$TV$57,MATCH($A20,'HB_6-7'!$A$20:$A$57,0),MATCH($A$4,'HB_6-7'!$C$14:$TV$14,0)+MATCH(C$11,'HB_6-7'!$C$15:$BD$15,0)+MATCH(F$14,'HB_6-7'!$C$16:$T$16,0)+MATCH("Bestand",'HB_6-7'!$C$17:$H$17,0)+COLUMN()-9)</f>
        <v>0</v>
      </c>
      <c r="H20" s="137" t="str">
        <f>INDEX('HB_6-7'!$C$20:$TV$57,MATCH($A20,'HB_6-7'!$A$20:$A$57,0),MATCH($A$4,'HB_6-7'!$C$14:$TV$14,0)+MATCH(C$11,'HB_6-7'!$C$15:$BD$15,0)+MATCH(F$14,'HB_6-7'!$C$16:$T$16,0)+MATCH("Bestand",'HB_6-7'!$C$17:$H$17,0)+COLUMN()-9)</f>
        <v>X</v>
      </c>
      <c r="I20" s="96">
        <f>INDEX('HB_6-7'!$C$20:$TV$57,MATCH($A20,'HB_6-7'!$A$20:$A$57,0),MATCH($A$4,'HB_6-7'!$C$14:$TV$14,0)+MATCH(C$11,'HB_6-7'!$C$15:$BD$15,0)+MATCH(I$14,'HB_6-7'!$C$16:$T$16,0)+MATCH("Bestand",'HB_6-7'!$C$17:$H$17,0)+COLUMN()-12)</f>
        <v>0</v>
      </c>
      <c r="J20" s="97">
        <f>INDEX('HB_6-7'!$C$20:$TV$57,MATCH($A20,'HB_6-7'!$A$20:$A$57,0),MATCH($A$4,'HB_6-7'!$C$14:$TV$14,0)+MATCH(C$11,'HB_6-7'!$C$15:$BD$15,0)+MATCH(I$14,'HB_6-7'!$C$16:$T$16,0)+MATCH("Bestand",'HB_6-7'!$C$17:$H$17,0)+COLUMN()-12)</f>
        <v>0</v>
      </c>
      <c r="K20" s="231" t="str">
        <f>INDEX('HB_6-7'!$C$20:$TV$57,MATCH($A20,'HB_6-7'!$A$20:$A$57,0),MATCH($A$4,'HB_6-7'!$C$14:$TV$14,0)+MATCH(C$11,'HB_6-7'!$C$15:$BD$15,0)+MATCH(I$14,'HB_6-7'!$C$16:$T$16,0)+MATCH("Bestand",'HB_6-7'!$C$17:$H$17,0)+COLUMN()-12)</f>
        <v>X</v>
      </c>
      <c r="L20" s="232">
        <f>INDEX('HB_6-7'!$C$20:$TV$57,MATCH($A20,'HB_6-7'!$A$20:$A$57,0),MATCH($A$4,'HB_6-7'!$C$14:$TV$14,0)+MATCH(L$12,'HB_6-7'!$C$15:$BD$15,0)+MATCH(L$13,'HB_6-7'!$C$16:$T$16,0)+MATCH("Bestand",'HB_6-7'!$C$17:$H$17,0)+COLUMN()-15)</f>
        <v>0</v>
      </c>
      <c r="M20" s="97">
        <f>INDEX('HB_6-7'!$C$20:$TV$57,MATCH($A20,'HB_6-7'!$A$20:$A$57,0),MATCH($A$4,'HB_6-7'!$C$14:$TV$14,0)+MATCH(L$12,'HB_6-7'!$C$15:$BD$15,0)+MATCH(L$13,'HB_6-7'!$C$16:$T$16,0)+MATCH("Bestand",'HB_6-7'!$C$17:$H$17,0)+COLUMN()-15)</f>
        <v>0</v>
      </c>
      <c r="N20" s="137" t="str">
        <f>INDEX('HB_6-7'!$C$20:$TV$57,MATCH($A20,'HB_6-7'!$A$20:$A$57,0),MATCH($A$4,'HB_6-7'!$C$14:$TV$14,0)+MATCH(L$12,'HB_6-7'!$C$15:$BD$15,0)+MATCH(L$13,'HB_6-7'!$C$16:$T$16,0)+MATCH("Bestand",'HB_6-7'!$C$17:$H$17,0)+COLUMN()-15)</f>
        <v>X</v>
      </c>
      <c r="O20" s="96">
        <f>INDEX('HB_6-7'!$C$20:$TV$57,MATCH($A20,'HB_6-7'!$A$20:$A$57,0),MATCH($A$4,'HB_6-7'!$C$14:$TV$14,0)+MATCH(L$12,'HB_6-7'!$C$15:$BD$15,0)+MATCH(O$14,'HB_6-7'!$C$16:$T$16,0)+MATCH("Bestand",'HB_6-7'!$C$17:$H$17,0)+COLUMN()-18)</f>
        <v>0</v>
      </c>
      <c r="P20" s="97">
        <f>INDEX('HB_6-7'!$C$20:$TV$57,MATCH($A20,'HB_6-7'!$A$20:$A$57,0),MATCH($A$4,'HB_6-7'!$C$14:$TV$14,0)+MATCH(L$12,'HB_6-7'!$C$15:$BD$15,0)+MATCH(O$14,'HB_6-7'!$C$16:$T$16,0)+MATCH("Bestand",'HB_6-7'!$C$17:$H$17,0)+COLUMN()-18)</f>
        <v>0</v>
      </c>
      <c r="Q20" s="137" t="str">
        <f>INDEX('HB_6-7'!$C$20:$TV$57,MATCH($A20,'HB_6-7'!$A$20:$A$57,0),MATCH($A$4,'HB_6-7'!$C$14:$TV$14,0)+MATCH(L$12,'HB_6-7'!$C$15:$BD$15,0)+MATCH(O$14,'HB_6-7'!$C$16:$T$16,0)+MATCH("Bestand",'HB_6-7'!$C$17:$H$17,0)+COLUMN()-18)</f>
        <v>X</v>
      </c>
      <c r="R20" s="96">
        <f>INDEX('HB_6-7'!$C$20:$TV$57,MATCH($A20,'HB_6-7'!$A$20:$A$57,0),MATCH($A$4,'HB_6-7'!$C$14:$TV$14,0)+MATCH(L$12,'HB_6-7'!$C$15:$BD$15,0)+MATCH(R$14,'HB_6-7'!$C$16:$T$16,0)+MATCH("Bestand",'HB_6-7'!$C$17:$H$17,0)+COLUMN()-21)</f>
        <v>0</v>
      </c>
      <c r="S20" s="97">
        <f>INDEX('HB_6-7'!$C$20:$TV$57,MATCH($A20,'HB_6-7'!$A$20:$A$57,0),MATCH($A$4,'HB_6-7'!$C$14:$TV$14,0)+MATCH(L$12,'HB_6-7'!$C$15:$BD$15,0)+MATCH(R$14,'HB_6-7'!$C$16:$T$16,0)+MATCH("Bestand",'HB_6-7'!$C$17:$H$17,0)+COLUMN()-21)</f>
        <v>0</v>
      </c>
      <c r="T20" s="231" t="str">
        <f>INDEX('HB_6-7'!$C$20:$TV$57,MATCH($A20,'HB_6-7'!$A$20:$A$57,0),MATCH($A$4,'HB_6-7'!$C$14:$TV$14,0)+MATCH(L$12,'HB_6-7'!$C$15:$BD$15,0)+MATCH(R$14,'HB_6-7'!$C$16:$T$16,0)+MATCH("Bestand",'HB_6-7'!$C$17:$H$17,0)+COLUMN()-21)</f>
        <v>X</v>
      </c>
      <c r="U20" s="232">
        <f>INDEX('HB_6-7'!$C$20:$TV$57,MATCH($A20,'HB_6-7'!$A$20:$A$57,0),MATCH($A$4,'HB_6-7'!$C$14:$TV$14,0)+MATCH(U$12,'HB_6-7'!$C$15:$BD$15,0)+MATCH(U$13,'HB_6-7'!$C$16:$T$16,0)+MATCH("Bestand",'HB_6-7'!$C$17:$H$17,0)+COLUMN()-24)</f>
        <v>0</v>
      </c>
      <c r="V20" s="97">
        <f>INDEX('HB_6-7'!$C$20:$TV$57,MATCH($A20,'HB_6-7'!$A$20:$A$57,0),MATCH($A$4,'HB_6-7'!$C$14:$TV$14,0)+MATCH(U$12,'HB_6-7'!$C$15:$BD$15,0)+MATCH(U$13,'HB_6-7'!$C$16:$T$16,0)+MATCH("Bestand",'HB_6-7'!$C$17:$H$17,0)+COLUMN()-24)</f>
        <v>0</v>
      </c>
      <c r="W20" s="137" t="str">
        <f>INDEX('HB_6-7'!$C$20:$TV$57,MATCH($A20,'HB_6-7'!$A$20:$A$57,0),MATCH($A$4,'HB_6-7'!$C$14:$TV$14,0)+MATCH(U$12,'HB_6-7'!$C$15:$BD$15,0)+MATCH(U$13,'HB_6-7'!$C$16:$T$16,0)+MATCH("Bestand",'HB_6-7'!$C$17:$H$17,0)+COLUMN()-24)</f>
        <v>X</v>
      </c>
      <c r="X20" s="96">
        <f>INDEX('HB_6-7'!$C$20:$TV$57,MATCH($A20,'HB_6-7'!$A$20:$A$57,0),MATCH($A$4,'HB_6-7'!$C$14:$TV$14,0)+MATCH(U$12,'HB_6-7'!$C$15:$BD$15,0)+MATCH(X$14,'HB_6-7'!$C$16:$T$16,0)+MATCH("Bestand",'HB_6-7'!$C$17:$H$17,0)+COLUMN()-27)</f>
        <v>0</v>
      </c>
      <c r="Y20" s="97">
        <f>INDEX('HB_6-7'!$C$20:$TV$57,MATCH($A20,'HB_6-7'!$A$20:$A$57,0),MATCH($A$4,'HB_6-7'!$C$14:$TV$14,0)+MATCH(U$12,'HB_6-7'!$C$15:$BD$15,0)+MATCH(X$14,'HB_6-7'!$C$16:$T$16,0)+MATCH("Bestand",'HB_6-7'!$C$17:$H$17,0)+COLUMN()-27)</f>
        <v>0</v>
      </c>
      <c r="Z20" s="137" t="str">
        <f>INDEX('HB_6-7'!$C$20:$TV$57,MATCH($A20,'HB_6-7'!$A$20:$A$57,0),MATCH($A$4,'HB_6-7'!$C$14:$TV$14,0)+MATCH(U$12,'HB_6-7'!$C$15:$BD$15,0)+MATCH(X$14,'HB_6-7'!$C$16:$T$16,0)+MATCH("Bestand",'HB_6-7'!$C$17:$H$17,0)+COLUMN()-27)</f>
        <v>X</v>
      </c>
      <c r="AA20" s="96">
        <f>INDEX('HB_6-7'!$C$20:$TV$57,MATCH($A20,'HB_6-7'!$A$20:$A$57,0),MATCH($A$4,'HB_6-7'!$C$14:$TV$14,0)+MATCH(U$12,'HB_6-7'!$C$15:$BD$15,0)+MATCH(AA$14,'HB_6-7'!$C$16:$T$16,0)+MATCH("Bestand",'HB_6-7'!$C$17:$H$17,0)+COLUMN()-30)</f>
        <v>0</v>
      </c>
      <c r="AB20" s="97">
        <f>INDEX('HB_6-7'!$C$20:$TV$57,MATCH($A20,'HB_6-7'!$A$20:$A$57,0),MATCH($A$4,'HB_6-7'!$C$14:$TV$14,0)+MATCH(U$12,'HB_6-7'!$C$15:$BD$15,0)+MATCH(AA$14,'HB_6-7'!$C$16:$T$16,0)+MATCH("Bestand",'HB_6-7'!$C$17:$H$17,0)+COLUMN()-30)</f>
        <v>0</v>
      </c>
      <c r="AC20" s="138" t="str">
        <f>INDEX('HB_6-7'!$C$20:$TV$57,MATCH($A20,'HB_6-7'!$A$20:$A$57,0),MATCH($A$4,'HB_6-7'!$C$14:$TV$14,0)+MATCH(U$12,'HB_6-7'!$C$15:$BD$15,0)+MATCH(AA$14,'HB_6-7'!$C$16:$T$16,0)+MATCH("Bestand",'HB_6-7'!$C$17:$H$17,0)+COLUMN()-30)</f>
        <v>X</v>
      </c>
    </row>
    <row r="21" spans="1:29" ht="15" customHeight="1" x14ac:dyDescent="0.2">
      <c r="A21" s="323" t="s">
        <v>37</v>
      </c>
      <c r="B21" s="388"/>
      <c r="C21" s="97">
        <f>INDEX('HB_6-7'!$C$20:$TV$57,MATCH($A21,'HB_6-7'!$A$20:$A$57,0),MATCH($A$4,'HB_6-7'!$C$14:$TV$14,0)+MATCH(C$11,'HB_6-7'!$C$15:$BD$15,0)+MATCH(C$13,'HB_6-7'!$C$16:$T$16,0)+MATCH("Bestand",'HB_6-7'!$C$17:$H$17,0)+COLUMN()-6)</f>
        <v>3036</v>
      </c>
      <c r="D21" s="97">
        <f>INDEX('HB_6-7'!$C$20:$TV$57,MATCH($A21,'HB_6-7'!$A$20:$A$57,0),MATCH($A$4,'HB_6-7'!$C$14:$TV$14,0)+MATCH(C$11,'HB_6-7'!$C$15:$BD$15,0)+MATCH(C$13,'HB_6-7'!$C$16:$T$16,0)+MATCH("Bestand",'HB_6-7'!$C$17:$H$17,0)+COLUMN()-6)</f>
        <v>3211.0833333333335</v>
      </c>
      <c r="E21" s="137">
        <f>INDEX('HB_6-7'!$C$20:$TV$57,MATCH($A21,'HB_6-7'!$A$20:$A$57,0),MATCH($A$4,'HB_6-7'!$C$14:$TV$14,0)+MATCH(C$11,'HB_6-7'!$C$15:$BD$15,0)+MATCH(C$13,'HB_6-7'!$C$16:$T$16,0)+MATCH("Bestand",'HB_6-7'!$C$17:$H$17,0)+COLUMN()-6)</f>
        <v>-8.037994319944632</v>
      </c>
      <c r="F21" s="96">
        <f>INDEX('HB_6-7'!$C$20:$TV$57,MATCH($A21,'HB_6-7'!$A$20:$A$57,0),MATCH($A$4,'HB_6-7'!$C$14:$TV$14,0)+MATCH(C$11,'HB_6-7'!$C$15:$BD$15,0)+MATCH(F$14,'HB_6-7'!$C$16:$T$16,0)+MATCH("Bestand",'HB_6-7'!$C$17:$H$17,0)+COLUMN()-9)</f>
        <v>2335</v>
      </c>
      <c r="G21" s="97">
        <f>INDEX('HB_6-7'!$C$20:$TV$57,MATCH($A21,'HB_6-7'!$A$20:$A$57,0),MATCH($A$4,'HB_6-7'!$C$14:$TV$14,0)+MATCH(C$11,'HB_6-7'!$C$15:$BD$15,0)+MATCH(F$14,'HB_6-7'!$C$16:$T$16,0)+MATCH("Bestand",'HB_6-7'!$C$17:$H$17,0)+COLUMN()-9)</f>
        <v>2407.75</v>
      </c>
      <c r="H21" s="137">
        <f>INDEX('HB_6-7'!$C$20:$TV$57,MATCH($A21,'HB_6-7'!$A$20:$A$57,0),MATCH($A$4,'HB_6-7'!$C$14:$TV$14,0)+MATCH(C$11,'HB_6-7'!$C$15:$BD$15,0)+MATCH(F$14,'HB_6-7'!$C$16:$T$16,0)+MATCH("Bestand",'HB_6-7'!$C$17:$H$17,0)+COLUMN()-9)</f>
        <v>-6.8087988646626236</v>
      </c>
      <c r="I21" s="96">
        <f>INDEX('HB_6-7'!$C$20:$TV$57,MATCH($A21,'HB_6-7'!$A$20:$A$57,0),MATCH($A$4,'HB_6-7'!$C$14:$TV$14,0)+MATCH(C$11,'HB_6-7'!$C$15:$BD$15,0)+MATCH(I$14,'HB_6-7'!$C$16:$T$16,0)+MATCH("Bestand",'HB_6-7'!$C$17:$H$17,0)+COLUMN()-12)</f>
        <v>701</v>
      </c>
      <c r="J21" s="97">
        <f>INDEX('HB_6-7'!$C$20:$TV$57,MATCH($A21,'HB_6-7'!$A$20:$A$57,0),MATCH($A$4,'HB_6-7'!$C$14:$TV$14,0)+MATCH(C$11,'HB_6-7'!$C$15:$BD$15,0)+MATCH(I$14,'HB_6-7'!$C$16:$T$16,0)+MATCH("Bestand",'HB_6-7'!$C$17:$H$17,0)+COLUMN()-12)</f>
        <v>803.33333333333337</v>
      </c>
      <c r="K21" s="231">
        <f>INDEX('HB_6-7'!$C$20:$TV$57,MATCH($A21,'HB_6-7'!$A$20:$A$57,0),MATCH($A$4,'HB_6-7'!$C$14:$TV$14,0)+MATCH(C$11,'HB_6-7'!$C$15:$BD$15,0)+MATCH(I$14,'HB_6-7'!$C$16:$T$16,0)+MATCH("Bestand",'HB_6-7'!$C$17:$H$17,0)+COLUMN()-12)</f>
        <v>-11.535284940809397</v>
      </c>
      <c r="L21" s="232">
        <f>INDEX('HB_6-7'!$C$20:$TV$57,MATCH($A21,'HB_6-7'!$A$20:$A$57,0),MATCH($A$4,'HB_6-7'!$C$14:$TV$14,0)+MATCH(L$12,'HB_6-7'!$C$15:$BD$15,0)+MATCH(L$13,'HB_6-7'!$C$16:$T$16,0)+MATCH("Bestand",'HB_6-7'!$C$17:$H$17,0)+COLUMN()-15)</f>
        <v>749</v>
      </c>
      <c r="M21" s="97">
        <f>INDEX('HB_6-7'!$C$20:$TV$57,MATCH($A21,'HB_6-7'!$A$20:$A$57,0),MATCH($A$4,'HB_6-7'!$C$14:$TV$14,0)+MATCH(L$12,'HB_6-7'!$C$15:$BD$15,0)+MATCH(L$13,'HB_6-7'!$C$16:$T$16,0)+MATCH("Bestand",'HB_6-7'!$C$17:$H$17,0)+COLUMN()-15)</f>
        <v>722</v>
      </c>
      <c r="N21" s="137">
        <f>INDEX('HB_6-7'!$C$20:$TV$57,MATCH($A21,'HB_6-7'!$A$20:$A$57,0),MATCH($A$4,'HB_6-7'!$C$14:$TV$14,0)+MATCH(L$12,'HB_6-7'!$C$15:$BD$15,0)+MATCH(L$13,'HB_6-7'!$C$16:$T$16,0)+MATCH("Bestand",'HB_6-7'!$C$17:$H$17,0)+COLUMN()-15)</f>
        <v>-5.6620209059233453</v>
      </c>
      <c r="O21" s="96">
        <f>INDEX('HB_6-7'!$C$20:$TV$57,MATCH($A21,'HB_6-7'!$A$20:$A$57,0),MATCH($A$4,'HB_6-7'!$C$14:$TV$14,0)+MATCH(L$12,'HB_6-7'!$C$15:$BD$15,0)+MATCH(O$14,'HB_6-7'!$C$16:$T$16,0)+MATCH("Bestand",'HB_6-7'!$C$17:$H$17,0)+COLUMN()-18)</f>
        <v>600</v>
      </c>
      <c r="P21" s="97">
        <f>INDEX('HB_6-7'!$C$20:$TV$57,MATCH($A21,'HB_6-7'!$A$20:$A$57,0),MATCH($A$4,'HB_6-7'!$C$14:$TV$14,0)+MATCH(L$12,'HB_6-7'!$C$15:$BD$15,0)+MATCH(O$14,'HB_6-7'!$C$16:$T$16,0)+MATCH("Bestand",'HB_6-7'!$C$17:$H$17,0)+COLUMN()-18)</f>
        <v>589</v>
      </c>
      <c r="Q21" s="137">
        <f>INDEX('HB_6-7'!$C$20:$TV$57,MATCH($A21,'HB_6-7'!$A$20:$A$57,0),MATCH($A$4,'HB_6-7'!$C$14:$TV$14,0)+MATCH(L$12,'HB_6-7'!$C$15:$BD$15,0)+MATCH(O$14,'HB_6-7'!$C$16:$T$16,0)+MATCH("Bestand",'HB_6-7'!$C$17:$H$17,0)+COLUMN()-18)</f>
        <v>-6.2723776687441983</v>
      </c>
      <c r="R21" s="96">
        <f>INDEX('HB_6-7'!$C$20:$TV$57,MATCH($A21,'HB_6-7'!$A$20:$A$57,0),MATCH($A$4,'HB_6-7'!$C$14:$TV$14,0)+MATCH(L$12,'HB_6-7'!$C$15:$BD$15,0)+MATCH(R$14,'HB_6-7'!$C$16:$T$16,0)+MATCH("Bestand",'HB_6-7'!$C$17:$H$17,0)+COLUMN()-21)</f>
        <v>149</v>
      </c>
      <c r="S21" s="97">
        <f>INDEX('HB_6-7'!$C$20:$TV$57,MATCH($A21,'HB_6-7'!$A$20:$A$57,0),MATCH($A$4,'HB_6-7'!$C$14:$TV$14,0)+MATCH(L$12,'HB_6-7'!$C$15:$BD$15,0)+MATCH(R$14,'HB_6-7'!$C$16:$T$16,0)+MATCH("Bestand",'HB_6-7'!$C$17:$H$17,0)+COLUMN()-21)</f>
        <v>133</v>
      </c>
      <c r="T21" s="231">
        <f>INDEX('HB_6-7'!$C$20:$TV$57,MATCH($A21,'HB_6-7'!$A$20:$A$57,0),MATCH($A$4,'HB_6-7'!$C$14:$TV$14,0)+MATCH(L$12,'HB_6-7'!$C$15:$BD$15,0)+MATCH(R$14,'HB_6-7'!$C$16:$T$16,0)+MATCH("Bestand",'HB_6-7'!$C$17:$H$17,0)+COLUMN()-21)</f>
        <v>-2.8606208155812536</v>
      </c>
      <c r="U21" s="232">
        <f>INDEX('HB_6-7'!$C$20:$TV$57,MATCH($A21,'HB_6-7'!$A$20:$A$57,0),MATCH($A$4,'HB_6-7'!$C$14:$TV$14,0)+MATCH(U$12,'HB_6-7'!$C$15:$BD$15,0)+MATCH(U$13,'HB_6-7'!$C$16:$T$16,0)+MATCH("Bestand",'HB_6-7'!$C$17:$H$17,0)+COLUMN()-24)</f>
        <v>2287</v>
      </c>
      <c r="V21" s="97">
        <f>INDEX('HB_6-7'!$C$20:$TV$57,MATCH($A21,'HB_6-7'!$A$20:$A$57,0),MATCH($A$4,'HB_6-7'!$C$14:$TV$14,0)+MATCH(U$12,'HB_6-7'!$C$15:$BD$15,0)+MATCH(U$13,'HB_6-7'!$C$16:$T$16,0)+MATCH("Bestand",'HB_6-7'!$C$17:$H$17,0)+COLUMN()-24)</f>
        <v>2489.0833333333335</v>
      </c>
      <c r="W21" s="137">
        <f>INDEX('HB_6-7'!$C$20:$TV$57,MATCH($A21,'HB_6-7'!$A$20:$A$57,0),MATCH($A$4,'HB_6-7'!$C$14:$TV$14,0)+MATCH(U$12,'HB_6-7'!$C$15:$BD$15,0)+MATCH(U$13,'HB_6-7'!$C$16:$T$16,0)+MATCH("Bestand",'HB_6-7'!$C$17:$H$17,0)+COLUMN()-24)</f>
        <v>-8.7049546107528197</v>
      </c>
      <c r="X21" s="96">
        <f>INDEX('HB_6-7'!$C$20:$TV$57,MATCH($A21,'HB_6-7'!$A$20:$A$57,0),MATCH($A$4,'HB_6-7'!$C$14:$TV$14,0)+MATCH(U$12,'HB_6-7'!$C$15:$BD$15,0)+MATCH(X$14,'HB_6-7'!$C$16:$T$16,0)+MATCH("Bestand",'HB_6-7'!$C$17:$H$17,0)+COLUMN()-27)</f>
        <v>1735</v>
      </c>
      <c r="Y21" s="97">
        <f>INDEX('HB_6-7'!$C$20:$TV$57,MATCH($A21,'HB_6-7'!$A$20:$A$57,0),MATCH($A$4,'HB_6-7'!$C$14:$TV$14,0)+MATCH(U$12,'HB_6-7'!$C$15:$BD$15,0)+MATCH(X$14,'HB_6-7'!$C$16:$T$16,0)+MATCH("Bestand",'HB_6-7'!$C$17:$H$17,0)+COLUMN()-27)</f>
        <v>1818.75</v>
      </c>
      <c r="Z21" s="137">
        <f>INDEX('HB_6-7'!$C$20:$TV$57,MATCH($A21,'HB_6-7'!$A$20:$A$57,0),MATCH($A$4,'HB_6-7'!$C$14:$TV$14,0)+MATCH(U$12,'HB_6-7'!$C$15:$BD$15,0)+MATCH(X$14,'HB_6-7'!$C$16:$T$16,0)+MATCH("Bestand",'HB_6-7'!$C$17:$H$17,0)+COLUMN()-27)</f>
        <v>-6.9812044495588799</v>
      </c>
      <c r="AA21" s="96">
        <f>INDEX('HB_6-7'!$C$20:$TV$57,MATCH($A21,'HB_6-7'!$A$20:$A$57,0),MATCH($A$4,'HB_6-7'!$C$14:$TV$14,0)+MATCH(U$12,'HB_6-7'!$C$15:$BD$15,0)+MATCH(AA$14,'HB_6-7'!$C$16:$T$16,0)+MATCH("Bestand",'HB_6-7'!$C$17:$H$17,0)+COLUMN()-30)</f>
        <v>552</v>
      </c>
      <c r="AB21" s="97">
        <f>INDEX('HB_6-7'!$C$20:$TV$57,MATCH($A21,'HB_6-7'!$A$20:$A$57,0),MATCH($A$4,'HB_6-7'!$C$14:$TV$14,0)+MATCH(U$12,'HB_6-7'!$C$15:$BD$15,0)+MATCH(AA$14,'HB_6-7'!$C$16:$T$16,0)+MATCH("Bestand",'HB_6-7'!$C$17:$H$17,0)+COLUMN()-30)</f>
        <v>670.33333333333337</v>
      </c>
      <c r="AC21" s="138">
        <f>INDEX('HB_6-7'!$C$20:$TV$57,MATCH($A21,'HB_6-7'!$A$20:$A$57,0),MATCH($A$4,'HB_6-7'!$C$14:$TV$14,0)+MATCH(U$12,'HB_6-7'!$C$15:$BD$15,0)+MATCH(AA$14,'HB_6-7'!$C$16:$T$16,0)+MATCH("Bestand",'HB_6-7'!$C$17:$H$17,0)+COLUMN()-30)</f>
        <v>-13.075426842446511</v>
      </c>
    </row>
    <row r="22" spans="1:29" ht="15" customHeight="1" x14ac:dyDescent="0.2">
      <c r="A22" s="323" t="s">
        <v>137</v>
      </c>
      <c r="B22" s="388"/>
      <c r="C22" s="97">
        <f>INDEX('HB_6-7'!$C$20:$TV$57,MATCH($A22,'HB_6-7'!$A$20:$A$57,0),MATCH($A$4,'HB_6-7'!$C$14:$TV$14,0)+MATCH(C$11,'HB_6-7'!$C$15:$BD$15,0)+MATCH(C$13,'HB_6-7'!$C$16:$T$16,0)+MATCH("Bestand",'HB_6-7'!$C$17:$H$17,0)+COLUMN()-6)</f>
        <v>135</v>
      </c>
      <c r="D22" s="97">
        <f>INDEX('HB_6-7'!$C$20:$TV$57,MATCH($A22,'HB_6-7'!$A$20:$A$57,0),MATCH($A$4,'HB_6-7'!$C$14:$TV$14,0)+MATCH(C$11,'HB_6-7'!$C$15:$BD$15,0)+MATCH(C$13,'HB_6-7'!$C$16:$T$16,0)+MATCH("Bestand",'HB_6-7'!$C$17:$H$17,0)+COLUMN()-6)</f>
        <v>156.16666666666666</v>
      </c>
      <c r="E22" s="137">
        <f>INDEX('HB_6-7'!$C$20:$TV$57,MATCH($A22,'HB_6-7'!$A$20:$A$57,0),MATCH($A$4,'HB_6-7'!$C$14:$TV$14,0)+MATCH(C$11,'HB_6-7'!$C$15:$BD$15,0)+MATCH(C$13,'HB_6-7'!$C$16:$T$16,0)+MATCH("Bestand",'HB_6-7'!$C$17:$H$17,0)+COLUMN()-6)</f>
        <v>0.96982758620689657</v>
      </c>
      <c r="F22" s="96">
        <f>INDEX('HB_6-7'!$C$20:$TV$57,MATCH($A22,'HB_6-7'!$A$20:$A$57,0),MATCH($A$4,'HB_6-7'!$C$14:$TV$14,0)+MATCH(C$11,'HB_6-7'!$C$15:$BD$15,0)+MATCH(F$14,'HB_6-7'!$C$16:$T$16,0)+MATCH("Bestand",'HB_6-7'!$C$17:$H$17,0)+COLUMN()-9)</f>
        <v>105</v>
      </c>
      <c r="G22" s="97">
        <f>INDEX('HB_6-7'!$C$20:$TV$57,MATCH($A22,'HB_6-7'!$A$20:$A$57,0),MATCH($A$4,'HB_6-7'!$C$14:$TV$14,0)+MATCH(C$11,'HB_6-7'!$C$15:$BD$15,0)+MATCH(F$14,'HB_6-7'!$C$16:$T$16,0)+MATCH("Bestand",'HB_6-7'!$C$17:$H$17,0)+COLUMN()-9)</f>
        <v>127</v>
      </c>
      <c r="H22" s="137">
        <f>INDEX('HB_6-7'!$C$20:$TV$57,MATCH($A22,'HB_6-7'!$A$20:$A$57,0),MATCH($A$4,'HB_6-7'!$C$14:$TV$14,0)+MATCH(C$11,'HB_6-7'!$C$15:$BD$15,0)+MATCH(F$14,'HB_6-7'!$C$16:$T$16,0)+MATCH("Bestand",'HB_6-7'!$C$17:$H$17,0)+COLUMN()-9)</f>
        <v>3.8854805725971371</v>
      </c>
      <c r="I22" s="96">
        <f>INDEX('HB_6-7'!$C$20:$TV$57,MATCH($A22,'HB_6-7'!$A$20:$A$57,0),MATCH($A$4,'HB_6-7'!$C$14:$TV$14,0)+MATCH(C$11,'HB_6-7'!$C$15:$BD$15,0)+MATCH(I$14,'HB_6-7'!$C$16:$T$16,0)+MATCH("Bestand",'HB_6-7'!$C$17:$H$17,0)+COLUMN()-12)</f>
        <v>30</v>
      </c>
      <c r="J22" s="97">
        <f>INDEX('HB_6-7'!$C$20:$TV$57,MATCH($A22,'HB_6-7'!$A$20:$A$57,0),MATCH($A$4,'HB_6-7'!$C$14:$TV$14,0)+MATCH(C$11,'HB_6-7'!$C$15:$BD$15,0)+MATCH(I$14,'HB_6-7'!$C$16:$T$16,0)+MATCH("Bestand",'HB_6-7'!$C$17:$H$17,0)+COLUMN()-12)</f>
        <v>29.166666666666668</v>
      </c>
      <c r="K22" s="231">
        <f>INDEX('HB_6-7'!$C$20:$TV$57,MATCH($A22,'HB_6-7'!$A$20:$A$57,0),MATCH($A$4,'HB_6-7'!$C$14:$TV$14,0)+MATCH(C$11,'HB_6-7'!$C$15:$BD$15,0)+MATCH(I$14,'HB_6-7'!$C$16:$T$16,0)+MATCH("Bestand",'HB_6-7'!$C$17:$H$17,0)+COLUMN()-12)</f>
        <v>-10.025706940874036</v>
      </c>
      <c r="L22" s="232">
        <f>INDEX('HB_6-7'!$C$20:$TV$57,MATCH($A22,'HB_6-7'!$A$20:$A$57,0),MATCH($A$4,'HB_6-7'!$C$14:$TV$14,0)+MATCH(L$12,'HB_6-7'!$C$15:$BD$15,0)+MATCH(L$13,'HB_6-7'!$C$16:$T$16,0)+MATCH("Bestand",'HB_6-7'!$C$17:$H$17,0)+COLUMN()-15)</f>
        <v>111</v>
      </c>
      <c r="M22" s="97">
        <f>INDEX('HB_6-7'!$C$20:$TV$57,MATCH($A22,'HB_6-7'!$A$20:$A$57,0),MATCH($A$4,'HB_6-7'!$C$14:$TV$14,0)+MATCH(L$12,'HB_6-7'!$C$15:$BD$15,0)+MATCH(L$13,'HB_6-7'!$C$16:$T$16,0)+MATCH("Bestand",'HB_6-7'!$C$17:$H$17,0)+COLUMN()-15)</f>
        <v>122.33333333333333</v>
      </c>
      <c r="N22" s="137">
        <f>INDEX('HB_6-7'!$C$20:$TV$57,MATCH($A22,'HB_6-7'!$A$20:$A$57,0),MATCH($A$4,'HB_6-7'!$C$14:$TV$14,0)+MATCH(L$12,'HB_6-7'!$C$15:$BD$15,0)+MATCH(L$13,'HB_6-7'!$C$16:$T$16,0)+MATCH("Bestand",'HB_6-7'!$C$17:$H$17,0)+COLUMN()-15)</f>
        <v>1.662049861495845</v>
      </c>
      <c r="O22" s="96">
        <f>INDEX('HB_6-7'!$C$20:$TV$57,MATCH($A22,'HB_6-7'!$A$20:$A$57,0),MATCH($A$4,'HB_6-7'!$C$14:$TV$14,0)+MATCH(L$12,'HB_6-7'!$C$15:$BD$15,0)+MATCH(O$14,'HB_6-7'!$C$16:$T$16,0)+MATCH("Bestand",'HB_6-7'!$C$17:$H$17,0)+COLUMN()-18)</f>
        <v>93</v>
      </c>
      <c r="P22" s="97">
        <f>INDEX('HB_6-7'!$C$20:$TV$57,MATCH($A22,'HB_6-7'!$A$20:$A$57,0),MATCH($A$4,'HB_6-7'!$C$14:$TV$14,0)+MATCH(L$12,'HB_6-7'!$C$15:$BD$15,0)+MATCH(O$14,'HB_6-7'!$C$16:$T$16,0)+MATCH("Bestand",'HB_6-7'!$C$17:$H$17,0)+COLUMN()-18)</f>
        <v>108.91666666666667</v>
      </c>
      <c r="Q22" s="137">
        <f>INDEX('HB_6-7'!$C$20:$TV$57,MATCH($A22,'HB_6-7'!$A$20:$A$57,0),MATCH($A$4,'HB_6-7'!$C$14:$TV$14,0)+MATCH(L$12,'HB_6-7'!$C$15:$BD$15,0)+MATCH(O$14,'HB_6-7'!$C$16:$T$16,0)+MATCH("Bestand",'HB_6-7'!$C$17:$H$17,0)+COLUMN()-18)</f>
        <v>5.403225806451613</v>
      </c>
      <c r="R22" s="96">
        <f>INDEX('HB_6-7'!$C$20:$TV$57,MATCH($A22,'HB_6-7'!$A$20:$A$57,0),MATCH($A$4,'HB_6-7'!$C$14:$TV$14,0)+MATCH(L$12,'HB_6-7'!$C$15:$BD$15,0)+MATCH(R$14,'HB_6-7'!$C$16:$T$16,0)+MATCH("Bestand",'HB_6-7'!$C$17:$H$17,0)+COLUMN()-21)</f>
        <v>18</v>
      </c>
      <c r="S22" s="97">
        <f>INDEX('HB_6-7'!$C$20:$TV$57,MATCH($A22,'HB_6-7'!$A$20:$A$57,0),MATCH($A$4,'HB_6-7'!$C$14:$TV$14,0)+MATCH(L$12,'HB_6-7'!$C$15:$BD$15,0)+MATCH(R$14,'HB_6-7'!$C$16:$T$16,0)+MATCH("Bestand",'HB_6-7'!$C$17:$H$17,0)+COLUMN()-21)</f>
        <v>13.416666666666666</v>
      </c>
      <c r="T22" s="231">
        <f>INDEX('HB_6-7'!$C$20:$TV$57,MATCH($A22,'HB_6-7'!$A$20:$A$57,0),MATCH($A$4,'HB_6-7'!$C$14:$TV$14,0)+MATCH(L$12,'HB_6-7'!$C$15:$BD$15,0)+MATCH(R$14,'HB_6-7'!$C$16:$T$16,0)+MATCH("Bestand",'HB_6-7'!$C$17:$H$17,0)+COLUMN()-21)</f>
        <v>-21.078431372549019</v>
      </c>
      <c r="U22" s="232">
        <f>INDEX('HB_6-7'!$C$20:$TV$57,MATCH($A22,'HB_6-7'!$A$20:$A$57,0),MATCH($A$4,'HB_6-7'!$C$14:$TV$14,0)+MATCH(U$12,'HB_6-7'!$C$15:$BD$15,0)+MATCH(U$13,'HB_6-7'!$C$16:$T$16,0)+MATCH("Bestand",'HB_6-7'!$C$17:$H$17,0)+COLUMN()-24)</f>
        <v>24</v>
      </c>
      <c r="V22" s="97">
        <f>INDEX('HB_6-7'!$C$20:$TV$57,MATCH($A22,'HB_6-7'!$A$20:$A$57,0),MATCH($A$4,'HB_6-7'!$C$14:$TV$14,0)+MATCH(U$12,'HB_6-7'!$C$15:$BD$15,0)+MATCH(U$13,'HB_6-7'!$C$16:$T$16,0)+MATCH("Bestand",'HB_6-7'!$C$17:$H$17,0)+COLUMN()-24)</f>
        <v>33.833333333333336</v>
      </c>
      <c r="W22" s="137">
        <f>INDEX('HB_6-7'!$C$20:$TV$57,MATCH($A22,'HB_6-7'!$A$20:$A$57,0),MATCH($A$4,'HB_6-7'!$C$14:$TV$14,0)+MATCH(U$12,'HB_6-7'!$C$15:$BD$15,0)+MATCH(U$13,'HB_6-7'!$C$16:$T$16,0)+MATCH("Bestand",'HB_6-7'!$C$17:$H$17,0)+COLUMN()-24)</f>
        <v>-1.4563106796116505</v>
      </c>
      <c r="X22" s="96">
        <f>INDEX('HB_6-7'!$C$20:$TV$57,MATCH($A22,'HB_6-7'!$A$20:$A$57,0),MATCH($A$4,'HB_6-7'!$C$14:$TV$14,0)+MATCH(U$12,'HB_6-7'!$C$15:$BD$15,0)+MATCH(X$14,'HB_6-7'!$C$16:$T$16,0)+MATCH("Bestand",'HB_6-7'!$C$17:$H$17,0)+COLUMN()-27)</f>
        <v>12</v>
      </c>
      <c r="Y22" s="97">
        <f>INDEX('HB_6-7'!$C$20:$TV$57,MATCH($A22,'HB_6-7'!$A$20:$A$57,0),MATCH($A$4,'HB_6-7'!$C$14:$TV$14,0)+MATCH(U$12,'HB_6-7'!$C$15:$BD$15,0)+MATCH(X$14,'HB_6-7'!$C$16:$T$16,0)+MATCH("Bestand",'HB_6-7'!$C$17:$H$17,0)+COLUMN()-27)</f>
        <v>18.083333333333332</v>
      </c>
      <c r="Z22" s="137">
        <f>INDEX('HB_6-7'!$C$20:$TV$57,MATCH($A22,'HB_6-7'!$A$20:$A$57,0),MATCH($A$4,'HB_6-7'!$C$14:$TV$14,0)+MATCH(U$12,'HB_6-7'!$C$15:$BD$15,0)+MATCH(X$14,'HB_6-7'!$C$16:$T$16,0)+MATCH("Bestand",'HB_6-7'!$C$17:$H$17,0)+COLUMN()-27)</f>
        <v>-4.4052863436123353</v>
      </c>
      <c r="AA22" s="96">
        <f>INDEX('HB_6-7'!$C$20:$TV$57,MATCH($A22,'HB_6-7'!$A$20:$A$57,0),MATCH($A$4,'HB_6-7'!$C$14:$TV$14,0)+MATCH(U$12,'HB_6-7'!$C$15:$BD$15,0)+MATCH(AA$14,'HB_6-7'!$C$16:$T$16,0)+MATCH("Bestand",'HB_6-7'!$C$17:$H$17,0)+COLUMN()-30)</f>
        <v>12</v>
      </c>
      <c r="AB22" s="97">
        <f>INDEX('HB_6-7'!$C$20:$TV$57,MATCH($A22,'HB_6-7'!$A$20:$A$57,0),MATCH($A$4,'HB_6-7'!$C$14:$TV$14,0)+MATCH(U$12,'HB_6-7'!$C$15:$BD$15,0)+MATCH(AA$14,'HB_6-7'!$C$16:$T$16,0)+MATCH("Bestand",'HB_6-7'!$C$17:$H$17,0)+COLUMN()-30)</f>
        <v>15.75</v>
      </c>
      <c r="AC22" s="138">
        <f>INDEX('HB_6-7'!$C$20:$TV$57,MATCH($A22,'HB_6-7'!$A$20:$A$57,0),MATCH($A$4,'HB_6-7'!$C$14:$TV$14,0)+MATCH(U$12,'HB_6-7'!$C$15:$BD$15,0)+MATCH(AA$14,'HB_6-7'!$C$16:$T$16,0)+MATCH("Bestand",'HB_6-7'!$C$17:$H$17,0)+COLUMN()-30)</f>
        <v>2.1621621621621623</v>
      </c>
    </row>
    <row r="23" spans="1:29" ht="15" customHeight="1" x14ac:dyDescent="0.2">
      <c r="A23" s="323" t="s">
        <v>138</v>
      </c>
      <c r="B23" s="388"/>
      <c r="C23" s="97">
        <f>INDEX('HB_6-7'!$C$20:$TV$57,MATCH($A23,'HB_6-7'!$A$20:$A$57,0),MATCH($A$4,'HB_6-7'!$C$14:$TV$14,0)+MATCH(C$11,'HB_6-7'!$C$15:$BD$15,0)+MATCH(C$13,'HB_6-7'!$C$16:$T$16,0)+MATCH("Bestand",'HB_6-7'!$C$17:$H$17,0)+COLUMN()-6)</f>
        <v>0</v>
      </c>
      <c r="D23" s="97">
        <f>INDEX('HB_6-7'!$C$20:$TV$57,MATCH($A23,'HB_6-7'!$A$20:$A$57,0),MATCH($A$4,'HB_6-7'!$C$14:$TV$14,0)+MATCH(C$11,'HB_6-7'!$C$15:$BD$15,0)+MATCH(C$13,'HB_6-7'!$C$16:$T$16,0)+MATCH("Bestand",'HB_6-7'!$C$17:$H$17,0)+COLUMN()-6)</f>
        <v>0</v>
      </c>
      <c r="E23" s="137" t="str">
        <f>INDEX('HB_6-7'!$C$20:$TV$57,MATCH($A23,'HB_6-7'!$A$20:$A$57,0),MATCH($A$4,'HB_6-7'!$C$14:$TV$14,0)+MATCH(C$11,'HB_6-7'!$C$15:$BD$15,0)+MATCH(C$13,'HB_6-7'!$C$16:$T$16,0)+MATCH("Bestand",'HB_6-7'!$C$17:$H$17,0)+COLUMN()-6)</f>
        <v>X</v>
      </c>
      <c r="F23" s="96">
        <f>INDEX('HB_6-7'!$C$20:$TV$57,MATCH($A23,'HB_6-7'!$A$20:$A$57,0),MATCH($A$4,'HB_6-7'!$C$14:$TV$14,0)+MATCH(C$11,'HB_6-7'!$C$15:$BD$15,0)+MATCH(F$14,'HB_6-7'!$C$16:$T$16,0)+MATCH("Bestand",'HB_6-7'!$C$17:$H$17,0)+COLUMN()-9)</f>
        <v>0</v>
      </c>
      <c r="G23" s="97">
        <f>INDEX('HB_6-7'!$C$20:$TV$57,MATCH($A23,'HB_6-7'!$A$20:$A$57,0),MATCH($A$4,'HB_6-7'!$C$14:$TV$14,0)+MATCH(C$11,'HB_6-7'!$C$15:$BD$15,0)+MATCH(F$14,'HB_6-7'!$C$16:$T$16,0)+MATCH("Bestand",'HB_6-7'!$C$17:$H$17,0)+COLUMN()-9)</f>
        <v>0</v>
      </c>
      <c r="H23" s="137" t="str">
        <f>INDEX('HB_6-7'!$C$20:$TV$57,MATCH($A23,'HB_6-7'!$A$20:$A$57,0),MATCH($A$4,'HB_6-7'!$C$14:$TV$14,0)+MATCH(C$11,'HB_6-7'!$C$15:$BD$15,0)+MATCH(F$14,'HB_6-7'!$C$16:$T$16,0)+MATCH("Bestand",'HB_6-7'!$C$17:$H$17,0)+COLUMN()-9)</f>
        <v>X</v>
      </c>
      <c r="I23" s="96">
        <f>INDEX('HB_6-7'!$C$20:$TV$57,MATCH($A23,'HB_6-7'!$A$20:$A$57,0),MATCH($A$4,'HB_6-7'!$C$14:$TV$14,0)+MATCH(C$11,'HB_6-7'!$C$15:$BD$15,0)+MATCH(I$14,'HB_6-7'!$C$16:$T$16,0)+MATCH("Bestand",'HB_6-7'!$C$17:$H$17,0)+COLUMN()-12)</f>
        <v>0</v>
      </c>
      <c r="J23" s="97">
        <f>INDEX('HB_6-7'!$C$20:$TV$57,MATCH($A23,'HB_6-7'!$A$20:$A$57,0),MATCH($A$4,'HB_6-7'!$C$14:$TV$14,0)+MATCH(C$11,'HB_6-7'!$C$15:$BD$15,0)+MATCH(I$14,'HB_6-7'!$C$16:$T$16,0)+MATCH("Bestand",'HB_6-7'!$C$17:$H$17,0)+COLUMN()-12)</f>
        <v>0</v>
      </c>
      <c r="K23" s="231" t="str">
        <f>INDEX('HB_6-7'!$C$20:$TV$57,MATCH($A23,'HB_6-7'!$A$20:$A$57,0),MATCH($A$4,'HB_6-7'!$C$14:$TV$14,0)+MATCH(C$11,'HB_6-7'!$C$15:$BD$15,0)+MATCH(I$14,'HB_6-7'!$C$16:$T$16,0)+MATCH("Bestand",'HB_6-7'!$C$17:$H$17,0)+COLUMN()-12)</f>
        <v>X</v>
      </c>
      <c r="L23" s="232">
        <f>INDEX('HB_6-7'!$C$20:$TV$57,MATCH($A23,'HB_6-7'!$A$20:$A$57,0),MATCH($A$4,'HB_6-7'!$C$14:$TV$14,0)+MATCH(L$12,'HB_6-7'!$C$15:$BD$15,0)+MATCH(L$13,'HB_6-7'!$C$16:$T$16,0)+MATCH("Bestand",'HB_6-7'!$C$17:$H$17,0)+COLUMN()-15)</f>
        <v>0</v>
      </c>
      <c r="M23" s="97">
        <f>INDEX('HB_6-7'!$C$20:$TV$57,MATCH($A23,'HB_6-7'!$A$20:$A$57,0),MATCH($A$4,'HB_6-7'!$C$14:$TV$14,0)+MATCH(L$12,'HB_6-7'!$C$15:$BD$15,0)+MATCH(L$13,'HB_6-7'!$C$16:$T$16,0)+MATCH("Bestand",'HB_6-7'!$C$17:$H$17,0)+COLUMN()-15)</f>
        <v>0</v>
      </c>
      <c r="N23" s="137" t="str">
        <f>INDEX('HB_6-7'!$C$20:$TV$57,MATCH($A23,'HB_6-7'!$A$20:$A$57,0),MATCH($A$4,'HB_6-7'!$C$14:$TV$14,0)+MATCH(L$12,'HB_6-7'!$C$15:$BD$15,0)+MATCH(L$13,'HB_6-7'!$C$16:$T$16,0)+MATCH("Bestand",'HB_6-7'!$C$17:$H$17,0)+COLUMN()-15)</f>
        <v>X</v>
      </c>
      <c r="O23" s="96">
        <f>INDEX('HB_6-7'!$C$20:$TV$57,MATCH($A23,'HB_6-7'!$A$20:$A$57,0),MATCH($A$4,'HB_6-7'!$C$14:$TV$14,0)+MATCH(L$12,'HB_6-7'!$C$15:$BD$15,0)+MATCH(O$14,'HB_6-7'!$C$16:$T$16,0)+MATCH("Bestand",'HB_6-7'!$C$17:$H$17,0)+COLUMN()-18)</f>
        <v>0</v>
      </c>
      <c r="P23" s="97">
        <f>INDEX('HB_6-7'!$C$20:$TV$57,MATCH($A23,'HB_6-7'!$A$20:$A$57,0),MATCH($A$4,'HB_6-7'!$C$14:$TV$14,0)+MATCH(L$12,'HB_6-7'!$C$15:$BD$15,0)+MATCH(O$14,'HB_6-7'!$C$16:$T$16,0)+MATCH("Bestand",'HB_6-7'!$C$17:$H$17,0)+COLUMN()-18)</f>
        <v>0</v>
      </c>
      <c r="Q23" s="137" t="str">
        <f>INDEX('HB_6-7'!$C$20:$TV$57,MATCH($A23,'HB_6-7'!$A$20:$A$57,0),MATCH($A$4,'HB_6-7'!$C$14:$TV$14,0)+MATCH(L$12,'HB_6-7'!$C$15:$BD$15,0)+MATCH(O$14,'HB_6-7'!$C$16:$T$16,0)+MATCH("Bestand",'HB_6-7'!$C$17:$H$17,0)+COLUMN()-18)</f>
        <v>X</v>
      </c>
      <c r="R23" s="96">
        <f>INDEX('HB_6-7'!$C$20:$TV$57,MATCH($A23,'HB_6-7'!$A$20:$A$57,0),MATCH($A$4,'HB_6-7'!$C$14:$TV$14,0)+MATCH(L$12,'HB_6-7'!$C$15:$BD$15,0)+MATCH(R$14,'HB_6-7'!$C$16:$T$16,0)+MATCH("Bestand",'HB_6-7'!$C$17:$H$17,0)+COLUMN()-21)</f>
        <v>0</v>
      </c>
      <c r="S23" s="97">
        <f>INDEX('HB_6-7'!$C$20:$TV$57,MATCH($A23,'HB_6-7'!$A$20:$A$57,0),MATCH($A$4,'HB_6-7'!$C$14:$TV$14,0)+MATCH(L$12,'HB_6-7'!$C$15:$BD$15,0)+MATCH(R$14,'HB_6-7'!$C$16:$T$16,0)+MATCH("Bestand",'HB_6-7'!$C$17:$H$17,0)+COLUMN()-21)</f>
        <v>0</v>
      </c>
      <c r="T23" s="231" t="str">
        <f>INDEX('HB_6-7'!$C$20:$TV$57,MATCH($A23,'HB_6-7'!$A$20:$A$57,0),MATCH($A$4,'HB_6-7'!$C$14:$TV$14,0)+MATCH(L$12,'HB_6-7'!$C$15:$BD$15,0)+MATCH(R$14,'HB_6-7'!$C$16:$T$16,0)+MATCH("Bestand",'HB_6-7'!$C$17:$H$17,0)+COLUMN()-21)</f>
        <v>X</v>
      </c>
      <c r="U23" s="232">
        <f>INDEX('HB_6-7'!$C$20:$TV$57,MATCH($A23,'HB_6-7'!$A$20:$A$57,0),MATCH($A$4,'HB_6-7'!$C$14:$TV$14,0)+MATCH(U$12,'HB_6-7'!$C$15:$BD$15,0)+MATCH(U$13,'HB_6-7'!$C$16:$T$16,0)+MATCH("Bestand",'HB_6-7'!$C$17:$H$17,0)+COLUMN()-24)</f>
        <v>0</v>
      </c>
      <c r="V23" s="97">
        <f>INDEX('HB_6-7'!$C$20:$TV$57,MATCH($A23,'HB_6-7'!$A$20:$A$57,0),MATCH($A$4,'HB_6-7'!$C$14:$TV$14,0)+MATCH(U$12,'HB_6-7'!$C$15:$BD$15,0)+MATCH(U$13,'HB_6-7'!$C$16:$T$16,0)+MATCH("Bestand",'HB_6-7'!$C$17:$H$17,0)+COLUMN()-24)</f>
        <v>0</v>
      </c>
      <c r="W23" s="137" t="str">
        <f>INDEX('HB_6-7'!$C$20:$TV$57,MATCH($A23,'HB_6-7'!$A$20:$A$57,0),MATCH($A$4,'HB_6-7'!$C$14:$TV$14,0)+MATCH(U$12,'HB_6-7'!$C$15:$BD$15,0)+MATCH(U$13,'HB_6-7'!$C$16:$T$16,0)+MATCH("Bestand",'HB_6-7'!$C$17:$H$17,0)+COLUMN()-24)</f>
        <v>X</v>
      </c>
      <c r="X23" s="96">
        <f>INDEX('HB_6-7'!$C$20:$TV$57,MATCH($A23,'HB_6-7'!$A$20:$A$57,0),MATCH($A$4,'HB_6-7'!$C$14:$TV$14,0)+MATCH(U$12,'HB_6-7'!$C$15:$BD$15,0)+MATCH(X$14,'HB_6-7'!$C$16:$T$16,0)+MATCH("Bestand",'HB_6-7'!$C$17:$H$17,0)+COLUMN()-27)</f>
        <v>0</v>
      </c>
      <c r="Y23" s="97">
        <f>INDEX('HB_6-7'!$C$20:$TV$57,MATCH($A23,'HB_6-7'!$A$20:$A$57,0),MATCH($A$4,'HB_6-7'!$C$14:$TV$14,0)+MATCH(U$12,'HB_6-7'!$C$15:$BD$15,0)+MATCH(X$14,'HB_6-7'!$C$16:$T$16,0)+MATCH("Bestand",'HB_6-7'!$C$17:$H$17,0)+COLUMN()-27)</f>
        <v>0</v>
      </c>
      <c r="Z23" s="137" t="str">
        <f>INDEX('HB_6-7'!$C$20:$TV$57,MATCH($A23,'HB_6-7'!$A$20:$A$57,0),MATCH($A$4,'HB_6-7'!$C$14:$TV$14,0)+MATCH(U$12,'HB_6-7'!$C$15:$BD$15,0)+MATCH(X$14,'HB_6-7'!$C$16:$T$16,0)+MATCH("Bestand",'HB_6-7'!$C$17:$H$17,0)+COLUMN()-27)</f>
        <v>X</v>
      </c>
      <c r="AA23" s="96">
        <f>INDEX('HB_6-7'!$C$20:$TV$57,MATCH($A23,'HB_6-7'!$A$20:$A$57,0),MATCH($A$4,'HB_6-7'!$C$14:$TV$14,0)+MATCH(U$12,'HB_6-7'!$C$15:$BD$15,0)+MATCH(AA$14,'HB_6-7'!$C$16:$T$16,0)+MATCH("Bestand",'HB_6-7'!$C$17:$H$17,0)+COLUMN()-30)</f>
        <v>0</v>
      </c>
      <c r="AB23" s="97">
        <f>INDEX('HB_6-7'!$C$20:$TV$57,MATCH($A23,'HB_6-7'!$A$20:$A$57,0),MATCH($A$4,'HB_6-7'!$C$14:$TV$14,0)+MATCH(U$12,'HB_6-7'!$C$15:$BD$15,0)+MATCH(AA$14,'HB_6-7'!$C$16:$T$16,0)+MATCH("Bestand",'HB_6-7'!$C$17:$H$17,0)+COLUMN()-30)</f>
        <v>0</v>
      </c>
      <c r="AC23" s="138" t="str">
        <f>INDEX('HB_6-7'!$C$20:$TV$57,MATCH($A23,'HB_6-7'!$A$20:$A$57,0),MATCH($A$4,'HB_6-7'!$C$14:$TV$14,0)+MATCH(U$12,'HB_6-7'!$C$15:$BD$15,0)+MATCH(AA$14,'HB_6-7'!$C$16:$T$16,0)+MATCH("Bestand",'HB_6-7'!$C$17:$H$17,0)+COLUMN()-30)</f>
        <v>X</v>
      </c>
    </row>
    <row r="24" spans="1:29" ht="15" customHeight="1" x14ac:dyDescent="0.2">
      <c r="A24" s="322" t="s">
        <v>64</v>
      </c>
      <c r="B24" s="387"/>
      <c r="C24" s="132">
        <f>INDEX('HB_6-7'!$C$20:$TV$57,MATCH($A24,'HB_6-7'!$A$20:$A$57,0),MATCH($A$4,'HB_6-7'!$C$14:$TV$14,0)+MATCH(C$11,'HB_6-7'!$C$15:$BD$15,0)+MATCH(C$13,'HB_6-7'!$C$16:$T$16,0)+MATCH("Bestand",'HB_6-7'!$C$17:$H$17,0)+COLUMN()-6)</f>
        <v>7201</v>
      </c>
      <c r="D24" s="132">
        <f>INDEX('HB_6-7'!$C$20:$TV$57,MATCH($A24,'HB_6-7'!$A$20:$A$57,0),MATCH($A$4,'HB_6-7'!$C$14:$TV$14,0)+MATCH(C$11,'HB_6-7'!$C$15:$BD$15,0)+MATCH(C$13,'HB_6-7'!$C$16:$T$16,0)+MATCH("Bestand",'HB_6-7'!$C$17:$H$17,0)+COLUMN()-6)</f>
        <v>7221.166666666667</v>
      </c>
      <c r="E24" s="135">
        <f>INDEX('HB_6-7'!$C$20:$TV$57,MATCH($A24,'HB_6-7'!$A$20:$A$57,0),MATCH($A$4,'HB_6-7'!$C$14:$TV$14,0)+MATCH(C$11,'HB_6-7'!$C$15:$BD$15,0)+MATCH(C$13,'HB_6-7'!$C$16:$T$16,0)+MATCH("Bestand",'HB_6-7'!$C$17:$H$17,0)+COLUMN()-6)</f>
        <v>-6.5835857741938968</v>
      </c>
      <c r="F24" s="134">
        <f>INDEX('HB_6-7'!$C$20:$TV$57,MATCH($A24,'HB_6-7'!$A$20:$A$57,0),MATCH($A$4,'HB_6-7'!$C$14:$TV$14,0)+MATCH(C$11,'HB_6-7'!$C$15:$BD$15,0)+MATCH(F$14,'HB_6-7'!$C$16:$T$16,0)+MATCH("Bestand",'HB_6-7'!$C$17:$H$17,0)+COLUMN()-9)</f>
        <v>7057</v>
      </c>
      <c r="G24" s="132">
        <f>INDEX('HB_6-7'!$C$20:$TV$57,MATCH($A24,'HB_6-7'!$A$20:$A$57,0),MATCH($A$4,'HB_6-7'!$C$14:$TV$14,0)+MATCH(C$11,'HB_6-7'!$C$15:$BD$15,0)+MATCH(F$14,'HB_6-7'!$C$16:$T$16,0)+MATCH("Bestand",'HB_6-7'!$C$17:$H$17,0)+COLUMN()-9)</f>
        <v>7072.666666666667</v>
      </c>
      <c r="H24" s="135">
        <f>INDEX('HB_6-7'!$C$20:$TV$57,MATCH($A24,'HB_6-7'!$A$20:$A$57,0),MATCH($A$4,'HB_6-7'!$C$14:$TV$14,0)+MATCH(C$11,'HB_6-7'!$C$15:$BD$15,0)+MATCH(F$14,'HB_6-7'!$C$16:$T$16,0)+MATCH("Bestand",'HB_6-7'!$C$17:$H$17,0)+COLUMN()-9)</f>
        <v>-6.6273543390248202</v>
      </c>
      <c r="I24" s="134">
        <f>INDEX('HB_6-7'!$C$20:$TV$57,MATCH($A24,'HB_6-7'!$A$20:$A$57,0),MATCH($A$4,'HB_6-7'!$C$14:$TV$14,0)+MATCH(C$11,'HB_6-7'!$C$15:$BD$15,0)+MATCH(I$14,'HB_6-7'!$C$16:$T$16,0)+MATCH("Bestand",'HB_6-7'!$C$17:$H$17,0)+COLUMN()-12)</f>
        <v>144</v>
      </c>
      <c r="J24" s="132">
        <f>INDEX('HB_6-7'!$C$20:$TV$57,MATCH($A24,'HB_6-7'!$A$20:$A$57,0),MATCH($A$4,'HB_6-7'!$C$14:$TV$14,0)+MATCH(C$11,'HB_6-7'!$C$15:$BD$15,0)+MATCH(I$14,'HB_6-7'!$C$16:$T$16,0)+MATCH("Bestand",'HB_6-7'!$C$17:$H$17,0)+COLUMN()-12)</f>
        <v>148.5</v>
      </c>
      <c r="K24" s="229">
        <f>INDEX('HB_6-7'!$C$20:$TV$57,MATCH($A24,'HB_6-7'!$A$20:$A$57,0),MATCH($A$4,'HB_6-7'!$C$14:$TV$14,0)+MATCH(C$11,'HB_6-7'!$C$15:$BD$15,0)+MATCH(I$14,'HB_6-7'!$C$16:$T$16,0)+MATCH("Bestand",'HB_6-7'!$C$17:$H$17,0)+COLUMN()-12)</f>
        <v>-4.4504021447721174</v>
      </c>
      <c r="L24" s="230">
        <f>INDEX('HB_6-7'!$C$20:$TV$57,MATCH($A24,'HB_6-7'!$A$20:$A$57,0),MATCH($A$4,'HB_6-7'!$C$14:$TV$14,0)+MATCH(L$12,'HB_6-7'!$C$15:$BD$15,0)+MATCH(L$13,'HB_6-7'!$C$16:$T$16,0)+MATCH("Bestand",'HB_6-7'!$C$17:$H$17,0)+COLUMN()-15)</f>
        <v>6435</v>
      </c>
      <c r="M24" s="132">
        <f>INDEX('HB_6-7'!$C$20:$TV$57,MATCH($A24,'HB_6-7'!$A$20:$A$57,0),MATCH($A$4,'HB_6-7'!$C$14:$TV$14,0)+MATCH(L$12,'HB_6-7'!$C$15:$BD$15,0)+MATCH(L$13,'HB_6-7'!$C$16:$T$16,0)+MATCH("Bestand",'HB_6-7'!$C$17:$H$17,0)+COLUMN()-15)</f>
        <v>6423.833333333333</v>
      </c>
      <c r="N24" s="135">
        <f>INDEX('HB_6-7'!$C$20:$TV$57,MATCH($A24,'HB_6-7'!$A$20:$A$57,0),MATCH($A$4,'HB_6-7'!$C$14:$TV$14,0)+MATCH(L$12,'HB_6-7'!$C$15:$BD$15,0)+MATCH(L$13,'HB_6-7'!$C$16:$T$16,0)+MATCH("Bestand",'HB_6-7'!$C$17:$H$17,0)+COLUMN()-15)</f>
        <v>-6.2157065514933993</v>
      </c>
      <c r="O24" s="134">
        <f>INDEX('HB_6-7'!$C$20:$TV$57,MATCH($A24,'HB_6-7'!$A$20:$A$57,0),MATCH($A$4,'HB_6-7'!$C$14:$TV$14,0)+MATCH(L$12,'HB_6-7'!$C$15:$BD$15,0)+MATCH(O$14,'HB_6-7'!$C$16:$T$16,0)+MATCH("Bestand",'HB_6-7'!$C$17:$H$17,0)+COLUMN()-18)</f>
        <v>6348</v>
      </c>
      <c r="P24" s="132">
        <f>INDEX('HB_6-7'!$C$20:$TV$57,MATCH($A24,'HB_6-7'!$A$20:$A$57,0),MATCH($A$4,'HB_6-7'!$C$14:$TV$14,0)+MATCH(L$12,'HB_6-7'!$C$15:$BD$15,0)+MATCH(O$14,'HB_6-7'!$C$16:$T$16,0)+MATCH("Bestand",'HB_6-7'!$C$17:$H$17,0)+COLUMN()-18)</f>
        <v>6331.5</v>
      </c>
      <c r="Q24" s="135">
        <f>INDEX('HB_6-7'!$C$20:$TV$57,MATCH($A24,'HB_6-7'!$A$20:$A$57,0),MATCH($A$4,'HB_6-7'!$C$14:$TV$14,0)+MATCH(L$12,'HB_6-7'!$C$15:$BD$15,0)+MATCH(O$14,'HB_6-7'!$C$16:$T$16,0)+MATCH("Bestand",'HB_6-7'!$C$17:$H$17,0)+COLUMN()-18)</f>
        <v>-6.2509254232268887</v>
      </c>
      <c r="R24" s="134">
        <f>INDEX('HB_6-7'!$C$20:$TV$57,MATCH($A24,'HB_6-7'!$A$20:$A$57,0),MATCH($A$4,'HB_6-7'!$C$14:$TV$14,0)+MATCH(L$12,'HB_6-7'!$C$15:$BD$15,0)+MATCH(R$14,'HB_6-7'!$C$16:$T$16,0)+MATCH("Bestand",'HB_6-7'!$C$17:$H$17,0)+COLUMN()-21)</f>
        <v>87</v>
      </c>
      <c r="S24" s="132">
        <f>INDEX('HB_6-7'!$C$20:$TV$57,MATCH($A24,'HB_6-7'!$A$20:$A$57,0),MATCH($A$4,'HB_6-7'!$C$14:$TV$14,0)+MATCH(L$12,'HB_6-7'!$C$15:$BD$15,0)+MATCH(R$14,'HB_6-7'!$C$16:$T$16,0)+MATCH("Bestand",'HB_6-7'!$C$17:$H$17,0)+COLUMN()-21)</f>
        <v>92.333333333333329</v>
      </c>
      <c r="T24" s="229">
        <f>INDEX('HB_6-7'!$C$20:$TV$57,MATCH($A24,'HB_6-7'!$A$20:$A$57,0),MATCH($A$4,'HB_6-7'!$C$14:$TV$14,0)+MATCH(L$12,'HB_6-7'!$C$15:$BD$15,0)+MATCH(R$14,'HB_6-7'!$C$16:$T$16,0)+MATCH("Bestand",'HB_6-7'!$C$17:$H$17,0)+COLUMN()-21)</f>
        <v>-3.7358818418766289</v>
      </c>
      <c r="U24" s="230">
        <f>INDEX('HB_6-7'!$C$20:$TV$57,MATCH($A24,'HB_6-7'!$A$20:$A$57,0),MATCH($A$4,'HB_6-7'!$C$14:$TV$14,0)+MATCH(U$12,'HB_6-7'!$C$15:$BD$15,0)+MATCH(U$13,'HB_6-7'!$C$16:$T$16,0)+MATCH("Bestand",'HB_6-7'!$C$17:$H$17,0)+COLUMN()-24)</f>
        <v>766</v>
      </c>
      <c r="V24" s="132">
        <f>INDEX('HB_6-7'!$C$20:$TV$57,MATCH($A24,'HB_6-7'!$A$20:$A$57,0),MATCH($A$4,'HB_6-7'!$C$14:$TV$14,0)+MATCH(U$12,'HB_6-7'!$C$15:$BD$15,0)+MATCH(U$13,'HB_6-7'!$C$16:$T$16,0)+MATCH("Bestand",'HB_6-7'!$C$17:$H$17,0)+COLUMN()-24)</f>
        <v>797.33333333333337</v>
      </c>
      <c r="W24" s="135">
        <f>INDEX('HB_6-7'!$C$20:$TV$57,MATCH($A24,'HB_6-7'!$A$20:$A$57,0),MATCH($A$4,'HB_6-7'!$C$14:$TV$14,0)+MATCH(U$12,'HB_6-7'!$C$15:$BD$15,0)+MATCH(U$13,'HB_6-7'!$C$16:$T$16,0)+MATCH("Bestand",'HB_6-7'!$C$17:$H$17,0)+COLUMN()-24)</f>
        <v>-9.4453908763959866</v>
      </c>
      <c r="X24" s="134">
        <f>INDEX('HB_6-7'!$C$20:$TV$57,MATCH($A24,'HB_6-7'!$A$20:$A$57,0),MATCH($A$4,'HB_6-7'!$C$14:$TV$14,0)+MATCH(U$12,'HB_6-7'!$C$15:$BD$15,0)+MATCH(X$14,'HB_6-7'!$C$16:$T$16,0)+MATCH("Bestand",'HB_6-7'!$C$17:$H$17,0)+COLUMN()-27)</f>
        <v>709</v>
      </c>
      <c r="Y24" s="132">
        <f>INDEX('HB_6-7'!$C$20:$TV$57,MATCH($A24,'HB_6-7'!$A$20:$A$57,0),MATCH($A$4,'HB_6-7'!$C$14:$TV$14,0)+MATCH(U$12,'HB_6-7'!$C$15:$BD$15,0)+MATCH(X$14,'HB_6-7'!$C$16:$T$16,0)+MATCH("Bestand",'HB_6-7'!$C$17:$H$17,0)+COLUMN()-27)</f>
        <v>741.16666666666663</v>
      </c>
      <c r="Z24" s="135">
        <f>INDEX('HB_6-7'!$C$20:$TV$57,MATCH($A24,'HB_6-7'!$A$20:$A$57,0),MATCH($A$4,'HB_6-7'!$C$14:$TV$14,0)+MATCH(U$12,'HB_6-7'!$C$15:$BD$15,0)+MATCH(X$14,'HB_6-7'!$C$16:$T$16,0)+MATCH("Bestand",'HB_6-7'!$C$17:$H$17,0)+COLUMN()-27)</f>
        <v>-9.7239139261063734</v>
      </c>
      <c r="AA24" s="134">
        <f>INDEX('HB_6-7'!$C$20:$TV$57,MATCH($A24,'HB_6-7'!$A$20:$A$57,0),MATCH($A$4,'HB_6-7'!$C$14:$TV$14,0)+MATCH(U$12,'HB_6-7'!$C$15:$BD$15,0)+MATCH(AA$14,'HB_6-7'!$C$16:$T$16,0)+MATCH("Bestand",'HB_6-7'!$C$17:$H$17,0)+COLUMN()-30)</f>
        <v>57</v>
      </c>
      <c r="AB24" s="132">
        <f>INDEX('HB_6-7'!$C$20:$TV$57,MATCH($A24,'HB_6-7'!$A$20:$A$57,0),MATCH($A$4,'HB_6-7'!$C$14:$TV$14,0)+MATCH(U$12,'HB_6-7'!$C$15:$BD$15,0)+MATCH(AA$14,'HB_6-7'!$C$16:$T$16,0)+MATCH("Bestand",'HB_6-7'!$C$17:$H$17,0)+COLUMN()-30)</f>
        <v>56.166666666666664</v>
      </c>
      <c r="AC24" s="136">
        <f>INDEX('HB_6-7'!$C$20:$TV$57,MATCH($A24,'HB_6-7'!$A$20:$A$57,0),MATCH($A$4,'HB_6-7'!$C$14:$TV$14,0)+MATCH(U$12,'HB_6-7'!$C$15:$BD$15,0)+MATCH(AA$14,'HB_6-7'!$C$16:$T$16,0)+MATCH("Bestand",'HB_6-7'!$C$17:$H$17,0)+COLUMN()-30)</f>
        <v>-5.6022408963585439</v>
      </c>
    </row>
    <row r="25" spans="1:29" ht="15" customHeight="1" x14ac:dyDescent="0.2">
      <c r="A25" s="323" t="s">
        <v>49</v>
      </c>
      <c r="B25" s="388"/>
      <c r="C25" s="97">
        <f>INDEX('HB_6-7'!$C$20:$TV$57,MATCH($A25,'HB_6-7'!$A$20:$A$57,0),MATCH($A$4,'HB_6-7'!$C$14:$TV$14,0)+MATCH(C$11,'HB_6-7'!$C$15:$BD$15,0)+MATCH(C$13,'HB_6-7'!$C$16:$T$16,0)+MATCH("Bestand",'HB_6-7'!$C$17:$H$17,0)+COLUMN()-6)</f>
        <v>1249</v>
      </c>
      <c r="D25" s="97">
        <f>INDEX('HB_6-7'!$C$20:$TV$57,MATCH($A25,'HB_6-7'!$A$20:$A$57,0),MATCH($A$4,'HB_6-7'!$C$14:$TV$14,0)+MATCH(C$11,'HB_6-7'!$C$15:$BD$15,0)+MATCH(C$13,'HB_6-7'!$C$16:$T$16,0)+MATCH("Bestand",'HB_6-7'!$C$17:$H$17,0)+COLUMN()-6)</f>
        <v>1171.8333333333333</v>
      </c>
      <c r="E25" s="137">
        <f>INDEX('HB_6-7'!$C$20:$TV$57,MATCH($A25,'HB_6-7'!$A$20:$A$57,0),MATCH($A$4,'HB_6-7'!$C$14:$TV$14,0)+MATCH(C$11,'HB_6-7'!$C$15:$BD$15,0)+MATCH(C$13,'HB_6-7'!$C$16:$T$16,0)+MATCH("Bestand",'HB_6-7'!$C$17:$H$17,0)+COLUMN()-6)</f>
        <v>-8.8185708727791461</v>
      </c>
      <c r="F25" s="96" t="str">
        <f>INDEX('HB_6-7'!$C$20:$TV$57,MATCH($A25,'HB_6-7'!$A$20:$A$57,0),MATCH($A$4,'HB_6-7'!$C$14:$TV$14,0)+MATCH(C$11,'HB_6-7'!$C$15:$BD$15,0)+MATCH(F$14,'HB_6-7'!$C$16:$T$16,0)+MATCH("Bestand",'HB_6-7'!$C$17:$H$17,0)+COLUMN()-9)</f>
        <v>*</v>
      </c>
      <c r="G25" s="97">
        <f>INDEX('HB_6-7'!$C$20:$TV$57,MATCH($A25,'HB_6-7'!$A$20:$A$57,0),MATCH($A$4,'HB_6-7'!$C$14:$TV$14,0)+MATCH(C$11,'HB_6-7'!$C$15:$BD$15,0)+MATCH(F$14,'HB_6-7'!$C$16:$T$16,0)+MATCH("Bestand",'HB_6-7'!$C$17:$H$17,0)+COLUMN()-9)</f>
        <v>1169.0833333333333</v>
      </c>
      <c r="H25" s="137">
        <f>INDEX('HB_6-7'!$C$20:$TV$57,MATCH($A25,'HB_6-7'!$A$20:$A$57,0),MATCH($A$4,'HB_6-7'!$C$14:$TV$14,0)+MATCH(C$11,'HB_6-7'!$C$15:$BD$15,0)+MATCH(F$14,'HB_6-7'!$C$16:$T$16,0)+MATCH("Bestand",'HB_6-7'!$C$17:$H$17,0)+COLUMN()-9)</f>
        <v>-8.7010282441754523</v>
      </c>
      <c r="I25" s="96" t="str">
        <f>INDEX('HB_6-7'!$C$20:$TV$57,MATCH($A25,'HB_6-7'!$A$20:$A$57,0),MATCH($A$4,'HB_6-7'!$C$14:$TV$14,0)+MATCH(C$11,'HB_6-7'!$C$15:$BD$15,0)+MATCH(I$14,'HB_6-7'!$C$16:$T$16,0)+MATCH("Bestand",'HB_6-7'!$C$17:$H$17,0)+COLUMN()-12)</f>
        <v>*</v>
      </c>
      <c r="J25" s="97">
        <f>INDEX('HB_6-7'!$C$20:$TV$57,MATCH($A25,'HB_6-7'!$A$20:$A$57,0),MATCH($A$4,'HB_6-7'!$C$14:$TV$14,0)+MATCH(C$11,'HB_6-7'!$C$15:$BD$15,0)+MATCH(I$14,'HB_6-7'!$C$16:$T$16,0)+MATCH("Bestand",'HB_6-7'!$C$17:$H$17,0)+COLUMN()-12)</f>
        <v>2.75</v>
      </c>
      <c r="K25" s="231">
        <f>INDEX('HB_6-7'!$C$20:$TV$57,MATCH($A25,'HB_6-7'!$A$20:$A$57,0),MATCH($A$4,'HB_6-7'!$C$14:$TV$14,0)+MATCH(C$11,'HB_6-7'!$C$15:$BD$15,0)+MATCH(I$14,'HB_6-7'!$C$16:$T$16,0)+MATCH("Bestand",'HB_6-7'!$C$17:$H$17,0)+COLUMN()-12)</f>
        <v>-41.071428571428569</v>
      </c>
      <c r="L25" s="232">
        <f>INDEX('HB_6-7'!$C$20:$TV$57,MATCH($A25,'HB_6-7'!$A$20:$A$57,0),MATCH($A$4,'HB_6-7'!$C$14:$TV$14,0)+MATCH(L$12,'HB_6-7'!$C$15:$BD$15,0)+MATCH(L$13,'HB_6-7'!$C$16:$T$16,0)+MATCH("Bestand",'HB_6-7'!$C$17:$H$17,0)+COLUMN()-15)</f>
        <v>1249</v>
      </c>
      <c r="M25" s="97">
        <f>INDEX('HB_6-7'!$C$20:$TV$57,MATCH($A25,'HB_6-7'!$A$20:$A$57,0),MATCH($A$4,'HB_6-7'!$C$14:$TV$14,0)+MATCH(L$12,'HB_6-7'!$C$15:$BD$15,0)+MATCH(L$13,'HB_6-7'!$C$16:$T$16,0)+MATCH("Bestand",'HB_6-7'!$C$17:$H$17,0)+COLUMN()-15)</f>
        <v>1171.8333333333333</v>
      </c>
      <c r="N25" s="137">
        <f>INDEX('HB_6-7'!$C$20:$TV$57,MATCH($A25,'HB_6-7'!$A$20:$A$57,0),MATCH($A$4,'HB_6-7'!$C$14:$TV$14,0)+MATCH(L$12,'HB_6-7'!$C$15:$BD$15,0)+MATCH(L$13,'HB_6-7'!$C$16:$T$16,0)+MATCH("Bestand",'HB_6-7'!$C$17:$H$17,0)+COLUMN()-15)</f>
        <v>-8.8185708727791461</v>
      </c>
      <c r="O25" s="96" t="str">
        <f>INDEX('HB_6-7'!$C$20:$TV$57,MATCH($A25,'HB_6-7'!$A$20:$A$57,0),MATCH($A$4,'HB_6-7'!$C$14:$TV$14,0)+MATCH(L$12,'HB_6-7'!$C$15:$BD$15,0)+MATCH(O$14,'HB_6-7'!$C$16:$T$16,0)+MATCH("Bestand",'HB_6-7'!$C$17:$H$17,0)+COLUMN()-18)</f>
        <v>*</v>
      </c>
      <c r="P25" s="97">
        <f>INDEX('HB_6-7'!$C$20:$TV$57,MATCH($A25,'HB_6-7'!$A$20:$A$57,0),MATCH($A$4,'HB_6-7'!$C$14:$TV$14,0)+MATCH(L$12,'HB_6-7'!$C$15:$BD$15,0)+MATCH(O$14,'HB_6-7'!$C$16:$T$16,0)+MATCH("Bestand",'HB_6-7'!$C$17:$H$17,0)+COLUMN()-18)</f>
        <v>1169.0833333333333</v>
      </c>
      <c r="Q25" s="137">
        <f>INDEX('HB_6-7'!$C$20:$TV$57,MATCH($A25,'HB_6-7'!$A$20:$A$57,0),MATCH($A$4,'HB_6-7'!$C$14:$TV$14,0)+MATCH(L$12,'HB_6-7'!$C$15:$BD$15,0)+MATCH(O$14,'HB_6-7'!$C$16:$T$16,0)+MATCH("Bestand",'HB_6-7'!$C$17:$H$17,0)+COLUMN()-18)</f>
        <v>-8.7010282441754523</v>
      </c>
      <c r="R25" s="96" t="str">
        <f>INDEX('HB_6-7'!$C$20:$TV$57,MATCH($A25,'HB_6-7'!$A$20:$A$57,0),MATCH($A$4,'HB_6-7'!$C$14:$TV$14,0)+MATCH(L$12,'HB_6-7'!$C$15:$BD$15,0)+MATCH(R$14,'HB_6-7'!$C$16:$T$16,0)+MATCH("Bestand",'HB_6-7'!$C$17:$H$17,0)+COLUMN()-21)</f>
        <v>*</v>
      </c>
      <c r="S25" s="97">
        <f>INDEX('HB_6-7'!$C$20:$TV$57,MATCH($A25,'HB_6-7'!$A$20:$A$57,0),MATCH($A$4,'HB_6-7'!$C$14:$TV$14,0)+MATCH(L$12,'HB_6-7'!$C$15:$BD$15,0)+MATCH(R$14,'HB_6-7'!$C$16:$T$16,0)+MATCH("Bestand",'HB_6-7'!$C$17:$H$17,0)+COLUMN()-21)</f>
        <v>2.75</v>
      </c>
      <c r="T25" s="231">
        <f>INDEX('HB_6-7'!$C$20:$TV$57,MATCH($A25,'HB_6-7'!$A$20:$A$57,0),MATCH($A$4,'HB_6-7'!$C$14:$TV$14,0)+MATCH(L$12,'HB_6-7'!$C$15:$BD$15,0)+MATCH(R$14,'HB_6-7'!$C$16:$T$16,0)+MATCH("Bestand",'HB_6-7'!$C$17:$H$17,0)+COLUMN()-21)</f>
        <v>-41.071428571428569</v>
      </c>
      <c r="U25" s="232">
        <f>INDEX('HB_6-7'!$C$20:$TV$57,MATCH($A25,'HB_6-7'!$A$20:$A$57,0),MATCH($A$4,'HB_6-7'!$C$14:$TV$14,0)+MATCH(U$12,'HB_6-7'!$C$15:$BD$15,0)+MATCH(U$13,'HB_6-7'!$C$16:$T$16,0)+MATCH("Bestand",'HB_6-7'!$C$17:$H$17,0)+COLUMN()-24)</f>
        <v>0</v>
      </c>
      <c r="V25" s="97">
        <f>INDEX('HB_6-7'!$C$20:$TV$57,MATCH($A25,'HB_6-7'!$A$20:$A$57,0),MATCH($A$4,'HB_6-7'!$C$14:$TV$14,0)+MATCH(U$12,'HB_6-7'!$C$15:$BD$15,0)+MATCH(U$13,'HB_6-7'!$C$16:$T$16,0)+MATCH("Bestand",'HB_6-7'!$C$17:$H$17,0)+COLUMN()-24)</f>
        <v>0</v>
      </c>
      <c r="W25" s="137" t="str">
        <f>INDEX('HB_6-7'!$C$20:$TV$57,MATCH($A25,'HB_6-7'!$A$20:$A$57,0),MATCH($A$4,'HB_6-7'!$C$14:$TV$14,0)+MATCH(U$12,'HB_6-7'!$C$15:$BD$15,0)+MATCH(U$13,'HB_6-7'!$C$16:$T$16,0)+MATCH("Bestand",'HB_6-7'!$C$17:$H$17,0)+COLUMN()-24)</f>
        <v>X</v>
      </c>
      <c r="X25" s="96">
        <f>INDEX('HB_6-7'!$C$20:$TV$57,MATCH($A25,'HB_6-7'!$A$20:$A$57,0),MATCH($A$4,'HB_6-7'!$C$14:$TV$14,0)+MATCH(U$12,'HB_6-7'!$C$15:$BD$15,0)+MATCH(X$14,'HB_6-7'!$C$16:$T$16,0)+MATCH("Bestand",'HB_6-7'!$C$17:$H$17,0)+COLUMN()-27)</f>
        <v>0</v>
      </c>
      <c r="Y25" s="97">
        <f>INDEX('HB_6-7'!$C$20:$TV$57,MATCH($A25,'HB_6-7'!$A$20:$A$57,0),MATCH($A$4,'HB_6-7'!$C$14:$TV$14,0)+MATCH(U$12,'HB_6-7'!$C$15:$BD$15,0)+MATCH(X$14,'HB_6-7'!$C$16:$T$16,0)+MATCH("Bestand",'HB_6-7'!$C$17:$H$17,0)+COLUMN()-27)</f>
        <v>0</v>
      </c>
      <c r="Z25" s="137" t="str">
        <f>INDEX('HB_6-7'!$C$20:$TV$57,MATCH($A25,'HB_6-7'!$A$20:$A$57,0),MATCH($A$4,'HB_6-7'!$C$14:$TV$14,0)+MATCH(U$12,'HB_6-7'!$C$15:$BD$15,0)+MATCH(X$14,'HB_6-7'!$C$16:$T$16,0)+MATCH("Bestand",'HB_6-7'!$C$17:$H$17,0)+COLUMN()-27)</f>
        <v>X</v>
      </c>
      <c r="AA25" s="96">
        <f>INDEX('HB_6-7'!$C$20:$TV$57,MATCH($A25,'HB_6-7'!$A$20:$A$57,0),MATCH($A$4,'HB_6-7'!$C$14:$TV$14,0)+MATCH(U$12,'HB_6-7'!$C$15:$BD$15,0)+MATCH(AA$14,'HB_6-7'!$C$16:$T$16,0)+MATCH("Bestand",'HB_6-7'!$C$17:$H$17,0)+COLUMN()-30)</f>
        <v>0</v>
      </c>
      <c r="AB25" s="97">
        <f>INDEX('HB_6-7'!$C$20:$TV$57,MATCH($A25,'HB_6-7'!$A$20:$A$57,0),MATCH($A$4,'HB_6-7'!$C$14:$TV$14,0)+MATCH(U$12,'HB_6-7'!$C$15:$BD$15,0)+MATCH(AA$14,'HB_6-7'!$C$16:$T$16,0)+MATCH("Bestand",'HB_6-7'!$C$17:$H$17,0)+COLUMN()-30)</f>
        <v>0</v>
      </c>
      <c r="AC25" s="138" t="str">
        <f>INDEX('HB_6-7'!$C$20:$TV$57,MATCH($A25,'HB_6-7'!$A$20:$A$57,0),MATCH($A$4,'HB_6-7'!$C$14:$TV$14,0)+MATCH(U$12,'HB_6-7'!$C$15:$BD$15,0)+MATCH(AA$14,'HB_6-7'!$C$16:$T$16,0)+MATCH("Bestand",'HB_6-7'!$C$17:$H$17,0)+COLUMN()-30)</f>
        <v>X</v>
      </c>
    </row>
    <row r="26" spans="1:29" ht="15" customHeight="1" x14ac:dyDescent="0.2">
      <c r="A26" s="323" t="s">
        <v>38</v>
      </c>
      <c r="B26" s="388"/>
      <c r="C26" s="97">
        <f>INDEX('HB_6-7'!$C$20:$TV$57,MATCH($A26,'HB_6-7'!$A$20:$A$57,0),MATCH($A$4,'HB_6-7'!$C$14:$TV$14,0)+MATCH(C$11,'HB_6-7'!$C$15:$BD$15,0)+MATCH(C$13,'HB_6-7'!$C$16:$T$16,0)+MATCH("Bestand",'HB_6-7'!$C$17:$H$17,0)+COLUMN()-6)</f>
        <v>288</v>
      </c>
      <c r="D26" s="97">
        <f>INDEX('HB_6-7'!$C$20:$TV$57,MATCH($A26,'HB_6-7'!$A$20:$A$57,0),MATCH($A$4,'HB_6-7'!$C$14:$TV$14,0)+MATCH(C$11,'HB_6-7'!$C$15:$BD$15,0)+MATCH(C$13,'HB_6-7'!$C$16:$T$16,0)+MATCH("Bestand",'HB_6-7'!$C$17:$H$17,0)+COLUMN()-6)</f>
        <v>263.66666666666669</v>
      </c>
      <c r="E26" s="137">
        <f>INDEX('HB_6-7'!$C$20:$TV$57,MATCH($A26,'HB_6-7'!$A$20:$A$57,0),MATCH($A$4,'HB_6-7'!$C$14:$TV$14,0)+MATCH(C$11,'HB_6-7'!$C$15:$BD$15,0)+MATCH(C$13,'HB_6-7'!$C$16:$T$16,0)+MATCH("Bestand",'HB_6-7'!$C$17:$H$17,0)+COLUMN()-6)</f>
        <v>-0.93926111458985595</v>
      </c>
      <c r="F26" s="96">
        <f>INDEX('HB_6-7'!$C$20:$TV$57,MATCH($A26,'HB_6-7'!$A$20:$A$57,0),MATCH($A$4,'HB_6-7'!$C$14:$TV$14,0)+MATCH(C$11,'HB_6-7'!$C$15:$BD$15,0)+MATCH(F$14,'HB_6-7'!$C$16:$T$16,0)+MATCH("Bestand",'HB_6-7'!$C$17:$H$17,0)+COLUMN()-9)</f>
        <v>288</v>
      </c>
      <c r="G26" s="97">
        <f>INDEX('HB_6-7'!$C$20:$TV$57,MATCH($A26,'HB_6-7'!$A$20:$A$57,0),MATCH($A$4,'HB_6-7'!$C$14:$TV$14,0)+MATCH(C$11,'HB_6-7'!$C$15:$BD$15,0)+MATCH(F$14,'HB_6-7'!$C$16:$T$16,0)+MATCH("Bestand",'HB_6-7'!$C$17:$H$17,0)+COLUMN()-9)</f>
        <v>262.33333333333331</v>
      </c>
      <c r="H26" s="137">
        <f>INDEX('HB_6-7'!$C$20:$TV$57,MATCH($A26,'HB_6-7'!$A$20:$A$57,0),MATCH($A$4,'HB_6-7'!$C$14:$TV$14,0)+MATCH(C$11,'HB_6-7'!$C$15:$BD$15,0)+MATCH(F$14,'HB_6-7'!$C$16:$T$16,0)+MATCH("Bestand",'HB_6-7'!$C$17:$H$17,0)+COLUMN()-9)</f>
        <v>-0.25348542458808615</v>
      </c>
      <c r="I26" s="96">
        <f>INDEX('HB_6-7'!$C$20:$TV$57,MATCH($A26,'HB_6-7'!$A$20:$A$57,0),MATCH($A$4,'HB_6-7'!$C$14:$TV$14,0)+MATCH(C$11,'HB_6-7'!$C$15:$BD$15,0)+MATCH(I$14,'HB_6-7'!$C$16:$T$16,0)+MATCH("Bestand",'HB_6-7'!$C$17:$H$17,0)+COLUMN()-12)</f>
        <v>0</v>
      </c>
      <c r="J26" s="97">
        <f>INDEX('HB_6-7'!$C$20:$TV$57,MATCH($A26,'HB_6-7'!$A$20:$A$57,0),MATCH($A$4,'HB_6-7'!$C$14:$TV$14,0)+MATCH(C$11,'HB_6-7'!$C$15:$BD$15,0)+MATCH(I$14,'HB_6-7'!$C$16:$T$16,0)+MATCH("Bestand",'HB_6-7'!$C$17:$H$17,0)+COLUMN()-12)</f>
        <v>1.3333333333333333</v>
      </c>
      <c r="K26" s="231">
        <f>INDEX('HB_6-7'!$C$20:$TV$57,MATCH($A26,'HB_6-7'!$A$20:$A$57,0),MATCH($A$4,'HB_6-7'!$C$14:$TV$14,0)+MATCH(C$11,'HB_6-7'!$C$15:$BD$15,0)+MATCH(I$14,'HB_6-7'!$C$16:$T$16,0)+MATCH("Bestand",'HB_6-7'!$C$17:$H$17,0)+COLUMN()-12)</f>
        <v>-57.894736842105267</v>
      </c>
      <c r="L26" s="232">
        <f>INDEX('HB_6-7'!$C$20:$TV$57,MATCH($A26,'HB_6-7'!$A$20:$A$57,0),MATCH($A$4,'HB_6-7'!$C$14:$TV$14,0)+MATCH(L$12,'HB_6-7'!$C$15:$BD$15,0)+MATCH(L$13,'HB_6-7'!$C$16:$T$16,0)+MATCH("Bestand",'HB_6-7'!$C$17:$H$17,0)+COLUMN()-15)</f>
        <v>232</v>
      </c>
      <c r="M26" s="97">
        <f>INDEX('HB_6-7'!$C$20:$TV$57,MATCH($A26,'HB_6-7'!$A$20:$A$57,0),MATCH($A$4,'HB_6-7'!$C$14:$TV$14,0)+MATCH(L$12,'HB_6-7'!$C$15:$BD$15,0)+MATCH(L$13,'HB_6-7'!$C$16:$T$16,0)+MATCH("Bestand",'HB_6-7'!$C$17:$H$17,0)+COLUMN()-15)</f>
        <v>210.66666666666666</v>
      </c>
      <c r="N26" s="137">
        <f>INDEX('HB_6-7'!$C$20:$TV$57,MATCH($A26,'HB_6-7'!$A$20:$A$57,0),MATCH($A$4,'HB_6-7'!$C$14:$TV$14,0)+MATCH(L$12,'HB_6-7'!$C$15:$BD$15,0)+MATCH(L$13,'HB_6-7'!$C$16:$T$16,0)+MATCH("Bestand",'HB_6-7'!$C$17:$H$17,0)+COLUMN()-15)</f>
        <v>-1.634241245136187</v>
      </c>
      <c r="O26" s="96">
        <f>INDEX('HB_6-7'!$C$20:$TV$57,MATCH($A26,'HB_6-7'!$A$20:$A$57,0),MATCH($A$4,'HB_6-7'!$C$14:$TV$14,0)+MATCH(L$12,'HB_6-7'!$C$15:$BD$15,0)+MATCH(O$14,'HB_6-7'!$C$16:$T$16,0)+MATCH("Bestand",'HB_6-7'!$C$17:$H$17,0)+COLUMN()-18)</f>
        <v>232</v>
      </c>
      <c r="P26" s="97">
        <f>INDEX('HB_6-7'!$C$20:$TV$57,MATCH($A26,'HB_6-7'!$A$20:$A$57,0),MATCH($A$4,'HB_6-7'!$C$14:$TV$14,0)+MATCH(L$12,'HB_6-7'!$C$15:$BD$15,0)+MATCH(O$14,'HB_6-7'!$C$16:$T$16,0)+MATCH("Bestand",'HB_6-7'!$C$17:$H$17,0)+COLUMN()-18)</f>
        <v>210.66666666666666</v>
      </c>
      <c r="Q26" s="137">
        <f>INDEX('HB_6-7'!$C$20:$TV$57,MATCH($A26,'HB_6-7'!$A$20:$A$57,0),MATCH($A$4,'HB_6-7'!$C$14:$TV$14,0)+MATCH(L$12,'HB_6-7'!$C$15:$BD$15,0)+MATCH(O$14,'HB_6-7'!$C$16:$T$16,0)+MATCH("Bestand",'HB_6-7'!$C$17:$H$17,0)+COLUMN()-18)</f>
        <v>-1.2885591565794612</v>
      </c>
      <c r="R26" s="96">
        <f>INDEX('HB_6-7'!$C$20:$TV$57,MATCH($A26,'HB_6-7'!$A$20:$A$57,0),MATCH($A$4,'HB_6-7'!$C$14:$TV$14,0)+MATCH(L$12,'HB_6-7'!$C$15:$BD$15,0)+MATCH(R$14,'HB_6-7'!$C$16:$T$16,0)+MATCH("Bestand",'HB_6-7'!$C$17:$H$17,0)+COLUMN()-21)</f>
        <v>0</v>
      </c>
      <c r="S26" s="97">
        <f>INDEX('HB_6-7'!$C$20:$TV$57,MATCH($A26,'HB_6-7'!$A$20:$A$57,0),MATCH($A$4,'HB_6-7'!$C$14:$TV$14,0)+MATCH(L$12,'HB_6-7'!$C$15:$BD$15,0)+MATCH(R$14,'HB_6-7'!$C$16:$T$16,0)+MATCH("Bestand",'HB_6-7'!$C$17:$H$17,0)+COLUMN()-21)</f>
        <v>0</v>
      </c>
      <c r="T26" s="231">
        <f>INDEX('HB_6-7'!$C$20:$TV$57,MATCH($A26,'HB_6-7'!$A$20:$A$57,0),MATCH($A$4,'HB_6-7'!$C$14:$TV$14,0)+MATCH(L$12,'HB_6-7'!$C$15:$BD$15,0)+MATCH(R$14,'HB_6-7'!$C$16:$T$16,0)+MATCH("Bestand",'HB_6-7'!$C$17:$H$17,0)+COLUMN()-21)</f>
        <v>-100</v>
      </c>
      <c r="U26" s="232">
        <f>INDEX('HB_6-7'!$C$20:$TV$57,MATCH($A26,'HB_6-7'!$A$20:$A$57,0),MATCH($A$4,'HB_6-7'!$C$14:$TV$14,0)+MATCH(U$12,'HB_6-7'!$C$15:$BD$15,0)+MATCH(U$13,'HB_6-7'!$C$16:$T$16,0)+MATCH("Bestand",'HB_6-7'!$C$17:$H$17,0)+COLUMN()-24)</f>
        <v>56</v>
      </c>
      <c r="V26" s="97">
        <f>INDEX('HB_6-7'!$C$20:$TV$57,MATCH($A26,'HB_6-7'!$A$20:$A$57,0),MATCH($A$4,'HB_6-7'!$C$14:$TV$14,0)+MATCH(U$12,'HB_6-7'!$C$15:$BD$15,0)+MATCH(U$13,'HB_6-7'!$C$16:$T$16,0)+MATCH("Bestand",'HB_6-7'!$C$17:$H$17,0)+COLUMN()-24)</f>
        <v>53</v>
      </c>
      <c r="W26" s="137">
        <f>INDEX('HB_6-7'!$C$20:$TV$57,MATCH($A26,'HB_6-7'!$A$20:$A$57,0),MATCH($A$4,'HB_6-7'!$C$14:$TV$14,0)+MATCH(U$12,'HB_6-7'!$C$15:$BD$15,0)+MATCH(U$13,'HB_6-7'!$C$16:$T$16,0)+MATCH("Bestand",'HB_6-7'!$C$17:$H$17,0)+COLUMN()-24)</f>
        <v>1.9230769230769231</v>
      </c>
      <c r="X26" s="96">
        <f>INDEX('HB_6-7'!$C$20:$TV$57,MATCH($A26,'HB_6-7'!$A$20:$A$57,0),MATCH($A$4,'HB_6-7'!$C$14:$TV$14,0)+MATCH(U$12,'HB_6-7'!$C$15:$BD$15,0)+MATCH(X$14,'HB_6-7'!$C$16:$T$16,0)+MATCH("Bestand",'HB_6-7'!$C$17:$H$17,0)+COLUMN()-27)</f>
        <v>56</v>
      </c>
      <c r="Y26" s="97">
        <f>INDEX('HB_6-7'!$C$20:$TV$57,MATCH($A26,'HB_6-7'!$A$20:$A$57,0),MATCH($A$4,'HB_6-7'!$C$14:$TV$14,0)+MATCH(U$12,'HB_6-7'!$C$15:$BD$15,0)+MATCH(X$14,'HB_6-7'!$C$16:$T$16,0)+MATCH("Bestand",'HB_6-7'!$C$17:$H$17,0)+COLUMN()-27)</f>
        <v>51.666666666666664</v>
      </c>
      <c r="Z26" s="137">
        <f>INDEX('HB_6-7'!$C$20:$TV$57,MATCH($A26,'HB_6-7'!$A$20:$A$57,0),MATCH($A$4,'HB_6-7'!$C$14:$TV$14,0)+MATCH(U$12,'HB_6-7'!$C$15:$BD$15,0)+MATCH(X$14,'HB_6-7'!$C$16:$T$16,0)+MATCH("Bestand",'HB_6-7'!$C$17:$H$17,0)+COLUMN()-27)</f>
        <v>4.2016806722689077</v>
      </c>
      <c r="AA26" s="96">
        <f>INDEX('HB_6-7'!$C$20:$TV$57,MATCH($A26,'HB_6-7'!$A$20:$A$57,0),MATCH($A$4,'HB_6-7'!$C$14:$TV$14,0)+MATCH(U$12,'HB_6-7'!$C$15:$BD$15,0)+MATCH(AA$14,'HB_6-7'!$C$16:$T$16,0)+MATCH("Bestand",'HB_6-7'!$C$17:$H$17,0)+COLUMN()-30)</f>
        <v>0</v>
      </c>
      <c r="AB26" s="97">
        <f>INDEX('HB_6-7'!$C$20:$TV$57,MATCH($A26,'HB_6-7'!$A$20:$A$57,0),MATCH($A$4,'HB_6-7'!$C$14:$TV$14,0)+MATCH(U$12,'HB_6-7'!$C$15:$BD$15,0)+MATCH(AA$14,'HB_6-7'!$C$16:$T$16,0)+MATCH("Bestand",'HB_6-7'!$C$17:$H$17,0)+COLUMN()-30)</f>
        <v>1.3333333333333333</v>
      </c>
      <c r="AC26" s="138">
        <f>INDEX('HB_6-7'!$C$20:$TV$57,MATCH($A26,'HB_6-7'!$A$20:$A$57,0),MATCH($A$4,'HB_6-7'!$C$14:$TV$14,0)+MATCH(U$12,'HB_6-7'!$C$15:$BD$15,0)+MATCH(AA$14,'HB_6-7'!$C$16:$T$16,0)+MATCH("Bestand",'HB_6-7'!$C$17:$H$17,0)+COLUMN()-30)</f>
        <v>-44.827586206896555</v>
      </c>
    </row>
    <row r="27" spans="1:29" ht="15" customHeight="1" x14ac:dyDescent="0.2">
      <c r="A27" s="323" t="s">
        <v>39</v>
      </c>
      <c r="B27" s="388"/>
      <c r="C27" s="97">
        <f>INDEX('HB_6-7'!$C$20:$TV$57,MATCH($A27,'HB_6-7'!$A$20:$A$57,0),MATCH($A$4,'HB_6-7'!$C$14:$TV$14,0)+MATCH(C$11,'HB_6-7'!$C$15:$BD$15,0)+MATCH(C$13,'HB_6-7'!$C$16:$T$16,0)+MATCH("Bestand",'HB_6-7'!$C$17:$H$17,0)+COLUMN()-6)</f>
        <v>0</v>
      </c>
      <c r="D27" s="97">
        <f>INDEX('HB_6-7'!$C$20:$TV$57,MATCH($A27,'HB_6-7'!$A$20:$A$57,0),MATCH($A$4,'HB_6-7'!$C$14:$TV$14,0)+MATCH(C$11,'HB_6-7'!$C$15:$BD$15,0)+MATCH(C$13,'HB_6-7'!$C$16:$T$16,0)+MATCH("Bestand",'HB_6-7'!$C$17:$H$17,0)+COLUMN()-6)</f>
        <v>0</v>
      </c>
      <c r="E27" s="137">
        <f>INDEX('HB_6-7'!$C$20:$TV$57,MATCH($A27,'HB_6-7'!$A$20:$A$57,0),MATCH($A$4,'HB_6-7'!$C$14:$TV$14,0)+MATCH(C$11,'HB_6-7'!$C$15:$BD$15,0)+MATCH(C$13,'HB_6-7'!$C$16:$T$16,0)+MATCH("Bestand",'HB_6-7'!$C$17:$H$17,0)+COLUMN()-6)</f>
        <v>-100</v>
      </c>
      <c r="F27" s="96">
        <f>INDEX('HB_6-7'!$C$20:$TV$57,MATCH($A27,'HB_6-7'!$A$20:$A$57,0),MATCH($A$4,'HB_6-7'!$C$14:$TV$14,0)+MATCH(C$11,'HB_6-7'!$C$15:$BD$15,0)+MATCH(F$14,'HB_6-7'!$C$16:$T$16,0)+MATCH("Bestand",'HB_6-7'!$C$17:$H$17,0)+COLUMN()-9)</f>
        <v>0</v>
      </c>
      <c r="G27" s="97">
        <f>INDEX('HB_6-7'!$C$20:$TV$57,MATCH($A27,'HB_6-7'!$A$20:$A$57,0),MATCH($A$4,'HB_6-7'!$C$14:$TV$14,0)+MATCH(C$11,'HB_6-7'!$C$15:$BD$15,0)+MATCH(F$14,'HB_6-7'!$C$16:$T$16,0)+MATCH("Bestand",'HB_6-7'!$C$17:$H$17,0)+COLUMN()-9)</f>
        <v>0</v>
      </c>
      <c r="H27" s="137">
        <f>INDEX('HB_6-7'!$C$20:$TV$57,MATCH($A27,'HB_6-7'!$A$20:$A$57,0),MATCH($A$4,'HB_6-7'!$C$14:$TV$14,0)+MATCH(C$11,'HB_6-7'!$C$15:$BD$15,0)+MATCH(F$14,'HB_6-7'!$C$16:$T$16,0)+MATCH("Bestand",'HB_6-7'!$C$17:$H$17,0)+COLUMN()-9)</f>
        <v>-100</v>
      </c>
      <c r="I27" s="96">
        <f>INDEX('HB_6-7'!$C$20:$TV$57,MATCH($A27,'HB_6-7'!$A$20:$A$57,0),MATCH($A$4,'HB_6-7'!$C$14:$TV$14,0)+MATCH(C$11,'HB_6-7'!$C$15:$BD$15,0)+MATCH(I$14,'HB_6-7'!$C$16:$T$16,0)+MATCH("Bestand",'HB_6-7'!$C$17:$H$17,0)+COLUMN()-12)</f>
        <v>0</v>
      </c>
      <c r="J27" s="97">
        <f>INDEX('HB_6-7'!$C$20:$TV$57,MATCH($A27,'HB_6-7'!$A$20:$A$57,0),MATCH($A$4,'HB_6-7'!$C$14:$TV$14,0)+MATCH(C$11,'HB_6-7'!$C$15:$BD$15,0)+MATCH(I$14,'HB_6-7'!$C$16:$T$16,0)+MATCH("Bestand",'HB_6-7'!$C$17:$H$17,0)+COLUMN()-12)</f>
        <v>0</v>
      </c>
      <c r="K27" s="231" t="str">
        <f>INDEX('HB_6-7'!$C$20:$TV$57,MATCH($A27,'HB_6-7'!$A$20:$A$57,0),MATCH($A$4,'HB_6-7'!$C$14:$TV$14,0)+MATCH(C$11,'HB_6-7'!$C$15:$BD$15,0)+MATCH(I$14,'HB_6-7'!$C$16:$T$16,0)+MATCH("Bestand",'HB_6-7'!$C$17:$H$17,0)+COLUMN()-12)</f>
        <v>x</v>
      </c>
      <c r="L27" s="232">
        <f>INDEX('HB_6-7'!$C$20:$TV$57,MATCH($A27,'HB_6-7'!$A$20:$A$57,0),MATCH($A$4,'HB_6-7'!$C$14:$TV$14,0)+MATCH(L$12,'HB_6-7'!$C$15:$BD$15,0)+MATCH(L$13,'HB_6-7'!$C$16:$T$16,0)+MATCH("Bestand",'HB_6-7'!$C$17:$H$17,0)+COLUMN()-15)</f>
        <v>0</v>
      </c>
      <c r="M27" s="97">
        <f>INDEX('HB_6-7'!$C$20:$TV$57,MATCH($A27,'HB_6-7'!$A$20:$A$57,0),MATCH($A$4,'HB_6-7'!$C$14:$TV$14,0)+MATCH(L$12,'HB_6-7'!$C$15:$BD$15,0)+MATCH(L$13,'HB_6-7'!$C$16:$T$16,0)+MATCH("Bestand",'HB_6-7'!$C$17:$H$17,0)+COLUMN()-15)</f>
        <v>0</v>
      </c>
      <c r="N27" s="137">
        <f>INDEX('HB_6-7'!$C$20:$TV$57,MATCH($A27,'HB_6-7'!$A$20:$A$57,0),MATCH($A$4,'HB_6-7'!$C$14:$TV$14,0)+MATCH(L$12,'HB_6-7'!$C$15:$BD$15,0)+MATCH(L$13,'HB_6-7'!$C$16:$T$16,0)+MATCH("Bestand",'HB_6-7'!$C$17:$H$17,0)+COLUMN()-15)</f>
        <v>-100</v>
      </c>
      <c r="O27" s="96">
        <f>INDEX('HB_6-7'!$C$20:$TV$57,MATCH($A27,'HB_6-7'!$A$20:$A$57,0),MATCH($A$4,'HB_6-7'!$C$14:$TV$14,0)+MATCH(L$12,'HB_6-7'!$C$15:$BD$15,0)+MATCH(O$14,'HB_6-7'!$C$16:$T$16,0)+MATCH("Bestand",'HB_6-7'!$C$17:$H$17,0)+COLUMN()-18)</f>
        <v>0</v>
      </c>
      <c r="P27" s="97">
        <f>INDEX('HB_6-7'!$C$20:$TV$57,MATCH($A27,'HB_6-7'!$A$20:$A$57,0),MATCH($A$4,'HB_6-7'!$C$14:$TV$14,0)+MATCH(L$12,'HB_6-7'!$C$15:$BD$15,0)+MATCH(O$14,'HB_6-7'!$C$16:$T$16,0)+MATCH("Bestand",'HB_6-7'!$C$17:$H$17,0)+COLUMN()-18)</f>
        <v>0</v>
      </c>
      <c r="Q27" s="137">
        <f>INDEX('HB_6-7'!$C$20:$TV$57,MATCH($A27,'HB_6-7'!$A$20:$A$57,0),MATCH($A$4,'HB_6-7'!$C$14:$TV$14,0)+MATCH(L$12,'HB_6-7'!$C$15:$BD$15,0)+MATCH(O$14,'HB_6-7'!$C$16:$T$16,0)+MATCH("Bestand",'HB_6-7'!$C$17:$H$17,0)+COLUMN()-18)</f>
        <v>-100</v>
      </c>
      <c r="R27" s="96">
        <f>INDEX('HB_6-7'!$C$20:$TV$57,MATCH($A27,'HB_6-7'!$A$20:$A$57,0),MATCH($A$4,'HB_6-7'!$C$14:$TV$14,0)+MATCH(L$12,'HB_6-7'!$C$15:$BD$15,0)+MATCH(R$14,'HB_6-7'!$C$16:$T$16,0)+MATCH("Bestand",'HB_6-7'!$C$17:$H$17,0)+COLUMN()-21)</f>
        <v>0</v>
      </c>
      <c r="S27" s="97">
        <f>INDEX('HB_6-7'!$C$20:$TV$57,MATCH($A27,'HB_6-7'!$A$20:$A$57,0),MATCH($A$4,'HB_6-7'!$C$14:$TV$14,0)+MATCH(L$12,'HB_6-7'!$C$15:$BD$15,0)+MATCH(R$14,'HB_6-7'!$C$16:$T$16,0)+MATCH("Bestand",'HB_6-7'!$C$17:$H$17,0)+COLUMN()-21)</f>
        <v>0</v>
      </c>
      <c r="T27" s="231" t="str">
        <f>INDEX('HB_6-7'!$C$20:$TV$57,MATCH($A27,'HB_6-7'!$A$20:$A$57,0),MATCH($A$4,'HB_6-7'!$C$14:$TV$14,0)+MATCH(L$12,'HB_6-7'!$C$15:$BD$15,0)+MATCH(R$14,'HB_6-7'!$C$16:$T$16,0)+MATCH("Bestand",'HB_6-7'!$C$17:$H$17,0)+COLUMN()-21)</f>
        <v>x</v>
      </c>
      <c r="U27" s="232">
        <f>INDEX('HB_6-7'!$C$20:$TV$57,MATCH($A27,'HB_6-7'!$A$20:$A$57,0),MATCH($A$4,'HB_6-7'!$C$14:$TV$14,0)+MATCH(U$12,'HB_6-7'!$C$15:$BD$15,0)+MATCH(U$13,'HB_6-7'!$C$16:$T$16,0)+MATCH("Bestand",'HB_6-7'!$C$17:$H$17,0)+COLUMN()-24)</f>
        <v>0</v>
      </c>
      <c r="V27" s="97">
        <f>INDEX('HB_6-7'!$C$20:$TV$57,MATCH($A27,'HB_6-7'!$A$20:$A$57,0),MATCH($A$4,'HB_6-7'!$C$14:$TV$14,0)+MATCH(U$12,'HB_6-7'!$C$15:$BD$15,0)+MATCH(U$13,'HB_6-7'!$C$16:$T$16,0)+MATCH("Bestand",'HB_6-7'!$C$17:$H$17,0)+COLUMN()-24)</f>
        <v>0</v>
      </c>
      <c r="W27" s="137">
        <f>INDEX('HB_6-7'!$C$20:$TV$57,MATCH($A27,'HB_6-7'!$A$20:$A$57,0),MATCH($A$4,'HB_6-7'!$C$14:$TV$14,0)+MATCH(U$12,'HB_6-7'!$C$15:$BD$15,0)+MATCH(U$13,'HB_6-7'!$C$16:$T$16,0)+MATCH("Bestand",'HB_6-7'!$C$17:$H$17,0)+COLUMN()-24)</f>
        <v>-100</v>
      </c>
      <c r="X27" s="96">
        <f>INDEX('HB_6-7'!$C$20:$TV$57,MATCH($A27,'HB_6-7'!$A$20:$A$57,0),MATCH($A$4,'HB_6-7'!$C$14:$TV$14,0)+MATCH(U$12,'HB_6-7'!$C$15:$BD$15,0)+MATCH(X$14,'HB_6-7'!$C$16:$T$16,0)+MATCH("Bestand",'HB_6-7'!$C$17:$H$17,0)+COLUMN()-27)</f>
        <v>0</v>
      </c>
      <c r="Y27" s="97">
        <f>INDEX('HB_6-7'!$C$20:$TV$57,MATCH($A27,'HB_6-7'!$A$20:$A$57,0),MATCH($A$4,'HB_6-7'!$C$14:$TV$14,0)+MATCH(U$12,'HB_6-7'!$C$15:$BD$15,0)+MATCH(X$14,'HB_6-7'!$C$16:$T$16,0)+MATCH("Bestand",'HB_6-7'!$C$17:$H$17,0)+COLUMN()-27)</f>
        <v>0</v>
      </c>
      <c r="Z27" s="137">
        <f>INDEX('HB_6-7'!$C$20:$TV$57,MATCH($A27,'HB_6-7'!$A$20:$A$57,0),MATCH($A$4,'HB_6-7'!$C$14:$TV$14,0)+MATCH(U$12,'HB_6-7'!$C$15:$BD$15,0)+MATCH(X$14,'HB_6-7'!$C$16:$T$16,0)+MATCH("Bestand",'HB_6-7'!$C$17:$H$17,0)+COLUMN()-27)</f>
        <v>-100</v>
      </c>
      <c r="AA27" s="96">
        <f>INDEX('HB_6-7'!$C$20:$TV$57,MATCH($A27,'HB_6-7'!$A$20:$A$57,0),MATCH($A$4,'HB_6-7'!$C$14:$TV$14,0)+MATCH(U$12,'HB_6-7'!$C$15:$BD$15,0)+MATCH(AA$14,'HB_6-7'!$C$16:$T$16,0)+MATCH("Bestand",'HB_6-7'!$C$17:$H$17,0)+COLUMN()-30)</f>
        <v>0</v>
      </c>
      <c r="AB27" s="97">
        <f>INDEX('HB_6-7'!$C$20:$TV$57,MATCH($A27,'HB_6-7'!$A$20:$A$57,0),MATCH($A$4,'HB_6-7'!$C$14:$TV$14,0)+MATCH(U$12,'HB_6-7'!$C$15:$BD$15,0)+MATCH(AA$14,'HB_6-7'!$C$16:$T$16,0)+MATCH("Bestand",'HB_6-7'!$C$17:$H$17,0)+COLUMN()-30)</f>
        <v>0</v>
      </c>
      <c r="AC27" s="138" t="str">
        <f>INDEX('HB_6-7'!$C$20:$TV$57,MATCH($A27,'HB_6-7'!$A$20:$A$57,0),MATCH($A$4,'HB_6-7'!$C$14:$TV$14,0)+MATCH(U$12,'HB_6-7'!$C$15:$BD$15,0)+MATCH(AA$14,'HB_6-7'!$C$16:$T$16,0)+MATCH("Bestand",'HB_6-7'!$C$17:$H$17,0)+COLUMN()-30)</f>
        <v>X</v>
      </c>
    </row>
    <row r="28" spans="1:29" ht="15" customHeight="1" x14ac:dyDescent="0.2">
      <c r="A28" s="323" t="s">
        <v>40</v>
      </c>
      <c r="B28" s="388"/>
      <c r="C28" s="97">
        <f>INDEX('HB_6-7'!$C$20:$TV$57,MATCH($A28,'HB_6-7'!$A$20:$A$57,0),MATCH($A$4,'HB_6-7'!$C$14:$TV$14,0)+MATCH(C$11,'HB_6-7'!$C$15:$BD$15,0)+MATCH(C$13,'HB_6-7'!$C$16:$T$16,0)+MATCH("Bestand",'HB_6-7'!$C$17:$H$17,0)+COLUMN()-6)</f>
        <v>973</v>
      </c>
      <c r="D28" s="97">
        <f>INDEX('HB_6-7'!$C$20:$TV$57,MATCH($A28,'HB_6-7'!$A$20:$A$57,0),MATCH($A$4,'HB_6-7'!$C$14:$TV$14,0)+MATCH(C$11,'HB_6-7'!$C$15:$BD$15,0)+MATCH(C$13,'HB_6-7'!$C$16:$T$16,0)+MATCH("Bestand",'HB_6-7'!$C$17:$H$17,0)+COLUMN()-6)</f>
        <v>995.33333333333337</v>
      </c>
      <c r="E28" s="137">
        <f>INDEX('HB_6-7'!$C$20:$TV$57,MATCH($A28,'HB_6-7'!$A$20:$A$57,0),MATCH($A$4,'HB_6-7'!$C$14:$TV$14,0)+MATCH(C$11,'HB_6-7'!$C$15:$BD$15,0)+MATCH(C$13,'HB_6-7'!$C$16:$T$16,0)+MATCH("Bestand",'HB_6-7'!$C$17:$H$17,0)+COLUMN()-6)</f>
        <v>-11.315711315711315</v>
      </c>
      <c r="F28" s="96">
        <f>INDEX('HB_6-7'!$C$20:$TV$57,MATCH($A28,'HB_6-7'!$A$20:$A$57,0),MATCH($A$4,'HB_6-7'!$C$14:$TV$14,0)+MATCH(C$11,'HB_6-7'!$C$15:$BD$15,0)+MATCH(F$14,'HB_6-7'!$C$16:$T$16,0)+MATCH("Bestand",'HB_6-7'!$C$17:$H$17,0)+COLUMN()-9)</f>
        <v>952</v>
      </c>
      <c r="G28" s="97">
        <f>INDEX('HB_6-7'!$C$20:$TV$57,MATCH($A28,'HB_6-7'!$A$20:$A$57,0),MATCH($A$4,'HB_6-7'!$C$14:$TV$14,0)+MATCH(C$11,'HB_6-7'!$C$15:$BD$15,0)+MATCH(F$14,'HB_6-7'!$C$16:$T$16,0)+MATCH("Bestand",'HB_6-7'!$C$17:$H$17,0)+COLUMN()-9)</f>
        <v>974.16666666666663</v>
      </c>
      <c r="H28" s="137">
        <f>INDEX('HB_6-7'!$C$20:$TV$57,MATCH($A28,'HB_6-7'!$A$20:$A$57,0),MATCH($A$4,'HB_6-7'!$C$14:$TV$14,0)+MATCH(C$11,'HB_6-7'!$C$15:$BD$15,0)+MATCH(F$14,'HB_6-7'!$C$16:$T$16,0)+MATCH("Bestand",'HB_6-7'!$C$17:$H$17,0)+COLUMN()-9)</f>
        <v>-11.129694389539303</v>
      </c>
      <c r="I28" s="96">
        <f>INDEX('HB_6-7'!$C$20:$TV$57,MATCH($A28,'HB_6-7'!$A$20:$A$57,0),MATCH($A$4,'HB_6-7'!$C$14:$TV$14,0)+MATCH(C$11,'HB_6-7'!$C$15:$BD$15,0)+MATCH(I$14,'HB_6-7'!$C$16:$T$16,0)+MATCH("Bestand",'HB_6-7'!$C$17:$H$17,0)+COLUMN()-12)</f>
        <v>21</v>
      </c>
      <c r="J28" s="97">
        <f>INDEX('HB_6-7'!$C$20:$TV$57,MATCH($A28,'HB_6-7'!$A$20:$A$57,0),MATCH($A$4,'HB_6-7'!$C$14:$TV$14,0)+MATCH(C$11,'HB_6-7'!$C$15:$BD$15,0)+MATCH(I$14,'HB_6-7'!$C$16:$T$16,0)+MATCH("Bestand",'HB_6-7'!$C$17:$H$17,0)+COLUMN()-12)</f>
        <v>21.166666666666668</v>
      </c>
      <c r="K28" s="231">
        <f>INDEX('HB_6-7'!$C$20:$TV$57,MATCH($A28,'HB_6-7'!$A$20:$A$57,0),MATCH($A$4,'HB_6-7'!$C$14:$TV$14,0)+MATCH(C$11,'HB_6-7'!$C$15:$BD$15,0)+MATCH(I$14,'HB_6-7'!$C$16:$T$16,0)+MATCH("Bestand",'HB_6-7'!$C$17:$H$17,0)+COLUMN()-12)</f>
        <v>-19.108280254777071</v>
      </c>
      <c r="L28" s="232">
        <f>INDEX('HB_6-7'!$C$20:$TV$57,MATCH($A28,'HB_6-7'!$A$20:$A$57,0),MATCH($A$4,'HB_6-7'!$C$14:$TV$14,0)+MATCH(L$12,'HB_6-7'!$C$15:$BD$15,0)+MATCH(L$13,'HB_6-7'!$C$16:$T$16,0)+MATCH("Bestand",'HB_6-7'!$C$17:$H$17,0)+COLUMN()-15)</f>
        <v>717</v>
      </c>
      <c r="M28" s="97">
        <f>INDEX('HB_6-7'!$C$20:$TV$57,MATCH($A28,'HB_6-7'!$A$20:$A$57,0),MATCH($A$4,'HB_6-7'!$C$14:$TV$14,0)+MATCH(L$12,'HB_6-7'!$C$15:$BD$15,0)+MATCH(L$13,'HB_6-7'!$C$16:$T$16,0)+MATCH("Bestand",'HB_6-7'!$C$17:$H$17,0)+COLUMN()-15)</f>
        <v>722.66666666666663</v>
      </c>
      <c r="N28" s="137">
        <f>INDEX('HB_6-7'!$C$20:$TV$57,MATCH($A28,'HB_6-7'!$A$20:$A$57,0),MATCH($A$4,'HB_6-7'!$C$14:$TV$14,0)+MATCH(L$12,'HB_6-7'!$C$15:$BD$15,0)+MATCH(L$13,'HB_6-7'!$C$16:$T$16,0)+MATCH("Bestand",'HB_6-7'!$C$17:$H$17,0)+COLUMN()-15)</f>
        <v>-8.8213647355693414</v>
      </c>
      <c r="O28" s="96">
        <f>INDEX('HB_6-7'!$C$20:$TV$57,MATCH($A28,'HB_6-7'!$A$20:$A$57,0),MATCH($A$4,'HB_6-7'!$C$14:$TV$14,0)+MATCH(L$12,'HB_6-7'!$C$15:$BD$15,0)+MATCH(O$14,'HB_6-7'!$C$16:$T$16,0)+MATCH("Bestand",'HB_6-7'!$C$17:$H$17,0)+COLUMN()-18)</f>
        <v>714</v>
      </c>
      <c r="P28" s="97">
        <f>INDEX('HB_6-7'!$C$20:$TV$57,MATCH($A28,'HB_6-7'!$A$20:$A$57,0),MATCH($A$4,'HB_6-7'!$C$14:$TV$14,0)+MATCH(L$12,'HB_6-7'!$C$15:$BD$15,0)+MATCH(O$14,'HB_6-7'!$C$16:$T$16,0)+MATCH("Bestand",'HB_6-7'!$C$17:$H$17,0)+COLUMN()-18)</f>
        <v>719.41666666666663</v>
      </c>
      <c r="Q28" s="137">
        <f>INDEX('HB_6-7'!$C$20:$TV$57,MATCH($A28,'HB_6-7'!$A$20:$A$57,0),MATCH($A$4,'HB_6-7'!$C$14:$TV$14,0)+MATCH(L$12,'HB_6-7'!$C$15:$BD$15,0)+MATCH(O$14,'HB_6-7'!$C$16:$T$16,0)+MATCH("Bestand",'HB_6-7'!$C$17:$H$17,0)+COLUMN()-18)</f>
        <v>-8.6938127974616606</v>
      </c>
      <c r="R28" s="96">
        <f>INDEX('HB_6-7'!$C$20:$TV$57,MATCH($A28,'HB_6-7'!$A$20:$A$57,0),MATCH($A$4,'HB_6-7'!$C$14:$TV$14,0)+MATCH(L$12,'HB_6-7'!$C$15:$BD$15,0)+MATCH(R$14,'HB_6-7'!$C$16:$T$16,0)+MATCH("Bestand",'HB_6-7'!$C$17:$H$17,0)+COLUMN()-21)</f>
        <v>3</v>
      </c>
      <c r="S28" s="97">
        <f>INDEX('HB_6-7'!$C$20:$TV$57,MATCH($A28,'HB_6-7'!$A$20:$A$57,0),MATCH($A$4,'HB_6-7'!$C$14:$TV$14,0)+MATCH(L$12,'HB_6-7'!$C$15:$BD$15,0)+MATCH(R$14,'HB_6-7'!$C$16:$T$16,0)+MATCH("Bestand",'HB_6-7'!$C$17:$H$17,0)+COLUMN()-21)</f>
        <v>3.25</v>
      </c>
      <c r="T28" s="231">
        <f>INDEX('HB_6-7'!$C$20:$TV$57,MATCH($A28,'HB_6-7'!$A$20:$A$57,0),MATCH($A$4,'HB_6-7'!$C$14:$TV$14,0)+MATCH(L$12,'HB_6-7'!$C$15:$BD$15,0)+MATCH(R$14,'HB_6-7'!$C$16:$T$16,0)+MATCH("Bestand",'HB_6-7'!$C$17:$H$17,0)+COLUMN()-21)</f>
        <v>-30.357142857142854</v>
      </c>
      <c r="U28" s="232">
        <f>INDEX('HB_6-7'!$C$20:$TV$57,MATCH($A28,'HB_6-7'!$A$20:$A$57,0),MATCH($A$4,'HB_6-7'!$C$14:$TV$14,0)+MATCH(U$12,'HB_6-7'!$C$15:$BD$15,0)+MATCH(U$13,'HB_6-7'!$C$16:$T$16,0)+MATCH("Bestand",'HB_6-7'!$C$17:$H$17,0)+COLUMN()-24)</f>
        <v>256</v>
      </c>
      <c r="V28" s="97">
        <f>INDEX('HB_6-7'!$C$20:$TV$57,MATCH($A28,'HB_6-7'!$A$20:$A$57,0),MATCH($A$4,'HB_6-7'!$C$14:$TV$14,0)+MATCH(U$12,'HB_6-7'!$C$15:$BD$15,0)+MATCH(U$13,'HB_6-7'!$C$16:$T$16,0)+MATCH("Bestand",'HB_6-7'!$C$17:$H$17,0)+COLUMN()-24)</f>
        <v>272.66666666666669</v>
      </c>
      <c r="W28" s="137">
        <f>INDEX('HB_6-7'!$C$20:$TV$57,MATCH($A28,'HB_6-7'!$A$20:$A$57,0),MATCH($A$4,'HB_6-7'!$C$14:$TV$14,0)+MATCH(U$12,'HB_6-7'!$C$15:$BD$15,0)+MATCH(U$13,'HB_6-7'!$C$16:$T$16,0)+MATCH("Bestand",'HB_6-7'!$C$17:$H$17,0)+COLUMN()-24)</f>
        <v>-17.311094263330805</v>
      </c>
      <c r="X28" s="96">
        <f>INDEX('HB_6-7'!$C$20:$TV$57,MATCH($A28,'HB_6-7'!$A$20:$A$57,0),MATCH($A$4,'HB_6-7'!$C$14:$TV$14,0)+MATCH(U$12,'HB_6-7'!$C$15:$BD$15,0)+MATCH(X$14,'HB_6-7'!$C$16:$T$16,0)+MATCH("Bestand",'HB_6-7'!$C$17:$H$17,0)+COLUMN()-27)</f>
        <v>238</v>
      </c>
      <c r="Y28" s="97">
        <f>INDEX('HB_6-7'!$C$20:$TV$57,MATCH($A28,'HB_6-7'!$A$20:$A$57,0),MATCH($A$4,'HB_6-7'!$C$14:$TV$14,0)+MATCH(U$12,'HB_6-7'!$C$15:$BD$15,0)+MATCH(X$14,'HB_6-7'!$C$16:$T$16,0)+MATCH("Bestand",'HB_6-7'!$C$17:$H$17,0)+COLUMN()-27)</f>
        <v>254.75</v>
      </c>
      <c r="Z28" s="137">
        <f>INDEX('HB_6-7'!$C$20:$TV$57,MATCH($A28,'HB_6-7'!$A$20:$A$57,0),MATCH($A$4,'HB_6-7'!$C$14:$TV$14,0)+MATCH(U$12,'HB_6-7'!$C$15:$BD$15,0)+MATCH(X$14,'HB_6-7'!$C$16:$T$16,0)+MATCH("Bestand",'HB_6-7'!$C$17:$H$17,0)+COLUMN()-27)</f>
        <v>-17.356042173560422</v>
      </c>
      <c r="AA28" s="96">
        <f>INDEX('HB_6-7'!$C$20:$TV$57,MATCH($A28,'HB_6-7'!$A$20:$A$57,0),MATCH($A$4,'HB_6-7'!$C$14:$TV$14,0)+MATCH(U$12,'HB_6-7'!$C$15:$BD$15,0)+MATCH(AA$14,'HB_6-7'!$C$16:$T$16,0)+MATCH("Bestand",'HB_6-7'!$C$17:$H$17,0)+COLUMN()-30)</f>
        <v>18</v>
      </c>
      <c r="AB28" s="97">
        <f>INDEX('HB_6-7'!$C$20:$TV$57,MATCH($A28,'HB_6-7'!$A$20:$A$57,0),MATCH($A$4,'HB_6-7'!$C$14:$TV$14,0)+MATCH(U$12,'HB_6-7'!$C$15:$BD$15,0)+MATCH(AA$14,'HB_6-7'!$C$16:$T$16,0)+MATCH("Bestand",'HB_6-7'!$C$17:$H$17,0)+COLUMN()-30)</f>
        <v>17.916666666666668</v>
      </c>
      <c r="AC28" s="138">
        <f>INDEX('HB_6-7'!$C$20:$TV$57,MATCH($A28,'HB_6-7'!$A$20:$A$57,0),MATCH($A$4,'HB_6-7'!$C$14:$TV$14,0)+MATCH(U$12,'HB_6-7'!$C$15:$BD$15,0)+MATCH(AA$14,'HB_6-7'!$C$16:$T$16,0)+MATCH("Bestand",'HB_6-7'!$C$17:$H$17,0)+COLUMN()-30)</f>
        <v>-16.666666666666664</v>
      </c>
    </row>
    <row r="29" spans="1:29" ht="15" customHeight="1" x14ac:dyDescent="0.2">
      <c r="A29" s="323" t="s">
        <v>312</v>
      </c>
      <c r="B29" s="389" t="s">
        <v>315</v>
      </c>
      <c r="C29" s="97">
        <f>INDEX('HB_6-7'!$C$20:$TV$57,MATCH($A29,'HB_6-7'!$A$20:$A$57,0),MATCH($A$4,'HB_6-7'!$C$14:$TV$14,0)+MATCH(C$11,'HB_6-7'!$C$15:$BD$15,0)+MATCH(C$13,'HB_6-7'!$C$16:$T$16,0)+MATCH("Bestand",'HB_6-7'!$C$17:$H$17,0)+COLUMN()-6)</f>
        <v>1261</v>
      </c>
      <c r="D29" s="97">
        <f>INDEX('HB_6-7'!$C$20:$TV$57,MATCH($A29,'HB_6-7'!$A$20:$A$57,0),MATCH($A$4,'HB_6-7'!$C$14:$TV$14,0)+MATCH(C$11,'HB_6-7'!$C$15:$BD$15,0)+MATCH(C$13,'HB_6-7'!$C$16:$T$16,0)+MATCH("Bestand",'HB_6-7'!$C$17:$H$17,0)+COLUMN()-6)</f>
        <v>1248.4166666666667</v>
      </c>
      <c r="E29" s="137">
        <f>INDEX('HB_6-7'!$C$20:$TV$57,MATCH($A29,'HB_6-7'!$A$20:$A$57,0),MATCH($A$4,'HB_6-7'!$C$14:$TV$14,0)+MATCH(C$11,'HB_6-7'!$C$15:$BD$15,0)+MATCH(C$13,'HB_6-7'!$C$16:$T$16,0)+MATCH("Bestand",'HB_6-7'!$C$17:$H$17,0)+COLUMN()-6)</f>
        <v>1.5661016949152542</v>
      </c>
      <c r="F29" s="96">
        <f>INDEX('HB_6-7'!$C$20:$TV$57,MATCH($A29,'HB_6-7'!$A$20:$A$57,0),MATCH($A$4,'HB_6-7'!$C$14:$TV$14,0)+MATCH(C$11,'HB_6-7'!$C$15:$BD$15,0)+MATCH(F$14,'HB_6-7'!$C$16:$T$16,0)+MATCH("Bestand",'HB_6-7'!$C$17:$H$17,0)+COLUMN()-9)</f>
        <v>1234</v>
      </c>
      <c r="G29" s="97">
        <f>INDEX('HB_6-7'!$C$20:$TV$57,MATCH($A29,'HB_6-7'!$A$20:$A$57,0),MATCH($A$4,'HB_6-7'!$C$14:$TV$14,0)+MATCH(C$11,'HB_6-7'!$C$15:$BD$15,0)+MATCH(F$14,'HB_6-7'!$C$16:$T$16,0)+MATCH("Bestand",'HB_6-7'!$C$17:$H$17,0)+COLUMN()-9)</f>
        <v>1220.5833333333333</v>
      </c>
      <c r="H29" s="137">
        <f>INDEX('HB_6-7'!$C$20:$TV$57,MATCH($A29,'HB_6-7'!$A$20:$A$57,0),MATCH($A$4,'HB_6-7'!$C$14:$TV$14,0)+MATCH(C$11,'HB_6-7'!$C$15:$BD$15,0)+MATCH(F$14,'HB_6-7'!$C$16:$T$16,0)+MATCH("Bestand",'HB_6-7'!$C$17:$H$17,0)+COLUMN()-9)</f>
        <v>0.85381808166356821</v>
      </c>
      <c r="I29" s="96">
        <f>INDEX('HB_6-7'!$C$20:$TV$57,MATCH($A29,'HB_6-7'!$A$20:$A$57,0),MATCH($A$4,'HB_6-7'!$C$14:$TV$14,0)+MATCH(C$11,'HB_6-7'!$C$15:$BD$15,0)+MATCH(I$14,'HB_6-7'!$C$16:$T$16,0)+MATCH("Bestand",'HB_6-7'!$C$17:$H$17,0)+COLUMN()-12)</f>
        <v>27</v>
      </c>
      <c r="J29" s="97">
        <f>INDEX('HB_6-7'!$C$20:$TV$57,MATCH($A29,'HB_6-7'!$A$20:$A$57,0),MATCH($A$4,'HB_6-7'!$C$14:$TV$14,0)+MATCH(C$11,'HB_6-7'!$C$15:$BD$15,0)+MATCH(I$14,'HB_6-7'!$C$16:$T$16,0)+MATCH("Bestand",'HB_6-7'!$C$17:$H$17,0)+COLUMN()-12)</f>
        <v>27.833333333333332</v>
      </c>
      <c r="K29" s="231">
        <f>INDEX('HB_6-7'!$C$20:$TV$57,MATCH($A29,'HB_6-7'!$A$20:$A$57,0),MATCH($A$4,'HB_6-7'!$C$14:$TV$14,0)+MATCH(C$11,'HB_6-7'!$C$15:$BD$15,0)+MATCH(I$14,'HB_6-7'!$C$16:$T$16,0)+MATCH("Bestand",'HB_6-7'!$C$17:$H$17,0)+COLUMN()-12)</f>
        <v>47.136563876651984</v>
      </c>
      <c r="L29" s="232">
        <f>INDEX('HB_6-7'!$C$20:$TV$57,MATCH($A29,'HB_6-7'!$A$20:$A$57,0),MATCH($A$4,'HB_6-7'!$C$14:$TV$14,0)+MATCH(L$12,'HB_6-7'!$C$15:$BD$15,0)+MATCH(L$13,'HB_6-7'!$C$16:$T$16,0)+MATCH("Bestand",'HB_6-7'!$C$17:$H$17,0)+COLUMN()-15)</f>
        <v>1173</v>
      </c>
      <c r="M29" s="97">
        <f>INDEX('HB_6-7'!$C$20:$TV$57,MATCH($A29,'HB_6-7'!$A$20:$A$57,0),MATCH($A$4,'HB_6-7'!$C$14:$TV$14,0)+MATCH(L$12,'HB_6-7'!$C$15:$BD$15,0)+MATCH(L$13,'HB_6-7'!$C$16:$T$16,0)+MATCH("Bestand",'HB_6-7'!$C$17:$H$17,0)+COLUMN()-15)</f>
        <v>1158.75</v>
      </c>
      <c r="N29" s="137">
        <f>INDEX('HB_6-7'!$C$20:$TV$57,MATCH($A29,'HB_6-7'!$A$20:$A$57,0),MATCH($A$4,'HB_6-7'!$C$14:$TV$14,0)+MATCH(L$12,'HB_6-7'!$C$15:$BD$15,0)+MATCH(L$13,'HB_6-7'!$C$16:$T$16,0)+MATCH("Bestand",'HB_6-7'!$C$17:$H$17,0)+COLUMN()-15)</f>
        <v>0.70249130938586324</v>
      </c>
      <c r="O29" s="96" t="str">
        <f>INDEX('HB_6-7'!$C$20:$TV$57,MATCH($A29,'HB_6-7'!$A$20:$A$57,0),MATCH($A$4,'HB_6-7'!$C$14:$TV$14,0)+MATCH(L$12,'HB_6-7'!$C$15:$BD$15,0)+MATCH(O$14,'HB_6-7'!$C$16:$T$16,0)+MATCH("Bestand",'HB_6-7'!$C$17:$H$17,0)+COLUMN()-18)</f>
        <v>*</v>
      </c>
      <c r="P29" s="97">
        <f>INDEX('HB_6-7'!$C$20:$TV$57,MATCH($A29,'HB_6-7'!$A$20:$A$57,0),MATCH($A$4,'HB_6-7'!$C$14:$TV$14,0)+MATCH(L$12,'HB_6-7'!$C$15:$BD$15,0)+MATCH(O$14,'HB_6-7'!$C$16:$T$16,0)+MATCH("Bestand",'HB_6-7'!$C$17:$H$17,0)+COLUMN()-18)</f>
        <v>1135.5</v>
      </c>
      <c r="Q29" s="137">
        <f>INDEX('HB_6-7'!$C$20:$TV$57,MATCH($A29,'HB_6-7'!$A$20:$A$57,0),MATCH($A$4,'HB_6-7'!$C$14:$TV$14,0)+MATCH(L$12,'HB_6-7'!$C$15:$BD$15,0)+MATCH(O$14,'HB_6-7'!$C$16:$T$16,0)+MATCH("Bestand",'HB_6-7'!$C$17:$H$17,0)+COLUMN()-18)</f>
        <v>-0.11728485559302154</v>
      </c>
      <c r="R29" s="96" t="str">
        <f>INDEX('HB_6-7'!$C$20:$TV$57,MATCH($A29,'HB_6-7'!$A$20:$A$57,0),MATCH($A$4,'HB_6-7'!$C$14:$TV$14,0)+MATCH(L$12,'HB_6-7'!$C$15:$BD$15,0)+MATCH(R$14,'HB_6-7'!$C$16:$T$16,0)+MATCH("Bestand",'HB_6-7'!$C$17:$H$17,0)+COLUMN()-21)</f>
        <v>*</v>
      </c>
      <c r="S29" s="97">
        <f>INDEX('HB_6-7'!$C$20:$TV$57,MATCH($A29,'HB_6-7'!$A$20:$A$57,0),MATCH($A$4,'HB_6-7'!$C$14:$TV$14,0)+MATCH(L$12,'HB_6-7'!$C$15:$BD$15,0)+MATCH(R$14,'HB_6-7'!$C$16:$T$16,0)+MATCH("Bestand",'HB_6-7'!$C$17:$H$17,0)+COLUMN()-21)</f>
        <v>23.25</v>
      </c>
      <c r="T29" s="231">
        <f>INDEX('HB_6-7'!$C$20:$TV$57,MATCH($A29,'HB_6-7'!$A$20:$A$57,0),MATCH($A$4,'HB_6-7'!$C$14:$TV$14,0)+MATCH(L$12,'HB_6-7'!$C$15:$BD$15,0)+MATCH(R$14,'HB_6-7'!$C$16:$T$16,0)+MATCH("Bestand",'HB_6-7'!$C$17:$H$17,0)+COLUMN()-21)</f>
        <v>68.07228915662651</v>
      </c>
      <c r="U29" s="232">
        <f>INDEX('HB_6-7'!$C$20:$TV$57,MATCH($A29,'HB_6-7'!$A$20:$A$57,0),MATCH($A$4,'HB_6-7'!$C$14:$TV$14,0)+MATCH(U$12,'HB_6-7'!$C$15:$BD$15,0)+MATCH(U$13,'HB_6-7'!$C$16:$T$16,0)+MATCH("Bestand",'HB_6-7'!$C$17:$H$17,0)+COLUMN()-24)</f>
        <v>88</v>
      </c>
      <c r="V29" s="97">
        <f>INDEX('HB_6-7'!$C$20:$TV$57,MATCH($A29,'HB_6-7'!$A$20:$A$57,0),MATCH($A$4,'HB_6-7'!$C$14:$TV$14,0)+MATCH(U$12,'HB_6-7'!$C$15:$BD$15,0)+MATCH(U$13,'HB_6-7'!$C$16:$T$16,0)+MATCH("Bestand",'HB_6-7'!$C$17:$H$17,0)+COLUMN()-24)</f>
        <v>89.666666666666671</v>
      </c>
      <c r="W29" s="137">
        <f>INDEX('HB_6-7'!$C$20:$TV$57,MATCH($A29,'HB_6-7'!$A$20:$A$57,0),MATCH($A$4,'HB_6-7'!$C$14:$TV$14,0)+MATCH(U$12,'HB_6-7'!$C$15:$BD$15,0)+MATCH(U$13,'HB_6-7'!$C$16:$T$16,0)+MATCH("Bestand",'HB_6-7'!$C$17:$H$17,0)+COLUMN()-24)</f>
        <v>14.225053078556263</v>
      </c>
      <c r="X29" s="96" t="str">
        <f>INDEX('HB_6-7'!$C$20:$TV$57,MATCH($A29,'HB_6-7'!$A$20:$A$57,0),MATCH($A$4,'HB_6-7'!$C$14:$TV$14,0)+MATCH(U$12,'HB_6-7'!$C$15:$BD$15,0)+MATCH(X$14,'HB_6-7'!$C$16:$T$16,0)+MATCH("Bestand",'HB_6-7'!$C$17:$H$17,0)+COLUMN()-27)</f>
        <v>*</v>
      </c>
      <c r="Y29" s="97">
        <f>INDEX('HB_6-7'!$C$20:$TV$57,MATCH($A29,'HB_6-7'!$A$20:$A$57,0),MATCH($A$4,'HB_6-7'!$C$14:$TV$14,0)+MATCH(U$12,'HB_6-7'!$C$15:$BD$15,0)+MATCH(X$14,'HB_6-7'!$C$16:$T$16,0)+MATCH("Bestand",'HB_6-7'!$C$17:$H$17,0)+COLUMN()-27)</f>
        <v>85.083333333333329</v>
      </c>
      <c r="Z29" s="137">
        <f>INDEX('HB_6-7'!$C$20:$TV$57,MATCH($A29,'HB_6-7'!$A$20:$A$57,0),MATCH($A$4,'HB_6-7'!$C$14:$TV$14,0)+MATCH(U$12,'HB_6-7'!$C$15:$BD$15,0)+MATCH(X$14,'HB_6-7'!$C$16:$T$16,0)+MATCH("Bestand",'HB_6-7'!$C$17:$H$17,0)+COLUMN()-27)</f>
        <v>15.891032917139613</v>
      </c>
      <c r="AA29" s="96" t="str">
        <f>INDEX('HB_6-7'!$C$20:$TV$57,MATCH($A29,'HB_6-7'!$A$20:$A$57,0),MATCH($A$4,'HB_6-7'!$C$14:$TV$14,0)+MATCH(U$12,'HB_6-7'!$C$15:$BD$15,0)+MATCH(AA$14,'HB_6-7'!$C$16:$T$16,0)+MATCH("Bestand",'HB_6-7'!$C$17:$H$17,0)+COLUMN()-30)</f>
        <v>*</v>
      </c>
      <c r="AB29" s="97">
        <f>INDEX('HB_6-7'!$C$20:$TV$57,MATCH($A29,'HB_6-7'!$A$20:$A$57,0),MATCH($A$4,'HB_6-7'!$C$14:$TV$14,0)+MATCH(U$12,'HB_6-7'!$C$15:$BD$15,0)+MATCH(AA$14,'HB_6-7'!$C$16:$T$16,0)+MATCH("Bestand",'HB_6-7'!$C$17:$H$17,0)+COLUMN()-30)</f>
        <v>4.583333333333333</v>
      </c>
      <c r="AC29" s="138">
        <f>INDEX('HB_6-7'!$C$20:$TV$57,MATCH($A29,'HB_6-7'!$A$20:$A$57,0),MATCH($A$4,'HB_6-7'!$C$14:$TV$14,0)+MATCH(U$12,'HB_6-7'!$C$15:$BD$15,0)+MATCH(AA$14,'HB_6-7'!$C$16:$T$16,0)+MATCH("Bestand",'HB_6-7'!$C$17:$H$17,0)+COLUMN()-30)</f>
        <v>-9.8360655737704921</v>
      </c>
    </row>
    <row r="30" spans="1:29" ht="15" customHeight="1" x14ac:dyDescent="0.2">
      <c r="A30" s="323" t="s">
        <v>313</v>
      </c>
      <c r="B30" s="389" t="s">
        <v>315</v>
      </c>
      <c r="C30" s="97">
        <f>INDEX('HB_6-7'!$C$20:$TV$57,MATCH($A30,'HB_6-7'!$A$20:$A$57,0),MATCH($A$4,'HB_6-7'!$C$14:$TV$14,0)+MATCH(C$11,'HB_6-7'!$C$15:$BD$15,0)+MATCH(C$13,'HB_6-7'!$C$16:$T$16,0)+MATCH("Bestand",'HB_6-7'!$C$17:$H$17,0)+COLUMN()-6)</f>
        <v>0</v>
      </c>
      <c r="D30" s="97">
        <f>INDEX('HB_6-7'!$C$20:$TV$57,MATCH($A30,'HB_6-7'!$A$20:$A$57,0),MATCH($A$4,'HB_6-7'!$C$14:$TV$14,0)+MATCH(C$11,'HB_6-7'!$C$15:$BD$15,0)+MATCH(C$13,'HB_6-7'!$C$16:$T$16,0)+MATCH("Bestand",'HB_6-7'!$C$17:$H$17,0)+COLUMN()-6)</f>
        <v>9.1666666666666661</v>
      </c>
      <c r="E30" s="137">
        <f>INDEX('HB_6-7'!$C$20:$TV$57,MATCH($A30,'HB_6-7'!$A$20:$A$57,0),MATCH($A$4,'HB_6-7'!$C$14:$TV$14,0)+MATCH(C$11,'HB_6-7'!$C$15:$BD$15,0)+MATCH(C$13,'HB_6-7'!$C$16:$T$16,0)+MATCH("Bestand",'HB_6-7'!$C$17:$H$17,0)+COLUMN()-6)</f>
        <v>-77.867203219315897</v>
      </c>
      <c r="F30" s="96">
        <f>INDEX('HB_6-7'!$C$20:$TV$57,MATCH($A30,'HB_6-7'!$A$20:$A$57,0),MATCH($A$4,'HB_6-7'!$C$14:$TV$14,0)+MATCH(C$11,'HB_6-7'!$C$15:$BD$15,0)+MATCH(F$14,'HB_6-7'!$C$16:$T$16,0)+MATCH("Bestand",'HB_6-7'!$C$17:$H$17,0)+COLUMN()-9)</f>
        <v>0</v>
      </c>
      <c r="G30" s="97">
        <f>INDEX('HB_6-7'!$C$20:$TV$57,MATCH($A30,'HB_6-7'!$A$20:$A$57,0),MATCH($A$4,'HB_6-7'!$C$14:$TV$14,0)+MATCH(C$11,'HB_6-7'!$C$15:$BD$15,0)+MATCH(F$14,'HB_6-7'!$C$16:$T$16,0)+MATCH("Bestand",'HB_6-7'!$C$17:$H$17,0)+COLUMN()-9)</f>
        <v>8.3333333333333339</v>
      </c>
      <c r="H30" s="137">
        <f>INDEX('HB_6-7'!$C$20:$TV$57,MATCH($A30,'HB_6-7'!$A$20:$A$57,0),MATCH($A$4,'HB_6-7'!$C$14:$TV$14,0)+MATCH(C$11,'HB_6-7'!$C$15:$BD$15,0)+MATCH(F$14,'HB_6-7'!$C$16:$T$16,0)+MATCH("Bestand",'HB_6-7'!$C$17:$H$17,0)+COLUMN()-9)</f>
        <v>-79.381443298969074</v>
      </c>
      <c r="I30" s="96">
        <f>INDEX('HB_6-7'!$C$20:$TV$57,MATCH($A30,'HB_6-7'!$A$20:$A$57,0),MATCH($A$4,'HB_6-7'!$C$14:$TV$14,0)+MATCH(C$11,'HB_6-7'!$C$15:$BD$15,0)+MATCH(I$14,'HB_6-7'!$C$16:$T$16,0)+MATCH("Bestand",'HB_6-7'!$C$17:$H$17,0)+COLUMN()-12)</f>
        <v>0</v>
      </c>
      <c r="J30" s="97">
        <f>INDEX('HB_6-7'!$C$20:$TV$57,MATCH($A30,'HB_6-7'!$A$20:$A$57,0),MATCH($A$4,'HB_6-7'!$C$14:$TV$14,0)+MATCH(C$11,'HB_6-7'!$C$15:$BD$15,0)+MATCH(I$14,'HB_6-7'!$C$16:$T$16,0)+MATCH("Bestand",'HB_6-7'!$C$17:$H$17,0)+COLUMN()-12)</f>
        <v>0.83333333333333337</v>
      </c>
      <c r="K30" s="231">
        <f>INDEX('HB_6-7'!$C$20:$TV$57,MATCH($A30,'HB_6-7'!$A$20:$A$57,0),MATCH($A$4,'HB_6-7'!$C$14:$TV$14,0)+MATCH(C$11,'HB_6-7'!$C$15:$BD$15,0)+MATCH(I$14,'HB_6-7'!$C$16:$T$16,0)+MATCH("Bestand",'HB_6-7'!$C$17:$H$17,0)+COLUMN()-12)</f>
        <v>-16.666666666666664</v>
      </c>
      <c r="L30" s="232">
        <f>INDEX('HB_6-7'!$C$20:$TV$57,MATCH($A30,'HB_6-7'!$A$20:$A$57,0),MATCH($A$4,'HB_6-7'!$C$14:$TV$14,0)+MATCH(L$12,'HB_6-7'!$C$15:$BD$15,0)+MATCH(L$13,'HB_6-7'!$C$16:$T$16,0)+MATCH("Bestand",'HB_6-7'!$C$17:$H$17,0)+COLUMN()-15)</f>
        <v>0</v>
      </c>
      <c r="M30" s="97">
        <f>INDEX('HB_6-7'!$C$20:$TV$57,MATCH($A30,'HB_6-7'!$A$20:$A$57,0),MATCH($A$4,'HB_6-7'!$C$14:$TV$14,0)+MATCH(L$12,'HB_6-7'!$C$15:$BD$15,0)+MATCH(L$13,'HB_6-7'!$C$16:$T$16,0)+MATCH("Bestand",'HB_6-7'!$C$17:$H$17,0)+COLUMN()-15)</f>
        <v>7.166666666666667</v>
      </c>
      <c r="N30" s="137">
        <f>INDEX('HB_6-7'!$C$20:$TV$57,MATCH($A30,'HB_6-7'!$A$20:$A$57,0),MATCH($A$4,'HB_6-7'!$C$14:$TV$14,0)+MATCH(L$12,'HB_6-7'!$C$15:$BD$15,0)+MATCH(L$13,'HB_6-7'!$C$16:$T$16,0)+MATCH("Bestand",'HB_6-7'!$C$17:$H$17,0)+COLUMN()-15)</f>
        <v>-79.764705882352942</v>
      </c>
      <c r="O30" s="96">
        <f>INDEX('HB_6-7'!$C$20:$TV$57,MATCH($A30,'HB_6-7'!$A$20:$A$57,0),MATCH($A$4,'HB_6-7'!$C$14:$TV$14,0)+MATCH(L$12,'HB_6-7'!$C$15:$BD$15,0)+MATCH(O$14,'HB_6-7'!$C$16:$T$16,0)+MATCH("Bestand",'HB_6-7'!$C$17:$H$17,0)+COLUMN()-18)</f>
        <v>0</v>
      </c>
      <c r="P30" s="97">
        <f>INDEX('HB_6-7'!$C$20:$TV$57,MATCH($A30,'HB_6-7'!$A$20:$A$57,0),MATCH($A$4,'HB_6-7'!$C$14:$TV$14,0)+MATCH(L$12,'HB_6-7'!$C$15:$BD$15,0)+MATCH(O$14,'HB_6-7'!$C$16:$T$16,0)+MATCH("Bestand",'HB_6-7'!$C$17:$H$17,0)+COLUMN()-18)</f>
        <v>7.166666666666667</v>
      </c>
      <c r="Q30" s="137">
        <f>INDEX('HB_6-7'!$C$20:$TV$57,MATCH($A30,'HB_6-7'!$A$20:$A$57,0),MATCH($A$4,'HB_6-7'!$C$14:$TV$14,0)+MATCH(L$12,'HB_6-7'!$C$15:$BD$15,0)+MATCH(O$14,'HB_6-7'!$C$16:$T$16,0)+MATCH("Bestand",'HB_6-7'!$C$17:$H$17,0)+COLUMN()-18)</f>
        <v>-79.764705882352942</v>
      </c>
      <c r="R30" s="96">
        <f>INDEX('HB_6-7'!$C$20:$TV$57,MATCH($A30,'HB_6-7'!$A$20:$A$57,0),MATCH($A$4,'HB_6-7'!$C$14:$TV$14,0)+MATCH(L$12,'HB_6-7'!$C$15:$BD$15,0)+MATCH(R$14,'HB_6-7'!$C$16:$T$16,0)+MATCH("Bestand",'HB_6-7'!$C$17:$H$17,0)+COLUMN()-21)</f>
        <v>0</v>
      </c>
      <c r="S30" s="97">
        <f>INDEX('HB_6-7'!$C$20:$TV$57,MATCH($A30,'HB_6-7'!$A$20:$A$57,0),MATCH($A$4,'HB_6-7'!$C$14:$TV$14,0)+MATCH(L$12,'HB_6-7'!$C$15:$BD$15,0)+MATCH(R$14,'HB_6-7'!$C$16:$T$16,0)+MATCH("Bestand",'HB_6-7'!$C$17:$H$17,0)+COLUMN()-21)</f>
        <v>0</v>
      </c>
      <c r="T30" s="231" t="str">
        <f>INDEX('HB_6-7'!$C$20:$TV$57,MATCH($A30,'HB_6-7'!$A$20:$A$57,0),MATCH($A$4,'HB_6-7'!$C$14:$TV$14,0)+MATCH(L$12,'HB_6-7'!$C$15:$BD$15,0)+MATCH(R$14,'HB_6-7'!$C$16:$T$16,0)+MATCH("Bestand",'HB_6-7'!$C$17:$H$17,0)+COLUMN()-21)</f>
        <v>X</v>
      </c>
      <c r="U30" s="232">
        <f>INDEX('HB_6-7'!$C$20:$TV$57,MATCH($A30,'HB_6-7'!$A$20:$A$57,0),MATCH($A$4,'HB_6-7'!$C$14:$TV$14,0)+MATCH(U$12,'HB_6-7'!$C$15:$BD$15,0)+MATCH(U$13,'HB_6-7'!$C$16:$T$16,0)+MATCH("Bestand",'HB_6-7'!$C$17:$H$17,0)+COLUMN()-24)</f>
        <v>0</v>
      </c>
      <c r="V30" s="97">
        <f>INDEX('HB_6-7'!$C$20:$TV$57,MATCH($A30,'HB_6-7'!$A$20:$A$57,0),MATCH($A$4,'HB_6-7'!$C$14:$TV$14,0)+MATCH(U$12,'HB_6-7'!$C$15:$BD$15,0)+MATCH(U$13,'HB_6-7'!$C$16:$T$16,0)+MATCH("Bestand",'HB_6-7'!$C$17:$H$17,0)+COLUMN()-24)</f>
        <v>2</v>
      </c>
      <c r="W30" s="137">
        <f>INDEX('HB_6-7'!$C$20:$TV$57,MATCH($A30,'HB_6-7'!$A$20:$A$57,0),MATCH($A$4,'HB_6-7'!$C$14:$TV$14,0)+MATCH(U$12,'HB_6-7'!$C$15:$BD$15,0)+MATCH(U$13,'HB_6-7'!$C$16:$T$16,0)+MATCH("Bestand",'HB_6-7'!$C$17:$H$17,0)+COLUMN()-24)</f>
        <v>-66.666666666666657</v>
      </c>
      <c r="X30" s="96">
        <f>INDEX('HB_6-7'!$C$20:$TV$57,MATCH($A30,'HB_6-7'!$A$20:$A$57,0),MATCH($A$4,'HB_6-7'!$C$14:$TV$14,0)+MATCH(U$12,'HB_6-7'!$C$15:$BD$15,0)+MATCH(X$14,'HB_6-7'!$C$16:$T$16,0)+MATCH("Bestand",'HB_6-7'!$C$17:$H$17,0)+COLUMN()-27)</f>
        <v>0</v>
      </c>
      <c r="Y30" s="97">
        <f>INDEX('HB_6-7'!$C$20:$TV$57,MATCH($A30,'HB_6-7'!$A$20:$A$57,0),MATCH($A$4,'HB_6-7'!$C$14:$TV$14,0)+MATCH(U$12,'HB_6-7'!$C$15:$BD$15,0)+MATCH(X$14,'HB_6-7'!$C$16:$T$16,0)+MATCH("Bestand",'HB_6-7'!$C$17:$H$17,0)+COLUMN()-27)</f>
        <v>1.1666666666666667</v>
      </c>
      <c r="Z30" s="137">
        <f>INDEX('HB_6-7'!$C$20:$TV$57,MATCH($A30,'HB_6-7'!$A$20:$A$57,0),MATCH($A$4,'HB_6-7'!$C$14:$TV$14,0)+MATCH(U$12,'HB_6-7'!$C$15:$BD$15,0)+MATCH(X$14,'HB_6-7'!$C$16:$T$16,0)+MATCH("Bestand",'HB_6-7'!$C$17:$H$17,0)+COLUMN()-27)</f>
        <v>-76.666666666666671</v>
      </c>
      <c r="AA30" s="96">
        <f>INDEX('HB_6-7'!$C$20:$TV$57,MATCH($A30,'HB_6-7'!$A$20:$A$57,0),MATCH($A$4,'HB_6-7'!$C$14:$TV$14,0)+MATCH(U$12,'HB_6-7'!$C$15:$BD$15,0)+MATCH(AA$14,'HB_6-7'!$C$16:$T$16,0)+MATCH("Bestand",'HB_6-7'!$C$17:$H$17,0)+COLUMN()-30)</f>
        <v>0</v>
      </c>
      <c r="AB30" s="97">
        <f>INDEX('HB_6-7'!$C$20:$TV$57,MATCH($A30,'HB_6-7'!$A$20:$A$57,0),MATCH($A$4,'HB_6-7'!$C$14:$TV$14,0)+MATCH(U$12,'HB_6-7'!$C$15:$BD$15,0)+MATCH(AA$14,'HB_6-7'!$C$16:$T$16,0)+MATCH("Bestand",'HB_6-7'!$C$17:$H$17,0)+COLUMN()-30)</f>
        <v>0.83333333333333337</v>
      </c>
      <c r="AC30" s="138">
        <f>INDEX('HB_6-7'!$C$20:$TV$57,MATCH($A30,'HB_6-7'!$A$20:$A$57,0),MATCH($A$4,'HB_6-7'!$C$14:$TV$14,0)+MATCH(U$12,'HB_6-7'!$C$15:$BD$15,0)+MATCH(AA$14,'HB_6-7'!$C$16:$T$16,0)+MATCH("Bestand",'HB_6-7'!$C$17:$H$17,0)+COLUMN()-30)</f>
        <v>-16.666666666666664</v>
      </c>
    </row>
    <row r="31" spans="1:29" ht="15" customHeight="1" x14ac:dyDescent="0.2">
      <c r="A31" s="323" t="s">
        <v>314</v>
      </c>
      <c r="B31" s="389" t="s">
        <v>315</v>
      </c>
      <c r="C31" s="97" t="str">
        <f>INDEX('HB_6-7'!$C$20:$TV$57,MATCH($A31,'HB_6-7'!$A$20:$A$57,0),MATCH($A$4,'HB_6-7'!$C$14:$TV$14,0)+MATCH(C$11,'HB_6-7'!$C$15:$BD$15,0)+MATCH(C$13,'HB_6-7'!$C$16:$T$16,0)+MATCH("Bestand",'HB_6-7'!$C$17:$H$17,0)+COLUMN()-6)</f>
        <v>*</v>
      </c>
      <c r="D31" s="97">
        <f>INDEX('HB_6-7'!$C$20:$TV$57,MATCH($A31,'HB_6-7'!$A$20:$A$57,0),MATCH($A$4,'HB_6-7'!$C$14:$TV$14,0)+MATCH(C$11,'HB_6-7'!$C$15:$BD$15,0)+MATCH(C$13,'HB_6-7'!$C$16:$T$16,0)+MATCH("Bestand",'HB_6-7'!$C$17:$H$17,0)+COLUMN()-6)</f>
        <v>4.333333333333333</v>
      </c>
      <c r="E31" s="137">
        <f>INDEX('HB_6-7'!$C$20:$TV$57,MATCH($A31,'HB_6-7'!$A$20:$A$57,0),MATCH($A$4,'HB_6-7'!$C$14:$TV$14,0)+MATCH(C$11,'HB_6-7'!$C$15:$BD$15,0)+MATCH(C$13,'HB_6-7'!$C$16:$T$16,0)+MATCH("Bestand",'HB_6-7'!$C$17:$H$17,0)+COLUMN()-6)</f>
        <v>8.3333333333333321</v>
      </c>
      <c r="F31" s="96" t="str">
        <f>INDEX('HB_6-7'!$C$20:$TV$57,MATCH($A31,'HB_6-7'!$A$20:$A$57,0),MATCH($A$4,'HB_6-7'!$C$14:$TV$14,0)+MATCH(C$11,'HB_6-7'!$C$15:$BD$15,0)+MATCH(F$14,'HB_6-7'!$C$16:$T$16,0)+MATCH("Bestand",'HB_6-7'!$C$17:$H$17,0)+COLUMN()-9)</f>
        <v>*</v>
      </c>
      <c r="G31" s="97">
        <f>INDEX('HB_6-7'!$C$20:$TV$57,MATCH($A31,'HB_6-7'!$A$20:$A$57,0),MATCH($A$4,'HB_6-7'!$C$14:$TV$14,0)+MATCH(C$11,'HB_6-7'!$C$15:$BD$15,0)+MATCH(F$14,'HB_6-7'!$C$16:$T$16,0)+MATCH("Bestand",'HB_6-7'!$C$17:$H$17,0)+COLUMN()-9)</f>
        <v>4.333333333333333</v>
      </c>
      <c r="H31" s="137">
        <f>INDEX('HB_6-7'!$C$20:$TV$57,MATCH($A31,'HB_6-7'!$A$20:$A$57,0),MATCH($A$4,'HB_6-7'!$C$14:$TV$14,0)+MATCH(C$11,'HB_6-7'!$C$15:$BD$15,0)+MATCH(F$14,'HB_6-7'!$C$16:$T$16,0)+MATCH("Bestand",'HB_6-7'!$C$17:$H$17,0)+COLUMN()-9)</f>
        <v>8.3333333333333321</v>
      </c>
      <c r="I31" s="96">
        <f>INDEX('HB_6-7'!$C$20:$TV$57,MATCH($A31,'HB_6-7'!$A$20:$A$57,0),MATCH($A$4,'HB_6-7'!$C$14:$TV$14,0)+MATCH(C$11,'HB_6-7'!$C$15:$BD$15,0)+MATCH(I$14,'HB_6-7'!$C$16:$T$16,0)+MATCH("Bestand",'HB_6-7'!$C$17:$H$17,0)+COLUMN()-12)</f>
        <v>0</v>
      </c>
      <c r="J31" s="97">
        <f>INDEX('HB_6-7'!$C$20:$TV$57,MATCH($A31,'HB_6-7'!$A$20:$A$57,0),MATCH($A$4,'HB_6-7'!$C$14:$TV$14,0)+MATCH(C$11,'HB_6-7'!$C$15:$BD$15,0)+MATCH(I$14,'HB_6-7'!$C$16:$T$16,0)+MATCH("Bestand",'HB_6-7'!$C$17:$H$17,0)+COLUMN()-12)</f>
        <v>0</v>
      </c>
      <c r="K31" s="231" t="str">
        <f>INDEX('HB_6-7'!$C$20:$TV$57,MATCH($A31,'HB_6-7'!$A$20:$A$57,0),MATCH($A$4,'HB_6-7'!$C$14:$TV$14,0)+MATCH(C$11,'HB_6-7'!$C$15:$BD$15,0)+MATCH(I$14,'HB_6-7'!$C$16:$T$16,0)+MATCH("Bestand",'HB_6-7'!$C$17:$H$17,0)+COLUMN()-12)</f>
        <v>X</v>
      </c>
      <c r="L31" s="232" t="str">
        <f>INDEX('HB_6-7'!$C$20:$TV$57,MATCH($A31,'HB_6-7'!$A$20:$A$57,0),MATCH($A$4,'HB_6-7'!$C$14:$TV$14,0)+MATCH(L$12,'HB_6-7'!$C$15:$BD$15,0)+MATCH(L$13,'HB_6-7'!$C$16:$T$16,0)+MATCH("Bestand",'HB_6-7'!$C$17:$H$17,0)+COLUMN()-15)</f>
        <v>*</v>
      </c>
      <c r="M31" s="97">
        <f>INDEX('HB_6-7'!$C$20:$TV$57,MATCH($A31,'HB_6-7'!$A$20:$A$57,0),MATCH($A$4,'HB_6-7'!$C$14:$TV$14,0)+MATCH(L$12,'HB_6-7'!$C$15:$BD$15,0)+MATCH(L$13,'HB_6-7'!$C$16:$T$16,0)+MATCH("Bestand",'HB_6-7'!$C$17:$H$17,0)+COLUMN()-15)</f>
        <v>2</v>
      </c>
      <c r="N31" s="137">
        <f>INDEX('HB_6-7'!$C$20:$TV$57,MATCH($A31,'HB_6-7'!$A$20:$A$57,0),MATCH($A$4,'HB_6-7'!$C$14:$TV$14,0)+MATCH(L$12,'HB_6-7'!$C$15:$BD$15,0)+MATCH(L$13,'HB_6-7'!$C$16:$T$16,0)+MATCH("Bestand",'HB_6-7'!$C$17:$H$17,0)+COLUMN()-15)</f>
        <v>-7.6923076923076925</v>
      </c>
      <c r="O31" s="96" t="str">
        <f>INDEX('HB_6-7'!$C$20:$TV$57,MATCH($A31,'HB_6-7'!$A$20:$A$57,0),MATCH($A$4,'HB_6-7'!$C$14:$TV$14,0)+MATCH(L$12,'HB_6-7'!$C$15:$BD$15,0)+MATCH(O$14,'HB_6-7'!$C$16:$T$16,0)+MATCH("Bestand",'HB_6-7'!$C$17:$H$17,0)+COLUMN()-18)</f>
        <v>*</v>
      </c>
      <c r="P31" s="97">
        <f>INDEX('HB_6-7'!$C$20:$TV$57,MATCH($A31,'HB_6-7'!$A$20:$A$57,0),MATCH($A$4,'HB_6-7'!$C$14:$TV$14,0)+MATCH(L$12,'HB_6-7'!$C$15:$BD$15,0)+MATCH(O$14,'HB_6-7'!$C$16:$T$16,0)+MATCH("Bestand",'HB_6-7'!$C$17:$H$17,0)+COLUMN()-18)</f>
        <v>2</v>
      </c>
      <c r="Q31" s="137">
        <f>INDEX('HB_6-7'!$C$20:$TV$57,MATCH($A31,'HB_6-7'!$A$20:$A$57,0),MATCH($A$4,'HB_6-7'!$C$14:$TV$14,0)+MATCH(L$12,'HB_6-7'!$C$15:$BD$15,0)+MATCH(O$14,'HB_6-7'!$C$16:$T$16,0)+MATCH("Bestand",'HB_6-7'!$C$17:$H$17,0)+COLUMN()-18)</f>
        <v>-7.6923076923076925</v>
      </c>
      <c r="R31" s="96">
        <f>INDEX('HB_6-7'!$C$20:$TV$57,MATCH($A31,'HB_6-7'!$A$20:$A$57,0),MATCH($A$4,'HB_6-7'!$C$14:$TV$14,0)+MATCH(L$12,'HB_6-7'!$C$15:$BD$15,0)+MATCH(R$14,'HB_6-7'!$C$16:$T$16,0)+MATCH("Bestand",'HB_6-7'!$C$17:$H$17,0)+COLUMN()-21)</f>
        <v>0</v>
      </c>
      <c r="S31" s="97">
        <f>INDEX('HB_6-7'!$C$20:$TV$57,MATCH($A31,'HB_6-7'!$A$20:$A$57,0),MATCH($A$4,'HB_6-7'!$C$14:$TV$14,0)+MATCH(L$12,'HB_6-7'!$C$15:$BD$15,0)+MATCH(R$14,'HB_6-7'!$C$16:$T$16,0)+MATCH("Bestand",'HB_6-7'!$C$17:$H$17,0)+COLUMN()-21)</f>
        <v>0</v>
      </c>
      <c r="T31" s="231" t="str">
        <f>INDEX('HB_6-7'!$C$20:$TV$57,MATCH($A31,'HB_6-7'!$A$20:$A$57,0),MATCH($A$4,'HB_6-7'!$C$14:$TV$14,0)+MATCH(L$12,'HB_6-7'!$C$15:$BD$15,0)+MATCH(R$14,'HB_6-7'!$C$16:$T$16,0)+MATCH("Bestand",'HB_6-7'!$C$17:$H$17,0)+COLUMN()-21)</f>
        <v>X</v>
      </c>
      <c r="U31" s="232">
        <f>INDEX('HB_6-7'!$C$20:$TV$57,MATCH($A31,'HB_6-7'!$A$20:$A$57,0),MATCH($A$4,'HB_6-7'!$C$14:$TV$14,0)+MATCH(U$12,'HB_6-7'!$C$15:$BD$15,0)+MATCH(U$13,'HB_6-7'!$C$16:$T$16,0)+MATCH("Bestand",'HB_6-7'!$C$17:$H$17,0)+COLUMN()-24)</f>
        <v>0</v>
      </c>
      <c r="V31" s="97">
        <f>INDEX('HB_6-7'!$C$20:$TV$57,MATCH($A31,'HB_6-7'!$A$20:$A$57,0),MATCH($A$4,'HB_6-7'!$C$14:$TV$14,0)+MATCH(U$12,'HB_6-7'!$C$15:$BD$15,0)+MATCH(U$13,'HB_6-7'!$C$16:$T$16,0)+MATCH("Bestand",'HB_6-7'!$C$17:$H$17,0)+COLUMN()-24)</f>
        <v>2.3333333333333335</v>
      </c>
      <c r="W31" s="137">
        <f>INDEX('HB_6-7'!$C$20:$TV$57,MATCH($A31,'HB_6-7'!$A$20:$A$57,0),MATCH($A$4,'HB_6-7'!$C$14:$TV$14,0)+MATCH(U$12,'HB_6-7'!$C$15:$BD$15,0)+MATCH(U$13,'HB_6-7'!$C$16:$T$16,0)+MATCH("Bestand",'HB_6-7'!$C$17:$H$17,0)+COLUMN()-24)</f>
        <v>27.27272727272727</v>
      </c>
      <c r="X31" s="96">
        <f>INDEX('HB_6-7'!$C$20:$TV$57,MATCH($A31,'HB_6-7'!$A$20:$A$57,0),MATCH($A$4,'HB_6-7'!$C$14:$TV$14,0)+MATCH(U$12,'HB_6-7'!$C$15:$BD$15,0)+MATCH(X$14,'HB_6-7'!$C$16:$T$16,0)+MATCH("Bestand",'HB_6-7'!$C$17:$H$17,0)+COLUMN()-27)</f>
        <v>0</v>
      </c>
      <c r="Y31" s="97">
        <f>INDEX('HB_6-7'!$C$20:$TV$57,MATCH($A31,'HB_6-7'!$A$20:$A$57,0),MATCH($A$4,'HB_6-7'!$C$14:$TV$14,0)+MATCH(U$12,'HB_6-7'!$C$15:$BD$15,0)+MATCH(X$14,'HB_6-7'!$C$16:$T$16,0)+MATCH("Bestand",'HB_6-7'!$C$17:$H$17,0)+COLUMN()-27)</f>
        <v>2.3333333333333335</v>
      </c>
      <c r="Z31" s="137">
        <f>INDEX('HB_6-7'!$C$20:$TV$57,MATCH($A31,'HB_6-7'!$A$20:$A$57,0),MATCH($A$4,'HB_6-7'!$C$14:$TV$14,0)+MATCH(U$12,'HB_6-7'!$C$15:$BD$15,0)+MATCH(X$14,'HB_6-7'!$C$16:$T$16,0)+MATCH("Bestand",'HB_6-7'!$C$17:$H$17,0)+COLUMN()-27)</f>
        <v>27.27272727272727</v>
      </c>
      <c r="AA31" s="96">
        <f>INDEX('HB_6-7'!$C$20:$TV$57,MATCH($A31,'HB_6-7'!$A$20:$A$57,0),MATCH($A$4,'HB_6-7'!$C$14:$TV$14,0)+MATCH(U$12,'HB_6-7'!$C$15:$BD$15,0)+MATCH(AA$14,'HB_6-7'!$C$16:$T$16,0)+MATCH("Bestand",'HB_6-7'!$C$17:$H$17,0)+COLUMN()-30)</f>
        <v>0</v>
      </c>
      <c r="AB31" s="97">
        <f>INDEX('HB_6-7'!$C$20:$TV$57,MATCH($A31,'HB_6-7'!$A$20:$A$57,0),MATCH($A$4,'HB_6-7'!$C$14:$TV$14,0)+MATCH(U$12,'HB_6-7'!$C$15:$BD$15,0)+MATCH(AA$14,'HB_6-7'!$C$16:$T$16,0)+MATCH("Bestand",'HB_6-7'!$C$17:$H$17,0)+COLUMN()-30)</f>
        <v>0</v>
      </c>
      <c r="AC31" s="138" t="str">
        <f>INDEX('HB_6-7'!$C$20:$TV$57,MATCH($A31,'HB_6-7'!$A$20:$A$57,0),MATCH($A$4,'HB_6-7'!$C$14:$TV$14,0)+MATCH(U$12,'HB_6-7'!$C$15:$BD$15,0)+MATCH(AA$14,'HB_6-7'!$C$16:$T$16,0)+MATCH("Bestand",'HB_6-7'!$C$17:$H$17,0)+COLUMN()-30)</f>
        <v>X</v>
      </c>
    </row>
    <row r="32" spans="1:29" ht="15" customHeight="1" x14ac:dyDescent="0.2">
      <c r="A32" s="323" t="s">
        <v>139</v>
      </c>
      <c r="B32" s="388"/>
      <c r="C32" s="97">
        <f>INDEX('HB_6-7'!$C$20:$TV$57,MATCH($A32,'HB_6-7'!$A$20:$A$57,0),MATCH($A$4,'HB_6-7'!$C$14:$TV$14,0)+MATCH(C$11,'HB_6-7'!$C$15:$BD$15,0)+MATCH(C$13,'HB_6-7'!$C$16:$T$16,0)+MATCH("Bestand",'HB_6-7'!$C$17:$H$17,0)+COLUMN()-6)</f>
        <v>3369</v>
      </c>
      <c r="D32" s="97">
        <f>INDEX('HB_6-7'!$C$20:$TV$57,MATCH($A32,'HB_6-7'!$A$20:$A$57,0),MATCH($A$4,'HB_6-7'!$C$14:$TV$14,0)+MATCH(C$11,'HB_6-7'!$C$15:$BD$15,0)+MATCH(C$13,'HB_6-7'!$C$16:$T$16,0)+MATCH("Bestand",'HB_6-7'!$C$17:$H$17,0)+COLUMN()-6)</f>
        <v>3461.5</v>
      </c>
      <c r="E32" s="137">
        <f>INDEX('HB_6-7'!$C$20:$TV$57,MATCH($A32,'HB_6-7'!$A$20:$A$57,0),MATCH($A$4,'HB_6-7'!$C$14:$TV$14,0)+MATCH(C$11,'HB_6-7'!$C$15:$BD$15,0)+MATCH(C$13,'HB_6-7'!$C$16:$T$16,0)+MATCH("Bestand",'HB_6-7'!$C$17:$H$17,0)+COLUMN()-6)</f>
        <v>-6.00561187545257</v>
      </c>
      <c r="F32" s="96">
        <f>INDEX('HB_6-7'!$C$20:$TV$57,MATCH($A32,'HB_6-7'!$A$20:$A$57,0),MATCH($A$4,'HB_6-7'!$C$14:$TV$14,0)+MATCH(C$11,'HB_6-7'!$C$15:$BD$15,0)+MATCH(F$14,'HB_6-7'!$C$16:$T$16,0)+MATCH("Bestand",'HB_6-7'!$C$17:$H$17,0)+COLUMN()-9)</f>
        <v>3279</v>
      </c>
      <c r="G32" s="97">
        <f>INDEX('HB_6-7'!$C$20:$TV$57,MATCH($A32,'HB_6-7'!$A$20:$A$57,0),MATCH($A$4,'HB_6-7'!$C$14:$TV$14,0)+MATCH(C$11,'HB_6-7'!$C$15:$BD$15,0)+MATCH(F$14,'HB_6-7'!$C$16:$T$16,0)+MATCH("Bestand",'HB_6-7'!$C$17:$H$17,0)+COLUMN()-9)</f>
        <v>3370.5</v>
      </c>
      <c r="H32" s="137">
        <f>INDEX('HB_6-7'!$C$20:$TV$57,MATCH($A32,'HB_6-7'!$A$20:$A$57,0),MATCH($A$4,'HB_6-7'!$C$14:$TV$14,0)+MATCH(C$11,'HB_6-7'!$C$15:$BD$15,0)+MATCH(F$14,'HB_6-7'!$C$16:$T$16,0)+MATCH("Bestand",'HB_6-7'!$C$17:$H$17,0)+COLUMN()-9)</f>
        <v>-5.9701492537313428</v>
      </c>
      <c r="I32" s="96">
        <f>INDEX('HB_6-7'!$C$20:$TV$57,MATCH($A32,'HB_6-7'!$A$20:$A$57,0),MATCH($A$4,'HB_6-7'!$C$14:$TV$14,0)+MATCH(C$11,'HB_6-7'!$C$15:$BD$15,0)+MATCH(I$14,'HB_6-7'!$C$16:$T$16,0)+MATCH("Bestand",'HB_6-7'!$C$17:$H$17,0)+COLUMN()-12)</f>
        <v>90</v>
      </c>
      <c r="J32" s="97">
        <f>INDEX('HB_6-7'!$C$20:$TV$57,MATCH($A32,'HB_6-7'!$A$20:$A$57,0),MATCH($A$4,'HB_6-7'!$C$14:$TV$14,0)+MATCH(C$11,'HB_6-7'!$C$15:$BD$15,0)+MATCH(I$14,'HB_6-7'!$C$16:$T$16,0)+MATCH("Bestand",'HB_6-7'!$C$17:$H$17,0)+COLUMN()-12)</f>
        <v>91</v>
      </c>
      <c r="K32" s="231">
        <f>INDEX('HB_6-7'!$C$20:$TV$57,MATCH($A32,'HB_6-7'!$A$20:$A$57,0),MATCH($A$4,'HB_6-7'!$C$14:$TV$14,0)+MATCH(C$11,'HB_6-7'!$C$15:$BD$15,0)+MATCH(I$14,'HB_6-7'!$C$16:$T$16,0)+MATCH("Bestand",'HB_6-7'!$C$17:$H$17,0)+COLUMN()-12)</f>
        <v>-7.3005093378607802</v>
      </c>
      <c r="L32" s="232">
        <f>INDEX('HB_6-7'!$C$20:$TV$57,MATCH($A32,'HB_6-7'!$A$20:$A$57,0),MATCH($A$4,'HB_6-7'!$C$14:$TV$14,0)+MATCH(L$12,'HB_6-7'!$C$15:$BD$15,0)+MATCH(L$13,'HB_6-7'!$C$16:$T$16,0)+MATCH("Bestand",'HB_6-7'!$C$17:$H$17,0)+COLUMN()-15)</f>
        <v>3009</v>
      </c>
      <c r="M32" s="97">
        <f>INDEX('HB_6-7'!$C$20:$TV$57,MATCH($A32,'HB_6-7'!$A$20:$A$57,0),MATCH($A$4,'HB_6-7'!$C$14:$TV$14,0)+MATCH(L$12,'HB_6-7'!$C$15:$BD$15,0)+MATCH(L$13,'HB_6-7'!$C$16:$T$16,0)+MATCH("Bestand",'HB_6-7'!$C$17:$H$17,0)+COLUMN()-15)</f>
        <v>3087.0833333333335</v>
      </c>
      <c r="N32" s="137">
        <f>INDEX('HB_6-7'!$C$20:$TV$57,MATCH($A32,'HB_6-7'!$A$20:$A$57,0),MATCH($A$4,'HB_6-7'!$C$14:$TV$14,0)+MATCH(L$12,'HB_6-7'!$C$15:$BD$15,0)+MATCH(L$13,'HB_6-7'!$C$16:$T$16,0)+MATCH("Bestand",'HB_6-7'!$C$17:$H$17,0)+COLUMN()-15)</f>
        <v>-5.670706864941943</v>
      </c>
      <c r="O32" s="96">
        <f>INDEX('HB_6-7'!$C$20:$TV$57,MATCH($A32,'HB_6-7'!$A$20:$A$57,0),MATCH($A$4,'HB_6-7'!$C$14:$TV$14,0)+MATCH(L$12,'HB_6-7'!$C$15:$BD$15,0)+MATCH(O$14,'HB_6-7'!$C$16:$T$16,0)+MATCH("Bestand",'HB_6-7'!$C$17:$H$17,0)+COLUMN()-18)</f>
        <v>2952</v>
      </c>
      <c r="P32" s="97">
        <f>INDEX('HB_6-7'!$C$20:$TV$57,MATCH($A32,'HB_6-7'!$A$20:$A$57,0),MATCH($A$4,'HB_6-7'!$C$14:$TV$14,0)+MATCH(L$12,'HB_6-7'!$C$15:$BD$15,0)+MATCH(O$14,'HB_6-7'!$C$16:$T$16,0)+MATCH("Bestand",'HB_6-7'!$C$17:$H$17,0)+COLUMN()-18)</f>
        <v>3026.25</v>
      </c>
      <c r="Q32" s="137">
        <f>INDEX('HB_6-7'!$C$20:$TV$57,MATCH($A32,'HB_6-7'!$A$20:$A$57,0),MATCH($A$4,'HB_6-7'!$C$14:$TV$14,0)+MATCH(L$12,'HB_6-7'!$C$15:$BD$15,0)+MATCH(O$14,'HB_6-7'!$C$16:$T$16,0)+MATCH("Bestand",'HB_6-7'!$C$17:$H$17,0)+COLUMN()-18)</f>
        <v>-5.5305533154704616</v>
      </c>
      <c r="R32" s="96">
        <f>INDEX('HB_6-7'!$C$20:$TV$57,MATCH($A32,'HB_6-7'!$A$20:$A$57,0),MATCH($A$4,'HB_6-7'!$C$14:$TV$14,0)+MATCH(L$12,'HB_6-7'!$C$15:$BD$15,0)+MATCH(R$14,'HB_6-7'!$C$16:$T$16,0)+MATCH("Bestand",'HB_6-7'!$C$17:$H$17,0)+COLUMN()-21)</f>
        <v>57</v>
      </c>
      <c r="S32" s="97">
        <f>INDEX('HB_6-7'!$C$20:$TV$57,MATCH($A32,'HB_6-7'!$A$20:$A$57,0),MATCH($A$4,'HB_6-7'!$C$14:$TV$14,0)+MATCH(L$12,'HB_6-7'!$C$15:$BD$15,0)+MATCH(R$14,'HB_6-7'!$C$16:$T$16,0)+MATCH("Bestand",'HB_6-7'!$C$17:$H$17,0)+COLUMN()-21)</f>
        <v>60.833333333333336</v>
      </c>
      <c r="T32" s="231">
        <f>INDEX('HB_6-7'!$C$20:$TV$57,MATCH($A32,'HB_6-7'!$A$20:$A$57,0),MATCH($A$4,'HB_6-7'!$C$14:$TV$14,0)+MATCH(L$12,'HB_6-7'!$C$15:$BD$15,0)+MATCH(R$14,'HB_6-7'!$C$16:$T$16,0)+MATCH("Bestand",'HB_6-7'!$C$17:$H$17,0)+COLUMN()-21)</f>
        <v>-12.154031287605296</v>
      </c>
      <c r="U32" s="232">
        <f>INDEX('HB_6-7'!$C$20:$TV$57,MATCH($A32,'HB_6-7'!$A$20:$A$57,0),MATCH($A$4,'HB_6-7'!$C$14:$TV$14,0)+MATCH(U$12,'HB_6-7'!$C$15:$BD$15,0)+MATCH(U$13,'HB_6-7'!$C$16:$T$16,0)+MATCH("Bestand",'HB_6-7'!$C$17:$H$17,0)+COLUMN()-24)</f>
        <v>360</v>
      </c>
      <c r="V32" s="97">
        <f>INDEX('HB_6-7'!$C$20:$TV$57,MATCH($A32,'HB_6-7'!$A$20:$A$57,0),MATCH($A$4,'HB_6-7'!$C$14:$TV$14,0)+MATCH(U$12,'HB_6-7'!$C$15:$BD$15,0)+MATCH(U$13,'HB_6-7'!$C$16:$T$16,0)+MATCH("Bestand",'HB_6-7'!$C$17:$H$17,0)+COLUMN()-24)</f>
        <v>374.41666666666669</v>
      </c>
      <c r="W32" s="137">
        <f>INDEX('HB_6-7'!$C$20:$TV$57,MATCH($A32,'HB_6-7'!$A$20:$A$57,0),MATCH($A$4,'HB_6-7'!$C$14:$TV$14,0)+MATCH(U$12,'HB_6-7'!$C$15:$BD$15,0)+MATCH(U$13,'HB_6-7'!$C$16:$T$16,0)+MATCH("Bestand",'HB_6-7'!$C$17:$H$17,0)+COLUMN()-24)</f>
        <v>-8.6788617886178869</v>
      </c>
      <c r="X32" s="96">
        <f>INDEX('HB_6-7'!$C$20:$TV$57,MATCH($A32,'HB_6-7'!$A$20:$A$57,0),MATCH($A$4,'HB_6-7'!$C$14:$TV$14,0)+MATCH(U$12,'HB_6-7'!$C$15:$BD$15,0)+MATCH(X$14,'HB_6-7'!$C$16:$T$16,0)+MATCH("Bestand",'HB_6-7'!$C$17:$H$17,0)+COLUMN()-27)</f>
        <v>327</v>
      </c>
      <c r="Y32" s="97">
        <f>INDEX('HB_6-7'!$C$20:$TV$57,MATCH($A32,'HB_6-7'!$A$20:$A$57,0),MATCH($A$4,'HB_6-7'!$C$14:$TV$14,0)+MATCH(U$12,'HB_6-7'!$C$15:$BD$15,0)+MATCH(X$14,'HB_6-7'!$C$16:$T$16,0)+MATCH("Bestand",'HB_6-7'!$C$17:$H$17,0)+COLUMN()-27)</f>
        <v>344.25</v>
      </c>
      <c r="Z32" s="137">
        <f>INDEX('HB_6-7'!$C$20:$TV$57,MATCH($A32,'HB_6-7'!$A$20:$A$57,0),MATCH($A$4,'HB_6-7'!$C$14:$TV$14,0)+MATCH(U$12,'HB_6-7'!$C$15:$BD$15,0)+MATCH(X$14,'HB_6-7'!$C$16:$T$16,0)+MATCH("Bestand",'HB_6-7'!$C$17:$H$17,0)+COLUMN()-27)</f>
        <v>-9.6654275092936803</v>
      </c>
      <c r="AA32" s="96">
        <f>INDEX('HB_6-7'!$C$20:$TV$57,MATCH($A32,'HB_6-7'!$A$20:$A$57,0),MATCH($A$4,'HB_6-7'!$C$14:$TV$14,0)+MATCH(U$12,'HB_6-7'!$C$15:$BD$15,0)+MATCH(AA$14,'HB_6-7'!$C$16:$T$16,0)+MATCH("Bestand",'HB_6-7'!$C$17:$H$17,0)+COLUMN()-30)</f>
        <v>33</v>
      </c>
      <c r="AB32" s="97">
        <f>INDEX('HB_6-7'!$C$20:$TV$57,MATCH($A32,'HB_6-7'!$A$20:$A$57,0),MATCH($A$4,'HB_6-7'!$C$14:$TV$14,0)+MATCH(U$12,'HB_6-7'!$C$15:$BD$15,0)+MATCH(AA$14,'HB_6-7'!$C$16:$T$16,0)+MATCH("Bestand",'HB_6-7'!$C$17:$H$17,0)+COLUMN()-30)</f>
        <v>30.166666666666668</v>
      </c>
      <c r="AC32" s="138">
        <f>INDEX('HB_6-7'!$C$20:$TV$57,MATCH($A32,'HB_6-7'!$A$20:$A$57,0),MATCH($A$4,'HB_6-7'!$C$14:$TV$14,0)+MATCH(U$12,'HB_6-7'!$C$15:$BD$15,0)+MATCH(AA$14,'HB_6-7'!$C$16:$T$16,0)+MATCH("Bestand",'HB_6-7'!$C$17:$H$17,0)+COLUMN()-30)</f>
        <v>4.3227665706051877</v>
      </c>
    </row>
    <row r="33" spans="1:29" ht="15" customHeight="1" x14ac:dyDescent="0.2">
      <c r="A33" s="324" t="s">
        <v>140</v>
      </c>
      <c r="B33" s="390"/>
      <c r="C33" s="97" t="str">
        <f>INDEX('HB_6-7'!$C$20:$TV$57,MATCH($A33,'HB_6-7'!$A$20:$A$57,0),MATCH($A$4,'HB_6-7'!$C$14:$TV$14,0)+MATCH(C$11,'HB_6-7'!$C$15:$BD$15,0)+MATCH(C$13,'HB_6-7'!$C$16:$T$16,0)+MATCH("Bestand",'HB_6-7'!$C$17:$H$17,0)+COLUMN()-6)</f>
        <v>*</v>
      </c>
      <c r="D33" s="97">
        <f>INDEX('HB_6-7'!$C$20:$TV$57,MATCH($A33,'HB_6-7'!$A$20:$A$57,0),MATCH($A$4,'HB_6-7'!$C$14:$TV$14,0)+MATCH(C$11,'HB_6-7'!$C$15:$BD$15,0)+MATCH(C$13,'HB_6-7'!$C$16:$T$16,0)+MATCH("Bestand",'HB_6-7'!$C$17:$H$17,0)+COLUMN()-6)</f>
        <v>66.916666666666671</v>
      </c>
      <c r="E33" s="137">
        <f>INDEX('HB_6-7'!$C$20:$TV$57,MATCH($A33,'HB_6-7'!$A$20:$A$57,0),MATCH($A$4,'HB_6-7'!$C$14:$TV$14,0)+MATCH(C$11,'HB_6-7'!$C$15:$BD$15,0)+MATCH(C$13,'HB_6-7'!$C$16:$T$16,0)+MATCH("Bestand",'HB_6-7'!$C$17:$H$17,0)+COLUMN()-6)</f>
        <v>-28.111011638316917</v>
      </c>
      <c r="F33" s="96">
        <f>INDEX('HB_6-7'!$C$20:$TV$57,MATCH($A33,'HB_6-7'!$A$20:$A$57,0),MATCH($A$4,'HB_6-7'!$C$14:$TV$14,0)+MATCH(C$11,'HB_6-7'!$C$15:$BD$15,0)+MATCH(F$14,'HB_6-7'!$C$16:$T$16,0)+MATCH("Bestand",'HB_6-7'!$C$17:$H$17,0)+COLUMN()-9)</f>
        <v>56</v>
      </c>
      <c r="G33" s="97">
        <f>INDEX('HB_6-7'!$C$20:$TV$57,MATCH($A33,'HB_6-7'!$A$20:$A$57,0),MATCH($A$4,'HB_6-7'!$C$14:$TV$14,0)+MATCH(C$11,'HB_6-7'!$C$15:$BD$15,0)+MATCH(F$14,'HB_6-7'!$C$16:$T$16,0)+MATCH("Bestand",'HB_6-7'!$C$17:$H$17,0)+COLUMN()-9)</f>
        <v>63.333333333333336</v>
      </c>
      <c r="H33" s="137">
        <f>INDEX('HB_6-7'!$C$20:$TV$57,MATCH($A33,'HB_6-7'!$A$20:$A$57,0),MATCH($A$4,'HB_6-7'!$C$14:$TV$14,0)+MATCH(C$11,'HB_6-7'!$C$15:$BD$15,0)+MATCH(F$14,'HB_6-7'!$C$16:$T$16,0)+MATCH("Bestand",'HB_6-7'!$C$17:$H$17,0)+COLUMN()-9)</f>
        <v>-29.564411492122332</v>
      </c>
      <c r="I33" s="96" t="str">
        <f>INDEX('HB_6-7'!$C$20:$TV$57,MATCH($A33,'HB_6-7'!$A$20:$A$57,0),MATCH($A$4,'HB_6-7'!$C$14:$TV$14,0)+MATCH(C$11,'HB_6-7'!$C$15:$BD$15,0)+MATCH(I$14,'HB_6-7'!$C$16:$T$16,0)+MATCH("Bestand",'HB_6-7'!$C$17:$H$17,0)+COLUMN()-12)</f>
        <v>*</v>
      </c>
      <c r="J33" s="97">
        <f>INDEX('HB_6-7'!$C$20:$TV$57,MATCH($A33,'HB_6-7'!$A$20:$A$57,0),MATCH($A$4,'HB_6-7'!$C$14:$TV$14,0)+MATCH(C$11,'HB_6-7'!$C$15:$BD$15,0)+MATCH(I$14,'HB_6-7'!$C$16:$T$16,0)+MATCH("Bestand",'HB_6-7'!$C$17:$H$17,0)+COLUMN()-12)</f>
        <v>3.5833333333333335</v>
      </c>
      <c r="K33" s="231">
        <f>INDEX('HB_6-7'!$C$20:$TV$57,MATCH($A33,'HB_6-7'!$A$20:$A$57,0),MATCH($A$4,'HB_6-7'!$C$14:$TV$14,0)+MATCH(C$11,'HB_6-7'!$C$15:$BD$15,0)+MATCH(I$14,'HB_6-7'!$C$16:$T$16,0)+MATCH("Bestand",'HB_6-7'!$C$17:$H$17,0)+COLUMN()-12)</f>
        <v>13.157894736842104</v>
      </c>
      <c r="L33" s="232" t="str">
        <f>INDEX('HB_6-7'!$C$20:$TV$57,MATCH($A33,'HB_6-7'!$A$20:$A$57,0),MATCH($A$4,'HB_6-7'!$C$14:$TV$14,0)+MATCH(L$12,'HB_6-7'!$C$15:$BD$15,0)+MATCH(L$13,'HB_6-7'!$C$16:$T$16,0)+MATCH("Bestand",'HB_6-7'!$C$17:$H$17,0)+COLUMN()-15)</f>
        <v>*</v>
      </c>
      <c r="M33" s="97">
        <f>INDEX('HB_6-7'!$C$20:$TV$57,MATCH($A33,'HB_6-7'!$A$20:$A$57,0),MATCH($A$4,'HB_6-7'!$C$14:$TV$14,0)+MATCH(L$12,'HB_6-7'!$C$15:$BD$15,0)+MATCH(L$13,'HB_6-7'!$C$16:$T$16,0)+MATCH("Bestand",'HB_6-7'!$C$17:$H$17,0)+COLUMN()-15)</f>
        <v>63.666666666666664</v>
      </c>
      <c r="N33" s="137">
        <f>INDEX('HB_6-7'!$C$20:$TV$57,MATCH($A33,'HB_6-7'!$A$20:$A$57,0),MATCH($A$4,'HB_6-7'!$C$14:$TV$14,0)+MATCH(L$12,'HB_6-7'!$C$15:$BD$15,0)+MATCH(L$13,'HB_6-7'!$C$16:$T$16,0)+MATCH("Bestand",'HB_6-7'!$C$17:$H$17,0)+COLUMN()-15)</f>
        <v>-29.97250229147571</v>
      </c>
      <c r="O33" s="96" t="str">
        <f>INDEX('HB_6-7'!$C$20:$TV$57,MATCH($A33,'HB_6-7'!$A$20:$A$57,0),MATCH($A$4,'HB_6-7'!$C$14:$TV$14,0)+MATCH(L$12,'HB_6-7'!$C$15:$BD$15,0)+MATCH(O$14,'HB_6-7'!$C$16:$T$16,0)+MATCH("Bestand",'HB_6-7'!$C$17:$H$17,0)+COLUMN()-18)</f>
        <v>*</v>
      </c>
      <c r="P33" s="97">
        <f>INDEX('HB_6-7'!$C$20:$TV$57,MATCH($A33,'HB_6-7'!$A$20:$A$57,0),MATCH($A$4,'HB_6-7'!$C$14:$TV$14,0)+MATCH(L$12,'HB_6-7'!$C$15:$BD$15,0)+MATCH(O$14,'HB_6-7'!$C$16:$T$16,0)+MATCH("Bestand",'HB_6-7'!$C$17:$H$17,0)+COLUMN()-18)</f>
        <v>61.416666666666664</v>
      </c>
      <c r="Q33" s="137">
        <f>INDEX('HB_6-7'!$C$20:$TV$57,MATCH($A33,'HB_6-7'!$A$20:$A$57,0),MATCH($A$4,'HB_6-7'!$C$14:$TV$14,0)+MATCH(L$12,'HB_6-7'!$C$15:$BD$15,0)+MATCH(O$14,'HB_6-7'!$C$16:$T$16,0)+MATCH("Bestand",'HB_6-7'!$C$17:$H$17,0)+COLUMN()-18)</f>
        <v>-30.471698113207545</v>
      </c>
      <c r="R33" s="96" t="str">
        <f>INDEX('HB_6-7'!$C$20:$TV$57,MATCH($A33,'HB_6-7'!$A$20:$A$57,0),MATCH($A$4,'HB_6-7'!$C$14:$TV$14,0)+MATCH(L$12,'HB_6-7'!$C$15:$BD$15,0)+MATCH(R$14,'HB_6-7'!$C$16:$T$16,0)+MATCH("Bestand",'HB_6-7'!$C$17:$H$17,0)+COLUMN()-21)</f>
        <v>*</v>
      </c>
      <c r="S33" s="97">
        <f>INDEX('HB_6-7'!$C$20:$TV$57,MATCH($A33,'HB_6-7'!$A$20:$A$57,0),MATCH($A$4,'HB_6-7'!$C$14:$TV$14,0)+MATCH(L$12,'HB_6-7'!$C$15:$BD$15,0)+MATCH(R$14,'HB_6-7'!$C$16:$T$16,0)+MATCH("Bestand",'HB_6-7'!$C$17:$H$17,0)+COLUMN()-21)</f>
        <v>2.25</v>
      </c>
      <c r="T33" s="231">
        <f>INDEX('HB_6-7'!$C$20:$TV$57,MATCH($A33,'HB_6-7'!$A$20:$A$57,0),MATCH($A$4,'HB_6-7'!$C$14:$TV$14,0)+MATCH(L$12,'HB_6-7'!$C$15:$BD$15,0)+MATCH(R$14,'HB_6-7'!$C$16:$T$16,0)+MATCH("Bestand",'HB_6-7'!$C$17:$H$17,0)+COLUMN()-21)</f>
        <v>-12.903225806451612</v>
      </c>
      <c r="U33" s="232">
        <f>INDEX('HB_6-7'!$C$20:$TV$57,MATCH($A33,'HB_6-7'!$A$20:$A$57,0),MATCH($A$4,'HB_6-7'!$C$14:$TV$14,0)+MATCH(U$12,'HB_6-7'!$C$15:$BD$15,0)+MATCH(U$13,'HB_6-7'!$C$16:$T$16,0)+MATCH("Bestand",'HB_6-7'!$C$17:$H$17,0)+COLUMN()-24)</f>
        <v>6</v>
      </c>
      <c r="V33" s="97">
        <f>INDEX('HB_6-7'!$C$20:$TV$57,MATCH($A33,'HB_6-7'!$A$20:$A$57,0),MATCH($A$4,'HB_6-7'!$C$14:$TV$14,0)+MATCH(U$12,'HB_6-7'!$C$15:$BD$15,0)+MATCH(U$13,'HB_6-7'!$C$16:$T$16,0)+MATCH("Bestand",'HB_6-7'!$C$17:$H$17,0)+COLUMN()-24)</f>
        <v>3.25</v>
      </c>
      <c r="W33" s="137">
        <f>INDEX('HB_6-7'!$C$20:$TV$57,MATCH($A33,'HB_6-7'!$A$20:$A$57,0),MATCH($A$4,'HB_6-7'!$C$14:$TV$14,0)+MATCH(U$12,'HB_6-7'!$C$15:$BD$15,0)+MATCH(U$13,'HB_6-7'!$C$16:$T$16,0)+MATCH("Bestand",'HB_6-7'!$C$17:$H$17,0)+COLUMN()-24)</f>
        <v>50</v>
      </c>
      <c r="X33" s="96" t="str">
        <f>INDEX('HB_6-7'!$C$20:$TV$57,MATCH($A33,'HB_6-7'!$A$20:$A$57,0),MATCH($A$4,'HB_6-7'!$C$14:$TV$14,0)+MATCH(U$12,'HB_6-7'!$C$15:$BD$15,0)+MATCH(X$14,'HB_6-7'!$C$16:$T$16,0)+MATCH("Bestand",'HB_6-7'!$C$17:$H$17,0)+COLUMN()-27)</f>
        <v>*</v>
      </c>
      <c r="Y33" s="97">
        <f>INDEX('HB_6-7'!$C$20:$TV$57,MATCH($A33,'HB_6-7'!$A$20:$A$57,0),MATCH($A$4,'HB_6-7'!$C$14:$TV$14,0)+MATCH(U$12,'HB_6-7'!$C$15:$BD$15,0)+MATCH(X$14,'HB_6-7'!$C$16:$T$16,0)+MATCH("Bestand",'HB_6-7'!$C$17:$H$17,0)+COLUMN()-27)</f>
        <v>1.9166666666666667</v>
      </c>
      <c r="Z33" s="137">
        <f>INDEX('HB_6-7'!$C$20:$TV$57,MATCH($A33,'HB_6-7'!$A$20:$A$57,0),MATCH($A$4,'HB_6-7'!$C$14:$TV$14,0)+MATCH(U$12,'HB_6-7'!$C$15:$BD$15,0)+MATCH(X$14,'HB_6-7'!$C$16:$T$16,0)+MATCH("Bestand",'HB_6-7'!$C$17:$H$17,0)+COLUMN()-27)</f>
        <v>21.052631578947366</v>
      </c>
      <c r="AA33" s="96" t="str">
        <f>INDEX('HB_6-7'!$C$20:$TV$57,MATCH($A33,'HB_6-7'!$A$20:$A$57,0),MATCH($A$4,'HB_6-7'!$C$14:$TV$14,0)+MATCH(U$12,'HB_6-7'!$C$15:$BD$15,0)+MATCH(AA$14,'HB_6-7'!$C$16:$T$16,0)+MATCH("Bestand",'HB_6-7'!$C$17:$H$17,0)+COLUMN()-30)</f>
        <v>*</v>
      </c>
      <c r="AB33" s="97">
        <f>INDEX('HB_6-7'!$C$20:$TV$57,MATCH($A33,'HB_6-7'!$A$20:$A$57,0),MATCH($A$4,'HB_6-7'!$C$14:$TV$14,0)+MATCH(U$12,'HB_6-7'!$C$15:$BD$15,0)+MATCH(AA$14,'HB_6-7'!$C$16:$T$16,0)+MATCH("Bestand",'HB_6-7'!$C$17:$H$17,0)+COLUMN()-30)</f>
        <v>1.3333333333333333</v>
      </c>
      <c r="AC33" s="138">
        <f>INDEX('HB_6-7'!$C$20:$TV$57,MATCH($A33,'HB_6-7'!$A$20:$A$57,0),MATCH($A$4,'HB_6-7'!$C$14:$TV$14,0)+MATCH(U$12,'HB_6-7'!$C$15:$BD$15,0)+MATCH(AA$14,'HB_6-7'!$C$16:$T$16,0)+MATCH("Bestand",'HB_6-7'!$C$17:$H$17,0)+COLUMN()-30)</f>
        <v>128.57142857142858</v>
      </c>
    </row>
    <row r="34" spans="1:29" ht="15" customHeight="1" x14ac:dyDescent="0.2">
      <c r="A34" s="325" t="s">
        <v>41</v>
      </c>
      <c r="B34" s="391"/>
      <c r="C34" s="132">
        <f>INDEX('HB_6-7'!$C$20:$TV$57,MATCH($A34,'HB_6-7'!$A$20:$A$57,0),MATCH($A$4,'HB_6-7'!$C$14:$TV$14,0)+MATCH(C$11,'HB_6-7'!$C$15:$BD$15,0)+MATCH(C$13,'HB_6-7'!$C$16:$T$16,0)+MATCH("Bestand",'HB_6-7'!$C$17:$H$17,0)+COLUMN()-6)</f>
        <v>4010</v>
      </c>
      <c r="D34" s="132">
        <f>INDEX('HB_6-7'!$C$20:$TV$57,MATCH($A34,'HB_6-7'!$A$20:$A$57,0),MATCH($A$4,'HB_6-7'!$C$14:$TV$14,0)+MATCH(C$11,'HB_6-7'!$C$15:$BD$15,0)+MATCH(C$13,'HB_6-7'!$C$16:$T$16,0)+MATCH("Bestand",'HB_6-7'!$C$17:$H$17,0)+COLUMN()-6)</f>
        <v>3931</v>
      </c>
      <c r="E34" s="135">
        <f>INDEX('HB_6-7'!$C$20:$TV$57,MATCH($A34,'HB_6-7'!$A$20:$A$57,0),MATCH($A$4,'HB_6-7'!$C$14:$TV$14,0)+MATCH(C$11,'HB_6-7'!$C$15:$BD$15,0)+MATCH(C$13,'HB_6-7'!$C$16:$T$16,0)+MATCH("Bestand",'HB_6-7'!$C$17:$H$17,0)+COLUMN()-6)</f>
        <v>-6.3843299132747227</v>
      </c>
      <c r="F34" s="134">
        <f>INDEX('HB_6-7'!$C$20:$TV$57,MATCH($A34,'HB_6-7'!$A$20:$A$57,0),MATCH($A$4,'HB_6-7'!$C$14:$TV$14,0)+MATCH(C$11,'HB_6-7'!$C$15:$BD$15,0)+MATCH(F$14,'HB_6-7'!$C$16:$T$16,0)+MATCH("Bestand",'HB_6-7'!$C$17:$H$17,0)+COLUMN()-9)</f>
        <v>374</v>
      </c>
      <c r="G34" s="132">
        <f>INDEX('HB_6-7'!$C$20:$TV$57,MATCH($A34,'HB_6-7'!$A$20:$A$57,0),MATCH($A$4,'HB_6-7'!$C$14:$TV$14,0)+MATCH(C$11,'HB_6-7'!$C$15:$BD$15,0)+MATCH(F$14,'HB_6-7'!$C$16:$T$16,0)+MATCH("Bestand",'HB_6-7'!$C$17:$H$17,0)+COLUMN()-9)</f>
        <v>362.16666666666669</v>
      </c>
      <c r="H34" s="135">
        <f>INDEX('HB_6-7'!$C$20:$TV$57,MATCH($A34,'HB_6-7'!$A$20:$A$57,0),MATCH($A$4,'HB_6-7'!$C$14:$TV$14,0)+MATCH(C$11,'HB_6-7'!$C$15:$BD$15,0)+MATCH(F$14,'HB_6-7'!$C$16:$T$16,0)+MATCH("Bestand",'HB_6-7'!$C$17:$H$17,0)+COLUMN()-9)</f>
        <v>2.0906741836974394</v>
      </c>
      <c r="I34" s="134">
        <f>INDEX('HB_6-7'!$C$20:$TV$57,MATCH($A34,'HB_6-7'!$A$20:$A$57,0),MATCH($A$4,'HB_6-7'!$C$14:$TV$14,0)+MATCH(C$11,'HB_6-7'!$C$15:$BD$15,0)+MATCH(I$14,'HB_6-7'!$C$16:$T$16,0)+MATCH("Bestand",'HB_6-7'!$C$17:$H$17,0)+COLUMN()-12)</f>
        <v>3636</v>
      </c>
      <c r="J34" s="132">
        <f>INDEX('HB_6-7'!$C$20:$TV$57,MATCH($A34,'HB_6-7'!$A$20:$A$57,0),MATCH($A$4,'HB_6-7'!$C$14:$TV$14,0)+MATCH(C$11,'HB_6-7'!$C$15:$BD$15,0)+MATCH(I$14,'HB_6-7'!$C$16:$T$16,0)+MATCH("Bestand",'HB_6-7'!$C$17:$H$17,0)+COLUMN()-12)</f>
        <v>3568.8333333333335</v>
      </c>
      <c r="K34" s="229">
        <f>INDEX('HB_6-7'!$C$20:$TV$57,MATCH($A34,'HB_6-7'!$A$20:$A$57,0),MATCH($A$4,'HB_6-7'!$C$14:$TV$14,0)+MATCH(C$11,'HB_6-7'!$C$15:$BD$15,0)+MATCH(I$14,'HB_6-7'!$C$16:$T$16,0)+MATCH("Bestand",'HB_6-7'!$C$17:$H$17,0)+COLUMN()-12)</f>
        <v>-7.1663920922570012</v>
      </c>
      <c r="L34" s="230">
        <f>INDEX('HB_6-7'!$C$20:$TV$57,MATCH($A34,'HB_6-7'!$A$20:$A$57,0),MATCH($A$4,'HB_6-7'!$C$14:$TV$14,0)+MATCH(L$12,'HB_6-7'!$C$15:$BD$15,0)+MATCH(L$13,'HB_6-7'!$C$16:$T$16,0)+MATCH("Bestand",'HB_6-7'!$C$17:$H$17,0)+COLUMN()-15)</f>
        <v>2962</v>
      </c>
      <c r="M34" s="132">
        <f>INDEX('HB_6-7'!$C$20:$TV$57,MATCH($A34,'HB_6-7'!$A$20:$A$57,0),MATCH($A$4,'HB_6-7'!$C$14:$TV$14,0)+MATCH(L$12,'HB_6-7'!$C$15:$BD$15,0)+MATCH(L$13,'HB_6-7'!$C$16:$T$16,0)+MATCH("Bestand",'HB_6-7'!$C$17:$H$17,0)+COLUMN()-15)</f>
        <v>2869.6666666666665</v>
      </c>
      <c r="N34" s="135">
        <f>INDEX('HB_6-7'!$C$20:$TV$57,MATCH($A34,'HB_6-7'!$A$20:$A$57,0),MATCH($A$4,'HB_6-7'!$C$14:$TV$14,0)+MATCH(L$12,'HB_6-7'!$C$15:$BD$15,0)+MATCH(L$13,'HB_6-7'!$C$16:$T$16,0)+MATCH("Bestand",'HB_6-7'!$C$17:$H$17,0)+COLUMN()-15)</f>
        <v>-6.9196669910260562</v>
      </c>
      <c r="O34" s="134">
        <f>INDEX('HB_6-7'!$C$20:$TV$57,MATCH($A34,'HB_6-7'!$A$20:$A$57,0),MATCH($A$4,'HB_6-7'!$C$14:$TV$14,0)+MATCH(L$12,'HB_6-7'!$C$15:$BD$15,0)+MATCH(O$14,'HB_6-7'!$C$16:$T$16,0)+MATCH("Bestand",'HB_6-7'!$C$17:$H$17,0)+COLUMN()-18)</f>
        <v>159</v>
      </c>
      <c r="P34" s="132">
        <f>INDEX('HB_6-7'!$C$20:$TV$57,MATCH($A34,'HB_6-7'!$A$20:$A$57,0),MATCH($A$4,'HB_6-7'!$C$14:$TV$14,0)+MATCH(L$12,'HB_6-7'!$C$15:$BD$15,0)+MATCH(O$14,'HB_6-7'!$C$16:$T$16,0)+MATCH("Bestand",'HB_6-7'!$C$17:$H$17,0)+COLUMN()-18)</f>
        <v>149.83333333333334</v>
      </c>
      <c r="Q34" s="135">
        <f>INDEX('HB_6-7'!$C$20:$TV$57,MATCH($A34,'HB_6-7'!$A$20:$A$57,0),MATCH($A$4,'HB_6-7'!$C$14:$TV$14,0)+MATCH(L$12,'HB_6-7'!$C$15:$BD$15,0)+MATCH(O$14,'HB_6-7'!$C$16:$T$16,0)+MATCH("Bestand",'HB_6-7'!$C$17:$H$17,0)+COLUMN()-18)</f>
        <v>1.9274376417233559</v>
      </c>
      <c r="R34" s="134">
        <f>INDEX('HB_6-7'!$C$20:$TV$57,MATCH($A34,'HB_6-7'!$A$20:$A$57,0),MATCH($A$4,'HB_6-7'!$C$14:$TV$14,0)+MATCH(L$12,'HB_6-7'!$C$15:$BD$15,0)+MATCH(R$14,'HB_6-7'!$C$16:$T$16,0)+MATCH("Bestand",'HB_6-7'!$C$17:$H$17,0)+COLUMN()-21)</f>
        <v>2803</v>
      </c>
      <c r="S34" s="132">
        <f>INDEX('HB_6-7'!$C$20:$TV$57,MATCH($A34,'HB_6-7'!$A$20:$A$57,0),MATCH($A$4,'HB_6-7'!$C$14:$TV$14,0)+MATCH(L$12,'HB_6-7'!$C$15:$BD$15,0)+MATCH(R$14,'HB_6-7'!$C$16:$T$16,0)+MATCH("Bestand",'HB_6-7'!$C$17:$H$17,0)+COLUMN()-21)</f>
        <v>2719.8333333333335</v>
      </c>
      <c r="T34" s="229">
        <f>INDEX('HB_6-7'!$C$20:$TV$57,MATCH($A34,'HB_6-7'!$A$20:$A$57,0),MATCH($A$4,'HB_6-7'!$C$14:$TV$14,0)+MATCH(L$12,'HB_6-7'!$C$15:$BD$15,0)+MATCH(R$14,'HB_6-7'!$C$16:$T$16,0)+MATCH("Bestand",'HB_6-7'!$C$17:$H$17,0)+COLUMN()-21)</f>
        <v>-7.3626248864668478</v>
      </c>
      <c r="U34" s="230">
        <f>INDEX('HB_6-7'!$C$20:$TV$57,MATCH($A34,'HB_6-7'!$A$20:$A$57,0),MATCH($A$4,'HB_6-7'!$C$14:$TV$14,0)+MATCH(U$12,'HB_6-7'!$C$15:$BD$15,0)+MATCH(U$13,'HB_6-7'!$C$16:$T$16,0)+MATCH("Bestand",'HB_6-7'!$C$17:$H$17,0)+COLUMN()-24)</f>
        <v>1048</v>
      </c>
      <c r="V34" s="132">
        <f>INDEX('HB_6-7'!$C$20:$TV$57,MATCH($A34,'HB_6-7'!$A$20:$A$57,0),MATCH($A$4,'HB_6-7'!$C$14:$TV$14,0)+MATCH(U$12,'HB_6-7'!$C$15:$BD$15,0)+MATCH(U$13,'HB_6-7'!$C$16:$T$16,0)+MATCH("Bestand",'HB_6-7'!$C$17:$H$17,0)+COLUMN()-24)</f>
        <v>1061.3333333333333</v>
      </c>
      <c r="W34" s="135">
        <f>INDEX('HB_6-7'!$C$20:$TV$57,MATCH($A34,'HB_6-7'!$A$20:$A$57,0),MATCH($A$4,'HB_6-7'!$C$14:$TV$14,0)+MATCH(U$12,'HB_6-7'!$C$15:$BD$15,0)+MATCH(U$13,'HB_6-7'!$C$16:$T$16,0)+MATCH("Bestand",'HB_6-7'!$C$17:$H$17,0)+COLUMN()-24)</f>
        <v>-4.9055476741581421</v>
      </c>
      <c r="X34" s="134">
        <f>INDEX('HB_6-7'!$C$20:$TV$57,MATCH($A34,'HB_6-7'!$A$20:$A$57,0),MATCH($A$4,'HB_6-7'!$C$14:$TV$14,0)+MATCH(U$12,'HB_6-7'!$C$15:$BD$15,0)+MATCH(X$14,'HB_6-7'!$C$16:$T$16,0)+MATCH("Bestand",'HB_6-7'!$C$17:$H$17,0)+COLUMN()-27)</f>
        <v>215</v>
      </c>
      <c r="Y34" s="132">
        <f>INDEX('HB_6-7'!$C$20:$TV$57,MATCH($A34,'HB_6-7'!$A$20:$A$57,0),MATCH($A$4,'HB_6-7'!$C$14:$TV$14,0)+MATCH(U$12,'HB_6-7'!$C$15:$BD$15,0)+MATCH(X$14,'HB_6-7'!$C$16:$T$16,0)+MATCH("Bestand",'HB_6-7'!$C$17:$H$17,0)+COLUMN()-27)</f>
        <v>212.33333333333334</v>
      </c>
      <c r="Z34" s="135">
        <f>INDEX('HB_6-7'!$C$20:$TV$57,MATCH($A34,'HB_6-7'!$A$20:$A$57,0),MATCH($A$4,'HB_6-7'!$C$14:$TV$14,0)+MATCH(U$12,'HB_6-7'!$C$15:$BD$15,0)+MATCH(X$14,'HB_6-7'!$C$16:$T$16,0)+MATCH("Bestand",'HB_6-7'!$C$17:$H$17,0)+COLUMN()-27)</f>
        <v>2.2061772964300039</v>
      </c>
      <c r="AA34" s="134">
        <f>INDEX('HB_6-7'!$C$20:$TV$57,MATCH($A34,'HB_6-7'!$A$20:$A$57,0),MATCH($A$4,'HB_6-7'!$C$14:$TV$14,0)+MATCH(U$12,'HB_6-7'!$C$15:$BD$15,0)+MATCH(AA$14,'HB_6-7'!$C$16:$T$16,0)+MATCH("Bestand",'HB_6-7'!$C$17:$H$17,0)+COLUMN()-30)</f>
        <v>833</v>
      </c>
      <c r="AB34" s="132">
        <f>INDEX('HB_6-7'!$C$20:$TV$57,MATCH($A34,'HB_6-7'!$A$20:$A$57,0),MATCH($A$4,'HB_6-7'!$C$14:$TV$14,0)+MATCH(U$12,'HB_6-7'!$C$15:$BD$15,0)+MATCH(AA$14,'HB_6-7'!$C$16:$T$16,0)+MATCH("Bestand",'HB_6-7'!$C$17:$H$17,0)+COLUMN()-30)</f>
        <v>849</v>
      </c>
      <c r="AC34" s="136">
        <f>INDEX('HB_6-7'!$C$20:$TV$57,MATCH($A34,'HB_6-7'!$A$20:$A$57,0),MATCH($A$4,'HB_6-7'!$C$14:$TV$14,0)+MATCH(U$12,'HB_6-7'!$C$15:$BD$15,0)+MATCH(AA$14,'HB_6-7'!$C$16:$T$16,0)+MATCH("Bestand",'HB_6-7'!$C$17:$H$17,0)+COLUMN()-30)</f>
        <v>-6.5321100917431192</v>
      </c>
    </row>
    <row r="35" spans="1:29" ht="15" customHeight="1" x14ac:dyDescent="0.2">
      <c r="A35" s="326" t="s">
        <v>106</v>
      </c>
      <c r="B35" s="392"/>
      <c r="C35" s="97">
        <f>INDEX('HB_6-7'!$C$20:$TV$57,MATCH($A35,'HB_6-7'!$A$20:$A$57,0),MATCH($A$4,'HB_6-7'!$C$14:$TV$14,0)+MATCH(C$11,'HB_6-7'!$C$15:$BD$15,0)+MATCH(C$13,'HB_6-7'!$C$16:$T$16,0)+MATCH("Bestand",'HB_6-7'!$C$17:$H$17,0)+COLUMN()-6)</f>
        <v>3971</v>
      </c>
      <c r="D35" s="97">
        <f>INDEX('HB_6-7'!$C$20:$TV$57,MATCH($A35,'HB_6-7'!$A$20:$A$57,0),MATCH($A$4,'HB_6-7'!$C$14:$TV$14,0)+MATCH(C$11,'HB_6-7'!$C$15:$BD$15,0)+MATCH(C$13,'HB_6-7'!$C$16:$T$16,0)+MATCH("Bestand",'HB_6-7'!$C$17:$H$17,0)+COLUMN()-6)</f>
        <v>3892.25</v>
      </c>
      <c r="E35" s="137">
        <f>INDEX('HB_6-7'!$C$20:$TV$57,MATCH($A35,'HB_6-7'!$A$20:$A$57,0),MATCH($A$4,'HB_6-7'!$C$14:$TV$14,0)+MATCH(C$11,'HB_6-7'!$C$15:$BD$15,0)+MATCH(C$13,'HB_6-7'!$C$16:$T$16,0)+MATCH("Bestand",'HB_6-7'!$C$17:$H$17,0)+COLUMN()-6)</f>
        <v>-6.595340465953405</v>
      </c>
      <c r="F35" s="96">
        <f>INDEX('HB_6-7'!$C$20:$TV$57,MATCH($A35,'HB_6-7'!$A$20:$A$57,0),MATCH($A$4,'HB_6-7'!$C$14:$TV$14,0)+MATCH(C$11,'HB_6-7'!$C$15:$BD$15,0)+MATCH(F$14,'HB_6-7'!$C$16:$T$16,0)+MATCH("Bestand",'HB_6-7'!$C$17:$H$17,0)+COLUMN()-9)</f>
        <v>360</v>
      </c>
      <c r="G35" s="97">
        <f>INDEX('HB_6-7'!$C$20:$TV$57,MATCH($A35,'HB_6-7'!$A$20:$A$57,0),MATCH($A$4,'HB_6-7'!$C$14:$TV$14,0)+MATCH(C$11,'HB_6-7'!$C$15:$BD$15,0)+MATCH(F$14,'HB_6-7'!$C$16:$T$16,0)+MATCH("Bestand",'HB_6-7'!$C$17:$H$17,0)+COLUMN()-9)</f>
        <v>348.16666666666669</v>
      </c>
      <c r="H35" s="137">
        <f>INDEX('HB_6-7'!$C$20:$TV$57,MATCH($A35,'HB_6-7'!$A$20:$A$57,0),MATCH($A$4,'HB_6-7'!$C$14:$TV$14,0)+MATCH(C$11,'HB_6-7'!$C$15:$BD$15,0)+MATCH(F$14,'HB_6-7'!$C$16:$T$16,0)+MATCH("Bestand",'HB_6-7'!$C$17:$H$17,0)+COLUMN()-9)</f>
        <v>2.1515892420537899</v>
      </c>
      <c r="I35" s="96">
        <f>INDEX('HB_6-7'!$C$20:$TV$57,MATCH($A35,'HB_6-7'!$A$20:$A$57,0),MATCH($A$4,'HB_6-7'!$C$14:$TV$14,0)+MATCH(C$11,'HB_6-7'!$C$15:$BD$15,0)+MATCH(I$14,'HB_6-7'!$C$16:$T$16,0)+MATCH("Bestand",'HB_6-7'!$C$17:$H$17,0)+COLUMN()-12)</f>
        <v>3611</v>
      </c>
      <c r="J35" s="97">
        <f>INDEX('HB_6-7'!$C$20:$TV$57,MATCH($A35,'HB_6-7'!$A$20:$A$57,0),MATCH($A$4,'HB_6-7'!$C$14:$TV$14,0)+MATCH(C$11,'HB_6-7'!$C$15:$BD$15,0)+MATCH(I$14,'HB_6-7'!$C$16:$T$16,0)+MATCH("Bestand",'HB_6-7'!$C$17:$H$17,0)+COLUMN()-12)</f>
        <v>3544.0833333333335</v>
      </c>
      <c r="K35" s="231">
        <f>INDEX('HB_6-7'!$C$20:$TV$57,MATCH($A35,'HB_6-7'!$A$20:$A$57,0),MATCH($A$4,'HB_6-7'!$C$14:$TV$14,0)+MATCH(C$11,'HB_6-7'!$C$15:$BD$15,0)+MATCH(I$14,'HB_6-7'!$C$16:$T$16,0)+MATCH("Bestand",'HB_6-7'!$C$17:$H$17,0)+COLUMN()-12)</f>
        <v>-7.3744963519546989</v>
      </c>
      <c r="L35" s="232">
        <f>INDEX('HB_6-7'!$C$20:$TV$57,MATCH($A35,'HB_6-7'!$A$20:$A$57,0),MATCH($A$4,'HB_6-7'!$C$14:$TV$14,0)+MATCH(L$12,'HB_6-7'!$C$15:$BD$15,0)+MATCH(L$13,'HB_6-7'!$C$16:$T$16,0)+MATCH("Bestand",'HB_6-7'!$C$17:$H$17,0)+COLUMN()-15)</f>
        <v>2927</v>
      </c>
      <c r="M35" s="97">
        <f>INDEX('HB_6-7'!$C$20:$TV$57,MATCH($A35,'HB_6-7'!$A$20:$A$57,0),MATCH($A$4,'HB_6-7'!$C$14:$TV$14,0)+MATCH(L$12,'HB_6-7'!$C$15:$BD$15,0)+MATCH(L$13,'HB_6-7'!$C$16:$T$16,0)+MATCH("Bestand",'HB_6-7'!$C$17:$H$17,0)+COLUMN()-15)</f>
        <v>2834.8333333333335</v>
      </c>
      <c r="N35" s="137">
        <f>INDEX('HB_6-7'!$C$20:$TV$57,MATCH($A35,'HB_6-7'!$A$20:$A$57,0),MATCH($A$4,'HB_6-7'!$C$14:$TV$14,0)+MATCH(L$12,'HB_6-7'!$C$15:$BD$15,0)+MATCH(L$13,'HB_6-7'!$C$16:$T$16,0)+MATCH("Bestand",'HB_6-7'!$C$17:$H$17,0)+COLUMN()-15)</f>
        <v>-7.2345995473262246</v>
      </c>
      <c r="O35" s="96">
        <f>INDEX('HB_6-7'!$C$20:$TV$57,MATCH($A35,'HB_6-7'!$A$20:$A$57,0),MATCH($A$4,'HB_6-7'!$C$14:$TV$14,0)+MATCH(L$12,'HB_6-7'!$C$15:$BD$15,0)+MATCH(O$14,'HB_6-7'!$C$16:$T$16,0)+MATCH("Bestand",'HB_6-7'!$C$17:$H$17,0)+COLUMN()-18)</f>
        <v>145</v>
      </c>
      <c r="P35" s="97">
        <f>INDEX('HB_6-7'!$C$20:$TV$57,MATCH($A35,'HB_6-7'!$A$20:$A$57,0),MATCH($A$4,'HB_6-7'!$C$14:$TV$14,0)+MATCH(L$12,'HB_6-7'!$C$15:$BD$15,0)+MATCH(O$14,'HB_6-7'!$C$16:$T$16,0)+MATCH("Bestand",'HB_6-7'!$C$17:$H$17,0)+COLUMN()-18)</f>
        <v>135.83333333333334</v>
      </c>
      <c r="Q35" s="137">
        <f>INDEX('HB_6-7'!$C$20:$TV$57,MATCH($A35,'HB_6-7'!$A$20:$A$57,0),MATCH($A$4,'HB_6-7'!$C$14:$TV$14,0)+MATCH(L$12,'HB_6-7'!$C$15:$BD$15,0)+MATCH(O$14,'HB_6-7'!$C$16:$T$16,0)+MATCH("Bestand",'HB_6-7'!$C$17:$H$17,0)+COLUMN()-18)</f>
        <v>1.7478152309612984</v>
      </c>
      <c r="R35" s="96">
        <f>INDEX('HB_6-7'!$C$20:$TV$57,MATCH($A35,'HB_6-7'!$A$20:$A$57,0),MATCH($A$4,'HB_6-7'!$C$14:$TV$14,0)+MATCH(L$12,'HB_6-7'!$C$15:$BD$15,0)+MATCH(R$14,'HB_6-7'!$C$16:$T$16,0)+MATCH("Bestand",'HB_6-7'!$C$17:$H$17,0)+COLUMN()-21)</f>
        <v>2782</v>
      </c>
      <c r="S35" s="97">
        <f>INDEX('HB_6-7'!$C$20:$TV$57,MATCH($A35,'HB_6-7'!$A$20:$A$57,0),MATCH($A$4,'HB_6-7'!$C$14:$TV$14,0)+MATCH(L$12,'HB_6-7'!$C$15:$BD$15,0)+MATCH(R$14,'HB_6-7'!$C$16:$T$16,0)+MATCH("Bestand",'HB_6-7'!$C$17:$H$17,0)+COLUMN()-21)</f>
        <v>2699</v>
      </c>
      <c r="T35" s="231">
        <f>INDEX('HB_6-7'!$C$20:$TV$57,MATCH($A35,'HB_6-7'!$A$20:$A$57,0),MATCH($A$4,'HB_6-7'!$C$14:$TV$14,0)+MATCH(L$12,'HB_6-7'!$C$15:$BD$15,0)+MATCH(R$14,'HB_6-7'!$C$16:$T$16,0)+MATCH("Bestand",'HB_6-7'!$C$17:$H$17,0)+COLUMN()-21)</f>
        <v>-7.6449285693917703</v>
      </c>
      <c r="U35" s="232">
        <f>INDEX('HB_6-7'!$C$20:$TV$57,MATCH($A35,'HB_6-7'!$A$20:$A$57,0),MATCH($A$4,'HB_6-7'!$C$14:$TV$14,0)+MATCH(U$12,'HB_6-7'!$C$15:$BD$15,0)+MATCH(U$13,'HB_6-7'!$C$16:$T$16,0)+MATCH("Bestand",'HB_6-7'!$C$17:$H$17,0)+COLUMN()-24)</f>
        <v>1044</v>
      </c>
      <c r="V35" s="97">
        <f>INDEX('HB_6-7'!$C$20:$TV$57,MATCH($A35,'HB_6-7'!$A$20:$A$57,0),MATCH($A$4,'HB_6-7'!$C$14:$TV$14,0)+MATCH(U$12,'HB_6-7'!$C$15:$BD$15,0)+MATCH(U$13,'HB_6-7'!$C$16:$T$16,0)+MATCH("Bestand",'HB_6-7'!$C$17:$H$17,0)+COLUMN()-24)</f>
        <v>1057.4166666666667</v>
      </c>
      <c r="W35" s="137">
        <f>INDEX('HB_6-7'!$C$20:$TV$57,MATCH($A35,'HB_6-7'!$A$20:$A$57,0),MATCH($A$4,'HB_6-7'!$C$14:$TV$14,0)+MATCH(U$12,'HB_6-7'!$C$15:$BD$15,0)+MATCH(U$13,'HB_6-7'!$C$16:$T$16,0)+MATCH("Bestand",'HB_6-7'!$C$17:$H$17,0)+COLUMN()-24)</f>
        <v>-4.8372581370931451</v>
      </c>
      <c r="X35" s="96">
        <f>INDEX('HB_6-7'!$C$20:$TV$57,MATCH($A35,'HB_6-7'!$A$20:$A$57,0),MATCH($A$4,'HB_6-7'!$C$14:$TV$14,0)+MATCH(U$12,'HB_6-7'!$C$15:$BD$15,0)+MATCH(X$14,'HB_6-7'!$C$16:$T$16,0)+MATCH("Bestand",'HB_6-7'!$C$17:$H$17,0)+COLUMN()-27)</f>
        <v>215</v>
      </c>
      <c r="Y35" s="97">
        <f>INDEX('HB_6-7'!$C$20:$TV$57,MATCH($A35,'HB_6-7'!$A$20:$A$57,0),MATCH($A$4,'HB_6-7'!$C$14:$TV$14,0)+MATCH(U$12,'HB_6-7'!$C$15:$BD$15,0)+MATCH(X$14,'HB_6-7'!$C$16:$T$16,0)+MATCH("Bestand",'HB_6-7'!$C$17:$H$17,0)+COLUMN()-27)</f>
        <v>212.33333333333334</v>
      </c>
      <c r="Z35" s="137">
        <f>INDEX('HB_6-7'!$C$20:$TV$57,MATCH($A35,'HB_6-7'!$A$20:$A$57,0),MATCH($A$4,'HB_6-7'!$C$14:$TV$14,0)+MATCH(U$12,'HB_6-7'!$C$15:$BD$15,0)+MATCH(X$14,'HB_6-7'!$C$16:$T$16,0)+MATCH("Bestand",'HB_6-7'!$C$17:$H$17,0)+COLUMN()-27)</f>
        <v>2.4115755627009645</v>
      </c>
      <c r="AA35" s="96">
        <f>INDEX('HB_6-7'!$C$20:$TV$57,MATCH($A35,'HB_6-7'!$A$20:$A$57,0),MATCH($A$4,'HB_6-7'!$C$14:$TV$14,0)+MATCH(U$12,'HB_6-7'!$C$15:$BD$15,0)+MATCH(AA$14,'HB_6-7'!$C$16:$T$16,0)+MATCH("Bestand",'HB_6-7'!$C$17:$H$17,0)+COLUMN()-30)</f>
        <v>829</v>
      </c>
      <c r="AB35" s="97">
        <f>INDEX('HB_6-7'!$C$20:$TV$57,MATCH($A35,'HB_6-7'!$A$20:$A$57,0),MATCH($A$4,'HB_6-7'!$C$14:$TV$14,0)+MATCH(U$12,'HB_6-7'!$C$15:$BD$15,0)+MATCH(AA$14,'HB_6-7'!$C$16:$T$16,0)+MATCH("Bestand",'HB_6-7'!$C$17:$H$17,0)+COLUMN()-30)</f>
        <v>845.08333333333337</v>
      </c>
      <c r="AC35" s="138">
        <f>INDEX('HB_6-7'!$C$20:$TV$57,MATCH($A35,'HB_6-7'!$A$20:$A$57,0),MATCH($A$4,'HB_6-7'!$C$14:$TV$14,0)+MATCH(U$12,'HB_6-7'!$C$15:$BD$15,0)+MATCH(AA$14,'HB_6-7'!$C$16:$T$16,0)+MATCH("Bestand",'HB_6-7'!$C$17:$H$17,0)+COLUMN()-30)</f>
        <v>-6.5000921998893597</v>
      </c>
    </row>
    <row r="36" spans="1:29" ht="15" customHeight="1" x14ac:dyDescent="0.2">
      <c r="A36" s="326" t="s">
        <v>420</v>
      </c>
      <c r="B36" s="392"/>
      <c r="C36" s="97">
        <f>INDEX('HB_6-7'!$C$20:$TV$57,MATCH($A36,'HB_6-7'!$A$20:$A$57,0),MATCH($A$4,'HB_6-7'!$C$14:$TV$14,0)+MATCH(C$11,'HB_6-7'!$C$15:$BD$15,0)+MATCH(C$13,'HB_6-7'!$C$16:$T$16,0)+MATCH("Bestand",'HB_6-7'!$C$17:$H$17,0)+COLUMN()-6)</f>
        <v>39</v>
      </c>
      <c r="D36" s="97">
        <f>INDEX('HB_6-7'!$C$20:$TV$57,MATCH($A36,'HB_6-7'!$A$20:$A$57,0),MATCH($A$4,'HB_6-7'!$C$14:$TV$14,0)+MATCH(C$11,'HB_6-7'!$C$15:$BD$15,0)+MATCH(C$13,'HB_6-7'!$C$16:$T$16,0)+MATCH("Bestand",'HB_6-7'!$C$17:$H$17,0)+COLUMN()-6)</f>
        <v>38.75</v>
      </c>
      <c r="E36" s="137">
        <f>INDEX('HB_6-7'!$C$20:$TV$57,MATCH($A36,'HB_6-7'!$A$20:$A$57,0),MATCH($A$4,'HB_6-7'!$C$14:$TV$14,0)+MATCH(C$11,'HB_6-7'!$C$15:$BD$15,0)+MATCH(C$13,'HB_6-7'!$C$16:$T$16,0)+MATCH("Bestand",'HB_6-7'!$C$17:$H$17,0)+COLUMN()-6)</f>
        <v>21.09375</v>
      </c>
      <c r="F36" s="96">
        <f>INDEX('HB_6-7'!$C$20:$TV$57,MATCH($A36,'HB_6-7'!$A$20:$A$57,0),MATCH($A$4,'HB_6-7'!$C$14:$TV$14,0)+MATCH(C$11,'HB_6-7'!$C$15:$BD$15,0)+MATCH(F$14,'HB_6-7'!$C$16:$T$16,0)+MATCH("Bestand",'HB_6-7'!$C$17:$H$17,0)+COLUMN()-9)</f>
        <v>14</v>
      </c>
      <c r="G36" s="97">
        <f>INDEX('HB_6-7'!$C$20:$TV$57,MATCH($A36,'HB_6-7'!$A$20:$A$57,0),MATCH($A$4,'HB_6-7'!$C$14:$TV$14,0)+MATCH(C$11,'HB_6-7'!$C$15:$BD$15,0)+MATCH(F$14,'HB_6-7'!$C$16:$T$16,0)+MATCH("Bestand",'HB_6-7'!$C$17:$H$17,0)+COLUMN()-9)</f>
        <v>14</v>
      </c>
      <c r="H36" s="137">
        <f>INDEX('HB_6-7'!$C$20:$TV$57,MATCH($A36,'HB_6-7'!$A$20:$A$57,0),MATCH($A$4,'HB_6-7'!$C$14:$TV$14,0)+MATCH(C$11,'HB_6-7'!$C$15:$BD$15,0)+MATCH(F$14,'HB_6-7'!$C$16:$T$16,0)+MATCH("Bestand",'HB_6-7'!$C$17:$H$17,0)+COLUMN()-9)</f>
        <v>0.5988023952095809</v>
      </c>
      <c r="I36" s="96">
        <f>INDEX('HB_6-7'!$C$20:$TV$57,MATCH($A36,'HB_6-7'!$A$20:$A$57,0),MATCH($A$4,'HB_6-7'!$C$14:$TV$14,0)+MATCH(C$11,'HB_6-7'!$C$15:$BD$15,0)+MATCH(I$14,'HB_6-7'!$C$16:$T$16,0)+MATCH("Bestand",'HB_6-7'!$C$17:$H$17,0)+COLUMN()-12)</f>
        <v>25</v>
      </c>
      <c r="J36" s="97">
        <f>INDEX('HB_6-7'!$C$20:$TV$57,MATCH($A36,'HB_6-7'!$A$20:$A$57,0),MATCH($A$4,'HB_6-7'!$C$14:$TV$14,0)+MATCH(C$11,'HB_6-7'!$C$15:$BD$15,0)+MATCH(I$14,'HB_6-7'!$C$16:$T$16,0)+MATCH("Bestand",'HB_6-7'!$C$17:$H$17,0)+COLUMN()-12)</f>
        <v>24.75</v>
      </c>
      <c r="K36" s="231">
        <f>INDEX('HB_6-7'!$C$20:$TV$57,MATCH($A36,'HB_6-7'!$A$20:$A$57,0),MATCH($A$4,'HB_6-7'!$C$14:$TV$14,0)+MATCH(C$11,'HB_6-7'!$C$15:$BD$15,0)+MATCH(I$14,'HB_6-7'!$C$16:$T$16,0)+MATCH("Bestand",'HB_6-7'!$C$17:$H$17,0)+COLUMN()-12)</f>
        <v>36.866359447004612</v>
      </c>
      <c r="L36" s="232">
        <f>INDEX('HB_6-7'!$C$20:$TV$57,MATCH($A36,'HB_6-7'!$A$20:$A$57,0),MATCH($A$4,'HB_6-7'!$C$14:$TV$14,0)+MATCH(L$12,'HB_6-7'!$C$15:$BD$15,0)+MATCH(L$13,'HB_6-7'!$C$16:$T$16,0)+MATCH("Bestand",'HB_6-7'!$C$17:$H$17,0)+COLUMN()-15)</f>
        <v>35</v>
      </c>
      <c r="M36" s="97">
        <f>INDEX('HB_6-7'!$C$20:$TV$57,MATCH($A36,'HB_6-7'!$A$20:$A$57,0),MATCH($A$4,'HB_6-7'!$C$14:$TV$14,0)+MATCH(L$12,'HB_6-7'!$C$15:$BD$15,0)+MATCH(L$13,'HB_6-7'!$C$16:$T$16,0)+MATCH("Bestand",'HB_6-7'!$C$17:$H$17,0)+COLUMN()-15)</f>
        <v>34.833333333333336</v>
      </c>
      <c r="N36" s="137">
        <f>INDEX('HB_6-7'!$C$20:$TV$57,MATCH($A36,'HB_6-7'!$A$20:$A$57,0),MATCH($A$4,'HB_6-7'!$C$14:$TV$14,0)+MATCH(L$12,'HB_6-7'!$C$15:$BD$15,0)+MATCH(L$13,'HB_6-7'!$C$16:$T$16,0)+MATCH("Bestand",'HB_6-7'!$C$17:$H$17,0)+COLUMN()-15)</f>
        <v>28.615384615384613</v>
      </c>
      <c r="O36" s="96">
        <f>INDEX('HB_6-7'!$C$20:$TV$57,MATCH($A36,'HB_6-7'!$A$20:$A$57,0),MATCH($A$4,'HB_6-7'!$C$14:$TV$14,0)+MATCH(L$12,'HB_6-7'!$C$15:$BD$15,0)+MATCH(O$14,'HB_6-7'!$C$16:$T$16,0)+MATCH("Bestand",'HB_6-7'!$C$17:$H$17,0)+COLUMN()-18)</f>
        <v>14</v>
      </c>
      <c r="P36" s="97">
        <f>INDEX('HB_6-7'!$C$20:$TV$57,MATCH($A36,'HB_6-7'!$A$20:$A$57,0),MATCH($A$4,'HB_6-7'!$C$14:$TV$14,0)+MATCH(L$12,'HB_6-7'!$C$15:$BD$15,0)+MATCH(O$14,'HB_6-7'!$C$16:$T$16,0)+MATCH("Bestand",'HB_6-7'!$C$17:$H$17,0)+COLUMN()-18)</f>
        <v>14</v>
      </c>
      <c r="Q36" s="137">
        <f>INDEX('HB_6-7'!$C$20:$TV$57,MATCH($A36,'HB_6-7'!$A$20:$A$57,0),MATCH($A$4,'HB_6-7'!$C$14:$TV$14,0)+MATCH(L$12,'HB_6-7'!$C$15:$BD$15,0)+MATCH(O$14,'HB_6-7'!$C$16:$T$16,0)+MATCH("Bestand",'HB_6-7'!$C$17:$H$17,0)+COLUMN()-18)</f>
        <v>3.7037037037037033</v>
      </c>
      <c r="R36" s="96">
        <f>INDEX('HB_6-7'!$C$20:$TV$57,MATCH($A36,'HB_6-7'!$A$20:$A$57,0),MATCH($A$4,'HB_6-7'!$C$14:$TV$14,0)+MATCH(L$12,'HB_6-7'!$C$15:$BD$15,0)+MATCH(R$14,'HB_6-7'!$C$16:$T$16,0)+MATCH("Bestand",'HB_6-7'!$C$17:$H$17,0)+COLUMN()-21)</f>
        <v>21</v>
      </c>
      <c r="S36" s="97">
        <f>INDEX('HB_6-7'!$C$20:$TV$57,MATCH($A36,'HB_6-7'!$A$20:$A$57,0),MATCH($A$4,'HB_6-7'!$C$14:$TV$14,0)+MATCH(L$12,'HB_6-7'!$C$15:$BD$15,0)+MATCH(R$14,'HB_6-7'!$C$16:$T$16,0)+MATCH("Bestand",'HB_6-7'!$C$17:$H$17,0)+COLUMN()-21)</f>
        <v>20.833333333333332</v>
      </c>
      <c r="T36" s="231">
        <f>INDEX('HB_6-7'!$C$20:$TV$57,MATCH($A36,'HB_6-7'!$A$20:$A$57,0),MATCH($A$4,'HB_6-7'!$C$14:$TV$14,0)+MATCH(L$12,'HB_6-7'!$C$15:$BD$15,0)+MATCH(R$14,'HB_6-7'!$C$16:$T$16,0)+MATCH("Bestand",'HB_6-7'!$C$17:$H$17,0)+COLUMN()-21)</f>
        <v>53.374233128834362</v>
      </c>
      <c r="U36" s="232">
        <f>INDEX('HB_6-7'!$C$20:$TV$57,MATCH($A36,'HB_6-7'!$A$20:$A$57,0),MATCH($A$4,'HB_6-7'!$C$14:$TV$14,0)+MATCH(U$12,'HB_6-7'!$C$15:$BD$15,0)+MATCH(U$13,'HB_6-7'!$C$16:$T$16,0)+MATCH("Bestand",'HB_6-7'!$C$17:$H$17,0)+COLUMN()-24)</f>
        <v>4</v>
      </c>
      <c r="V36" s="97">
        <f>INDEX('HB_6-7'!$C$20:$TV$57,MATCH($A36,'HB_6-7'!$A$20:$A$57,0),MATCH($A$4,'HB_6-7'!$C$14:$TV$14,0)+MATCH(U$12,'HB_6-7'!$C$15:$BD$15,0)+MATCH(U$13,'HB_6-7'!$C$16:$T$16,0)+MATCH("Bestand",'HB_6-7'!$C$17:$H$17,0)+COLUMN()-24)</f>
        <v>3.9166666666666665</v>
      </c>
      <c r="W36" s="137">
        <f>INDEX('HB_6-7'!$C$20:$TV$57,MATCH($A36,'HB_6-7'!$A$20:$A$57,0),MATCH($A$4,'HB_6-7'!$C$14:$TV$14,0)+MATCH(U$12,'HB_6-7'!$C$15:$BD$15,0)+MATCH(U$13,'HB_6-7'!$C$16:$T$16,0)+MATCH("Bestand",'HB_6-7'!$C$17:$H$17,0)+COLUMN()-24)</f>
        <v>-20.33898305084746</v>
      </c>
      <c r="X36" s="96">
        <f>INDEX('HB_6-7'!$C$20:$TV$57,MATCH($A36,'HB_6-7'!$A$20:$A$57,0),MATCH($A$4,'HB_6-7'!$C$14:$TV$14,0)+MATCH(U$12,'HB_6-7'!$C$15:$BD$15,0)+MATCH(X$14,'HB_6-7'!$C$16:$T$16,0)+MATCH("Bestand",'HB_6-7'!$C$17:$H$17,0)+COLUMN()-27)</f>
        <v>0</v>
      </c>
      <c r="Y36" s="97">
        <f>INDEX('HB_6-7'!$C$20:$TV$57,MATCH($A36,'HB_6-7'!$A$20:$A$57,0),MATCH($A$4,'HB_6-7'!$C$14:$TV$14,0)+MATCH(U$12,'HB_6-7'!$C$15:$BD$15,0)+MATCH(X$14,'HB_6-7'!$C$16:$T$16,0)+MATCH("Bestand",'HB_6-7'!$C$17:$H$17,0)+COLUMN()-27)</f>
        <v>0</v>
      </c>
      <c r="Z36" s="137">
        <f>INDEX('HB_6-7'!$C$20:$TV$57,MATCH($A36,'HB_6-7'!$A$20:$A$57,0),MATCH($A$4,'HB_6-7'!$C$14:$TV$14,0)+MATCH(U$12,'HB_6-7'!$C$15:$BD$15,0)+MATCH(X$14,'HB_6-7'!$C$16:$T$16,0)+MATCH("Bestand",'HB_6-7'!$C$17:$H$17,0)+COLUMN()-27)</f>
        <v>-100</v>
      </c>
      <c r="AA36" s="96">
        <f>INDEX('HB_6-7'!$C$20:$TV$57,MATCH($A36,'HB_6-7'!$A$20:$A$57,0),MATCH($A$4,'HB_6-7'!$C$14:$TV$14,0)+MATCH(U$12,'HB_6-7'!$C$15:$BD$15,0)+MATCH(AA$14,'HB_6-7'!$C$16:$T$16,0)+MATCH("Bestand",'HB_6-7'!$C$17:$H$17,0)+COLUMN()-30)</f>
        <v>4</v>
      </c>
      <c r="AB36" s="97">
        <f>INDEX('HB_6-7'!$C$20:$TV$57,MATCH($A36,'HB_6-7'!$A$20:$A$57,0),MATCH($A$4,'HB_6-7'!$C$14:$TV$14,0)+MATCH(U$12,'HB_6-7'!$C$15:$BD$15,0)+MATCH(AA$14,'HB_6-7'!$C$16:$T$16,0)+MATCH("Bestand",'HB_6-7'!$C$17:$H$17,0)+COLUMN()-30)</f>
        <v>3.9166666666666665</v>
      </c>
      <c r="AC36" s="138">
        <f>INDEX('HB_6-7'!$C$20:$TV$57,MATCH($A36,'HB_6-7'!$A$20:$A$57,0),MATCH($A$4,'HB_6-7'!$C$14:$TV$14,0)+MATCH(U$12,'HB_6-7'!$C$15:$BD$15,0)+MATCH(AA$14,'HB_6-7'!$C$16:$T$16,0)+MATCH("Bestand",'HB_6-7'!$C$17:$H$17,0)+COLUMN()-30)</f>
        <v>-12.962962962962962</v>
      </c>
    </row>
    <row r="37" spans="1:29" ht="15" customHeight="1" x14ac:dyDescent="0.2">
      <c r="A37" s="322" t="s">
        <v>42</v>
      </c>
      <c r="B37" s="387"/>
      <c r="C37" s="132">
        <f>INDEX('HB_6-7'!$C$20:$TV$57,MATCH($A37,'HB_6-7'!$A$20:$A$57,0),MATCH($A$4,'HB_6-7'!$C$14:$TV$14,0)+MATCH(C$11,'HB_6-7'!$C$15:$BD$15,0)+MATCH(C$13,'HB_6-7'!$C$16:$T$16,0)+MATCH("Bestand",'HB_6-7'!$C$17:$H$17,0)+COLUMN()-6)</f>
        <v>79</v>
      </c>
      <c r="D37" s="132">
        <f>INDEX('HB_6-7'!$C$20:$TV$57,MATCH($A37,'HB_6-7'!$A$20:$A$57,0),MATCH($A$4,'HB_6-7'!$C$14:$TV$14,0)+MATCH(C$11,'HB_6-7'!$C$15:$BD$15,0)+MATCH(C$13,'HB_6-7'!$C$16:$T$16,0)+MATCH("Bestand",'HB_6-7'!$C$17:$H$17,0)+COLUMN()-6)</f>
        <v>66.416666666666671</v>
      </c>
      <c r="E37" s="135">
        <f>INDEX('HB_6-7'!$C$20:$TV$57,MATCH($A37,'HB_6-7'!$A$20:$A$57,0),MATCH($A$4,'HB_6-7'!$C$14:$TV$14,0)+MATCH(C$11,'HB_6-7'!$C$15:$BD$15,0)+MATCH(C$13,'HB_6-7'!$C$16:$T$16,0)+MATCH("Bestand",'HB_6-7'!$C$17:$H$17,0)+COLUMN()-6)</f>
        <v>5.1451187335092348</v>
      </c>
      <c r="F37" s="134">
        <f>INDEX('HB_6-7'!$C$20:$TV$57,MATCH($A37,'HB_6-7'!$A$20:$A$57,0),MATCH($A$4,'HB_6-7'!$C$14:$TV$14,0)+MATCH(C$11,'HB_6-7'!$C$15:$BD$15,0)+MATCH(F$14,'HB_6-7'!$C$16:$T$16,0)+MATCH("Bestand",'HB_6-7'!$C$17:$H$17,0)+COLUMN()-9)</f>
        <v>7</v>
      </c>
      <c r="G37" s="132">
        <f>INDEX('HB_6-7'!$C$20:$TV$57,MATCH($A37,'HB_6-7'!$A$20:$A$57,0),MATCH($A$4,'HB_6-7'!$C$14:$TV$14,0)+MATCH(C$11,'HB_6-7'!$C$15:$BD$15,0)+MATCH(F$14,'HB_6-7'!$C$16:$T$16,0)+MATCH("Bestand",'HB_6-7'!$C$17:$H$17,0)+COLUMN()-9)</f>
        <v>6.333333333333333</v>
      </c>
      <c r="H37" s="135">
        <f>INDEX('HB_6-7'!$C$20:$TV$57,MATCH($A37,'HB_6-7'!$A$20:$A$57,0),MATCH($A$4,'HB_6-7'!$C$14:$TV$14,0)+MATCH(C$11,'HB_6-7'!$C$15:$BD$15,0)+MATCH(F$14,'HB_6-7'!$C$16:$T$16,0)+MATCH("Bestand",'HB_6-7'!$C$17:$H$17,0)+COLUMN()-9)</f>
        <v>123.52941176470588</v>
      </c>
      <c r="I37" s="134">
        <f>INDEX('HB_6-7'!$C$20:$TV$57,MATCH($A37,'HB_6-7'!$A$20:$A$57,0),MATCH($A$4,'HB_6-7'!$C$14:$TV$14,0)+MATCH(C$11,'HB_6-7'!$C$15:$BD$15,0)+MATCH(I$14,'HB_6-7'!$C$16:$T$16,0)+MATCH("Bestand",'HB_6-7'!$C$17:$H$17,0)+COLUMN()-12)</f>
        <v>72</v>
      </c>
      <c r="J37" s="132">
        <f>INDEX('HB_6-7'!$C$20:$TV$57,MATCH($A37,'HB_6-7'!$A$20:$A$57,0),MATCH($A$4,'HB_6-7'!$C$14:$TV$14,0)+MATCH(C$11,'HB_6-7'!$C$15:$BD$15,0)+MATCH(I$14,'HB_6-7'!$C$16:$T$16,0)+MATCH("Bestand",'HB_6-7'!$C$17:$H$17,0)+COLUMN()-12)</f>
        <v>60.083333333333336</v>
      </c>
      <c r="K37" s="229">
        <f>INDEX('HB_6-7'!$C$20:$TV$57,MATCH($A37,'HB_6-7'!$A$20:$A$57,0),MATCH($A$4,'HB_6-7'!$C$14:$TV$14,0)+MATCH(C$11,'HB_6-7'!$C$15:$BD$15,0)+MATCH(I$14,'HB_6-7'!$C$16:$T$16,0)+MATCH("Bestand",'HB_6-7'!$C$17:$H$17,0)+COLUMN()-12)</f>
        <v>-0.4143646408839779</v>
      </c>
      <c r="L37" s="230">
        <f>INDEX('HB_6-7'!$C$20:$TV$57,MATCH($A37,'HB_6-7'!$A$20:$A$57,0),MATCH($A$4,'HB_6-7'!$C$14:$TV$14,0)+MATCH(L$12,'HB_6-7'!$C$15:$BD$15,0)+MATCH(L$13,'HB_6-7'!$C$16:$T$16,0)+MATCH("Bestand",'HB_6-7'!$C$17:$H$17,0)+COLUMN()-15)</f>
        <v>79</v>
      </c>
      <c r="M37" s="132">
        <f>INDEX('HB_6-7'!$C$20:$TV$57,MATCH($A37,'HB_6-7'!$A$20:$A$57,0),MATCH($A$4,'HB_6-7'!$C$14:$TV$14,0)+MATCH(L$12,'HB_6-7'!$C$15:$BD$15,0)+MATCH(L$13,'HB_6-7'!$C$16:$T$16,0)+MATCH("Bestand",'HB_6-7'!$C$17:$H$17,0)+COLUMN()-15)</f>
        <v>66.416666666666671</v>
      </c>
      <c r="N37" s="135">
        <f>INDEX('HB_6-7'!$C$20:$TV$57,MATCH($A37,'HB_6-7'!$A$20:$A$57,0),MATCH($A$4,'HB_6-7'!$C$14:$TV$14,0)+MATCH(L$12,'HB_6-7'!$C$15:$BD$15,0)+MATCH(L$13,'HB_6-7'!$C$16:$T$16,0)+MATCH("Bestand",'HB_6-7'!$C$17:$H$17,0)+COLUMN()-15)</f>
        <v>5.1451187335092348</v>
      </c>
      <c r="O37" s="134">
        <f>INDEX('HB_6-7'!$C$20:$TV$57,MATCH($A37,'HB_6-7'!$A$20:$A$57,0),MATCH($A$4,'HB_6-7'!$C$14:$TV$14,0)+MATCH(L$12,'HB_6-7'!$C$15:$BD$15,0)+MATCH(O$14,'HB_6-7'!$C$16:$T$16,0)+MATCH("Bestand",'HB_6-7'!$C$17:$H$17,0)+COLUMN()-18)</f>
        <v>7</v>
      </c>
      <c r="P37" s="132">
        <f>INDEX('HB_6-7'!$C$20:$TV$57,MATCH($A37,'HB_6-7'!$A$20:$A$57,0),MATCH($A$4,'HB_6-7'!$C$14:$TV$14,0)+MATCH(L$12,'HB_6-7'!$C$15:$BD$15,0)+MATCH(O$14,'HB_6-7'!$C$16:$T$16,0)+MATCH("Bestand",'HB_6-7'!$C$17:$H$17,0)+COLUMN()-18)</f>
        <v>6.333333333333333</v>
      </c>
      <c r="Q37" s="135">
        <f>INDEX('HB_6-7'!$C$20:$TV$57,MATCH($A37,'HB_6-7'!$A$20:$A$57,0),MATCH($A$4,'HB_6-7'!$C$14:$TV$14,0)+MATCH(L$12,'HB_6-7'!$C$15:$BD$15,0)+MATCH(O$14,'HB_6-7'!$C$16:$T$16,0)+MATCH("Bestand",'HB_6-7'!$C$17:$H$17,0)+COLUMN()-18)</f>
        <v>123.52941176470588</v>
      </c>
      <c r="R37" s="134">
        <f>INDEX('HB_6-7'!$C$20:$TV$57,MATCH($A37,'HB_6-7'!$A$20:$A$57,0),MATCH($A$4,'HB_6-7'!$C$14:$TV$14,0)+MATCH(L$12,'HB_6-7'!$C$15:$BD$15,0)+MATCH(R$14,'HB_6-7'!$C$16:$T$16,0)+MATCH("Bestand",'HB_6-7'!$C$17:$H$17,0)+COLUMN()-21)</f>
        <v>72</v>
      </c>
      <c r="S37" s="132">
        <f>INDEX('HB_6-7'!$C$20:$TV$57,MATCH($A37,'HB_6-7'!$A$20:$A$57,0),MATCH($A$4,'HB_6-7'!$C$14:$TV$14,0)+MATCH(L$12,'HB_6-7'!$C$15:$BD$15,0)+MATCH(R$14,'HB_6-7'!$C$16:$T$16,0)+MATCH("Bestand",'HB_6-7'!$C$17:$H$17,0)+COLUMN()-21)</f>
        <v>60.083333333333336</v>
      </c>
      <c r="T37" s="229">
        <f>INDEX('HB_6-7'!$C$20:$TV$57,MATCH($A37,'HB_6-7'!$A$20:$A$57,0),MATCH($A$4,'HB_6-7'!$C$14:$TV$14,0)+MATCH(L$12,'HB_6-7'!$C$15:$BD$15,0)+MATCH(R$14,'HB_6-7'!$C$16:$T$16,0)+MATCH("Bestand",'HB_6-7'!$C$17:$H$17,0)+COLUMN()-21)</f>
        <v>-0.4143646408839779</v>
      </c>
      <c r="U37" s="230">
        <f>INDEX('HB_6-7'!$C$20:$TV$57,MATCH($A37,'HB_6-7'!$A$20:$A$57,0),MATCH($A$4,'HB_6-7'!$C$14:$TV$14,0)+MATCH(U$12,'HB_6-7'!$C$15:$BD$15,0)+MATCH(U$13,'HB_6-7'!$C$16:$T$16,0)+MATCH("Bestand",'HB_6-7'!$C$17:$H$17,0)+COLUMN()-24)</f>
        <v>0</v>
      </c>
      <c r="V37" s="132">
        <f>INDEX('HB_6-7'!$C$20:$TV$57,MATCH($A37,'HB_6-7'!$A$20:$A$57,0),MATCH($A$4,'HB_6-7'!$C$14:$TV$14,0)+MATCH(U$12,'HB_6-7'!$C$15:$BD$15,0)+MATCH(U$13,'HB_6-7'!$C$16:$T$16,0)+MATCH("Bestand",'HB_6-7'!$C$17:$H$17,0)+COLUMN()-24)</f>
        <v>0</v>
      </c>
      <c r="W37" s="135" t="str">
        <f>INDEX('HB_6-7'!$C$20:$TV$57,MATCH($A37,'HB_6-7'!$A$20:$A$57,0),MATCH($A$4,'HB_6-7'!$C$14:$TV$14,0)+MATCH(U$12,'HB_6-7'!$C$15:$BD$15,0)+MATCH(U$13,'HB_6-7'!$C$16:$T$16,0)+MATCH("Bestand",'HB_6-7'!$C$17:$H$17,0)+COLUMN()-24)</f>
        <v>X</v>
      </c>
      <c r="X37" s="134">
        <f>INDEX('HB_6-7'!$C$20:$TV$57,MATCH($A37,'HB_6-7'!$A$20:$A$57,0),MATCH($A$4,'HB_6-7'!$C$14:$TV$14,0)+MATCH(U$12,'HB_6-7'!$C$15:$BD$15,0)+MATCH(X$14,'HB_6-7'!$C$16:$T$16,0)+MATCH("Bestand",'HB_6-7'!$C$17:$H$17,0)+COLUMN()-27)</f>
        <v>0</v>
      </c>
      <c r="Y37" s="132">
        <f>INDEX('HB_6-7'!$C$20:$TV$57,MATCH($A37,'HB_6-7'!$A$20:$A$57,0),MATCH($A$4,'HB_6-7'!$C$14:$TV$14,0)+MATCH(U$12,'HB_6-7'!$C$15:$BD$15,0)+MATCH(X$14,'HB_6-7'!$C$16:$T$16,0)+MATCH("Bestand",'HB_6-7'!$C$17:$H$17,0)+COLUMN()-27)</f>
        <v>0</v>
      </c>
      <c r="Z37" s="135" t="str">
        <f>INDEX('HB_6-7'!$C$20:$TV$57,MATCH($A37,'HB_6-7'!$A$20:$A$57,0),MATCH($A$4,'HB_6-7'!$C$14:$TV$14,0)+MATCH(U$12,'HB_6-7'!$C$15:$BD$15,0)+MATCH(X$14,'HB_6-7'!$C$16:$T$16,0)+MATCH("Bestand",'HB_6-7'!$C$17:$H$17,0)+COLUMN()-27)</f>
        <v>X</v>
      </c>
      <c r="AA37" s="134">
        <f>INDEX('HB_6-7'!$C$20:$TV$57,MATCH($A37,'HB_6-7'!$A$20:$A$57,0),MATCH($A$4,'HB_6-7'!$C$14:$TV$14,0)+MATCH(U$12,'HB_6-7'!$C$15:$BD$15,0)+MATCH(AA$14,'HB_6-7'!$C$16:$T$16,0)+MATCH("Bestand",'HB_6-7'!$C$17:$H$17,0)+COLUMN()-30)</f>
        <v>0</v>
      </c>
      <c r="AB37" s="132">
        <f>INDEX('HB_6-7'!$C$20:$TV$57,MATCH($A37,'HB_6-7'!$A$20:$A$57,0),MATCH($A$4,'HB_6-7'!$C$14:$TV$14,0)+MATCH(U$12,'HB_6-7'!$C$15:$BD$15,0)+MATCH(AA$14,'HB_6-7'!$C$16:$T$16,0)+MATCH("Bestand",'HB_6-7'!$C$17:$H$17,0)+COLUMN()-30)</f>
        <v>0</v>
      </c>
      <c r="AC37" s="136" t="str">
        <f>INDEX('HB_6-7'!$C$20:$TV$57,MATCH($A37,'HB_6-7'!$A$20:$A$57,0),MATCH($A$4,'HB_6-7'!$C$14:$TV$14,0)+MATCH(U$12,'HB_6-7'!$C$15:$BD$15,0)+MATCH(AA$14,'HB_6-7'!$C$16:$T$16,0)+MATCH("Bestand",'HB_6-7'!$C$17:$H$17,0)+COLUMN()-30)</f>
        <v>X</v>
      </c>
    </row>
    <row r="38" spans="1:29" ht="15" customHeight="1" x14ac:dyDescent="0.2">
      <c r="A38" s="327" t="s">
        <v>43</v>
      </c>
      <c r="B38" s="393"/>
      <c r="C38" s="97">
        <f>INDEX('HB_6-7'!$C$20:$TV$57,MATCH($A38,'HB_6-7'!$A$20:$A$57,0),MATCH($A$4,'HB_6-7'!$C$14:$TV$14,0)+MATCH(C$11,'HB_6-7'!$C$15:$BD$15,0)+MATCH(C$13,'HB_6-7'!$C$16:$T$16,0)+MATCH("Bestand",'HB_6-7'!$C$17:$H$17,0)+COLUMN()-6)</f>
        <v>79</v>
      </c>
      <c r="D38" s="97">
        <f>INDEX('HB_6-7'!$C$20:$TV$57,MATCH($A38,'HB_6-7'!$A$20:$A$57,0),MATCH($A$4,'HB_6-7'!$C$14:$TV$14,0)+MATCH(C$11,'HB_6-7'!$C$15:$BD$15,0)+MATCH(C$13,'HB_6-7'!$C$16:$T$16,0)+MATCH("Bestand",'HB_6-7'!$C$17:$H$17,0)+COLUMN()-6)</f>
        <v>66.416666666666671</v>
      </c>
      <c r="E38" s="137">
        <f>INDEX('HB_6-7'!$C$20:$TV$57,MATCH($A38,'HB_6-7'!$A$20:$A$57,0),MATCH($A$4,'HB_6-7'!$C$14:$TV$14,0)+MATCH(C$11,'HB_6-7'!$C$15:$BD$15,0)+MATCH(C$13,'HB_6-7'!$C$16:$T$16,0)+MATCH("Bestand",'HB_6-7'!$C$17:$H$17,0)+COLUMN()-6)</f>
        <v>5.1451187335092348</v>
      </c>
      <c r="F38" s="96">
        <f>INDEX('HB_6-7'!$C$20:$TV$57,MATCH($A38,'HB_6-7'!$A$20:$A$57,0),MATCH($A$4,'HB_6-7'!$C$14:$TV$14,0)+MATCH(C$11,'HB_6-7'!$C$15:$BD$15,0)+MATCH(F$14,'HB_6-7'!$C$16:$T$16,0)+MATCH("Bestand",'HB_6-7'!$C$17:$H$17,0)+COLUMN()-9)</f>
        <v>7</v>
      </c>
      <c r="G38" s="97">
        <f>INDEX('HB_6-7'!$C$20:$TV$57,MATCH($A38,'HB_6-7'!$A$20:$A$57,0),MATCH($A$4,'HB_6-7'!$C$14:$TV$14,0)+MATCH(C$11,'HB_6-7'!$C$15:$BD$15,0)+MATCH(F$14,'HB_6-7'!$C$16:$T$16,0)+MATCH("Bestand",'HB_6-7'!$C$17:$H$17,0)+COLUMN()-9)</f>
        <v>6.333333333333333</v>
      </c>
      <c r="H38" s="137">
        <f>INDEX('HB_6-7'!$C$20:$TV$57,MATCH($A38,'HB_6-7'!$A$20:$A$57,0),MATCH($A$4,'HB_6-7'!$C$14:$TV$14,0)+MATCH(C$11,'HB_6-7'!$C$15:$BD$15,0)+MATCH(F$14,'HB_6-7'!$C$16:$T$16,0)+MATCH("Bestand",'HB_6-7'!$C$17:$H$17,0)+COLUMN()-9)</f>
        <v>123.52941176470588</v>
      </c>
      <c r="I38" s="96">
        <f>INDEX('HB_6-7'!$C$20:$TV$57,MATCH($A38,'HB_6-7'!$A$20:$A$57,0),MATCH($A$4,'HB_6-7'!$C$14:$TV$14,0)+MATCH(C$11,'HB_6-7'!$C$15:$BD$15,0)+MATCH(I$14,'HB_6-7'!$C$16:$T$16,0)+MATCH("Bestand",'HB_6-7'!$C$17:$H$17,0)+COLUMN()-12)</f>
        <v>72</v>
      </c>
      <c r="J38" s="97">
        <f>INDEX('HB_6-7'!$C$20:$TV$57,MATCH($A38,'HB_6-7'!$A$20:$A$57,0),MATCH($A$4,'HB_6-7'!$C$14:$TV$14,0)+MATCH(C$11,'HB_6-7'!$C$15:$BD$15,0)+MATCH(I$14,'HB_6-7'!$C$16:$T$16,0)+MATCH("Bestand",'HB_6-7'!$C$17:$H$17,0)+COLUMN()-12)</f>
        <v>60.083333333333336</v>
      </c>
      <c r="K38" s="231">
        <f>INDEX('HB_6-7'!$C$20:$TV$57,MATCH($A38,'HB_6-7'!$A$20:$A$57,0),MATCH($A$4,'HB_6-7'!$C$14:$TV$14,0)+MATCH(C$11,'HB_6-7'!$C$15:$BD$15,0)+MATCH(I$14,'HB_6-7'!$C$16:$T$16,0)+MATCH("Bestand",'HB_6-7'!$C$17:$H$17,0)+COLUMN()-12)</f>
        <v>-0.4143646408839779</v>
      </c>
      <c r="L38" s="232">
        <f>INDEX('HB_6-7'!$C$20:$TV$57,MATCH($A38,'HB_6-7'!$A$20:$A$57,0),MATCH($A$4,'HB_6-7'!$C$14:$TV$14,0)+MATCH(L$12,'HB_6-7'!$C$15:$BD$15,0)+MATCH(L$13,'HB_6-7'!$C$16:$T$16,0)+MATCH("Bestand",'HB_6-7'!$C$17:$H$17,0)+COLUMN()-15)</f>
        <v>79</v>
      </c>
      <c r="M38" s="97">
        <f>INDEX('HB_6-7'!$C$20:$TV$57,MATCH($A38,'HB_6-7'!$A$20:$A$57,0),MATCH($A$4,'HB_6-7'!$C$14:$TV$14,0)+MATCH(L$12,'HB_6-7'!$C$15:$BD$15,0)+MATCH(L$13,'HB_6-7'!$C$16:$T$16,0)+MATCH("Bestand",'HB_6-7'!$C$17:$H$17,0)+COLUMN()-15)</f>
        <v>66.416666666666671</v>
      </c>
      <c r="N38" s="137">
        <f>INDEX('HB_6-7'!$C$20:$TV$57,MATCH($A38,'HB_6-7'!$A$20:$A$57,0),MATCH($A$4,'HB_6-7'!$C$14:$TV$14,0)+MATCH(L$12,'HB_6-7'!$C$15:$BD$15,0)+MATCH(L$13,'HB_6-7'!$C$16:$T$16,0)+MATCH("Bestand",'HB_6-7'!$C$17:$H$17,0)+COLUMN()-15)</f>
        <v>5.1451187335092348</v>
      </c>
      <c r="O38" s="96">
        <f>INDEX('HB_6-7'!$C$20:$TV$57,MATCH($A38,'HB_6-7'!$A$20:$A$57,0),MATCH($A$4,'HB_6-7'!$C$14:$TV$14,0)+MATCH(L$12,'HB_6-7'!$C$15:$BD$15,0)+MATCH(O$14,'HB_6-7'!$C$16:$T$16,0)+MATCH("Bestand",'HB_6-7'!$C$17:$H$17,0)+COLUMN()-18)</f>
        <v>7</v>
      </c>
      <c r="P38" s="97">
        <f>INDEX('HB_6-7'!$C$20:$TV$57,MATCH($A38,'HB_6-7'!$A$20:$A$57,0),MATCH($A$4,'HB_6-7'!$C$14:$TV$14,0)+MATCH(L$12,'HB_6-7'!$C$15:$BD$15,0)+MATCH(O$14,'HB_6-7'!$C$16:$T$16,0)+MATCH("Bestand",'HB_6-7'!$C$17:$H$17,0)+COLUMN()-18)</f>
        <v>6.333333333333333</v>
      </c>
      <c r="Q38" s="137">
        <f>INDEX('HB_6-7'!$C$20:$TV$57,MATCH($A38,'HB_6-7'!$A$20:$A$57,0),MATCH($A$4,'HB_6-7'!$C$14:$TV$14,0)+MATCH(L$12,'HB_6-7'!$C$15:$BD$15,0)+MATCH(O$14,'HB_6-7'!$C$16:$T$16,0)+MATCH("Bestand",'HB_6-7'!$C$17:$H$17,0)+COLUMN()-18)</f>
        <v>123.52941176470588</v>
      </c>
      <c r="R38" s="96">
        <f>INDEX('HB_6-7'!$C$20:$TV$57,MATCH($A38,'HB_6-7'!$A$20:$A$57,0),MATCH($A$4,'HB_6-7'!$C$14:$TV$14,0)+MATCH(L$12,'HB_6-7'!$C$15:$BD$15,0)+MATCH(R$14,'HB_6-7'!$C$16:$T$16,0)+MATCH("Bestand",'HB_6-7'!$C$17:$H$17,0)+COLUMN()-21)</f>
        <v>72</v>
      </c>
      <c r="S38" s="97">
        <f>INDEX('HB_6-7'!$C$20:$TV$57,MATCH($A38,'HB_6-7'!$A$20:$A$57,0),MATCH($A$4,'HB_6-7'!$C$14:$TV$14,0)+MATCH(L$12,'HB_6-7'!$C$15:$BD$15,0)+MATCH(R$14,'HB_6-7'!$C$16:$T$16,0)+MATCH("Bestand",'HB_6-7'!$C$17:$H$17,0)+COLUMN()-21)</f>
        <v>60.083333333333336</v>
      </c>
      <c r="T38" s="231">
        <f>INDEX('HB_6-7'!$C$20:$TV$57,MATCH($A38,'HB_6-7'!$A$20:$A$57,0),MATCH($A$4,'HB_6-7'!$C$14:$TV$14,0)+MATCH(L$12,'HB_6-7'!$C$15:$BD$15,0)+MATCH(R$14,'HB_6-7'!$C$16:$T$16,0)+MATCH("Bestand",'HB_6-7'!$C$17:$H$17,0)+COLUMN()-21)</f>
        <v>-0.4143646408839779</v>
      </c>
      <c r="U38" s="232">
        <f>INDEX('HB_6-7'!$C$20:$TV$57,MATCH($A38,'HB_6-7'!$A$20:$A$57,0),MATCH($A$4,'HB_6-7'!$C$14:$TV$14,0)+MATCH(U$12,'HB_6-7'!$C$15:$BD$15,0)+MATCH(U$13,'HB_6-7'!$C$16:$T$16,0)+MATCH("Bestand",'HB_6-7'!$C$17:$H$17,0)+COLUMN()-24)</f>
        <v>0</v>
      </c>
      <c r="V38" s="97">
        <f>INDEX('HB_6-7'!$C$20:$TV$57,MATCH($A38,'HB_6-7'!$A$20:$A$57,0),MATCH($A$4,'HB_6-7'!$C$14:$TV$14,0)+MATCH(U$12,'HB_6-7'!$C$15:$BD$15,0)+MATCH(U$13,'HB_6-7'!$C$16:$T$16,0)+MATCH("Bestand",'HB_6-7'!$C$17:$H$17,0)+COLUMN()-24)</f>
        <v>0</v>
      </c>
      <c r="W38" s="137" t="str">
        <f>INDEX('HB_6-7'!$C$20:$TV$57,MATCH($A38,'HB_6-7'!$A$20:$A$57,0),MATCH($A$4,'HB_6-7'!$C$14:$TV$14,0)+MATCH(U$12,'HB_6-7'!$C$15:$BD$15,0)+MATCH(U$13,'HB_6-7'!$C$16:$T$16,0)+MATCH("Bestand",'HB_6-7'!$C$17:$H$17,0)+COLUMN()-24)</f>
        <v>X</v>
      </c>
      <c r="X38" s="96">
        <f>INDEX('HB_6-7'!$C$20:$TV$57,MATCH($A38,'HB_6-7'!$A$20:$A$57,0),MATCH($A$4,'HB_6-7'!$C$14:$TV$14,0)+MATCH(U$12,'HB_6-7'!$C$15:$BD$15,0)+MATCH(X$14,'HB_6-7'!$C$16:$T$16,0)+MATCH("Bestand",'HB_6-7'!$C$17:$H$17,0)+COLUMN()-27)</f>
        <v>0</v>
      </c>
      <c r="Y38" s="97">
        <f>INDEX('HB_6-7'!$C$20:$TV$57,MATCH($A38,'HB_6-7'!$A$20:$A$57,0),MATCH($A$4,'HB_6-7'!$C$14:$TV$14,0)+MATCH(U$12,'HB_6-7'!$C$15:$BD$15,0)+MATCH(X$14,'HB_6-7'!$C$16:$T$16,0)+MATCH("Bestand",'HB_6-7'!$C$17:$H$17,0)+COLUMN()-27)</f>
        <v>0</v>
      </c>
      <c r="Z38" s="137" t="str">
        <f>INDEX('HB_6-7'!$C$20:$TV$57,MATCH($A38,'HB_6-7'!$A$20:$A$57,0),MATCH($A$4,'HB_6-7'!$C$14:$TV$14,0)+MATCH(U$12,'HB_6-7'!$C$15:$BD$15,0)+MATCH(X$14,'HB_6-7'!$C$16:$T$16,0)+MATCH("Bestand",'HB_6-7'!$C$17:$H$17,0)+COLUMN()-27)</f>
        <v>X</v>
      </c>
      <c r="AA38" s="96">
        <f>INDEX('HB_6-7'!$C$20:$TV$57,MATCH($A38,'HB_6-7'!$A$20:$A$57,0),MATCH($A$4,'HB_6-7'!$C$14:$TV$14,0)+MATCH(U$12,'HB_6-7'!$C$15:$BD$15,0)+MATCH(AA$14,'HB_6-7'!$C$16:$T$16,0)+MATCH("Bestand",'HB_6-7'!$C$17:$H$17,0)+COLUMN()-30)</f>
        <v>0</v>
      </c>
      <c r="AB38" s="97">
        <f>INDEX('HB_6-7'!$C$20:$TV$57,MATCH($A38,'HB_6-7'!$A$20:$A$57,0),MATCH($A$4,'HB_6-7'!$C$14:$TV$14,0)+MATCH(U$12,'HB_6-7'!$C$15:$BD$15,0)+MATCH(AA$14,'HB_6-7'!$C$16:$T$16,0)+MATCH("Bestand",'HB_6-7'!$C$17:$H$17,0)+COLUMN()-30)</f>
        <v>0</v>
      </c>
      <c r="AC38" s="138" t="str">
        <f>INDEX('HB_6-7'!$C$20:$TV$57,MATCH($A38,'HB_6-7'!$A$20:$A$57,0),MATCH($A$4,'HB_6-7'!$C$14:$TV$14,0)+MATCH(U$12,'HB_6-7'!$C$15:$BD$15,0)+MATCH(AA$14,'HB_6-7'!$C$16:$T$16,0)+MATCH("Bestand",'HB_6-7'!$C$17:$H$17,0)+COLUMN()-30)</f>
        <v>X</v>
      </c>
    </row>
    <row r="39" spans="1:29" ht="15" customHeight="1" x14ac:dyDescent="0.2">
      <c r="A39" s="366" t="s">
        <v>142</v>
      </c>
      <c r="B39" s="394"/>
      <c r="C39" s="132">
        <f>INDEX('HB_6-7'!$C$20:$TV$57,MATCH($A39,'HB_6-7'!$A$20:$A$57,0),MATCH($A$4,'HB_6-7'!$C$14:$TV$14,0)+MATCH(C$11,'HB_6-7'!$C$15:$BD$15,0)+MATCH(C$13,'HB_6-7'!$C$16:$T$16,0)+MATCH("Bestand",'HB_6-7'!$C$17:$H$17,0)+COLUMN()-6)</f>
        <v>4610</v>
      </c>
      <c r="D39" s="132">
        <f>INDEX('HB_6-7'!$C$20:$TV$57,MATCH($A39,'HB_6-7'!$A$20:$A$57,0),MATCH($A$4,'HB_6-7'!$C$14:$TV$14,0)+MATCH(C$11,'HB_6-7'!$C$15:$BD$15,0)+MATCH(C$13,'HB_6-7'!$C$16:$T$16,0)+MATCH("Bestand",'HB_6-7'!$C$17:$H$17,0)+COLUMN()-6)</f>
        <v>4911.25</v>
      </c>
      <c r="E39" s="135">
        <f>INDEX('HB_6-7'!$C$20:$TV$57,MATCH($A39,'HB_6-7'!$A$20:$A$57,0),MATCH($A$4,'HB_6-7'!$C$14:$TV$14,0)+MATCH(C$11,'HB_6-7'!$C$15:$BD$15,0)+MATCH(C$13,'HB_6-7'!$C$16:$T$16,0)+MATCH("Bestand",'HB_6-7'!$C$17:$H$17,0)+COLUMN()-6)</f>
        <v>-5.8094933674284803</v>
      </c>
      <c r="F39" s="134">
        <f>INDEX('HB_6-7'!$C$20:$TV$57,MATCH($A39,'HB_6-7'!$A$20:$A$57,0),MATCH($A$4,'HB_6-7'!$C$14:$TV$14,0)+MATCH(C$11,'HB_6-7'!$C$15:$BD$15,0)+MATCH(F$14,'HB_6-7'!$C$16:$T$16,0)+MATCH("Bestand",'HB_6-7'!$C$17:$H$17,0)+COLUMN()-9)</f>
        <v>3387</v>
      </c>
      <c r="G39" s="132">
        <f>INDEX('HB_6-7'!$C$20:$TV$57,MATCH($A39,'HB_6-7'!$A$20:$A$57,0),MATCH($A$4,'HB_6-7'!$C$14:$TV$14,0)+MATCH(C$11,'HB_6-7'!$C$15:$BD$15,0)+MATCH(F$14,'HB_6-7'!$C$16:$T$16,0)+MATCH("Bestand",'HB_6-7'!$C$17:$H$17,0)+COLUMN()-9)</f>
        <v>3601.6666666666665</v>
      </c>
      <c r="H39" s="135">
        <f>INDEX('HB_6-7'!$C$20:$TV$57,MATCH($A39,'HB_6-7'!$A$20:$A$57,0),MATCH($A$4,'HB_6-7'!$C$14:$TV$14,0)+MATCH(C$11,'HB_6-7'!$C$15:$BD$15,0)+MATCH(F$14,'HB_6-7'!$C$16:$T$16,0)+MATCH("Bestand",'HB_6-7'!$C$17:$H$17,0)+COLUMN()-9)</f>
        <v>-1.9220732067079673</v>
      </c>
      <c r="I39" s="134">
        <f>INDEX('HB_6-7'!$C$20:$TV$57,MATCH($A39,'HB_6-7'!$A$20:$A$57,0),MATCH($A$4,'HB_6-7'!$C$14:$TV$14,0)+MATCH(C$11,'HB_6-7'!$C$15:$BD$15,0)+MATCH(I$14,'HB_6-7'!$C$16:$T$16,0)+MATCH("Bestand",'HB_6-7'!$C$17:$H$17,0)+COLUMN()-12)</f>
        <v>1223</v>
      </c>
      <c r="J39" s="132">
        <f>INDEX('HB_6-7'!$C$20:$TV$57,MATCH($A39,'HB_6-7'!$A$20:$A$57,0),MATCH($A$4,'HB_6-7'!$C$14:$TV$14,0)+MATCH(C$11,'HB_6-7'!$C$15:$BD$15,0)+MATCH(I$14,'HB_6-7'!$C$16:$T$16,0)+MATCH("Bestand",'HB_6-7'!$C$17:$H$17,0)+COLUMN()-12)</f>
        <v>1309.5833333333333</v>
      </c>
      <c r="K39" s="229">
        <f>INDEX('HB_6-7'!$C$20:$TV$57,MATCH($A39,'HB_6-7'!$A$20:$A$57,0),MATCH($A$4,'HB_6-7'!$C$14:$TV$14,0)+MATCH(C$11,'HB_6-7'!$C$15:$BD$15,0)+MATCH(I$14,'HB_6-7'!$C$16:$T$16,0)+MATCH("Bestand",'HB_6-7'!$C$17:$H$17,0)+COLUMN()-12)</f>
        <v>-15.067826838890991</v>
      </c>
      <c r="L39" s="230">
        <f>INDEX('HB_6-7'!$C$20:$TV$57,MATCH($A39,'HB_6-7'!$A$20:$A$57,0),MATCH($A$4,'HB_6-7'!$C$14:$TV$14,0)+MATCH(L$12,'HB_6-7'!$C$15:$BD$15,0)+MATCH(L$13,'HB_6-7'!$C$16:$T$16,0)+MATCH("Bestand",'HB_6-7'!$C$17:$H$17,0)+COLUMN()-15)</f>
        <v>3669</v>
      </c>
      <c r="M39" s="132">
        <f>INDEX('HB_6-7'!$C$20:$TV$57,MATCH($A39,'HB_6-7'!$A$20:$A$57,0),MATCH($A$4,'HB_6-7'!$C$14:$TV$14,0)+MATCH(L$12,'HB_6-7'!$C$15:$BD$15,0)+MATCH(L$13,'HB_6-7'!$C$16:$T$16,0)+MATCH("Bestand",'HB_6-7'!$C$17:$H$17,0)+COLUMN()-15)</f>
        <v>3862</v>
      </c>
      <c r="N39" s="135">
        <f>INDEX('HB_6-7'!$C$20:$TV$57,MATCH($A39,'HB_6-7'!$A$20:$A$57,0),MATCH($A$4,'HB_6-7'!$C$14:$TV$14,0)+MATCH(L$12,'HB_6-7'!$C$15:$BD$15,0)+MATCH(L$13,'HB_6-7'!$C$16:$T$16,0)+MATCH("Bestand",'HB_6-7'!$C$17:$H$17,0)+COLUMN()-15)</f>
        <v>-2.5075732076741839</v>
      </c>
      <c r="O39" s="134">
        <f>INDEX('HB_6-7'!$C$20:$TV$57,MATCH($A39,'HB_6-7'!$A$20:$A$57,0),MATCH($A$4,'HB_6-7'!$C$14:$TV$14,0)+MATCH(L$12,'HB_6-7'!$C$15:$BD$15,0)+MATCH(O$14,'HB_6-7'!$C$16:$T$16,0)+MATCH("Bestand",'HB_6-7'!$C$17:$H$17,0)+COLUMN()-18)</f>
        <v>2937</v>
      </c>
      <c r="P39" s="132">
        <f>INDEX('HB_6-7'!$C$20:$TV$57,MATCH($A39,'HB_6-7'!$A$20:$A$57,0),MATCH($A$4,'HB_6-7'!$C$14:$TV$14,0)+MATCH(L$12,'HB_6-7'!$C$15:$BD$15,0)+MATCH(O$14,'HB_6-7'!$C$16:$T$16,0)+MATCH("Bestand",'HB_6-7'!$C$17:$H$17,0)+COLUMN()-18)</f>
        <v>3108.4166666666665</v>
      </c>
      <c r="Q39" s="135">
        <f>INDEX('HB_6-7'!$C$20:$TV$57,MATCH($A39,'HB_6-7'!$A$20:$A$57,0),MATCH($A$4,'HB_6-7'!$C$14:$TV$14,0)+MATCH(L$12,'HB_6-7'!$C$15:$BD$15,0)+MATCH(O$14,'HB_6-7'!$C$16:$T$16,0)+MATCH("Bestand",'HB_6-7'!$C$17:$H$17,0)+COLUMN()-18)</f>
        <v>-1.1291647891430541</v>
      </c>
      <c r="R39" s="134">
        <f>INDEX('HB_6-7'!$C$20:$TV$57,MATCH($A39,'HB_6-7'!$A$20:$A$57,0),MATCH($A$4,'HB_6-7'!$C$14:$TV$14,0)+MATCH(L$12,'HB_6-7'!$C$15:$BD$15,0)+MATCH(R$14,'HB_6-7'!$C$16:$T$16,0)+MATCH("Bestand",'HB_6-7'!$C$17:$H$17,0)+COLUMN()-21)</f>
        <v>732</v>
      </c>
      <c r="S39" s="132">
        <f>INDEX('HB_6-7'!$C$20:$TV$57,MATCH($A39,'HB_6-7'!$A$20:$A$57,0),MATCH($A$4,'HB_6-7'!$C$14:$TV$14,0)+MATCH(L$12,'HB_6-7'!$C$15:$BD$15,0)+MATCH(R$14,'HB_6-7'!$C$16:$T$16,0)+MATCH("Bestand",'HB_6-7'!$C$17:$H$17,0)+COLUMN()-21)</f>
        <v>753.58333333333337</v>
      </c>
      <c r="T39" s="229">
        <f>INDEX('HB_6-7'!$C$20:$TV$57,MATCH($A39,'HB_6-7'!$A$20:$A$57,0),MATCH($A$4,'HB_6-7'!$C$14:$TV$14,0)+MATCH(L$12,'HB_6-7'!$C$15:$BD$15,0)+MATCH(R$14,'HB_6-7'!$C$16:$T$16,0)+MATCH("Bestand",'HB_6-7'!$C$17:$H$17,0)+COLUMN()-21)</f>
        <v>-7.8091548577836676</v>
      </c>
      <c r="U39" s="230">
        <f>INDEX('HB_6-7'!$C$20:$TV$57,MATCH($A39,'HB_6-7'!$A$20:$A$57,0),MATCH($A$4,'HB_6-7'!$C$14:$TV$14,0)+MATCH(U$12,'HB_6-7'!$C$15:$BD$15,0)+MATCH(U$13,'HB_6-7'!$C$16:$T$16,0)+MATCH("Bestand",'HB_6-7'!$C$17:$H$17,0)+COLUMN()-24)</f>
        <v>941</v>
      </c>
      <c r="V39" s="132">
        <f>INDEX('HB_6-7'!$C$20:$TV$57,MATCH($A39,'HB_6-7'!$A$20:$A$57,0),MATCH($A$4,'HB_6-7'!$C$14:$TV$14,0)+MATCH(U$12,'HB_6-7'!$C$15:$BD$15,0)+MATCH(U$13,'HB_6-7'!$C$16:$T$16,0)+MATCH("Bestand",'HB_6-7'!$C$17:$H$17,0)+COLUMN()-24)</f>
        <v>1049.25</v>
      </c>
      <c r="W39" s="135">
        <f>INDEX('HB_6-7'!$C$20:$TV$57,MATCH($A39,'HB_6-7'!$A$20:$A$57,0),MATCH($A$4,'HB_6-7'!$C$14:$TV$14,0)+MATCH(U$12,'HB_6-7'!$C$15:$BD$15,0)+MATCH(U$13,'HB_6-7'!$C$16:$T$16,0)+MATCH("Bestand",'HB_6-7'!$C$17:$H$17,0)+COLUMN()-24)</f>
        <v>-16.249833710256752</v>
      </c>
      <c r="X39" s="134">
        <f>INDEX('HB_6-7'!$C$20:$TV$57,MATCH($A39,'HB_6-7'!$A$20:$A$57,0),MATCH($A$4,'HB_6-7'!$C$14:$TV$14,0)+MATCH(U$12,'HB_6-7'!$C$15:$BD$15,0)+MATCH(X$14,'HB_6-7'!$C$16:$T$16,0)+MATCH("Bestand",'HB_6-7'!$C$17:$H$17,0)+COLUMN()-27)</f>
        <v>450</v>
      </c>
      <c r="Y39" s="132">
        <f>INDEX('HB_6-7'!$C$20:$TV$57,MATCH($A39,'HB_6-7'!$A$20:$A$57,0),MATCH($A$4,'HB_6-7'!$C$14:$TV$14,0)+MATCH(U$12,'HB_6-7'!$C$15:$BD$15,0)+MATCH(X$14,'HB_6-7'!$C$16:$T$16,0)+MATCH("Bestand",'HB_6-7'!$C$17:$H$17,0)+COLUMN()-27)</f>
        <v>493.25</v>
      </c>
      <c r="Z39" s="135">
        <f>INDEX('HB_6-7'!$C$20:$TV$57,MATCH($A39,'HB_6-7'!$A$20:$A$57,0),MATCH($A$4,'HB_6-7'!$C$14:$TV$14,0)+MATCH(U$12,'HB_6-7'!$C$15:$BD$15,0)+MATCH(X$14,'HB_6-7'!$C$16:$T$16,0)+MATCH("Bestand",'HB_6-7'!$C$17:$H$17,0)+COLUMN()-27)</f>
        <v>-6.6403785488958995</v>
      </c>
      <c r="AA39" s="134">
        <f>INDEX('HB_6-7'!$C$20:$TV$57,MATCH($A39,'HB_6-7'!$A$20:$A$57,0),MATCH($A$4,'HB_6-7'!$C$14:$TV$14,0)+MATCH(U$12,'HB_6-7'!$C$15:$BD$15,0)+MATCH(AA$14,'HB_6-7'!$C$16:$T$16,0)+MATCH("Bestand",'HB_6-7'!$C$17:$H$17,0)+COLUMN()-30)</f>
        <v>491</v>
      </c>
      <c r="AB39" s="132">
        <f>INDEX('HB_6-7'!$C$20:$TV$57,MATCH($A39,'HB_6-7'!$A$20:$A$57,0),MATCH($A$4,'HB_6-7'!$C$14:$TV$14,0)+MATCH(U$12,'HB_6-7'!$C$15:$BD$15,0)+MATCH(AA$14,'HB_6-7'!$C$16:$T$16,0)+MATCH("Bestand",'HB_6-7'!$C$17:$H$17,0)+COLUMN()-30)</f>
        <v>556</v>
      </c>
      <c r="AC39" s="136">
        <f>INDEX('HB_6-7'!$C$20:$TV$57,MATCH($A39,'HB_6-7'!$A$20:$A$57,0),MATCH($A$4,'HB_6-7'!$C$14:$TV$14,0)+MATCH(U$12,'HB_6-7'!$C$15:$BD$15,0)+MATCH(AA$14,'HB_6-7'!$C$16:$T$16,0)+MATCH("Bestand",'HB_6-7'!$C$17:$H$17,0)+COLUMN()-30)</f>
        <v>-23.257418909592822</v>
      </c>
    </row>
    <row r="40" spans="1:29" ht="15" customHeight="1" x14ac:dyDescent="0.2">
      <c r="A40" s="327" t="s">
        <v>185</v>
      </c>
      <c r="B40" s="393"/>
      <c r="C40" s="97">
        <f>INDEX('HB_6-7'!$C$20:$TV$57,MATCH($A40,'HB_6-7'!$A$20:$A$57,0),MATCH($A$4,'HB_6-7'!$C$14:$TV$14,0)+MATCH(C$11,'HB_6-7'!$C$15:$BD$15,0)+MATCH(C$13,'HB_6-7'!$C$16:$T$16,0)+MATCH("Bestand",'HB_6-7'!$C$17:$H$17,0)+COLUMN()-6)</f>
        <v>2126</v>
      </c>
      <c r="D40" s="97">
        <f>INDEX('HB_6-7'!$C$20:$TV$57,MATCH($A40,'HB_6-7'!$A$20:$A$57,0),MATCH($A$4,'HB_6-7'!$C$14:$TV$14,0)+MATCH(C$11,'HB_6-7'!$C$15:$BD$15,0)+MATCH(C$13,'HB_6-7'!$C$16:$T$16,0)+MATCH("Bestand",'HB_6-7'!$C$17:$H$17,0)+COLUMN()-6)</f>
        <v>2395.6666666666665</v>
      </c>
      <c r="E40" s="137">
        <f>INDEX('HB_6-7'!$C$20:$TV$57,MATCH($A40,'HB_6-7'!$A$20:$A$57,0),MATCH($A$4,'HB_6-7'!$C$14:$TV$14,0)+MATCH(C$11,'HB_6-7'!$C$15:$BD$15,0)+MATCH(C$13,'HB_6-7'!$C$16:$T$16,0)+MATCH("Bestand",'HB_6-7'!$C$17:$H$17,0)+COLUMN()-6)</f>
        <v>-9.2263972213451222</v>
      </c>
      <c r="F40" s="96">
        <f>INDEX('HB_6-7'!$C$20:$TV$57,MATCH($A40,'HB_6-7'!$A$20:$A$57,0),MATCH($A$4,'HB_6-7'!$C$14:$TV$14,0)+MATCH(C$11,'HB_6-7'!$C$15:$BD$15,0)+MATCH(F$14,'HB_6-7'!$C$16:$T$16,0)+MATCH("Bestand",'HB_6-7'!$C$17:$H$17,0)+COLUMN()-9)</f>
        <v>1511</v>
      </c>
      <c r="G40" s="97">
        <f>INDEX('HB_6-7'!$C$20:$TV$57,MATCH($A40,'HB_6-7'!$A$20:$A$57,0),MATCH($A$4,'HB_6-7'!$C$14:$TV$14,0)+MATCH(C$11,'HB_6-7'!$C$15:$BD$15,0)+MATCH(F$14,'HB_6-7'!$C$16:$T$16,0)+MATCH("Bestand",'HB_6-7'!$C$17:$H$17,0)+COLUMN()-9)</f>
        <v>1713.6666666666667</v>
      </c>
      <c r="H40" s="137">
        <f>INDEX('HB_6-7'!$C$20:$TV$57,MATCH($A40,'HB_6-7'!$A$20:$A$57,0),MATCH($A$4,'HB_6-7'!$C$14:$TV$14,0)+MATCH(C$11,'HB_6-7'!$C$15:$BD$15,0)+MATCH(F$14,'HB_6-7'!$C$16:$T$16,0)+MATCH("Bestand",'HB_6-7'!$C$17:$H$17,0)+COLUMN()-9)</f>
        <v>-3.2919488337095562</v>
      </c>
      <c r="I40" s="96">
        <f>INDEX('HB_6-7'!$C$20:$TV$57,MATCH($A40,'HB_6-7'!$A$20:$A$57,0),MATCH($A$4,'HB_6-7'!$C$14:$TV$14,0)+MATCH(C$11,'HB_6-7'!$C$15:$BD$15,0)+MATCH(I$14,'HB_6-7'!$C$16:$T$16,0)+MATCH("Bestand",'HB_6-7'!$C$17:$H$17,0)+COLUMN()-12)</f>
        <v>615</v>
      </c>
      <c r="J40" s="97">
        <f>INDEX('HB_6-7'!$C$20:$TV$57,MATCH($A40,'HB_6-7'!$A$20:$A$57,0),MATCH($A$4,'HB_6-7'!$C$14:$TV$14,0)+MATCH(C$11,'HB_6-7'!$C$15:$BD$15,0)+MATCH(I$14,'HB_6-7'!$C$16:$T$16,0)+MATCH("Bestand",'HB_6-7'!$C$17:$H$17,0)+COLUMN()-12)</f>
        <v>682</v>
      </c>
      <c r="K40" s="231">
        <f>INDEX('HB_6-7'!$C$20:$TV$57,MATCH($A40,'HB_6-7'!$A$20:$A$57,0),MATCH($A$4,'HB_6-7'!$C$14:$TV$14,0)+MATCH(C$11,'HB_6-7'!$C$15:$BD$15,0)+MATCH(I$14,'HB_6-7'!$C$16:$T$16,0)+MATCH("Bestand",'HB_6-7'!$C$17:$H$17,0)+COLUMN()-12)</f>
        <v>-21.353065539112052</v>
      </c>
      <c r="L40" s="232">
        <f>INDEX('HB_6-7'!$C$20:$TV$57,MATCH($A40,'HB_6-7'!$A$20:$A$57,0),MATCH($A$4,'HB_6-7'!$C$14:$TV$14,0)+MATCH(L$12,'HB_6-7'!$C$15:$BD$15,0)+MATCH(L$13,'HB_6-7'!$C$16:$T$16,0)+MATCH("Bestand",'HB_6-7'!$C$17:$H$17,0)+COLUMN()-15)</f>
        <v>1633</v>
      </c>
      <c r="M40" s="97">
        <f>INDEX('HB_6-7'!$C$20:$TV$57,MATCH($A40,'HB_6-7'!$A$20:$A$57,0),MATCH($A$4,'HB_6-7'!$C$14:$TV$14,0)+MATCH(L$12,'HB_6-7'!$C$15:$BD$15,0)+MATCH(L$13,'HB_6-7'!$C$16:$T$16,0)+MATCH("Bestand",'HB_6-7'!$C$17:$H$17,0)+COLUMN()-15)</f>
        <v>1843</v>
      </c>
      <c r="N40" s="137">
        <f>INDEX('HB_6-7'!$C$20:$TV$57,MATCH($A40,'HB_6-7'!$A$20:$A$57,0),MATCH($A$4,'HB_6-7'!$C$14:$TV$14,0)+MATCH(L$12,'HB_6-7'!$C$15:$BD$15,0)+MATCH(L$13,'HB_6-7'!$C$16:$T$16,0)+MATCH("Bestand",'HB_6-7'!$C$17:$H$17,0)+COLUMN()-15)</f>
        <v>-4.6600853558649824</v>
      </c>
      <c r="O40" s="96">
        <f>INDEX('HB_6-7'!$C$20:$TV$57,MATCH($A40,'HB_6-7'!$A$20:$A$57,0),MATCH($A$4,'HB_6-7'!$C$14:$TV$14,0)+MATCH(L$12,'HB_6-7'!$C$15:$BD$15,0)+MATCH(O$14,'HB_6-7'!$C$16:$T$16,0)+MATCH("Bestand",'HB_6-7'!$C$17:$H$17,0)+COLUMN()-18)</f>
        <v>1277</v>
      </c>
      <c r="P40" s="97">
        <f>INDEX('HB_6-7'!$C$20:$TV$57,MATCH($A40,'HB_6-7'!$A$20:$A$57,0),MATCH($A$4,'HB_6-7'!$C$14:$TV$14,0)+MATCH(L$12,'HB_6-7'!$C$15:$BD$15,0)+MATCH(O$14,'HB_6-7'!$C$16:$T$16,0)+MATCH("Bestand",'HB_6-7'!$C$17:$H$17,0)+COLUMN()-18)</f>
        <v>1466.25</v>
      </c>
      <c r="Q40" s="137">
        <f>INDEX('HB_6-7'!$C$20:$TV$57,MATCH($A40,'HB_6-7'!$A$20:$A$57,0),MATCH($A$4,'HB_6-7'!$C$14:$TV$14,0)+MATCH(L$12,'HB_6-7'!$C$15:$BD$15,0)+MATCH(O$14,'HB_6-7'!$C$16:$T$16,0)+MATCH("Bestand",'HB_6-7'!$C$17:$H$17,0)+COLUMN()-18)</f>
        <v>-2.4288803859590749</v>
      </c>
      <c r="R40" s="96">
        <f>INDEX('HB_6-7'!$C$20:$TV$57,MATCH($A40,'HB_6-7'!$A$20:$A$57,0),MATCH($A$4,'HB_6-7'!$C$14:$TV$14,0)+MATCH(L$12,'HB_6-7'!$C$15:$BD$15,0)+MATCH(R$14,'HB_6-7'!$C$16:$T$16,0)+MATCH("Bestand",'HB_6-7'!$C$17:$H$17,0)+COLUMN()-21)</f>
        <v>356</v>
      </c>
      <c r="S40" s="97">
        <f>INDEX('HB_6-7'!$C$20:$TV$57,MATCH($A40,'HB_6-7'!$A$20:$A$57,0),MATCH($A$4,'HB_6-7'!$C$14:$TV$14,0)+MATCH(L$12,'HB_6-7'!$C$15:$BD$15,0)+MATCH(R$14,'HB_6-7'!$C$16:$T$16,0)+MATCH("Bestand",'HB_6-7'!$C$17:$H$17,0)+COLUMN()-21)</f>
        <v>376.75</v>
      </c>
      <c r="T40" s="231">
        <f>INDEX('HB_6-7'!$C$20:$TV$57,MATCH($A40,'HB_6-7'!$A$20:$A$57,0),MATCH($A$4,'HB_6-7'!$C$14:$TV$14,0)+MATCH(L$12,'HB_6-7'!$C$15:$BD$15,0)+MATCH(R$14,'HB_6-7'!$C$16:$T$16,0)+MATCH("Bestand",'HB_6-7'!$C$17:$H$17,0)+COLUMN()-21)</f>
        <v>-12.451587916343918</v>
      </c>
      <c r="U40" s="232">
        <f>INDEX('HB_6-7'!$C$20:$TV$57,MATCH($A40,'HB_6-7'!$A$20:$A$57,0),MATCH($A$4,'HB_6-7'!$C$14:$TV$14,0)+MATCH(U$12,'HB_6-7'!$C$15:$BD$15,0)+MATCH(U$13,'HB_6-7'!$C$16:$T$16,0)+MATCH("Bestand",'HB_6-7'!$C$17:$H$17,0)+COLUMN()-24)</f>
        <v>493</v>
      </c>
      <c r="V40" s="97">
        <f>INDEX('HB_6-7'!$C$20:$TV$57,MATCH($A40,'HB_6-7'!$A$20:$A$57,0),MATCH($A$4,'HB_6-7'!$C$14:$TV$14,0)+MATCH(U$12,'HB_6-7'!$C$15:$BD$15,0)+MATCH(U$13,'HB_6-7'!$C$16:$T$16,0)+MATCH("Bestand",'HB_6-7'!$C$17:$H$17,0)+COLUMN()-24)</f>
        <v>552.66666666666663</v>
      </c>
      <c r="W40" s="137">
        <f>INDEX('HB_6-7'!$C$20:$TV$57,MATCH($A40,'HB_6-7'!$A$20:$A$57,0),MATCH($A$4,'HB_6-7'!$C$14:$TV$14,0)+MATCH(U$12,'HB_6-7'!$C$15:$BD$15,0)+MATCH(U$13,'HB_6-7'!$C$16:$T$16,0)+MATCH("Bestand",'HB_6-7'!$C$17:$H$17,0)+COLUMN()-24)</f>
        <v>-21.7278413784964</v>
      </c>
      <c r="X40" s="96">
        <f>INDEX('HB_6-7'!$C$20:$TV$57,MATCH($A40,'HB_6-7'!$A$20:$A$57,0),MATCH($A$4,'HB_6-7'!$C$14:$TV$14,0)+MATCH(U$12,'HB_6-7'!$C$15:$BD$15,0)+MATCH(X$14,'HB_6-7'!$C$16:$T$16,0)+MATCH("Bestand",'HB_6-7'!$C$17:$H$17,0)+COLUMN()-27)</f>
        <v>234</v>
      </c>
      <c r="Y40" s="97">
        <f>INDEX('HB_6-7'!$C$20:$TV$57,MATCH($A40,'HB_6-7'!$A$20:$A$57,0),MATCH($A$4,'HB_6-7'!$C$14:$TV$14,0)+MATCH(U$12,'HB_6-7'!$C$15:$BD$15,0)+MATCH(X$14,'HB_6-7'!$C$16:$T$16,0)+MATCH("Bestand",'HB_6-7'!$C$17:$H$17,0)+COLUMN()-27)</f>
        <v>247.41666666666666</v>
      </c>
      <c r="Z40" s="137">
        <f>INDEX('HB_6-7'!$C$20:$TV$57,MATCH($A40,'HB_6-7'!$A$20:$A$57,0),MATCH($A$4,'HB_6-7'!$C$14:$TV$14,0)+MATCH(U$12,'HB_6-7'!$C$15:$BD$15,0)+MATCH(X$14,'HB_6-7'!$C$16:$T$16,0)+MATCH("Bestand",'HB_6-7'!$C$17:$H$17,0)+COLUMN()-27)</f>
        <v>-8.1089445991952953</v>
      </c>
      <c r="AA40" s="96">
        <f>INDEX('HB_6-7'!$C$20:$TV$57,MATCH($A40,'HB_6-7'!$A$20:$A$57,0),MATCH($A$4,'HB_6-7'!$C$14:$TV$14,0)+MATCH(U$12,'HB_6-7'!$C$15:$BD$15,0)+MATCH(AA$14,'HB_6-7'!$C$16:$T$16,0)+MATCH("Bestand",'HB_6-7'!$C$17:$H$17,0)+COLUMN()-30)</f>
        <v>259</v>
      </c>
      <c r="AB40" s="97">
        <f>INDEX('HB_6-7'!$C$20:$TV$57,MATCH($A40,'HB_6-7'!$A$20:$A$57,0),MATCH($A$4,'HB_6-7'!$C$14:$TV$14,0)+MATCH(U$12,'HB_6-7'!$C$15:$BD$15,0)+MATCH(AA$14,'HB_6-7'!$C$16:$T$16,0)+MATCH("Bestand",'HB_6-7'!$C$17:$H$17,0)+COLUMN()-30)</f>
        <v>305.25</v>
      </c>
      <c r="AC40" s="138">
        <f>INDEX('HB_6-7'!$C$20:$TV$57,MATCH($A40,'HB_6-7'!$A$20:$A$57,0),MATCH($A$4,'HB_6-7'!$C$14:$TV$14,0)+MATCH(U$12,'HB_6-7'!$C$15:$BD$15,0)+MATCH(AA$14,'HB_6-7'!$C$16:$T$16,0)+MATCH("Bestand",'HB_6-7'!$C$17:$H$17,0)+COLUMN()-30)</f>
        <v>-30.122090805036244</v>
      </c>
    </row>
    <row r="41" spans="1:29" ht="15" customHeight="1" x14ac:dyDescent="0.2">
      <c r="A41" s="327" t="s">
        <v>184</v>
      </c>
      <c r="B41" s="393"/>
      <c r="C41" s="97">
        <f>INDEX('HB_6-7'!$C$20:$TV$57,MATCH($A41,'HB_6-7'!$A$20:$A$57,0),MATCH($A$4,'HB_6-7'!$C$14:$TV$14,0)+MATCH(C$11,'HB_6-7'!$C$15:$BD$15,0)+MATCH(C$13,'HB_6-7'!$C$16:$T$16,0)+MATCH("Bestand",'HB_6-7'!$C$17:$H$17,0)+COLUMN()-6)</f>
        <v>2484</v>
      </c>
      <c r="D41" s="97">
        <f>INDEX('HB_6-7'!$C$20:$TV$57,MATCH($A41,'HB_6-7'!$A$20:$A$57,0),MATCH($A$4,'HB_6-7'!$C$14:$TV$14,0)+MATCH(C$11,'HB_6-7'!$C$15:$BD$15,0)+MATCH(C$13,'HB_6-7'!$C$16:$T$16,0)+MATCH("Bestand",'HB_6-7'!$C$17:$H$17,0)+COLUMN()-6)</f>
        <v>2515.5833333333335</v>
      </c>
      <c r="E41" s="137">
        <f>INDEX('HB_6-7'!$C$20:$TV$57,MATCH($A41,'HB_6-7'!$A$20:$A$57,0),MATCH($A$4,'HB_6-7'!$C$14:$TV$14,0)+MATCH(C$11,'HB_6-7'!$C$15:$BD$15,0)+MATCH(C$13,'HB_6-7'!$C$16:$T$16,0)+MATCH("Bestand",'HB_6-7'!$C$17:$H$17,0)+COLUMN()-6)</f>
        <v>-2.3074433656957929</v>
      </c>
      <c r="F41" s="96">
        <f>INDEX('HB_6-7'!$C$20:$TV$57,MATCH($A41,'HB_6-7'!$A$20:$A$57,0),MATCH($A$4,'HB_6-7'!$C$14:$TV$14,0)+MATCH(C$11,'HB_6-7'!$C$15:$BD$15,0)+MATCH(F$14,'HB_6-7'!$C$16:$T$16,0)+MATCH("Bestand",'HB_6-7'!$C$17:$H$17,0)+COLUMN()-9)</f>
        <v>1876</v>
      </c>
      <c r="G41" s="97">
        <f>INDEX('HB_6-7'!$C$20:$TV$57,MATCH($A41,'HB_6-7'!$A$20:$A$57,0),MATCH($A$4,'HB_6-7'!$C$14:$TV$14,0)+MATCH(C$11,'HB_6-7'!$C$15:$BD$15,0)+MATCH(F$14,'HB_6-7'!$C$16:$T$16,0)+MATCH("Bestand",'HB_6-7'!$C$17:$H$17,0)+COLUMN()-9)</f>
        <v>1888</v>
      </c>
      <c r="H41" s="137">
        <f>INDEX('HB_6-7'!$C$20:$TV$57,MATCH($A41,'HB_6-7'!$A$20:$A$57,0),MATCH($A$4,'HB_6-7'!$C$14:$TV$14,0)+MATCH(C$11,'HB_6-7'!$C$15:$BD$15,0)+MATCH(F$14,'HB_6-7'!$C$16:$T$16,0)+MATCH("Bestand",'HB_6-7'!$C$17:$H$17,0)+COLUMN()-9)</f>
        <v>-0.64465201947112216</v>
      </c>
      <c r="I41" s="96">
        <f>INDEX('HB_6-7'!$C$20:$TV$57,MATCH($A41,'HB_6-7'!$A$20:$A$57,0),MATCH($A$4,'HB_6-7'!$C$14:$TV$14,0)+MATCH(C$11,'HB_6-7'!$C$15:$BD$15,0)+MATCH(I$14,'HB_6-7'!$C$16:$T$16,0)+MATCH("Bestand",'HB_6-7'!$C$17:$H$17,0)+COLUMN()-12)</f>
        <v>608</v>
      </c>
      <c r="J41" s="97">
        <f>INDEX('HB_6-7'!$C$20:$TV$57,MATCH($A41,'HB_6-7'!$A$20:$A$57,0),MATCH($A$4,'HB_6-7'!$C$14:$TV$14,0)+MATCH(C$11,'HB_6-7'!$C$15:$BD$15,0)+MATCH(I$14,'HB_6-7'!$C$16:$T$16,0)+MATCH("Bestand",'HB_6-7'!$C$17:$H$17,0)+COLUMN()-12)</f>
        <v>627.58333333333337</v>
      </c>
      <c r="K41" s="231">
        <f>INDEX('HB_6-7'!$C$20:$TV$57,MATCH($A41,'HB_6-7'!$A$20:$A$57,0),MATCH($A$4,'HB_6-7'!$C$14:$TV$14,0)+MATCH(C$11,'HB_6-7'!$C$15:$BD$15,0)+MATCH(I$14,'HB_6-7'!$C$16:$T$16,0)+MATCH("Bestand",'HB_6-7'!$C$17:$H$17,0)+COLUMN()-12)</f>
        <v>-6.9902432999876503</v>
      </c>
      <c r="L41" s="232">
        <f>INDEX('HB_6-7'!$C$20:$TV$57,MATCH($A41,'HB_6-7'!$A$20:$A$57,0),MATCH($A$4,'HB_6-7'!$C$14:$TV$14,0)+MATCH(L$12,'HB_6-7'!$C$15:$BD$15,0)+MATCH(L$13,'HB_6-7'!$C$16:$T$16,0)+MATCH("Bestand",'HB_6-7'!$C$17:$H$17,0)+COLUMN()-15)</f>
        <v>2036</v>
      </c>
      <c r="M41" s="97">
        <f>INDEX('HB_6-7'!$C$20:$TV$57,MATCH($A41,'HB_6-7'!$A$20:$A$57,0),MATCH($A$4,'HB_6-7'!$C$14:$TV$14,0)+MATCH(L$12,'HB_6-7'!$C$15:$BD$15,0)+MATCH(L$13,'HB_6-7'!$C$16:$T$16,0)+MATCH("Bestand",'HB_6-7'!$C$17:$H$17,0)+COLUMN()-15)</f>
        <v>2019</v>
      </c>
      <c r="N41" s="137">
        <f>INDEX('HB_6-7'!$C$20:$TV$57,MATCH($A41,'HB_6-7'!$A$20:$A$57,0),MATCH($A$4,'HB_6-7'!$C$14:$TV$14,0)+MATCH(L$12,'HB_6-7'!$C$15:$BD$15,0)+MATCH(L$13,'HB_6-7'!$C$16:$T$16,0)+MATCH("Bestand",'HB_6-7'!$C$17:$H$17,0)+COLUMN()-15)</f>
        <v>-0.45605817823246642</v>
      </c>
      <c r="O41" s="96">
        <f>INDEX('HB_6-7'!$C$20:$TV$57,MATCH($A41,'HB_6-7'!$A$20:$A$57,0),MATCH($A$4,'HB_6-7'!$C$14:$TV$14,0)+MATCH(L$12,'HB_6-7'!$C$15:$BD$15,0)+MATCH(O$14,'HB_6-7'!$C$16:$T$16,0)+MATCH("Bestand",'HB_6-7'!$C$17:$H$17,0)+COLUMN()-18)</f>
        <v>1660</v>
      </c>
      <c r="P41" s="97">
        <f>INDEX('HB_6-7'!$C$20:$TV$57,MATCH($A41,'HB_6-7'!$A$20:$A$57,0),MATCH($A$4,'HB_6-7'!$C$14:$TV$14,0)+MATCH(L$12,'HB_6-7'!$C$15:$BD$15,0)+MATCH(O$14,'HB_6-7'!$C$16:$T$16,0)+MATCH("Bestand",'HB_6-7'!$C$17:$H$17,0)+COLUMN()-18)</f>
        <v>1642.1666666666667</v>
      </c>
      <c r="Q41" s="137">
        <f>INDEX('HB_6-7'!$C$20:$TV$57,MATCH($A41,'HB_6-7'!$A$20:$A$57,0),MATCH($A$4,'HB_6-7'!$C$14:$TV$14,0)+MATCH(L$12,'HB_6-7'!$C$15:$BD$15,0)+MATCH(O$14,'HB_6-7'!$C$16:$T$16,0)+MATCH("Bestand",'HB_6-7'!$C$17:$H$17,0)+COLUMN()-18)</f>
        <v>6.093226363359399E-2</v>
      </c>
      <c r="R41" s="96">
        <f>INDEX('HB_6-7'!$C$20:$TV$57,MATCH($A41,'HB_6-7'!$A$20:$A$57,0),MATCH($A$4,'HB_6-7'!$C$14:$TV$14,0)+MATCH(L$12,'HB_6-7'!$C$15:$BD$15,0)+MATCH(R$14,'HB_6-7'!$C$16:$T$16,0)+MATCH("Bestand",'HB_6-7'!$C$17:$H$17,0)+COLUMN()-21)</f>
        <v>376</v>
      </c>
      <c r="S41" s="97">
        <f>INDEX('HB_6-7'!$C$20:$TV$57,MATCH($A41,'HB_6-7'!$A$20:$A$57,0),MATCH($A$4,'HB_6-7'!$C$14:$TV$14,0)+MATCH(L$12,'HB_6-7'!$C$15:$BD$15,0)+MATCH(R$14,'HB_6-7'!$C$16:$T$16,0)+MATCH("Bestand",'HB_6-7'!$C$17:$H$17,0)+COLUMN()-21)</f>
        <v>376.83333333333331</v>
      </c>
      <c r="T41" s="231">
        <f>INDEX('HB_6-7'!$C$20:$TV$57,MATCH($A41,'HB_6-7'!$A$20:$A$57,0),MATCH($A$4,'HB_6-7'!$C$14:$TV$14,0)+MATCH(L$12,'HB_6-7'!$C$15:$BD$15,0)+MATCH(R$14,'HB_6-7'!$C$16:$T$16,0)+MATCH("Bestand",'HB_6-7'!$C$17:$H$17,0)+COLUMN()-21)</f>
        <v>-2.6480086114101185</v>
      </c>
      <c r="U41" s="232">
        <f>INDEX('HB_6-7'!$C$20:$TV$57,MATCH($A41,'HB_6-7'!$A$20:$A$57,0),MATCH($A$4,'HB_6-7'!$C$14:$TV$14,0)+MATCH(U$12,'HB_6-7'!$C$15:$BD$15,0)+MATCH(U$13,'HB_6-7'!$C$16:$T$16,0)+MATCH("Bestand",'HB_6-7'!$C$17:$H$17,0)+COLUMN()-24)</f>
        <v>448</v>
      </c>
      <c r="V41" s="97">
        <f>INDEX('HB_6-7'!$C$20:$TV$57,MATCH($A41,'HB_6-7'!$A$20:$A$57,0),MATCH($A$4,'HB_6-7'!$C$14:$TV$14,0)+MATCH(U$12,'HB_6-7'!$C$15:$BD$15,0)+MATCH(U$13,'HB_6-7'!$C$16:$T$16,0)+MATCH("Bestand",'HB_6-7'!$C$17:$H$17,0)+COLUMN()-24)</f>
        <v>496.58333333333331</v>
      </c>
      <c r="W41" s="137">
        <f>INDEX('HB_6-7'!$C$20:$TV$57,MATCH($A41,'HB_6-7'!$A$20:$A$57,0),MATCH($A$4,'HB_6-7'!$C$14:$TV$14,0)+MATCH(U$12,'HB_6-7'!$C$15:$BD$15,0)+MATCH(U$13,'HB_6-7'!$C$16:$T$16,0)+MATCH("Bestand",'HB_6-7'!$C$17:$H$17,0)+COLUMN()-24)</f>
        <v>-9.17543057460753</v>
      </c>
      <c r="X41" s="96">
        <f>INDEX('HB_6-7'!$C$20:$TV$57,MATCH($A41,'HB_6-7'!$A$20:$A$57,0),MATCH($A$4,'HB_6-7'!$C$14:$TV$14,0)+MATCH(U$12,'HB_6-7'!$C$15:$BD$15,0)+MATCH(X$14,'HB_6-7'!$C$16:$T$16,0)+MATCH("Bestand",'HB_6-7'!$C$17:$H$17,0)+COLUMN()-27)</f>
        <v>216</v>
      </c>
      <c r="Y41" s="97">
        <f>INDEX('HB_6-7'!$C$20:$TV$57,MATCH($A41,'HB_6-7'!$A$20:$A$57,0),MATCH($A$4,'HB_6-7'!$C$14:$TV$14,0)+MATCH(U$12,'HB_6-7'!$C$15:$BD$15,0)+MATCH(X$14,'HB_6-7'!$C$16:$T$16,0)+MATCH("Bestand",'HB_6-7'!$C$17:$H$17,0)+COLUMN()-27)</f>
        <v>245.83333333333334</v>
      </c>
      <c r="Z41" s="137">
        <f>INDEX('HB_6-7'!$C$20:$TV$57,MATCH($A41,'HB_6-7'!$A$20:$A$57,0),MATCH($A$4,'HB_6-7'!$C$14:$TV$14,0)+MATCH(U$12,'HB_6-7'!$C$15:$BD$15,0)+MATCH(X$14,'HB_6-7'!$C$16:$T$16,0)+MATCH("Bestand",'HB_6-7'!$C$17:$H$17,0)+COLUMN()-27)</f>
        <v>-5.1141846252814416</v>
      </c>
      <c r="AA41" s="96">
        <f>INDEX('HB_6-7'!$C$20:$TV$57,MATCH($A41,'HB_6-7'!$A$20:$A$57,0),MATCH($A$4,'HB_6-7'!$C$14:$TV$14,0)+MATCH(U$12,'HB_6-7'!$C$15:$BD$15,0)+MATCH(AA$14,'HB_6-7'!$C$16:$T$16,0)+MATCH("Bestand",'HB_6-7'!$C$17:$H$17,0)+COLUMN()-30)</f>
        <v>232</v>
      </c>
      <c r="AB41" s="97">
        <f>INDEX('HB_6-7'!$C$20:$TV$57,MATCH($A41,'HB_6-7'!$A$20:$A$57,0),MATCH($A$4,'HB_6-7'!$C$14:$TV$14,0)+MATCH(U$12,'HB_6-7'!$C$15:$BD$15,0)+MATCH(AA$14,'HB_6-7'!$C$16:$T$16,0)+MATCH("Bestand",'HB_6-7'!$C$17:$H$17,0)+COLUMN()-30)</f>
        <v>250.75</v>
      </c>
      <c r="AC41" s="138">
        <f>INDEX('HB_6-7'!$C$20:$TV$57,MATCH($A41,'HB_6-7'!$A$20:$A$57,0),MATCH($A$4,'HB_6-7'!$C$14:$TV$14,0)+MATCH(U$12,'HB_6-7'!$C$15:$BD$15,0)+MATCH(AA$14,'HB_6-7'!$C$16:$T$16,0)+MATCH("Bestand",'HB_6-7'!$C$17:$H$17,0)+COLUMN()-30)</f>
        <v>-12.83314020857474</v>
      </c>
    </row>
    <row r="42" spans="1:29" ht="15" customHeight="1" x14ac:dyDescent="0.2">
      <c r="A42" s="328" t="s">
        <v>141</v>
      </c>
      <c r="B42" s="395"/>
      <c r="C42" s="132">
        <f>INDEX('HB_6-7'!$C$20:$TV$57,MATCH($A42,'HB_6-7'!$A$20:$A$57,0),MATCH($A$4,'HB_6-7'!$C$14:$TV$14,0)+MATCH(C$11,'HB_6-7'!$C$15:$BD$15,0)+MATCH(C$13,'HB_6-7'!$C$16:$T$16,0)+MATCH("Bestand",'HB_6-7'!$C$17:$H$17,0)+COLUMN()-6)</f>
        <v>70290</v>
      </c>
      <c r="D42" s="132">
        <f>INDEX('HB_6-7'!$C$20:$TV$57,MATCH($A42,'HB_6-7'!$A$20:$A$57,0),MATCH($A$4,'HB_6-7'!$C$14:$TV$14,0)+MATCH(C$11,'HB_6-7'!$C$15:$BD$15,0)+MATCH(C$13,'HB_6-7'!$C$16:$T$16,0)+MATCH("Bestand",'HB_6-7'!$C$17:$H$17,0)+COLUMN()-6)</f>
        <v>70552.666666666672</v>
      </c>
      <c r="E42" s="135">
        <f>INDEX('HB_6-7'!$C$20:$TV$57,MATCH($A42,'HB_6-7'!$A$20:$A$57,0),MATCH($A$4,'HB_6-7'!$C$14:$TV$14,0)+MATCH(C$11,'HB_6-7'!$C$15:$BD$15,0)+MATCH(C$13,'HB_6-7'!$C$16:$T$16,0)+MATCH("Bestand",'HB_6-7'!$C$17:$H$17,0)+COLUMN()-6)</f>
        <v>-0.69857891502108871</v>
      </c>
      <c r="F42" s="134">
        <f>INDEX('HB_6-7'!$C$20:$TV$57,MATCH($A42,'HB_6-7'!$A$20:$A$57,0),MATCH($A$4,'HB_6-7'!$C$14:$TV$14,0)+MATCH(C$11,'HB_6-7'!$C$15:$BD$15,0)+MATCH(F$14,'HB_6-7'!$C$16:$T$16,0)+MATCH("Bestand",'HB_6-7'!$C$17:$H$17,0)+COLUMN()-9)</f>
        <v>60930</v>
      </c>
      <c r="G42" s="132">
        <f>INDEX('HB_6-7'!$C$20:$TV$57,MATCH($A42,'HB_6-7'!$A$20:$A$57,0),MATCH($A$4,'HB_6-7'!$C$14:$TV$14,0)+MATCH(C$11,'HB_6-7'!$C$15:$BD$15,0)+MATCH(F$14,'HB_6-7'!$C$16:$T$16,0)+MATCH("Bestand",'HB_6-7'!$C$17:$H$17,0)+COLUMN()-9)</f>
        <v>61095</v>
      </c>
      <c r="H42" s="135">
        <f>INDEX('HB_6-7'!$C$20:$TV$57,MATCH($A42,'HB_6-7'!$A$20:$A$57,0),MATCH($A$4,'HB_6-7'!$C$14:$TV$14,0)+MATCH(C$11,'HB_6-7'!$C$15:$BD$15,0)+MATCH(F$14,'HB_6-7'!$C$16:$T$16,0)+MATCH("Bestand",'HB_6-7'!$C$17:$H$17,0)+COLUMN()-9)</f>
        <v>-0.27341358906345642</v>
      </c>
      <c r="I42" s="134">
        <f>INDEX('HB_6-7'!$C$20:$TV$57,MATCH($A42,'HB_6-7'!$A$20:$A$57,0),MATCH($A$4,'HB_6-7'!$C$14:$TV$14,0)+MATCH(C$11,'HB_6-7'!$C$15:$BD$15,0)+MATCH(I$14,'HB_6-7'!$C$16:$T$16,0)+MATCH("Bestand",'HB_6-7'!$C$17:$H$17,0)+COLUMN()-12)</f>
        <v>9360</v>
      </c>
      <c r="J42" s="132">
        <f>INDEX('HB_6-7'!$C$20:$TV$57,MATCH($A42,'HB_6-7'!$A$20:$A$57,0),MATCH($A$4,'HB_6-7'!$C$14:$TV$14,0)+MATCH(C$11,'HB_6-7'!$C$15:$BD$15,0)+MATCH(I$14,'HB_6-7'!$C$16:$T$16,0)+MATCH("Bestand",'HB_6-7'!$C$17:$H$17,0)+COLUMN()-12)</f>
        <v>9457.6666666666661</v>
      </c>
      <c r="K42" s="229">
        <f>INDEX('HB_6-7'!$C$20:$TV$57,MATCH($A42,'HB_6-7'!$A$20:$A$57,0),MATCH($A$4,'HB_6-7'!$C$14:$TV$14,0)+MATCH(C$11,'HB_6-7'!$C$15:$BD$15,0)+MATCH(I$14,'HB_6-7'!$C$16:$T$16,0)+MATCH("Bestand",'HB_6-7'!$C$17:$H$17,0)+COLUMN()-12)</f>
        <v>-3.3600708458931523</v>
      </c>
      <c r="L42" s="230">
        <f>INDEX('HB_6-7'!$C$20:$TV$57,MATCH($A42,'HB_6-7'!$A$20:$A$57,0),MATCH($A$4,'HB_6-7'!$C$14:$TV$14,0)+MATCH(L$12,'HB_6-7'!$C$15:$BD$15,0)+MATCH(L$13,'HB_6-7'!$C$16:$T$16,0)+MATCH("Bestand",'HB_6-7'!$C$17:$H$17,0)+COLUMN()-15)</f>
        <v>68521</v>
      </c>
      <c r="M42" s="132">
        <f>INDEX('HB_6-7'!$C$20:$TV$57,MATCH($A42,'HB_6-7'!$A$20:$A$57,0),MATCH($A$4,'HB_6-7'!$C$14:$TV$14,0)+MATCH(L$12,'HB_6-7'!$C$15:$BD$15,0)+MATCH(L$13,'HB_6-7'!$C$16:$T$16,0)+MATCH("Bestand",'HB_6-7'!$C$17:$H$17,0)+COLUMN()-15)</f>
        <v>68729.583333333328</v>
      </c>
      <c r="N42" s="135">
        <f>INDEX('HB_6-7'!$C$20:$TV$57,MATCH($A42,'HB_6-7'!$A$20:$A$57,0),MATCH($A$4,'HB_6-7'!$C$14:$TV$14,0)+MATCH(L$12,'HB_6-7'!$C$15:$BD$15,0)+MATCH(L$13,'HB_6-7'!$C$16:$T$16,0)+MATCH("Bestand",'HB_6-7'!$C$17:$H$17,0)+COLUMN()-15)</f>
        <v>-0.6052228490305227</v>
      </c>
      <c r="O42" s="134">
        <f>INDEX('HB_6-7'!$C$20:$TV$57,MATCH($A42,'HB_6-7'!$A$20:$A$57,0),MATCH($A$4,'HB_6-7'!$C$14:$TV$14,0)+MATCH(L$12,'HB_6-7'!$C$15:$BD$15,0)+MATCH(O$14,'HB_6-7'!$C$16:$T$16,0)+MATCH("Bestand",'HB_6-7'!$C$17:$H$17,0)+COLUMN()-18)</f>
        <v>60581</v>
      </c>
      <c r="P42" s="132">
        <f>INDEX('HB_6-7'!$C$20:$TV$57,MATCH($A42,'HB_6-7'!$A$20:$A$57,0),MATCH($A$4,'HB_6-7'!$C$14:$TV$14,0)+MATCH(L$12,'HB_6-7'!$C$15:$BD$15,0)+MATCH(O$14,'HB_6-7'!$C$16:$T$16,0)+MATCH("Bestand",'HB_6-7'!$C$17:$H$17,0)+COLUMN()-18)</f>
        <v>60754.5</v>
      </c>
      <c r="Q42" s="135">
        <f>INDEX('HB_6-7'!$C$20:$TV$57,MATCH($A42,'HB_6-7'!$A$20:$A$57,0),MATCH($A$4,'HB_6-7'!$C$14:$TV$14,0)+MATCH(L$12,'HB_6-7'!$C$15:$BD$15,0)+MATCH(O$14,'HB_6-7'!$C$16:$T$16,0)+MATCH("Bestand",'HB_6-7'!$C$17:$H$17,0)+COLUMN()-18)</f>
        <v>-0.29185380504056413</v>
      </c>
      <c r="R42" s="134">
        <f>INDEX('HB_6-7'!$C$20:$TV$57,MATCH($A42,'HB_6-7'!$A$20:$A$57,0),MATCH($A$4,'HB_6-7'!$C$14:$TV$14,0)+MATCH(L$12,'HB_6-7'!$C$15:$BD$15,0)+MATCH(R$14,'HB_6-7'!$C$16:$T$16,0)+MATCH("Bestand",'HB_6-7'!$C$17:$H$17,0)+COLUMN()-21)</f>
        <v>7940</v>
      </c>
      <c r="S42" s="132">
        <f>INDEX('HB_6-7'!$C$20:$TV$57,MATCH($A42,'HB_6-7'!$A$20:$A$57,0),MATCH($A$4,'HB_6-7'!$C$14:$TV$14,0)+MATCH(L$12,'HB_6-7'!$C$15:$BD$15,0)+MATCH(R$14,'HB_6-7'!$C$16:$T$16,0)+MATCH("Bestand",'HB_6-7'!$C$17:$H$17,0)+COLUMN()-21)</f>
        <v>7975.083333333333</v>
      </c>
      <c r="T42" s="229">
        <f>INDEX('HB_6-7'!$C$20:$TV$57,MATCH($A42,'HB_6-7'!$A$20:$A$57,0),MATCH($A$4,'HB_6-7'!$C$14:$TV$14,0)+MATCH(L$12,'HB_6-7'!$C$15:$BD$15,0)+MATCH(R$14,'HB_6-7'!$C$16:$T$16,0)+MATCH("Bestand",'HB_6-7'!$C$17:$H$17,0)+COLUMN()-21)</f>
        <v>-2.9293328870360789</v>
      </c>
      <c r="U42" s="230">
        <f>INDEX('HB_6-7'!$C$20:$TV$57,MATCH($A42,'HB_6-7'!$A$20:$A$57,0),MATCH($A$4,'HB_6-7'!$C$14:$TV$14,0)+MATCH(U$12,'HB_6-7'!$C$15:$BD$15,0)+MATCH(U$13,'HB_6-7'!$C$16:$T$16,0)+MATCH("Bestand",'HB_6-7'!$C$17:$H$17,0)+COLUMN()-24)</f>
        <v>1769</v>
      </c>
      <c r="V42" s="132">
        <f>INDEX('HB_6-7'!$C$20:$TV$57,MATCH($A42,'HB_6-7'!$A$20:$A$57,0),MATCH($A$4,'HB_6-7'!$C$14:$TV$14,0)+MATCH(U$12,'HB_6-7'!$C$15:$BD$15,0)+MATCH(U$13,'HB_6-7'!$C$16:$T$16,0)+MATCH("Bestand",'HB_6-7'!$C$17:$H$17,0)+COLUMN()-24)</f>
        <v>1823.0833333333333</v>
      </c>
      <c r="W42" s="135">
        <f>INDEX('HB_6-7'!$C$20:$TV$57,MATCH($A42,'HB_6-7'!$A$20:$A$57,0),MATCH($A$4,'HB_6-7'!$C$14:$TV$14,0)+MATCH(U$12,'HB_6-7'!$C$15:$BD$15,0)+MATCH(U$13,'HB_6-7'!$C$16:$T$16,0)+MATCH("Bestand",'HB_6-7'!$C$17:$H$17,0)+COLUMN()-24)</f>
        <v>-4.0945158037788785</v>
      </c>
      <c r="X42" s="134">
        <f>INDEX('HB_6-7'!$C$20:$TV$57,MATCH($A42,'HB_6-7'!$A$20:$A$57,0),MATCH($A$4,'HB_6-7'!$C$14:$TV$14,0)+MATCH(U$12,'HB_6-7'!$C$15:$BD$15,0)+MATCH(X$14,'HB_6-7'!$C$16:$T$16,0)+MATCH("Bestand",'HB_6-7'!$C$17:$H$17,0)+COLUMN()-27)</f>
        <v>349</v>
      </c>
      <c r="Y42" s="132">
        <f>INDEX('HB_6-7'!$C$20:$TV$57,MATCH($A42,'HB_6-7'!$A$20:$A$57,0),MATCH($A$4,'HB_6-7'!$C$14:$TV$14,0)+MATCH(U$12,'HB_6-7'!$C$15:$BD$15,0)+MATCH(X$14,'HB_6-7'!$C$16:$T$16,0)+MATCH("Bestand",'HB_6-7'!$C$17:$H$17,0)+COLUMN()-27)</f>
        <v>340.5</v>
      </c>
      <c r="Z42" s="135">
        <f>INDEX('HB_6-7'!$C$20:$TV$57,MATCH($A42,'HB_6-7'!$A$20:$A$57,0),MATCH($A$4,'HB_6-7'!$C$14:$TV$14,0)+MATCH(U$12,'HB_6-7'!$C$15:$BD$15,0)+MATCH(X$14,'HB_6-7'!$C$16:$T$16,0)+MATCH("Bestand",'HB_6-7'!$C$17:$H$17,0)+COLUMN()-27)</f>
        <v>3.1297324583543666</v>
      </c>
      <c r="AA42" s="134">
        <f>INDEX('HB_6-7'!$C$20:$TV$57,MATCH($A42,'HB_6-7'!$A$20:$A$57,0),MATCH($A$4,'HB_6-7'!$C$14:$TV$14,0)+MATCH(U$12,'HB_6-7'!$C$15:$BD$15,0)+MATCH(AA$14,'HB_6-7'!$C$16:$T$16,0)+MATCH("Bestand",'HB_6-7'!$C$17:$H$17,0)+COLUMN()-30)</f>
        <v>1420</v>
      </c>
      <c r="AB42" s="132">
        <f>INDEX('HB_6-7'!$C$20:$TV$57,MATCH($A42,'HB_6-7'!$A$20:$A$57,0),MATCH($A$4,'HB_6-7'!$C$14:$TV$14,0)+MATCH(U$12,'HB_6-7'!$C$15:$BD$15,0)+MATCH(AA$14,'HB_6-7'!$C$16:$T$16,0)+MATCH("Bestand",'HB_6-7'!$C$17:$H$17,0)+COLUMN()-30)</f>
        <v>1482.5833333333333</v>
      </c>
      <c r="AC42" s="136">
        <f>INDEX('HB_6-7'!$C$20:$TV$57,MATCH($A42,'HB_6-7'!$A$20:$A$57,0),MATCH($A$4,'HB_6-7'!$C$14:$TV$14,0)+MATCH(U$12,'HB_6-7'!$C$15:$BD$15,0)+MATCH(AA$14,'HB_6-7'!$C$16:$T$16,0)+MATCH("Bestand",'HB_6-7'!$C$17:$H$17,0)+COLUMN()-30)</f>
        <v>-5.6130298689585656</v>
      </c>
    </row>
    <row r="43" spans="1:29" ht="15" customHeight="1" x14ac:dyDescent="0.2">
      <c r="A43" s="323" t="s">
        <v>50</v>
      </c>
      <c r="B43" s="388"/>
      <c r="C43" s="97">
        <f>INDEX('HB_6-7'!$C$20:$TV$57,MATCH($A43,'HB_6-7'!$A$20:$A$57,0),MATCH($A$4,'HB_6-7'!$C$14:$TV$14,0)+MATCH(C$11,'HB_6-7'!$C$15:$BD$15,0)+MATCH(C$13,'HB_6-7'!$C$16:$T$16,0)+MATCH("Bestand",'HB_6-7'!$C$17:$H$17,0)+COLUMN()-6)</f>
        <v>11997</v>
      </c>
      <c r="D43" s="97">
        <f>INDEX('HB_6-7'!$C$20:$TV$57,MATCH($A43,'HB_6-7'!$A$20:$A$57,0),MATCH($A$4,'HB_6-7'!$C$14:$TV$14,0)+MATCH(C$11,'HB_6-7'!$C$15:$BD$15,0)+MATCH(C$13,'HB_6-7'!$C$16:$T$16,0)+MATCH("Bestand",'HB_6-7'!$C$17:$H$17,0)+COLUMN()-6)</f>
        <v>10879</v>
      </c>
      <c r="E43" s="137">
        <f>INDEX('HB_6-7'!$C$20:$TV$57,MATCH($A43,'HB_6-7'!$A$20:$A$57,0),MATCH($A$4,'HB_6-7'!$C$14:$TV$14,0)+MATCH(C$11,'HB_6-7'!$C$15:$BD$15,0)+MATCH(C$13,'HB_6-7'!$C$16:$T$16,0)+MATCH("Bestand",'HB_6-7'!$C$17:$H$17,0)+COLUMN()-6)</f>
        <v>1.1654939400514552</v>
      </c>
      <c r="F43" s="96" t="str">
        <f>INDEX('HB_6-7'!$C$20:$TV$57,MATCH($A43,'HB_6-7'!$A$20:$A$57,0),MATCH($A$4,'HB_6-7'!$C$14:$TV$14,0)+MATCH(C$11,'HB_6-7'!$C$15:$BD$15,0)+MATCH(F$14,'HB_6-7'!$C$16:$T$16,0)+MATCH("Bestand",'HB_6-7'!$C$17:$H$17,0)+COLUMN()-9)</f>
        <v>*</v>
      </c>
      <c r="G43" s="97">
        <f>INDEX('HB_6-7'!$C$20:$TV$57,MATCH($A43,'HB_6-7'!$A$20:$A$57,0),MATCH($A$4,'HB_6-7'!$C$14:$TV$14,0)+MATCH(C$11,'HB_6-7'!$C$15:$BD$15,0)+MATCH(F$14,'HB_6-7'!$C$16:$T$16,0)+MATCH("Bestand",'HB_6-7'!$C$17:$H$17,0)+COLUMN()-9)</f>
        <v>10837.916666666666</v>
      </c>
      <c r="H43" s="137">
        <f>INDEX('HB_6-7'!$C$20:$TV$57,MATCH($A43,'HB_6-7'!$A$20:$A$57,0),MATCH($A$4,'HB_6-7'!$C$14:$TV$14,0)+MATCH(C$11,'HB_6-7'!$C$15:$BD$15,0)+MATCH(F$14,'HB_6-7'!$C$16:$T$16,0)+MATCH("Bestand",'HB_6-7'!$C$17:$H$17,0)+COLUMN()-9)</f>
        <v>1.1636680434664239</v>
      </c>
      <c r="I43" s="96" t="str">
        <f>INDEX('HB_6-7'!$C$20:$TV$57,MATCH($A43,'HB_6-7'!$A$20:$A$57,0),MATCH($A$4,'HB_6-7'!$C$14:$TV$14,0)+MATCH(C$11,'HB_6-7'!$C$15:$BD$15,0)+MATCH(I$14,'HB_6-7'!$C$16:$T$16,0)+MATCH("Bestand",'HB_6-7'!$C$17:$H$17,0)+COLUMN()-12)</f>
        <v>*</v>
      </c>
      <c r="J43" s="97">
        <f>INDEX('HB_6-7'!$C$20:$TV$57,MATCH($A43,'HB_6-7'!$A$20:$A$57,0),MATCH($A$4,'HB_6-7'!$C$14:$TV$14,0)+MATCH(C$11,'HB_6-7'!$C$15:$BD$15,0)+MATCH(I$14,'HB_6-7'!$C$16:$T$16,0)+MATCH("Bestand",'HB_6-7'!$C$17:$H$17,0)+COLUMN()-12)</f>
        <v>41.083333333333336</v>
      </c>
      <c r="K43" s="231">
        <f>INDEX('HB_6-7'!$C$20:$TV$57,MATCH($A43,'HB_6-7'!$A$20:$A$57,0),MATCH($A$4,'HB_6-7'!$C$14:$TV$14,0)+MATCH(C$11,'HB_6-7'!$C$15:$BD$15,0)+MATCH(I$14,'HB_6-7'!$C$16:$T$16,0)+MATCH("Bestand",'HB_6-7'!$C$17:$H$17,0)+COLUMN()-12)</f>
        <v>1.6494845360824744</v>
      </c>
      <c r="L43" s="232">
        <f>INDEX('HB_6-7'!$C$20:$TV$57,MATCH($A43,'HB_6-7'!$A$20:$A$57,0),MATCH($A$4,'HB_6-7'!$C$14:$TV$14,0)+MATCH(L$12,'HB_6-7'!$C$15:$BD$15,0)+MATCH(L$13,'HB_6-7'!$C$16:$T$16,0)+MATCH("Bestand",'HB_6-7'!$C$17:$H$17,0)+COLUMN()-15)</f>
        <v>11997</v>
      </c>
      <c r="M43" s="97">
        <f>INDEX('HB_6-7'!$C$20:$TV$57,MATCH($A43,'HB_6-7'!$A$20:$A$57,0),MATCH($A$4,'HB_6-7'!$C$14:$TV$14,0)+MATCH(L$12,'HB_6-7'!$C$15:$BD$15,0)+MATCH(L$13,'HB_6-7'!$C$16:$T$16,0)+MATCH("Bestand",'HB_6-7'!$C$17:$H$17,0)+COLUMN()-15)</f>
        <v>10879</v>
      </c>
      <c r="N43" s="137">
        <f>INDEX('HB_6-7'!$C$20:$TV$57,MATCH($A43,'HB_6-7'!$A$20:$A$57,0),MATCH($A$4,'HB_6-7'!$C$14:$TV$14,0)+MATCH(L$12,'HB_6-7'!$C$15:$BD$15,0)+MATCH(L$13,'HB_6-7'!$C$16:$T$16,0)+MATCH("Bestand",'HB_6-7'!$C$17:$H$17,0)+COLUMN()-15)</f>
        <v>1.1654939400514552</v>
      </c>
      <c r="O43" s="96" t="str">
        <f>INDEX('HB_6-7'!$C$20:$TV$57,MATCH($A43,'HB_6-7'!$A$20:$A$57,0),MATCH($A$4,'HB_6-7'!$C$14:$TV$14,0)+MATCH(L$12,'HB_6-7'!$C$15:$BD$15,0)+MATCH(O$14,'HB_6-7'!$C$16:$T$16,0)+MATCH("Bestand",'HB_6-7'!$C$17:$H$17,0)+COLUMN()-18)</f>
        <v>*</v>
      </c>
      <c r="P43" s="97">
        <f>INDEX('HB_6-7'!$C$20:$TV$57,MATCH($A43,'HB_6-7'!$A$20:$A$57,0),MATCH($A$4,'HB_6-7'!$C$14:$TV$14,0)+MATCH(L$12,'HB_6-7'!$C$15:$BD$15,0)+MATCH(O$14,'HB_6-7'!$C$16:$T$16,0)+MATCH("Bestand",'HB_6-7'!$C$17:$H$17,0)+COLUMN()-18)</f>
        <v>10837.916666666666</v>
      </c>
      <c r="Q43" s="137">
        <f>INDEX('HB_6-7'!$C$20:$TV$57,MATCH($A43,'HB_6-7'!$A$20:$A$57,0),MATCH($A$4,'HB_6-7'!$C$14:$TV$14,0)+MATCH(L$12,'HB_6-7'!$C$15:$BD$15,0)+MATCH(O$14,'HB_6-7'!$C$16:$T$16,0)+MATCH("Bestand",'HB_6-7'!$C$17:$H$17,0)+COLUMN()-18)</f>
        <v>1.1636680434664239</v>
      </c>
      <c r="R43" s="96" t="str">
        <f>INDEX('HB_6-7'!$C$20:$TV$57,MATCH($A43,'HB_6-7'!$A$20:$A$57,0),MATCH($A$4,'HB_6-7'!$C$14:$TV$14,0)+MATCH(L$12,'HB_6-7'!$C$15:$BD$15,0)+MATCH(R$14,'HB_6-7'!$C$16:$T$16,0)+MATCH("Bestand",'HB_6-7'!$C$17:$H$17,0)+COLUMN()-21)</f>
        <v>*</v>
      </c>
      <c r="S43" s="97">
        <f>INDEX('HB_6-7'!$C$20:$TV$57,MATCH($A43,'HB_6-7'!$A$20:$A$57,0),MATCH($A$4,'HB_6-7'!$C$14:$TV$14,0)+MATCH(L$12,'HB_6-7'!$C$15:$BD$15,0)+MATCH(R$14,'HB_6-7'!$C$16:$T$16,0)+MATCH("Bestand",'HB_6-7'!$C$17:$H$17,0)+COLUMN()-21)</f>
        <v>41.083333333333336</v>
      </c>
      <c r="T43" s="231">
        <f>INDEX('HB_6-7'!$C$20:$TV$57,MATCH($A43,'HB_6-7'!$A$20:$A$57,0),MATCH($A$4,'HB_6-7'!$C$14:$TV$14,0)+MATCH(L$12,'HB_6-7'!$C$15:$BD$15,0)+MATCH(R$14,'HB_6-7'!$C$16:$T$16,0)+MATCH("Bestand",'HB_6-7'!$C$17:$H$17,0)+COLUMN()-21)</f>
        <v>1.6494845360824744</v>
      </c>
      <c r="U43" s="232">
        <f>INDEX('HB_6-7'!$C$20:$TV$57,MATCH($A43,'HB_6-7'!$A$20:$A$57,0),MATCH($A$4,'HB_6-7'!$C$14:$TV$14,0)+MATCH(U$12,'HB_6-7'!$C$15:$BD$15,0)+MATCH(U$13,'HB_6-7'!$C$16:$T$16,0)+MATCH("Bestand",'HB_6-7'!$C$17:$H$17,0)+COLUMN()-24)</f>
        <v>0</v>
      </c>
      <c r="V43" s="97">
        <f>INDEX('HB_6-7'!$C$20:$TV$57,MATCH($A43,'HB_6-7'!$A$20:$A$57,0),MATCH($A$4,'HB_6-7'!$C$14:$TV$14,0)+MATCH(U$12,'HB_6-7'!$C$15:$BD$15,0)+MATCH(U$13,'HB_6-7'!$C$16:$T$16,0)+MATCH("Bestand",'HB_6-7'!$C$17:$H$17,0)+COLUMN()-24)</f>
        <v>0</v>
      </c>
      <c r="W43" s="137" t="str">
        <f>INDEX('HB_6-7'!$C$20:$TV$57,MATCH($A43,'HB_6-7'!$A$20:$A$57,0),MATCH($A$4,'HB_6-7'!$C$14:$TV$14,0)+MATCH(U$12,'HB_6-7'!$C$15:$BD$15,0)+MATCH(U$13,'HB_6-7'!$C$16:$T$16,0)+MATCH("Bestand",'HB_6-7'!$C$17:$H$17,0)+COLUMN()-24)</f>
        <v>X</v>
      </c>
      <c r="X43" s="96">
        <f>INDEX('HB_6-7'!$C$20:$TV$57,MATCH($A43,'HB_6-7'!$A$20:$A$57,0),MATCH($A$4,'HB_6-7'!$C$14:$TV$14,0)+MATCH(U$12,'HB_6-7'!$C$15:$BD$15,0)+MATCH(X$14,'HB_6-7'!$C$16:$T$16,0)+MATCH("Bestand",'HB_6-7'!$C$17:$H$17,0)+COLUMN()-27)</f>
        <v>0</v>
      </c>
      <c r="Y43" s="97">
        <f>INDEX('HB_6-7'!$C$20:$TV$57,MATCH($A43,'HB_6-7'!$A$20:$A$57,0),MATCH($A$4,'HB_6-7'!$C$14:$TV$14,0)+MATCH(U$12,'HB_6-7'!$C$15:$BD$15,0)+MATCH(X$14,'HB_6-7'!$C$16:$T$16,0)+MATCH("Bestand",'HB_6-7'!$C$17:$H$17,0)+COLUMN()-27)</f>
        <v>0</v>
      </c>
      <c r="Z43" s="137" t="str">
        <f>INDEX('HB_6-7'!$C$20:$TV$57,MATCH($A43,'HB_6-7'!$A$20:$A$57,0),MATCH($A$4,'HB_6-7'!$C$14:$TV$14,0)+MATCH(U$12,'HB_6-7'!$C$15:$BD$15,0)+MATCH(X$14,'HB_6-7'!$C$16:$T$16,0)+MATCH("Bestand",'HB_6-7'!$C$17:$H$17,0)+COLUMN()-27)</f>
        <v>X</v>
      </c>
      <c r="AA43" s="96">
        <f>INDEX('HB_6-7'!$C$20:$TV$57,MATCH($A43,'HB_6-7'!$A$20:$A$57,0),MATCH($A$4,'HB_6-7'!$C$14:$TV$14,0)+MATCH(U$12,'HB_6-7'!$C$15:$BD$15,0)+MATCH(AA$14,'HB_6-7'!$C$16:$T$16,0)+MATCH("Bestand",'HB_6-7'!$C$17:$H$17,0)+COLUMN()-30)</f>
        <v>0</v>
      </c>
      <c r="AB43" s="97">
        <f>INDEX('HB_6-7'!$C$20:$TV$57,MATCH($A43,'HB_6-7'!$A$20:$A$57,0),MATCH($A$4,'HB_6-7'!$C$14:$TV$14,0)+MATCH(U$12,'HB_6-7'!$C$15:$BD$15,0)+MATCH(AA$14,'HB_6-7'!$C$16:$T$16,0)+MATCH("Bestand",'HB_6-7'!$C$17:$H$17,0)+COLUMN()-30)</f>
        <v>0</v>
      </c>
      <c r="AC43" s="138" t="str">
        <f>INDEX('HB_6-7'!$C$20:$TV$57,MATCH($A43,'HB_6-7'!$A$20:$A$57,0),MATCH($A$4,'HB_6-7'!$C$14:$TV$14,0)+MATCH(U$12,'HB_6-7'!$C$15:$BD$15,0)+MATCH(AA$14,'HB_6-7'!$C$16:$T$16,0)+MATCH("Bestand",'HB_6-7'!$C$17:$H$17,0)+COLUMN()-30)</f>
        <v>X</v>
      </c>
    </row>
    <row r="44" spans="1:29" ht="15" customHeight="1" x14ac:dyDescent="0.2">
      <c r="A44" s="327" t="s">
        <v>44</v>
      </c>
      <c r="B44" s="393"/>
      <c r="C44" s="97">
        <f>INDEX('HB_6-7'!$C$20:$TV$57,MATCH($A44,'HB_6-7'!$A$20:$A$57,0),MATCH($A$4,'HB_6-7'!$C$14:$TV$14,0)+MATCH(C$11,'HB_6-7'!$C$15:$BD$15,0)+MATCH(C$13,'HB_6-7'!$C$16:$T$16,0)+MATCH("Bestand",'HB_6-7'!$C$17:$H$17,0)+COLUMN()-6)</f>
        <v>4474</v>
      </c>
      <c r="D44" s="97">
        <f>INDEX('HB_6-7'!$C$20:$TV$57,MATCH($A44,'HB_6-7'!$A$20:$A$57,0),MATCH($A$4,'HB_6-7'!$C$14:$TV$14,0)+MATCH(C$11,'HB_6-7'!$C$15:$BD$15,0)+MATCH(C$13,'HB_6-7'!$C$16:$T$16,0)+MATCH("Bestand",'HB_6-7'!$C$17:$H$17,0)+COLUMN()-6)</f>
        <v>4602.416666666667</v>
      </c>
      <c r="E44" s="137">
        <f>INDEX('HB_6-7'!$C$20:$TV$57,MATCH($A44,'HB_6-7'!$A$20:$A$57,0),MATCH($A$4,'HB_6-7'!$C$14:$TV$14,0)+MATCH(C$11,'HB_6-7'!$C$15:$BD$15,0)+MATCH(C$13,'HB_6-7'!$C$16:$T$16,0)+MATCH("Bestand",'HB_6-7'!$C$17:$H$17,0)+COLUMN()-6)</f>
        <v>-5.9387560460521831</v>
      </c>
      <c r="F44" s="96">
        <f>INDEX('HB_6-7'!$C$20:$TV$57,MATCH($A44,'HB_6-7'!$A$20:$A$57,0),MATCH($A$4,'HB_6-7'!$C$14:$TV$14,0)+MATCH(C$11,'HB_6-7'!$C$15:$BD$15,0)+MATCH(F$14,'HB_6-7'!$C$16:$T$16,0)+MATCH("Bestand",'HB_6-7'!$C$17:$H$17,0)+COLUMN()-9)</f>
        <v>754</v>
      </c>
      <c r="G44" s="97">
        <f>INDEX('HB_6-7'!$C$20:$TV$57,MATCH($A44,'HB_6-7'!$A$20:$A$57,0),MATCH($A$4,'HB_6-7'!$C$14:$TV$14,0)+MATCH(C$11,'HB_6-7'!$C$15:$BD$15,0)+MATCH(F$14,'HB_6-7'!$C$16:$T$16,0)+MATCH("Bestand",'HB_6-7'!$C$17:$H$17,0)+COLUMN()-9)</f>
        <v>762.58333333333337</v>
      </c>
      <c r="H44" s="137">
        <f>INDEX('HB_6-7'!$C$20:$TV$57,MATCH($A44,'HB_6-7'!$A$20:$A$57,0),MATCH($A$4,'HB_6-7'!$C$14:$TV$14,0)+MATCH(C$11,'HB_6-7'!$C$15:$BD$15,0)+MATCH(F$14,'HB_6-7'!$C$16:$T$16,0)+MATCH("Bestand",'HB_6-7'!$C$17:$H$17,0)+COLUMN()-9)</f>
        <v>-1.4219541096628245</v>
      </c>
      <c r="I44" s="96">
        <f>INDEX('HB_6-7'!$C$20:$TV$57,MATCH($A44,'HB_6-7'!$A$20:$A$57,0),MATCH($A$4,'HB_6-7'!$C$14:$TV$14,0)+MATCH(C$11,'HB_6-7'!$C$15:$BD$15,0)+MATCH(I$14,'HB_6-7'!$C$16:$T$16,0)+MATCH("Bestand",'HB_6-7'!$C$17:$H$17,0)+COLUMN()-12)</f>
        <v>3720</v>
      </c>
      <c r="J44" s="97">
        <f>INDEX('HB_6-7'!$C$20:$TV$57,MATCH($A44,'HB_6-7'!$A$20:$A$57,0),MATCH($A$4,'HB_6-7'!$C$14:$TV$14,0)+MATCH(C$11,'HB_6-7'!$C$15:$BD$15,0)+MATCH(I$14,'HB_6-7'!$C$16:$T$16,0)+MATCH("Bestand",'HB_6-7'!$C$17:$H$17,0)+COLUMN()-12)</f>
        <v>3839.8333333333335</v>
      </c>
      <c r="K44" s="231">
        <f>INDEX('HB_6-7'!$C$20:$TV$57,MATCH($A44,'HB_6-7'!$A$20:$A$57,0),MATCH($A$4,'HB_6-7'!$C$14:$TV$14,0)+MATCH(C$11,'HB_6-7'!$C$15:$BD$15,0)+MATCH(I$14,'HB_6-7'!$C$16:$T$16,0)+MATCH("Bestand",'HB_6-7'!$C$17:$H$17,0)+COLUMN()-12)</f>
        <v>-6.786964173730099</v>
      </c>
      <c r="L44" s="232">
        <f>INDEX('HB_6-7'!$C$20:$TV$57,MATCH($A44,'HB_6-7'!$A$20:$A$57,0),MATCH($A$4,'HB_6-7'!$C$14:$TV$14,0)+MATCH(L$12,'HB_6-7'!$C$15:$BD$15,0)+MATCH(L$13,'HB_6-7'!$C$16:$T$16,0)+MATCH("Bestand",'HB_6-7'!$C$17:$H$17,0)+COLUMN()-15)</f>
        <v>2705</v>
      </c>
      <c r="M44" s="97">
        <f>INDEX('HB_6-7'!$C$20:$TV$57,MATCH($A44,'HB_6-7'!$A$20:$A$57,0),MATCH($A$4,'HB_6-7'!$C$14:$TV$14,0)+MATCH(L$12,'HB_6-7'!$C$15:$BD$15,0)+MATCH(L$13,'HB_6-7'!$C$16:$T$16,0)+MATCH("Bestand",'HB_6-7'!$C$17:$H$17,0)+COLUMN()-15)</f>
        <v>2779.3333333333335</v>
      </c>
      <c r="N44" s="137">
        <f>INDEX('HB_6-7'!$C$20:$TV$57,MATCH($A44,'HB_6-7'!$A$20:$A$57,0),MATCH($A$4,'HB_6-7'!$C$14:$TV$14,0)+MATCH(L$12,'HB_6-7'!$C$15:$BD$15,0)+MATCH(L$13,'HB_6-7'!$C$16:$T$16,0)+MATCH("Bestand",'HB_6-7'!$C$17:$H$17,0)+COLUMN()-15)</f>
        <v>-7.1104303021863258</v>
      </c>
      <c r="O44" s="96">
        <f>INDEX('HB_6-7'!$C$20:$TV$57,MATCH($A44,'HB_6-7'!$A$20:$A$57,0),MATCH($A$4,'HB_6-7'!$C$14:$TV$14,0)+MATCH(L$12,'HB_6-7'!$C$15:$BD$15,0)+MATCH(O$14,'HB_6-7'!$C$16:$T$16,0)+MATCH("Bestand",'HB_6-7'!$C$17:$H$17,0)+COLUMN()-18)</f>
        <v>405</v>
      </c>
      <c r="P44" s="97">
        <f>INDEX('HB_6-7'!$C$20:$TV$57,MATCH($A44,'HB_6-7'!$A$20:$A$57,0),MATCH($A$4,'HB_6-7'!$C$14:$TV$14,0)+MATCH(L$12,'HB_6-7'!$C$15:$BD$15,0)+MATCH(O$14,'HB_6-7'!$C$16:$T$16,0)+MATCH("Bestand",'HB_6-7'!$C$17:$H$17,0)+COLUMN()-18)</f>
        <v>422.08333333333331</v>
      </c>
      <c r="Q44" s="137">
        <f>INDEX('HB_6-7'!$C$20:$TV$57,MATCH($A44,'HB_6-7'!$A$20:$A$57,0),MATCH($A$4,'HB_6-7'!$C$14:$TV$14,0)+MATCH(L$12,'HB_6-7'!$C$15:$BD$15,0)+MATCH(O$14,'HB_6-7'!$C$16:$T$16,0)+MATCH("Bestand",'HB_6-7'!$C$17:$H$17,0)+COLUMN()-18)</f>
        <v>-4.8111257282465703</v>
      </c>
      <c r="R44" s="96">
        <f>INDEX('HB_6-7'!$C$20:$TV$57,MATCH($A44,'HB_6-7'!$A$20:$A$57,0),MATCH($A$4,'HB_6-7'!$C$14:$TV$14,0)+MATCH(L$12,'HB_6-7'!$C$15:$BD$15,0)+MATCH(R$14,'HB_6-7'!$C$16:$T$16,0)+MATCH("Bestand",'HB_6-7'!$C$17:$H$17,0)+COLUMN()-21)</f>
        <v>2300</v>
      </c>
      <c r="S44" s="97">
        <f>INDEX('HB_6-7'!$C$20:$TV$57,MATCH($A44,'HB_6-7'!$A$20:$A$57,0),MATCH($A$4,'HB_6-7'!$C$14:$TV$14,0)+MATCH(L$12,'HB_6-7'!$C$15:$BD$15,0)+MATCH(R$14,'HB_6-7'!$C$16:$T$16,0)+MATCH("Bestand",'HB_6-7'!$C$17:$H$17,0)+COLUMN()-21)</f>
        <v>2357.25</v>
      </c>
      <c r="T44" s="231">
        <f>INDEX('HB_6-7'!$C$20:$TV$57,MATCH($A44,'HB_6-7'!$A$20:$A$57,0),MATCH($A$4,'HB_6-7'!$C$14:$TV$14,0)+MATCH(L$12,'HB_6-7'!$C$15:$BD$15,0)+MATCH(R$14,'HB_6-7'!$C$16:$T$16,0)+MATCH("Bestand",'HB_6-7'!$C$17:$H$17,0)+COLUMN()-21)</f>
        <v>-7.5104629871828408</v>
      </c>
      <c r="U44" s="232">
        <f>INDEX('HB_6-7'!$C$20:$TV$57,MATCH($A44,'HB_6-7'!$A$20:$A$57,0),MATCH($A$4,'HB_6-7'!$C$14:$TV$14,0)+MATCH(U$12,'HB_6-7'!$C$15:$BD$15,0)+MATCH(U$13,'HB_6-7'!$C$16:$T$16,0)+MATCH("Bestand",'HB_6-7'!$C$17:$H$17,0)+COLUMN()-24)</f>
        <v>1769</v>
      </c>
      <c r="V44" s="97">
        <f>INDEX('HB_6-7'!$C$20:$TV$57,MATCH($A44,'HB_6-7'!$A$20:$A$57,0),MATCH($A$4,'HB_6-7'!$C$14:$TV$14,0)+MATCH(U$12,'HB_6-7'!$C$15:$BD$15,0)+MATCH(U$13,'HB_6-7'!$C$16:$T$16,0)+MATCH("Bestand",'HB_6-7'!$C$17:$H$17,0)+COLUMN()-24)</f>
        <v>1823.0833333333333</v>
      </c>
      <c r="W44" s="137">
        <f>INDEX('HB_6-7'!$C$20:$TV$57,MATCH($A44,'HB_6-7'!$A$20:$A$57,0),MATCH($A$4,'HB_6-7'!$C$14:$TV$14,0)+MATCH(U$12,'HB_6-7'!$C$15:$BD$15,0)+MATCH(U$13,'HB_6-7'!$C$16:$T$16,0)+MATCH("Bestand",'HB_6-7'!$C$17:$H$17,0)+COLUMN()-24)</f>
        <v>-4.0945158037788785</v>
      </c>
      <c r="X44" s="96">
        <f>INDEX('HB_6-7'!$C$20:$TV$57,MATCH($A44,'HB_6-7'!$A$20:$A$57,0),MATCH($A$4,'HB_6-7'!$C$14:$TV$14,0)+MATCH(U$12,'HB_6-7'!$C$15:$BD$15,0)+MATCH(X$14,'HB_6-7'!$C$16:$T$16,0)+MATCH("Bestand",'HB_6-7'!$C$17:$H$17,0)+COLUMN()-27)</f>
        <v>349</v>
      </c>
      <c r="Y44" s="97">
        <f>INDEX('HB_6-7'!$C$20:$TV$57,MATCH($A44,'HB_6-7'!$A$20:$A$57,0),MATCH($A$4,'HB_6-7'!$C$14:$TV$14,0)+MATCH(U$12,'HB_6-7'!$C$15:$BD$15,0)+MATCH(X$14,'HB_6-7'!$C$16:$T$16,0)+MATCH("Bestand",'HB_6-7'!$C$17:$H$17,0)+COLUMN()-27)</f>
        <v>340.5</v>
      </c>
      <c r="Z44" s="137">
        <f>INDEX('HB_6-7'!$C$20:$TV$57,MATCH($A44,'HB_6-7'!$A$20:$A$57,0),MATCH($A$4,'HB_6-7'!$C$14:$TV$14,0)+MATCH(U$12,'HB_6-7'!$C$15:$BD$15,0)+MATCH(X$14,'HB_6-7'!$C$16:$T$16,0)+MATCH("Bestand",'HB_6-7'!$C$17:$H$17,0)+COLUMN()-27)</f>
        <v>3.1297324583543666</v>
      </c>
      <c r="AA44" s="96">
        <f>INDEX('HB_6-7'!$C$20:$TV$57,MATCH($A44,'HB_6-7'!$A$20:$A$57,0),MATCH($A$4,'HB_6-7'!$C$14:$TV$14,0)+MATCH(U$12,'HB_6-7'!$C$15:$BD$15,0)+MATCH(AA$14,'HB_6-7'!$C$16:$T$16,0)+MATCH("Bestand",'HB_6-7'!$C$17:$H$17,0)+COLUMN()-30)</f>
        <v>1420</v>
      </c>
      <c r="AB44" s="97">
        <f>INDEX('HB_6-7'!$C$20:$TV$57,MATCH($A44,'HB_6-7'!$A$20:$A$57,0),MATCH($A$4,'HB_6-7'!$C$14:$TV$14,0)+MATCH(U$12,'HB_6-7'!$C$15:$BD$15,0)+MATCH(AA$14,'HB_6-7'!$C$16:$T$16,0)+MATCH("Bestand",'HB_6-7'!$C$17:$H$17,0)+COLUMN()-30)</f>
        <v>1482.5833333333333</v>
      </c>
      <c r="AC44" s="138">
        <f>INDEX('HB_6-7'!$C$20:$TV$57,MATCH($A44,'HB_6-7'!$A$20:$A$57,0),MATCH($A$4,'HB_6-7'!$C$14:$TV$14,0)+MATCH(U$12,'HB_6-7'!$C$15:$BD$15,0)+MATCH(AA$14,'HB_6-7'!$C$16:$T$16,0)+MATCH("Bestand",'HB_6-7'!$C$17:$H$17,0)+COLUMN()-30)</f>
        <v>-5.6130298689585656</v>
      </c>
    </row>
    <row r="45" spans="1:29" ht="15" customHeight="1" x14ac:dyDescent="0.2">
      <c r="A45" s="327" t="s">
        <v>45</v>
      </c>
      <c r="B45" s="393"/>
      <c r="C45" s="97">
        <f>INDEX('HB_6-7'!$C$20:$TV$57,MATCH($A45,'HB_6-7'!$A$20:$A$57,0),MATCH($A$4,'HB_6-7'!$C$14:$TV$14,0)+MATCH(C$11,'HB_6-7'!$C$15:$BD$15,0)+MATCH(C$13,'HB_6-7'!$C$16:$T$16,0)+MATCH("Bestand",'HB_6-7'!$C$17:$H$17,0)+COLUMN()-6)</f>
        <v>904</v>
      </c>
      <c r="D45" s="97">
        <f>INDEX('HB_6-7'!$C$20:$TV$57,MATCH($A45,'HB_6-7'!$A$20:$A$57,0),MATCH($A$4,'HB_6-7'!$C$14:$TV$14,0)+MATCH(C$11,'HB_6-7'!$C$15:$BD$15,0)+MATCH(C$13,'HB_6-7'!$C$16:$T$16,0)+MATCH("Bestand",'HB_6-7'!$C$17:$H$17,0)+COLUMN()-6)</f>
        <v>928.66666666666663</v>
      </c>
      <c r="E45" s="137">
        <f>INDEX('HB_6-7'!$C$20:$TV$57,MATCH($A45,'HB_6-7'!$A$20:$A$57,0),MATCH($A$4,'HB_6-7'!$C$14:$TV$14,0)+MATCH(C$11,'HB_6-7'!$C$15:$BD$15,0)+MATCH(C$13,'HB_6-7'!$C$16:$T$16,0)+MATCH("Bestand",'HB_6-7'!$C$17:$H$17,0)+COLUMN()-6)</f>
        <v>8.5313595636930266</v>
      </c>
      <c r="F45" s="96">
        <f>INDEX('HB_6-7'!$C$20:$TV$57,MATCH($A45,'HB_6-7'!$A$20:$A$57,0),MATCH($A$4,'HB_6-7'!$C$14:$TV$14,0)+MATCH(C$11,'HB_6-7'!$C$15:$BD$15,0)+MATCH(F$14,'HB_6-7'!$C$16:$T$16,0)+MATCH("Bestand",'HB_6-7'!$C$17:$H$17,0)+COLUMN()-9)</f>
        <v>559</v>
      </c>
      <c r="G45" s="97">
        <f>INDEX('HB_6-7'!$C$20:$TV$57,MATCH($A45,'HB_6-7'!$A$20:$A$57,0),MATCH($A$4,'HB_6-7'!$C$14:$TV$14,0)+MATCH(C$11,'HB_6-7'!$C$15:$BD$15,0)+MATCH(F$14,'HB_6-7'!$C$16:$T$16,0)+MATCH("Bestand",'HB_6-7'!$C$17:$H$17,0)+COLUMN()-9)</f>
        <v>622.66666666666663</v>
      </c>
      <c r="H45" s="137">
        <f>INDEX('HB_6-7'!$C$20:$TV$57,MATCH($A45,'HB_6-7'!$A$20:$A$57,0),MATCH($A$4,'HB_6-7'!$C$14:$TV$14,0)+MATCH(C$11,'HB_6-7'!$C$15:$BD$15,0)+MATCH(F$14,'HB_6-7'!$C$16:$T$16,0)+MATCH("Bestand",'HB_6-7'!$C$17:$H$17,0)+COLUMN()-9)</f>
        <v>11.505745411132667</v>
      </c>
      <c r="I45" s="96">
        <f>INDEX('HB_6-7'!$C$20:$TV$57,MATCH($A45,'HB_6-7'!$A$20:$A$57,0),MATCH($A$4,'HB_6-7'!$C$14:$TV$14,0)+MATCH(C$11,'HB_6-7'!$C$15:$BD$15,0)+MATCH(I$14,'HB_6-7'!$C$16:$T$16,0)+MATCH("Bestand",'HB_6-7'!$C$17:$H$17,0)+COLUMN()-12)</f>
        <v>345</v>
      </c>
      <c r="J45" s="97">
        <f>INDEX('HB_6-7'!$C$20:$TV$57,MATCH($A45,'HB_6-7'!$A$20:$A$57,0),MATCH($A$4,'HB_6-7'!$C$14:$TV$14,0)+MATCH(C$11,'HB_6-7'!$C$15:$BD$15,0)+MATCH(I$14,'HB_6-7'!$C$16:$T$16,0)+MATCH("Bestand",'HB_6-7'!$C$17:$H$17,0)+COLUMN()-12)</f>
        <v>306</v>
      </c>
      <c r="K45" s="231">
        <f>INDEX('HB_6-7'!$C$20:$TV$57,MATCH($A45,'HB_6-7'!$A$20:$A$57,0),MATCH($A$4,'HB_6-7'!$C$14:$TV$14,0)+MATCH(C$11,'HB_6-7'!$C$15:$BD$15,0)+MATCH(I$14,'HB_6-7'!$C$16:$T$16,0)+MATCH("Bestand",'HB_6-7'!$C$17:$H$17,0)+COLUMN()-12)</f>
        <v>2.9436501261564341</v>
      </c>
      <c r="L45" s="232">
        <f>INDEX('HB_6-7'!$C$20:$TV$57,MATCH($A45,'HB_6-7'!$A$20:$A$57,0),MATCH($A$4,'HB_6-7'!$C$14:$TV$14,0)+MATCH(L$12,'HB_6-7'!$C$15:$BD$15,0)+MATCH(L$13,'HB_6-7'!$C$16:$T$16,0)+MATCH("Bestand",'HB_6-7'!$C$17:$H$17,0)+COLUMN()-15)</f>
        <v>904</v>
      </c>
      <c r="M45" s="97">
        <f>INDEX('HB_6-7'!$C$20:$TV$57,MATCH($A45,'HB_6-7'!$A$20:$A$57,0),MATCH($A$4,'HB_6-7'!$C$14:$TV$14,0)+MATCH(L$12,'HB_6-7'!$C$15:$BD$15,0)+MATCH(L$13,'HB_6-7'!$C$16:$T$16,0)+MATCH("Bestand",'HB_6-7'!$C$17:$H$17,0)+COLUMN()-15)</f>
        <v>928.66666666666663</v>
      </c>
      <c r="N45" s="137">
        <f>INDEX('HB_6-7'!$C$20:$TV$57,MATCH($A45,'HB_6-7'!$A$20:$A$57,0),MATCH($A$4,'HB_6-7'!$C$14:$TV$14,0)+MATCH(L$12,'HB_6-7'!$C$15:$BD$15,0)+MATCH(L$13,'HB_6-7'!$C$16:$T$16,0)+MATCH("Bestand",'HB_6-7'!$C$17:$H$17,0)+COLUMN()-15)</f>
        <v>8.5313595636930266</v>
      </c>
      <c r="O45" s="96">
        <f>INDEX('HB_6-7'!$C$20:$TV$57,MATCH($A45,'HB_6-7'!$A$20:$A$57,0),MATCH($A$4,'HB_6-7'!$C$14:$TV$14,0)+MATCH(L$12,'HB_6-7'!$C$15:$BD$15,0)+MATCH(O$14,'HB_6-7'!$C$16:$T$16,0)+MATCH("Bestand",'HB_6-7'!$C$17:$H$17,0)+COLUMN()-18)</f>
        <v>559</v>
      </c>
      <c r="P45" s="97">
        <f>INDEX('HB_6-7'!$C$20:$TV$57,MATCH($A45,'HB_6-7'!$A$20:$A$57,0),MATCH($A$4,'HB_6-7'!$C$14:$TV$14,0)+MATCH(L$12,'HB_6-7'!$C$15:$BD$15,0)+MATCH(O$14,'HB_6-7'!$C$16:$T$16,0)+MATCH("Bestand",'HB_6-7'!$C$17:$H$17,0)+COLUMN()-18)</f>
        <v>622.66666666666663</v>
      </c>
      <c r="Q45" s="137">
        <f>INDEX('HB_6-7'!$C$20:$TV$57,MATCH($A45,'HB_6-7'!$A$20:$A$57,0),MATCH($A$4,'HB_6-7'!$C$14:$TV$14,0)+MATCH(L$12,'HB_6-7'!$C$15:$BD$15,0)+MATCH(O$14,'HB_6-7'!$C$16:$T$16,0)+MATCH("Bestand",'HB_6-7'!$C$17:$H$17,0)+COLUMN()-18)</f>
        <v>11.505745411132667</v>
      </c>
      <c r="R45" s="96">
        <f>INDEX('HB_6-7'!$C$20:$TV$57,MATCH($A45,'HB_6-7'!$A$20:$A$57,0),MATCH($A$4,'HB_6-7'!$C$14:$TV$14,0)+MATCH(L$12,'HB_6-7'!$C$15:$BD$15,0)+MATCH(R$14,'HB_6-7'!$C$16:$T$16,0)+MATCH("Bestand",'HB_6-7'!$C$17:$H$17,0)+COLUMN()-21)</f>
        <v>345</v>
      </c>
      <c r="S45" s="97">
        <f>INDEX('HB_6-7'!$C$20:$TV$57,MATCH($A45,'HB_6-7'!$A$20:$A$57,0),MATCH($A$4,'HB_6-7'!$C$14:$TV$14,0)+MATCH(L$12,'HB_6-7'!$C$15:$BD$15,0)+MATCH(R$14,'HB_6-7'!$C$16:$T$16,0)+MATCH("Bestand",'HB_6-7'!$C$17:$H$17,0)+COLUMN()-21)</f>
        <v>306</v>
      </c>
      <c r="T45" s="231">
        <f>INDEX('HB_6-7'!$C$20:$TV$57,MATCH($A45,'HB_6-7'!$A$20:$A$57,0),MATCH($A$4,'HB_6-7'!$C$14:$TV$14,0)+MATCH(L$12,'HB_6-7'!$C$15:$BD$15,0)+MATCH(R$14,'HB_6-7'!$C$16:$T$16,0)+MATCH("Bestand",'HB_6-7'!$C$17:$H$17,0)+COLUMN()-21)</f>
        <v>2.9436501261564341</v>
      </c>
      <c r="U45" s="232">
        <f>INDEX('HB_6-7'!$C$20:$TV$57,MATCH($A45,'HB_6-7'!$A$20:$A$57,0),MATCH($A$4,'HB_6-7'!$C$14:$TV$14,0)+MATCH(U$12,'HB_6-7'!$C$15:$BD$15,0)+MATCH(U$13,'HB_6-7'!$C$16:$T$16,0)+MATCH("Bestand",'HB_6-7'!$C$17:$H$17,0)+COLUMN()-24)</f>
        <v>0</v>
      </c>
      <c r="V45" s="97">
        <f>INDEX('HB_6-7'!$C$20:$TV$57,MATCH($A45,'HB_6-7'!$A$20:$A$57,0),MATCH($A$4,'HB_6-7'!$C$14:$TV$14,0)+MATCH(U$12,'HB_6-7'!$C$15:$BD$15,0)+MATCH(U$13,'HB_6-7'!$C$16:$T$16,0)+MATCH("Bestand",'HB_6-7'!$C$17:$H$17,0)+COLUMN()-24)</f>
        <v>0</v>
      </c>
      <c r="W45" s="137" t="str">
        <f>INDEX('HB_6-7'!$C$20:$TV$57,MATCH($A45,'HB_6-7'!$A$20:$A$57,0),MATCH($A$4,'HB_6-7'!$C$14:$TV$14,0)+MATCH(U$12,'HB_6-7'!$C$15:$BD$15,0)+MATCH(U$13,'HB_6-7'!$C$16:$T$16,0)+MATCH("Bestand",'HB_6-7'!$C$17:$H$17,0)+COLUMN()-24)</f>
        <v>X</v>
      </c>
      <c r="X45" s="96">
        <f>INDEX('HB_6-7'!$C$20:$TV$57,MATCH($A45,'HB_6-7'!$A$20:$A$57,0),MATCH($A$4,'HB_6-7'!$C$14:$TV$14,0)+MATCH(U$12,'HB_6-7'!$C$15:$BD$15,0)+MATCH(X$14,'HB_6-7'!$C$16:$T$16,0)+MATCH("Bestand",'HB_6-7'!$C$17:$H$17,0)+COLUMN()-27)</f>
        <v>0</v>
      </c>
      <c r="Y45" s="97">
        <f>INDEX('HB_6-7'!$C$20:$TV$57,MATCH($A45,'HB_6-7'!$A$20:$A$57,0),MATCH($A$4,'HB_6-7'!$C$14:$TV$14,0)+MATCH(U$12,'HB_6-7'!$C$15:$BD$15,0)+MATCH(X$14,'HB_6-7'!$C$16:$T$16,0)+MATCH("Bestand",'HB_6-7'!$C$17:$H$17,0)+COLUMN()-27)</f>
        <v>0</v>
      </c>
      <c r="Z45" s="137" t="str">
        <f>INDEX('HB_6-7'!$C$20:$TV$57,MATCH($A45,'HB_6-7'!$A$20:$A$57,0),MATCH($A$4,'HB_6-7'!$C$14:$TV$14,0)+MATCH(U$12,'HB_6-7'!$C$15:$BD$15,0)+MATCH(X$14,'HB_6-7'!$C$16:$T$16,0)+MATCH("Bestand",'HB_6-7'!$C$17:$H$17,0)+COLUMN()-27)</f>
        <v>X</v>
      </c>
      <c r="AA45" s="96">
        <f>INDEX('HB_6-7'!$C$20:$TV$57,MATCH($A45,'HB_6-7'!$A$20:$A$57,0),MATCH($A$4,'HB_6-7'!$C$14:$TV$14,0)+MATCH(U$12,'HB_6-7'!$C$15:$BD$15,0)+MATCH(AA$14,'HB_6-7'!$C$16:$T$16,0)+MATCH("Bestand",'HB_6-7'!$C$17:$H$17,0)+COLUMN()-30)</f>
        <v>0</v>
      </c>
      <c r="AB45" s="97">
        <f>INDEX('HB_6-7'!$C$20:$TV$57,MATCH($A45,'HB_6-7'!$A$20:$A$57,0),MATCH($A$4,'HB_6-7'!$C$14:$TV$14,0)+MATCH(U$12,'HB_6-7'!$C$15:$BD$15,0)+MATCH(AA$14,'HB_6-7'!$C$16:$T$16,0)+MATCH("Bestand",'HB_6-7'!$C$17:$H$17,0)+COLUMN()-30)</f>
        <v>0</v>
      </c>
      <c r="AC45" s="138" t="str">
        <f>INDEX('HB_6-7'!$C$20:$TV$57,MATCH($A45,'HB_6-7'!$A$20:$A$57,0),MATCH($A$4,'HB_6-7'!$C$14:$TV$14,0)+MATCH(U$12,'HB_6-7'!$C$15:$BD$15,0)+MATCH(AA$14,'HB_6-7'!$C$16:$T$16,0)+MATCH("Bestand",'HB_6-7'!$C$17:$H$17,0)+COLUMN()-30)</f>
        <v>X</v>
      </c>
    </row>
    <row r="46" spans="1:29" ht="15" customHeight="1" x14ac:dyDescent="0.2">
      <c r="A46" s="327" t="s">
        <v>105</v>
      </c>
      <c r="B46" s="393"/>
      <c r="C46" s="97">
        <f>INDEX('HB_6-7'!$C$20:$TV$57,MATCH($A46,'HB_6-7'!$A$20:$A$57,0),MATCH($A$4,'HB_6-7'!$C$14:$TV$14,0)+MATCH(C$11,'HB_6-7'!$C$15:$BD$15,0)+MATCH(C$13,'HB_6-7'!$C$16:$T$16,0)+MATCH("Bestand",'HB_6-7'!$C$17:$H$17,0)+COLUMN()-6)</f>
        <v>25681</v>
      </c>
      <c r="D46" s="97">
        <f>INDEX('HB_6-7'!$C$20:$TV$57,MATCH($A46,'HB_6-7'!$A$20:$A$57,0),MATCH($A$4,'HB_6-7'!$C$14:$TV$14,0)+MATCH(C$11,'HB_6-7'!$C$15:$BD$15,0)+MATCH(C$13,'HB_6-7'!$C$16:$T$16,0)+MATCH("Bestand",'HB_6-7'!$C$17:$H$17,0)+COLUMN()-6)</f>
        <v>26143.916666666668</v>
      </c>
      <c r="E46" s="137">
        <f>INDEX('HB_6-7'!$C$20:$TV$57,MATCH($A46,'HB_6-7'!$A$20:$A$57,0),MATCH($A$4,'HB_6-7'!$C$14:$TV$14,0)+MATCH(C$11,'HB_6-7'!$C$15:$BD$15,0)+MATCH(C$13,'HB_6-7'!$C$16:$T$16,0)+MATCH("Bestand",'HB_6-7'!$C$17:$H$17,0)+COLUMN()-6)</f>
        <v>-4.4505695315831151</v>
      </c>
      <c r="F46" s="96">
        <f>INDEX('HB_6-7'!$C$20:$TV$57,MATCH($A46,'HB_6-7'!$A$20:$A$57,0),MATCH($A$4,'HB_6-7'!$C$14:$TV$14,0)+MATCH(C$11,'HB_6-7'!$C$15:$BD$15,0)+MATCH(F$14,'HB_6-7'!$C$16:$T$16,0)+MATCH("Bestand",'HB_6-7'!$C$17:$H$17,0)+COLUMN()-9)</f>
        <v>25368</v>
      </c>
      <c r="G46" s="97">
        <f>INDEX('HB_6-7'!$C$20:$TV$57,MATCH($A46,'HB_6-7'!$A$20:$A$57,0),MATCH($A$4,'HB_6-7'!$C$14:$TV$14,0)+MATCH(C$11,'HB_6-7'!$C$15:$BD$15,0)+MATCH(F$14,'HB_6-7'!$C$16:$T$16,0)+MATCH("Bestand",'HB_6-7'!$C$17:$H$17,0)+COLUMN()-9)</f>
        <v>25823.666666666668</v>
      </c>
      <c r="H46" s="137">
        <f>INDEX('HB_6-7'!$C$20:$TV$57,MATCH($A46,'HB_6-7'!$A$20:$A$57,0),MATCH($A$4,'HB_6-7'!$C$14:$TV$14,0)+MATCH(C$11,'HB_6-7'!$C$15:$BD$15,0)+MATCH(F$14,'HB_6-7'!$C$16:$T$16,0)+MATCH("Bestand",'HB_6-7'!$C$17:$H$17,0)+COLUMN()-9)</f>
        <v>-4.3910204988337513</v>
      </c>
      <c r="I46" s="96">
        <f>INDEX('HB_6-7'!$C$20:$TV$57,MATCH($A46,'HB_6-7'!$A$20:$A$57,0),MATCH($A$4,'HB_6-7'!$C$14:$TV$14,0)+MATCH(C$11,'HB_6-7'!$C$15:$BD$15,0)+MATCH(I$14,'HB_6-7'!$C$16:$T$16,0)+MATCH("Bestand",'HB_6-7'!$C$17:$H$17,0)+COLUMN()-12)</f>
        <v>313</v>
      </c>
      <c r="J46" s="97">
        <f>INDEX('HB_6-7'!$C$20:$TV$57,MATCH($A46,'HB_6-7'!$A$20:$A$57,0),MATCH($A$4,'HB_6-7'!$C$14:$TV$14,0)+MATCH(C$11,'HB_6-7'!$C$15:$BD$15,0)+MATCH(I$14,'HB_6-7'!$C$16:$T$16,0)+MATCH("Bestand",'HB_6-7'!$C$17:$H$17,0)+COLUMN()-12)</f>
        <v>320.25</v>
      </c>
      <c r="K46" s="231">
        <f>INDEX('HB_6-7'!$C$20:$TV$57,MATCH($A46,'HB_6-7'!$A$20:$A$57,0),MATCH($A$4,'HB_6-7'!$C$14:$TV$14,0)+MATCH(C$11,'HB_6-7'!$C$15:$BD$15,0)+MATCH(I$14,'HB_6-7'!$C$16:$T$16,0)+MATCH("Bestand",'HB_6-7'!$C$17:$H$17,0)+COLUMN()-12)</f>
        <v>-9.0198863636363633</v>
      </c>
      <c r="L46" s="232">
        <f>INDEX('HB_6-7'!$C$20:$TV$57,MATCH($A46,'HB_6-7'!$A$20:$A$57,0),MATCH($A$4,'HB_6-7'!$C$14:$TV$14,0)+MATCH(L$12,'HB_6-7'!$C$15:$BD$15,0)+MATCH(L$13,'HB_6-7'!$C$16:$T$16,0)+MATCH("Bestand",'HB_6-7'!$C$17:$H$17,0)+COLUMN()-15)</f>
        <v>25681</v>
      </c>
      <c r="M46" s="97">
        <f>INDEX('HB_6-7'!$C$20:$TV$57,MATCH($A46,'HB_6-7'!$A$20:$A$57,0),MATCH($A$4,'HB_6-7'!$C$14:$TV$14,0)+MATCH(L$12,'HB_6-7'!$C$15:$BD$15,0)+MATCH(L$13,'HB_6-7'!$C$16:$T$16,0)+MATCH("Bestand",'HB_6-7'!$C$17:$H$17,0)+COLUMN()-15)</f>
        <v>26143.916666666668</v>
      </c>
      <c r="N46" s="137">
        <f>INDEX('HB_6-7'!$C$20:$TV$57,MATCH($A46,'HB_6-7'!$A$20:$A$57,0),MATCH($A$4,'HB_6-7'!$C$14:$TV$14,0)+MATCH(L$12,'HB_6-7'!$C$15:$BD$15,0)+MATCH(L$13,'HB_6-7'!$C$16:$T$16,0)+MATCH("Bestand",'HB_6-7'!$C$17:$H$17,0)+COLUMN()-15)</f>
        <v>-4.4505695315831151</v>
      </c>
      <c r="O46" s="96">
        <f>INDEX('HB_6-7'!$C$20:$TV$57,MATCH($A46,'HB_6-7'!$A$20:$A$57,0),MATCH($A$4,'HB_6-7'!$C$14:$TV$14,0)+MATCH(L$12,'HB_6-7'!$C$15:$BD$15,0)+MATCH(O$14,'HB_6-7'!$C$16:$T$16,0)+MATCH("Bestand",'HB_6-7'!$C$17:$H$17,0)+COLUMN()-18)</f>
        <v>25368</v>
      </c>
      <c r="P46" s="97">
        <f>INDEX('HB_6-7'!$C$20:$TV$57,MATCH($A46,'HB_6-7'!$A$20:$A$57,0),MATCH($A$4,'HB_6-7'!$C$14:$TV$14,0)+MATCH(L$12,'HB_6-7'!$C$15:$BD$15,0)+MATCH(O$14,'HB_6-7'!$C$16:$T$16,0)+MATCH("Bestand",'HB_6-7'!$C$17:$H$17,0)+COLUMN()-18)</f>
        <v>25823.666666666668</v>
      </c>
      <c r="Q46" s="137">
        <f>INDEX('HB_6-7'!$C$20:$TV$57,MATCH($A46,'HB_6-7'!$A$20:$A$57,0),MATCH($A$4,'HB_6-7'!$C$14:$TV$14,0)+MATCH(L$12,'HB_6-7'!$C$15:$BD$15,0)+MATCH(O$14,'HB_6-7'!$C$16:$T$16,0)+MATCH("Bestand",'HB_6-7'!$C$17:$H$17,0)+COLUMN()-18)</f>
        <v>-4.3910204988337513</v>
      </c>
      <c r="R46" s="96">
        <f>INDEX('HB_6-7'!$C$20:$TV$57,MATCH($A46,'HB_6-7'!$A$20:$A$57,0),MATCH($A$4,'HB_6-7'!$C$14:$TV$14,0)+MATCH(L$12,'HB_6-7'!$C$15:$BD$15,0)+MATCH(R$14,'HB_6-7'!$C$16:$T$16,0)+MATCH("Bestand",'HB_6-7'!$C$17:$H$17,0)+COLUMN()-21)</f>
        <v>313</v>
      </c>
      <c r="S46" s="97">
        <f>INDEX('HB_6-7'!$C$20:$TV$57,MATCH($A46,'HB_6-7'!$A$20:$A$57,0),MATCH($A$4,'HB_6-7'!$C$14:$TV$14,0)+MATCH(L$12,'HB_6-7'!$C$15:$BD$15,0)+MATCH(R$14,'HB_6-7'!$C$16:$T$16,0)+MATCH("Bestand",'HB_6-7'!$C$17:$H$17,0)+COLUMN()-21)</f>
        <v>320.25</v>
      </c>
      <c r="T46" s="231">
        <f>INDEX('HB_6-7'!$C$20:$TV$57,MATCH($A46,'HB_6-7'!$A$20:$A$57,0),MATCH($A$4,'HB_6-7'!$C$14:$TV$14,0)+MATCH(L$12,'HB_6-7'!$C$15:$BD$15,0)+MATCH(R$14,'HB_6-7'!$C$16:$T$16,0)+MATCH("Bestand",'HB_6-7'!$C$17:$H$17,0)+COLUMN()-21)</f>
        <v>-9.0198863636363633</v>
      </c>
      <c r="U46" s="232">
        <f>INDEX('HB_6-7'!$C$20:$TV$57,MATCH($A46,'HB_6-7'!$A$20:$A$57,0),MATCH($A$4,'HB_6-7'!$C$14:$TV$14,0)+MATCH(U$12,'HB_6-7'!$C$15:$BD$15,0)+MATCH(U$13,'HB_6-7'!$C$16:$T$16,0)+MATCH("Bestand",'HB_6-7'!$C$17:$H$17,0)+COLUMN()-24)</f>
        <v>0</v>
      </c>
      <c r="V46" s="97">
        <f>INDEX('HB_6-7'!$C$20:$TV$57,MATCH($A46,'HB_6-7'!$A$20:$A$57,0),MATCH($A$4,'HB_6-7'!$C$14:$TV$14,0)+MATCH(U$12,'HB_6-7'!$C$15:$BD$15,0)+MATCH(U$13,'HB_6-7'!$C$16:$T$16,0)+MATCH("Bestand",'HB_6-7'!$C$17:$H$17,0)+COLUMN()-24)</f>
        <v>0</v>
      </c>
      <c r="W46" s="137" t="str">
        <f>INDEX('HB_6-7'!$C$20:$TV$57,MATCH($A46,'HB_6-7'!$A$20:$A$57,0),MATCH($A$4,'HB_6-7'!$C$14:$TV$14,0)+MATCH(U$12,'HB_6-7'!$C$15:$BD$15,0)+MATCH(U$13,'HB_6-7'!$C$16:$T$16,0)+MATCH("Bestand",'HB_6-7'!$C$17:$H$17,0)+COLUMN()-24)</f>
        <v>X</v>
      </c>
      <c r="X46" s="96">
        <f>INDEX('HB_6-7'!$C$20:$TV$57,MATCH($A46,'HB_6-7'!$A$20:$A$57,0),MATCH($A$4,'HB_6-7'!$C$14:$TV$14,0)+MATCH(U$12,'HB_6-7'!$C$15:$BD$15,0)+MATCH(X$14,'HB_6-7'!$C$16:$T$16,0)+MATCH("Bestand",'HB_6-7'!$C$17:$H$17,0)+COLUMN()-27)</f>
        <v>0</v>
      </c>
      <c r="Y46" s="97">
        <f>INDEX('HB_6-7'!$C$20:$TV$57,MATCH($A46,'HB_6-7'!$A$20:$A$57,0),MATCH($A$4,'HB_6-7'!$C$14:$TV$14,0)+MATCH(U$12,'HB_6-7'!$C$15:$BD$15,0)+MATCH(X$14,'HB_6-7'!$C$16:$T$16,0)+MATCH("Bestand",'HB_6-7'!$C$17:$H$17,0)+COLUMN()-27)</f>
        <v>0</v>
      </c>
      <c r="Z46" s="137" t="str">
        <f>INDEX('HB_6-7'!$C$20:$TV$57,MATCH($A46,'HB_6-7'!$A$20:$A$57,0),MATCH($A$4,'HB_6-7'!$C$14:$TV$14,0)+MATCH(U$12,'HB_6-7'!$C$15:$BD$15,0)+MATCH(X$14,'HB_6-7'!$C$16:$T$16,0)+MATCH("Bestand",'HB_6-7'!$C$17:$H$17,0)+COLUMN()-27)</f>
        <v>X</v>
      </c>
      <c r="AA46" s="96">
        <f>INDEX('HB_6-7'!$C$20:$TV$57,MATCH($A46,'HB_6-7'!$A$20:$A$57,0),MATCH($A$4,'HB_6-7'!$C$14:$TV$14,0)+MATCH(U$12,'HB_6-7'!$C$15:$BD$15,0)+MATCH(AA$14,'HB_6-7'!$C$16:$T$16,0)+MATCH("Bestand",'HB_6-7'!$C$17:$H$17,0)+COLUMN()-30)</f>
        <v>0</v>
      </c>
      <c r="AB46" s="97">
        <f>INDEX('HB_6-7'!$C$20:$TV$57,MATCH($A46,'HB_6-7'!$A$20:$A$57,0),MATCH($A$4,'HB_6-7'!$C$14:$TV$14,0)+MATCH(U$12,'HB_6-7'!$C$15:$BD$15,0)+MATCH(AA$14,'HB_6-7'!$C$16:$T$16,0)+MATCH("Bestand",'HB_6-7'!$C$17:$H$17,0)+COLUMN()-30)</f>
        <v>0</v>
      </c>
      <c r="AC46" s="138" t="str">
        <f>INDEX('HB_6-7'!$C$20:$TV$57,MATCH($A46,'HB_6-7'!$A$20:$A$57,0),MATCH($A$4,'HB_6-7'!$C$14:$TV$14,0)+MATCH(U$12,'HB_6-7'!$C$15:$BD$15,0)+MATCH(AA$14,'HB_6-7'!$C$16:$T$16,0)+MATCH("Bestand",'HB_6-7'!$C$17:$H$17,0)+COLUMN()-30)</f>
        <v>X</v>
      </c>
    </row>
    <row r="47" spans="1:29" ht="15" customHeight="1" x14ac:dyDescent="0.2">
      <c r="A47" s="329" t="s">
        <v>189</v>
      </c>
      <c r="B47" s="396"/>
      <c r="C47" s="97">
        <f>INDEX('HB_6-7'!$C$20:$TV$57,MATCH($A47,'HB_6-7'!$A$20:$A$57,0),MATCH($A$4,'HB_6-7'!$C$14:$TV$14,0)+MATCH(C$11,'HB_6-7'!$C$15:$BD$15,0)+MATCH(C$13,'HB_6-7'!$C$16:$T$16,0)+MATCH("Bestand",'HB_6-7'!$C$17:$H$17,0)+COLUMN()-6)</f>
        <v>1660</v>
      </c>
      <c r="D47" s="97">
        <f>INDEX('HB_6-7'!$C$20:$TV$57,MATCH($A47,'HB_6-7'!$A$20:$A$57,0),MATCH($A$4,'HB_6-7'!$C$14:$TV$14,0)+MATCH(C$11,'HB_6-7'!$C$15:$BD$15,0)+MATCH(C$13,'HB_6-7'!$C$16:$T$16,0)+MATCH("Bestand",'HB_6-7'!$C$17:$H$17,0)+COLUMN()-6)</f>
        <v>1661.5</v>
      </c>
      <c r="E47" s="137">
        <f>INDEX('HB_6-7'!$C$20:$TV$57,MATCH($A47,'HB_6-7'!$A$20:$A$57,0),MATCH($A$4,'HB_6-7'!$C$14:$TV$14,0)+MATCH(C$11,'HB_6-7'!$C$15:$BD$15,0)+MATCH(C$13,'HB_6-7'!$C$16:$T$16,0)+MATCH("Bestand",'HB_6-7'!$C$17:$H$17,0)+COLUMN()-6)</f>
        <v>0.81407695808262126</v>
      </c>
      <c r="F47" s="96">
        <f>INDEX('HB_6-7'!$C$20:$TV$57,MATCH($A47,'HB_6-7'!$A$20:$A$57,0),MATCH($A$4,'HB_6-7'!$C$14:$TV$14,0)+MATCH(C$11,'HB_6-7'!$C$15:$BD$15,0)+MATCH(F$14,'HB_6-7'!$C$16:$T$16,0)+MATCH("Bestand",'HB_6-7'!$C$17:$H$17,0)+COLUMN()-9)</f>
        <v>1643</v>
      </c>
      <c r="G47" s="97">
        <f>INDEX('HB_6-7'!$C$20:$TV$57,MATCH($A47,'HB_6-7'!$A$20:$A$57,0),MATCH($A$4,'HB_6-7'!$C$14:$TV$14,0)+MATCH(C$11,'HB_6-7'!$C$15:$BD$15,0)+MATCH(F$14,'HB_6-7'!$C$16:$T$16,0)+MATCH("Bestand",'HB_6-7'!$C$17:$H$17,0)+COLUMN()-9)</f>
        <v>1643.5</v>
      </c>
      <c r="H47" s="137">
        <f>INDEX('HB_6-7'!$C$20:$TV$57,MATCH($A47,'HB_6-7'!$A$20:$A$57,0),MATCH($A$4,'HB_6-7'!$C$14:$TV$14,0)+MATCH(C$11,'HB_6-7'!$C$15:$BD$15,0)+MATCH(F$14,'HB_6-7'!$C$16:$T$16,0)+MATCH("Bestand",'HB_6-7'!$C$17:$H$17,0)+COLUMN()-9)</f>
        <v>1.1903540277065161</v>
      </c>
      <c r="I47" s="96">
        <f>INDEX('HB_6-7'!$C$20:$TV$57,MATCH($A47,'HB_6-7'!$A$20:$A$57,0),MATCH($A$4,'HB_6-7'!$C$14:$TV$14,0)+MATCH(C$11,'HB_6-7'!$C$15:$BD$15,0)+MATCH(I$14,'HB_6-7'!$C$16:$T$16,0)+MATCH("Bestand",'HB_6-7'!$C$17:$H$17,0)+COLUMN()-12)</f>
        <v>17</v>
      </c>
      <c r="J47" s="97">
        <f>INDEX('HB_6-7'!$C$20:$TV$57,MATCH($A47,'HB_6-7'!$A$20:$A$57,0),MATCH($A$4,'HB_6-7'!$C$14:$TV$14,0)+MATCH(C$11,'HB_6-7'!$C$15:$BD$15,0)+MATCH(I$14,'HB_6-7'!$C$16:$T$16,0)+MATCH("Bestand",'HB_6-7'!$C$17:$H$17,0)+COLUMN()-12)</f>
        <v>18</v>
      </c>
      <c r="K47" s="231">
        <f>INDEX('HB_6-7'!$C$20:$TV$57,MATCH($A47,'HB_6-7'!$A$20:$A$57,0),MATCH($A$4,'HB_6-7'!$C$14:$TV$14,0)+MATCH(C$11,'HB_6-7'!$C$15:$BD$15,0)+MATCH(I$14,'HB_6-7'!$C$16:$T$16,0)+MATCH("Bestand",'HB_6-7'!$C$17:$H$17,0)+COLUMN()-12)</f>
        <v>-24.738675958188153</v>
      </c>
      <c r="L47" s="232">
        <f>INDEX('HB_6-7'!$C$20:$TV$57,MATCH($A47,'HB_6-7'!$A$20:$A$57,0),MATCH($A$4,'HB_6-7'!$C$14:$TV$14,0)+MATCH(L$12,'HB_6-7'!$C$15:$BD$15,0)+MATCH(L$13,'HB_6-7'!$C$16:$T$16,0)+MATCH("Bestand",'HB_6-7'!$C$17:$H$17,0)+COLUMN()-15)</f>
        <v>1660</v>
      </c>
      <c r="M47" s="97">
        <f>INDEX('HB_6-7'!$C$20:$TV$57,MATCH($A47,'HB_6-7'!$A$20:$A$57,0),MATCH($A$4,'HB_6-7'!$C$14:$TV$14,0)+MATCH(L$12,'HB_6-7'!$C$15:$BD$15,0)+MATCH(L$13,'HB_6-7'!$C$16:$T$16,0)+MATCH("Bestand",'HB_6-7'!$C$17:$H$17,0)+COLUMN()-15)</f>
        <v>1661.5</v>
      </c>
      <c r="N47" s="137">
        <f>INDEX('HB_6-7'!$C$20:$TV$57,MATCH($A47,'HB_6-7'!$A$20:$A$57,0),MATCH($A$4,'HB_6-7'!$C$14:$TV$14,0)+MATCH(L$12,'HB_6-7'!$C$15:$BD$15,0)+MATCH(L$13,'HB_6-7'!$C$16:$T$16,0)+MATCH("Bestand",'HB_6-7'!$C$17:$H$17,0)+COLUMN()-15)</f>
        <v>0.81407695808262126</v>
      </c>
      <c r="O47" s="96">
        <f>INDEX('HB_6-7'!$C$20:$TV$57,MATCH($A47,'HB_6-7'!$A$20:$A$57,0),MATCH($A$4,'HB_6-7'!$C$14:$TV$14,0)+MATCH(L$12,'HB_6-7'!$C$15:$BD$15,0)+MATCH(O$14,'HB_6-7'!$C$16:$T$16,0)+MATCH("Bestand",'HB_6-7'!$C$17:$H$17,0)+COLUMN()-18)</f>
        <v>1643</v>
      </c>
      <c r="P47" s="97">
        <f>INDEX('HB_6-7'!$C$20:$TV$57,MATCH($A47,'HB_6-7'!$A$20:$A$57,0),MATCH($A$4,'HB_6-7'!$C$14:$TV$14,0)+MATCH(L$12,'HB_6-7'!$C$15:$BD$15,0)+MATCH(O$14,'HB_6-7'!$C$16:$T$16,0)+MATCH("Bestand",'HB_6-7'!$C$17:$H$17,0)+COLUMN()-18)</f>
        <v>1643.5</v>
      </c>
      <c r="Q47" s="137">
        <f>INDEX('HB_6-7'!$C$20:$TV$57,MATCH($A47,'HB_6-7'!$A$20:$A$57,0),MATCH($A$4,'HB_6-7'!$C$14:$TV$14,0)+MATCH(L$12,'HB_6-7'!$C$15:$BD$15,0)+MATCH(O$14,'HB_6-7'!$C$16:$T$16,0)+MATCH("Bestand",'HB_6-7'!$C$17:$H$17,0)+COLUMN()-18)</f>
        <v>1.1903540277065161</v>
      </c>
      <c r="R47" s="96">
        <f>INDEX('HB_6-7'!$C$20:$TV$57,MATCH($A47,'HB_6-7'!$A$20:$A$57,0),MATCH($A$4,'HB_6-7'!$C$14:$TV$14,0)+MATCH(L$12,'HB_6-7'!$C$15:$BD$15,0)+MATCH(R$14,'HB_6-7'!$C$16:$T$16,0)+MATCH("Bestand",'HB_6-7'!$C$17:$H$17,0)+COLUMN()-21)</f>
        <v>17</v>
      </c>
      <c r="S47" s="97">
        <f>INDEX('HB_6-7'!$C$20:$TV$57,MATCH($A47,'HB_6-7'!$A$20:$A$57,0),MATCH($A$4,'HB_6-7'!$C$14:$TV$14,0)+MATCH(L$12,'HB_6-7'!$C$15:$BD$15,0)+MATCH(R$14,'HB_6-7'!$C$16:$T$16,0)+MATCH("Bestand",'HB_6-7'!$C$17:$H$17,0)+COLUMN()-21)</f>
        <v>18</v>
      </c>
      <c r="T47" s="231">
        <f>INDEX('HB_6-7'!$C$20:$TV$57,MATCH($A47,'HB_6-7'!$A$20:$A$57,0),MATCH($A$4,'HB_6-7'!$C$14:$TV$14,0)+MATCH(L$12,'HB_6-7'!$C$15:$BD$15,0)+MATCH(R$14,'HB_6-7'!$C$16:$T$16,0)+MATCH("Bestand",'HB_6-7'!$C$17:$H$17,0)+COLUMN()-21)</f>
        <v>-24.738675958188153</v>
      </c>
      <c r="U47" s="232">
        <f>INDEX('HB_6-7'!$C$20:$TV$57,MATCH($A47,'HB_6-7'!$A$20:$A$57,0),MATCH($A$4,'HB_6-7'!$C$14:$TV$14,0)+MATCH(U$12,'HB_6-7'!$C$15:$BD$15,0)+MATCH(U$13,'HB_6-7'!$C$16:$T$16,0)+MATCH("Bestand",'HB_6-7'!$C$17:$H$17,0)+COLUMN()-24)</f>
        <v>0</v>
      </c>
      <c r="V47" s="97">
        <f>INDEX('HB_6-7'!$C$20:$TV$57,MATCH($A47,'HB_6-7'!$A$20:$A$57,0),MATCH($A$4,'HB_6-7'!$C$14:$TV$14,0)+MATCH(U$12,'HB_6-7'!$C$15:$BD$15,0)+MATCH(U$13,'HB_6-7'!$C$16:$T$16,0)+MATCH("Bestand",'HB_6-7'!$C$17:$H$17,0)+COLUMN()-24)</f>
        <v>0</v>
      </c>
      <c r="W47" s="137" t="str">
        <f>INDEX('HB_6-7'!$C$20:$TV$57,MATCH($A47,'HB_6-7'!$A$20:$A$57,0),MATCH($A$4,'HB_6-7'!$C$14:$TV$14,0)+MATCH(U$12,'HB_6-7'!$C$15:$BD$15,0)+MATCH(U$13,'HB_6-7'!$C$16:$T$16,0)+MATCH("Bestand",'HB_6-7'!$C$17:$H$17,0)+COLUMN()-24)</f>
        <v>X</v>
      </c>
      <c r="X47" s="96">
        <f>INDEX('HB_6-7'!$C$20:$TV$57,MATCH($A47,'HB_6-7'!$A$20:$A$57,0),MATCH($A$4,'HB_6-7'!$C$14:$TV$14,0)+MATCH(U$12,'HB_6-7'!$C$15:$BD$15,0)+MATCH(X$14,'HB_6-7'!$C$16:$T$16,0)+MATCH("Bestand",'HB_6-7'!$C$17:$H$17,0)+COLUMN()-27)</f>
        <v>0</v>
      </c>
      <c r="Y47" s="97">
        <f>INDEX('HB_6-7'!$C$20:$TV$57,MATCH($A47,'HB_6-7'!$A$20:$A$57,0),MATCH($A$4,'HB_6-7'!$C$14:$TV$14,0)+MATCH(U$12,'HB_6-7'!$C$15:$BD$15,0)+MATCH(X$14,'HB_6-7'!$C$16:$T$16,0)+MATCH("Bestand",'HB_6-7'!$C$17:$H$17,0)+COLUMN()-27)</f>
        <v>0</v>
      </c>
      <c r="Z47" s="137" t="str">
        <f>INDEX('HB_6-7'!$C$20:$TV$57,MATCH($A47,'HB_6-7'!$A$20:$A$57,0),MATCH($A$4,'HB_6-7'!$C$14:$TV$14,0)+MATCH(U$12,'HB_6-7'!$C$15:$BD$15,0)+MATCH(X$14,'HB_6-7'!$C$16:$T$16,0)+MATCH("Bestand",'HB_6-7'!$C$17:$H$17,0)+COLUMN()-27)</f>
        <v>X</v>
      </c>
      <c r="AA47" s="96">
        <f>INDEX('HB_6-7'!$C$20:$TV$57,MATCH($A47,'HB_6-7'!$A$20:$A$57,0),MATCH($A$4,'HB_6-7'!$C$14:$TV$14,0)+MATCH(U$12,'HB_6-7'!$C$15:$BD$15,0)+MATCH(AA$14,'HB_6-7'!$C$16:$T$16,0)+MATCH("Bestand",'HB_6-7'!$C$17:$H$17,0)+COLUMN()-30)</f>
        <v>0</v>
      </c>
      <c r="AB47" s="97">
        <f>INDEX('HB_6-7'!$C$20:$TV$57,MATCH($A47,'HB_6-7'!$A$20:$A$57,0),MATCH($A$4,'HB_6-7'!$C$14:$TV$14,0)+MATCH(U$12,'HB_6-7'!$C$15:$BD$15,0)+MATCH(AA$14,'HB_6-7'!$C$16:$T$16,0)+MATCH("Bestand",'HB_6-7'!$C$17:$H$17,0)+COLUMN()-30)</f>
        <v>0</v>
      </c>
      <c r="AC47" s="138" t="str">
        <f>INDEX('HB_6-7'!$C$20:$TV$57,MATCH($A47,'HB_6-7'!$A$20:$A$57,0),MATCH($A$4,'HB_6-7'!$C$14:$TV$14,0)+MATCH(U$12,'HB_6-7'!$C$15:$BD$15,0)+MATCH(AA$14,'HB_6-7'!$C$16:$T$16,0)+MATCH("Bestand",'HB_6-7'!$C$17:$H$17,0)+COLUMN()-30)</f>
        <v>X</v>
      </c>
    </row>
    <row r="48" spans="1:29" ht="15" customHeight="1" x14ac:dyDescent="0.2">
      <c r="A48" s="327" t="s">
        <v>46</v>
      </c>
      <c r="B48" s="393"/>
      <c r="C48" s="97">
        <f>INDEX('HB_6-7'!$C$20:$TV$57,MATCH($A48,'HB_6-7'!$A$20:$A$57,0),MATCH($A$4,'HB_6-7'!$C$14:$TV$14,0)+MATCH(C$11,'HB_6-7'!$C$15:$BD$15,0)+MATCH(C$13,'HB_6-7'!$C$16:$T$16,0)+MATCH("Bestand",'HB_6-7'!$C$17:$H$17,0)+COLUMN()-6)</f>
        <v>1393</v>
      </c>
      <c r="D48" s="97">
        <f>INDEX('HB_6-7'!$C$20:$TV$57,MATCH($A48,'HB_6-7'!$A$20:$A$57,0),MATCH($A$4,'HB_6-7'!$C$14:$TV$14,0)+MATCH(C$11,'HB_6-7'!$C$15:$BD$15,0)+MATCH(C$13,'HB_6-7'!$C$16:$T$16,0)+MATCH("Bestand",'HB_6-7'!$C$17:$H$17,0)+COLUMN()-6)</f>
        <v>1376.1666666666667</v>
      </c>
      <c r="E48" s="137">
        <f>INDEX('HB_6-7'!$C$20:$TV$57,MATCH($A48,'HB_6-7'!$A$20:$A$57,0),MATCH($A$4,'HB_6-7'!$C$14:$TV$14,0)+MATCH(C$11,'HB_6-7'!$C$15:$BD$15,0)+MATCH(C$13,'HB_6-7'!$C$16:$T$16,0)+MATCH("Bestand",'HB_6-7'!$C$17:$H$17,0)+COLUMN()-6)</f>
        <v>10.973724884080372</v>
      </c>
      <c r="F48" s="96">
        <f>INDEX('HB_6-7'!$C$20:$TV$57,MATCH($A48,'HB_6-7'!$A$20:$A$57,0),MATCH($A$4,'HB_6-7'!$C$14:$TV$14,0)+MATCH(C$11,'HB_6-7'!$C$15:$BD$15,0)+MATCH(F$14,'HB_6-7'!$C$16:$T$16,0)+MATCH("Bestand",'HB_6-7'!$C$17:$H$17,0)+COLUMN()-9)</f>
        <v>770</v>
      </c>
      <c r="G48" s="97">
        <f>INDEX('HB_6-7'!$C$20:$TV$57,MATCH($A48,'HB_6-7'!$A$20:$A$57,0),MATCH($A$4,'HB_6-7'!$C$14:$TV$14,0)+MATCH(C$11,'HB_6-7'!$C$15:$BD$15,0)+MATCH(F$14,'HB_6-7'!$C$16:$T$16,0)+MATCH("Bestand",'HB_6-7'!$C$17:$H$17,0)+COLUMN()-9)</f>
        <v>740.58333333333337</v>
      </c>
      <c r="H48" s="137">
        <f>INDEX('HB_6-7'!$C$20:$TV$57,MATCH($A48,'HB_6-7'!$A$20:$A$57,0),MATCH($A$4,'HB_6-7'!$C$14:$TV$14,0)+MATCH(C$11,'HB_6-7'!$C$15:$BD$15,0)+MATCH(F$14,'HB_6-7'!$C$16:$T$16,0)+MATCH("Bestand",'HB_6-7'!$C$17:$H$17,0)+COLUMN()-9)</f>
        <v>12.294667677533484</v>
      </c>
      <c r="I48" s="96">
        <f>INDEX('HB_6-7'!$C$20:$TV$57,MATCH($A48,'HB_6-7'!$A$20:$A$57,0),MATCH($A$4,'HB_6-7'!$C$14:$TV$14,0)+MATCH(C$11,'HB_6-7'!$C$15:$BD$15,0)+MATCH(I$14,'HB_6-7'!$C$16:$T$16,0)+MATCH("Bestand",'HB_6-7'!$C$17:$H$17,0)+COLUMN()-12)</f>
        <v>623</v>
      </c>
      <c r="J48" s="97">
        <f>INDEX('HB_6-7'!$C$20:$TV$57,MATCH($A48,'HB_6-7'!$A$20:$A$57,0),MATCH($A$4,'HB_6-7'!$C$14:$TV$14,0)+MATCH(C$11,'HB_6-7'!$C$15:$BD$15,0)+MATCH(I$14,'HB_6-7'!$C$16:$T$16,0)+MATCH("Bestand",'HB_6-7'!$C$17:$H$17,0)+COLUMN()-12)</f>
        <v>635.58333333333337</v>
      </c>
      <c r="K48" s="231">
        <f>INDEX('HB_6-7'!$C$20:$TV$57,MATCH($A48,'HB_6-7'!$A$20:$A$57,0),MATCH($A$4,'HB_6-7'!$C$14:$TV$14,0)+MATCH(C$11,'HB_6-7'!$C$15:$BD$15,0)+MATCH(I$14,'HB_6-7'!$C$16:$T$16,0)+MATCH("Bestand",'HB_6-7'!$C$17:$H$17,0)+COLUMN()-12)</f>
        <v>9.4732309458877566</v>
      </c>
      <c r="L48" s="232">
        <f>INDEX('HB_6-7'!$C$20:$TV$57,MATCH($A48,'HB_6-7'!$A$20:$A$57,0),MATCH($A$4,'HB_6-7'!$C$14:$TV$14,0)+MATCH(L$12,'HB_6-7'!$C$15:$BD$15,0)+MATCH(L$13,'HB_6-7'!$C$16:$T$16,0)+MATCH("Bestand",'HB_6-7'!$C$17:$H$17,0)+COLUMN()-15)</f>
        <v>1393</v>
      </c>
      <c r="M48" s="97">
        <f>INDEX('HB_6-7'!$C$20:$TV$57,MATCH($A48,'HB_6-7'!$A$20:$A$57,0),MATCH($A$4,'HB_6-7'!$C$14:$TV$14,0)+MATCH(L$12,'HB_6-7'!$C$15:$BD$15,0)+MATCH(L$13,'HB_6-7'!$C$16:$T$16,0)+MATCH("Bestand",'HB_6-7'!$C$17:$H$17,0)+COLUMN()-15)</f>
        <v>1376.1666666666667</v>
      </c>
      <c r="N48" s="137">
        <f>INDEX('HB_6-7'!$C$20:$TV$57,MATCH($A48,'HB_6-7'!$A$20:$A$57,0),MATCH($A$4,'HB_6-7'!$C$14:$TV$14,0)+MATCH(L$12,'HB_6-7'!$C$15:$BD$15,0)+MATCH(L$13,'HB_6-7'!$C$16:$T$16,0)+MATCH("Bestand",'HB_6-7'!$C$17:$H$17,0)+COLUMN()-15)</f>
        <v>10.973724884080372</v>
      </c>
      <c r="O48" s="96">
        <f>INDEX('HB_6-7'!$C$20:$TV$57,MATCH($A48,'HB_6-7'!$A$20:$A$57,0),MATCH($A$4,'HB_6-7'!$C$14:$TV$14,0)+MATCH(L$12,'HB_6-7'!$C$15:$BD$15,0)+MATCH(O$14,'HB_6-7'!$C$16:$T$16,0)+MATCH("Bestand",'HB_6-7'!$C$17:$H$17,0)+COLUMN()-18)</f>
        <v>770</v>
      </c>
      <c r="P48" s="97">
        <f>INDEX('HB_6-7'!$C$20:$TV$57,MATCH($A48,'HB_6-7'!$A$20:$A$57,0),MATCH($A$4,'HB_6-7'!$C$14:$TV$14,0)+MATCH(L$12,'HB_6-7'!$C$15:$BD$15,0)+MATCH(O$14,'HB_6-7'!$C$16:$T$16,0)+MATCH("Bestand",'HB_6-7'!$C$17:$H$17,0)+COLUMN()-18)</f>
        <v>740.58333333333337</v>
      </c>
      <c r="Q48" s="137">
        <f>INDEX('HB_6-7'!$C$20:$TV$57,MATCH($A48,'HB_6-7'!$A$20:$A$57,0),MATCH($A$4,'HB_6-7'!$C$14:$TV$14,0)+MATCH(L$12,'HB_6-7'!$C$15:$BD$15,0)+MATCH(O$14,'HB_6-7'!$C$16:$T$16,0)+MATCH("Bestand",'HB_6-7'!$C$17:$H$17,0)+COLUMN()-18)</f>
        <v>12.294667677533484</v>
      </c>
      <c r="R48" s="96">
        <f>INDEX('HB_6-7'!$C$20:$TV$57,MATCH($A48,'HB_6-7'!$A$20:$A$57,0),MATCH($A$4,'HB_6-7'!$C$14:$TV$14,0)+MATCH(L$12,'HB_6-7'!$C$15:$BD$15,0)+MATCH(R$14,'HB_6-7'!$C$16:$T$16,0)+MATCH("Bestand",'HB_6-7'!$C$17:$H$17,0)+COLUMN()-21)</f>
        <v>623</v>
      </c>
      <c r="S48" s="97">
        <f>INDEX('HB_6-7'!$C$20:$TV$57,MATCH($A48,'HB_6-7'!$A$20:$A$57,0),MATCH($A$4,'HB_6-7'!$C$14:$TV$14,0)+MATCH(L$12,'HB_6-7'!$C$15:$BD$15,0)+MATCH(R$14,'HB_6-7'!$C$16:$T$16,0)+MATCH("Bestand",'HB_6-7'!$C$17:$H$17,0)+COLUMN()-21)</f>
        <v>635.58333333333337</v>
      </c>
      <c r="T48" s="231">
        <f>INDEX('HB_6-7'!$C$20:$TV$57,MATCH($A48,'HB_6-7'!$A$20:$A$57,0),MATCH($A$4,'HB_6-7'!$C$14:$TV$14,0)+MATCH(L$12,'HB_6-7'!$C$15:$BD$15,0)+MATCH(R$14,'HB_6-7'!$C$16:$T$16,0)+MATCH("Bestand",'HB_6-7'!$C$17:$H$17,0)+COLUMN()-21)</f>
        <v>9.4732309458877566</v>
      </c>
      <c r="U48" s="232">
        <f>INDEX('HB_6-7'!$C$20:$TV$57,MATCH($A48,'HB_6-7'!$A$20:$A$57,0),MATCH($A$4,'HB_6-7'!$C$14:$TV$14,0)+MATCH(U$12,'HB_6-7'!$C$15:$BD$15,0)+MATCH(U$13,'HB_6-7'!$C$16:$T$16,0)+MATCH("Bestand",'HB_6-7'!$C$17:$H$17,0)+COLUMN()-24)</f>
        <v>0</v>
      </c>
      <c r="V48" s="97">
        <f>INDEX('HB_6-7'!$C$20:$TV$57,MATCH($A48,'HB_6-7'!$A$20:$A$57,0),MATCH($A$4,'HB_6-7'!$C$14:$TV$14,0)+MATCH(U$12,'HB_6-7'!$C$15:$BD$15,0)+MATCH(U$13,'HB_6-7'!$C$16:$T$16,0)+MATCH("Bestand",'HB_6-7'!$C$17:$H$17,0)+COLUMN()-24)</f>
        <v>0</v>
      </c>
      <c r="W48" s="137" t="str">
        <f>INDEX('HB_6-7'!$C$20:$TV$57,MATCH($A48,'HB_6-7'!$A$20:$A$57,0),MATCH($A$4,'HB_6-7'!$C$14:$TV$14,0)+MATCH(U$12,'HB_6-7'!$C$15:$BD$15,0)+MATCH(U$13,'HB_6-7'!$C$16:$T$16,0)+MATCH("Bestand",'HB_6-7'!$C$17:$H$17,0)+COLUMN()-24)</f>
        <v>X</v>
      </c>
      <c r="X48" s="96">
        <f>INDEX('HB_6-7'!$C$20:$TV$57,MATCH($A48,'HB_6-7'!$A$20:$A$57,0),MATCH($A$4,'HB_6-7'!$C$14:$TV$14,0)+MATCH(U$12,'HB_6-7'!$C$15:$BD$15,0)+MATCH(X$14,'HB_6-7'!$C$16:$T$16,0)+MATCH("Bestand",'HB_6-7'!$C$17:$H$17,0)+COLUMN()-27)</f>
        <v>0</v>
      </c>
      <c r="Y48" s="97">
        <f>INDEX('HB_6-7'!$C$20:$TV$57,MATCH($A48,'HB_6-7'!$A$20:$A$57,0),MATCH($A$4,'HB_6-7'!$C$14:$TV$14,0)+MATCH(U$12,'HB_6-7'!$C$15:$BD$15,0)+MATCH(X$14,'HB_6-7'!$C$16:$T$16,0)+MATCH("Bestand",'HB_6-7'!$C$17:$H$17,0)+COLUMN()-27)</f>
        <v>0</v>
      </c>
      <c r="Z48" s="137" t="str">
        <f>INDEX('HB_6-7'!$C$20:$TV$57,MATCH($A48,'HB_6-7'!$A$20:$A$57,0),MATCH($A$4,'HB_6-7'!$C$14:$TV$14,0)+MATCH(U$12,'HB_6-7'!$C$15:$BD$15,0)+MATCH(X$14,'HB_6-7'!$C$16:$T$16,0)+MATCH("Bestand",'HB_6-7'!$C$17:$H$17,0)+COLUMN()-27)</f>
        <v>X</v>
      </c>
      <c r="AA48" s="96">
        <f>INDEX('HB_6-7'!$C$20:$TV$57,MATCH($A48,'HB_6-7'!$A$20:$A$57,0),MATCH($A$4,'HB_6-7'!$C$14:$TV$14,0)+MATCH(U$12,'HB_6-7'!$C$15:$BD$15,0)+MATCH(AA$14,'HB_6-7'!$C$16:$T$16,0)+MATCH("Bestand",'HB_6-7'!$C$17:$H$17,0)+COLUMN()-30)</f>
        <v>0</v>
      </c>
      <c r="AB48" s="97">
        <f>INDEX('HB_6-7'!$C$20:$TV$57,MATCH($A48,'HB_6-7'!$A$20:$A$57,0),MATCH($A$4,'HB_6-7'!$C$14:$TV$14,0)+MATCH(U$12,'HB_6-7'!$C$15:$BD$15,0)+MATCH(AA$14,'HB_6-7'!$C$16:$T$16,0)+MATCH("Bestand",'HB_6-7'!$C$17:$H$17,0)+COLUMN()-30)</f>
        <v>0</v>
      </c>
      <c r="AC48" s="138" t="str">
        <f>INDEX('HB_6-7'!$C$20:$TV$57,MATCH($A48,'HB_6-7'!$A$20:$A$57,0),MATCH($A$4,'HB_6-7'!$C$14:$TV$14,0)+MATCH(U$12,'HB_6-7'!$C$15:$BD$15,0)+MATCH(AA$14,'HB_6-7'!$C$16:$T$16,0)+MATCH("Bestand",'HB_6-7'!$C$17:$H$17,0)+COLUMN()-30)</f>
        <v>X</v>
      </c>
    </row>
    <row r="49" spans="1:29" ht="15" customHeight="1" x14ac:dyDescent="0.2">
      <c r="A49" s="327" t="s">
        <v>47</v>
      </c>
      <c r="B49" s="393"/>
      <c r="C49" s="97">
        <f>INDEX('HB_6-7'!$C$20:$TV$57,MATCH($A49,'HB_6-7'!$A$20:$A$57,0),MATCH($A$4,'HB_6-7'!$C$14:$TV$14,0)+MATCH(C$11,'HB_6-7'!$C$15:$BD$15,0)+MATCH(C$13,'HB_6-7'!$C$16:$T$16,0)+MATCH("Bestand",'HB_6-7'!$C$17:$H$17,0)+COLUMN()-6)</f>
        <v>22184</v>
      </c>
      <c r="D49" s="97">
        <f>INDEX('HB_6-7'!$C$20:$TV$57,MATCH($A49,'HB_6-7'!$A$20:$A$57,0),MATCH($A$4,'HB_6-7'!$C$14:$TV$14,0)+MATCH(C$11,'HB_6-7'!$C$15:$BD$15,0)+MATCH(C$13,'HB_6-7'!$C$16:$T$16,0)+MATCH("Bestand",'HB_6-7'!$C$17:$H$17,0)+COLUMN()-6)</f>
        <v>23022.166666666668</v>
      </c>
      <c r="E49" s="137">
        <f>INDEX('HB_6-7'!$C$20:$TV$57,MATCH($A49,'HB_6-7'!$A$20:$A$57,0),MATCH($A$4,'HB_6-7'!$C$14:$TV$14,0)+MATCH(C$11,'HB_6-7'!$C$15:$BD$15,0)+MATCH(C$13,'HB_6-7'!$C$16:$T$16,0)+MATCH("Bestand",'HB_6-7'!$C$17:$H$17,0)+COLUMN()-6)</f>
        <v>2.7049332688947545</v>
      </c>
      <c r="F49" s="96">
        <f>INDEX('HB_6-7'!$C$20:$TV$57,MATCH($A49,'HB_6-7'!$A$20:$A$57,0),MATCH($A$4,'HB_6-7'!$C$14:$TV$14,0)+MATCH(C$11,'HB_6-7'!$C$15:$BD$15,0)+MATCH(F$14,'HB_6-7'!$C$16:$T$16,0)+MATCH("Bestand",'HB_6-7'!$C$17:$H$17,0)+COLUMN()-9)</f>
        <v>18649</v>
      </c>
      <c r="G49" s="97">
        <f>INDEX('HB_6-7'!$C$20:$TV$57,MATCH($A49,'HB_6-7'!$A$20:$A$57,0),MATCH($A$4,'HB_6-7'!$C$14:$TV$14,0)+MATCH(C$11,'HB_6-7'!$C$15:$BD$15,0)+MATCH(F$14,'HB_6-7'!$C$16:$T$16,0)+MATCH("Bestand",'HB_6-7'!$C$17:$H$17,0)+COLUMN()-9)</f>
        <v>19449.916666666668</v>
      </c>
      <c r="H49" s="137">
        <f>INDEX('HB_6-7'!$C$20:$TV$57,MATCH($A49,'HB_6-7'!$A$20:$A$57,0),MATCH($A$4,'HB_6-7'!$C$14:$TV$14,0)+MATCH(C$11,'HB_6-7'!$C$15:$BD$15,0)+MATCH(F$14,'HB_6-7'!$C$16:$T$16,0)+MATCH("Bestand",'HB_6-7'!$C$17:$H$17,0)+COLUMN()-9)</f>
        <v>3.4735152772605553</v>
      </c>
      <c r="I49" s="96">
        <f>INDEX('HB_6-7'!$C$20:$TV$57,MATCH($A49,'HB_6-7'!$A$20:$A$57,0),MATCH($A$4,'HB_6-7'!$C$14:$TV$14,0)+MATCH(C$11,'HB_6-7'!$C$15:$BD$15,0)+MATCH(I$14,'HB_6-7'!$C$16:$T$16,0)+MATCH("Bestand",'HB_6-7'!$C$17:$H$17,0)+COLUMN()-12)</f>
        <v>3535</v>
      </c>
      <c r="J49" s="97">
        <f>INDEX('HB_6-7'!$C$20:$TV$57,MATCH($A49,'HB_6-7'!$A$20:$A$57,0),MATCH($A$4,'HB_6-7'!$C$14:$TV$14,0)+MATCH(C$11,'HB_6-7'!$C$15:$BD$15,0)+MATCH(I$14,'HB_6-7'!$C$16:$T$16,0)+MATCH("Bestand",'HB_6-7'!$C$17:$H$17,0)+COLUMN()-12)</f>
        <v>3572.25</v>
      </c>
      <c r="K49" s="231">
        <f>INDEX('HB_6-7'!$C$20:$TV$57,MATCH($A49,'HB_6-7'!$A$20:$A$57,0),MATCH($A$4,'HB_6-7'!$C$14:$TV$14,0)+MATCH(C$11,'HB_6-7'!$C$15:$BD$15,0)+MATCH(I$14,'HB_6-7'!$C$16:$T$16,0)+MATCH("Bestand",'HB_6-7'!$C$17:$H$17,0)+COLUMN()-12)</f>
        <v>-1.2872472712200065</v>
      </c>
      <c r="L49" s="232">
        <f>INDEX('HB_6-7'!$C$20:$TV$57,MATCH($A49,'HB_6-7'!$A$20:$A$57,0),MATCH($A$4,'HB_6-7'!$C$14:$TV$14,0)+MATCH(L$12,'HB_6-7'!$C$15:$BD$15,0)+MATCH(L$13,'HB_6-7'!$C$16:$T$16,0)+MATCH("Bestand",'HB_6-7'!$C$17:$H$17,0)+COLUMN()-15)</f>
        <v>22184</v>
      </c>
      <c r="M49" s="97">
        <f>INDEX('HB_6-7'!$C$20:$TV$57,MATCH($A49,'HB_6-7'!$A$20:$A$57,0),MATCH($A$4,'HB_6-7'!$C$14:$TV$14,0)+MATCH(L$12,'HB_6-7'!$C$15:$BD$15,0)+MATCH(L$13,'HB_6-7'!$C$16:$T$16,0)+MATCH("Bestand",'HB_6-7'!$C$17:$H$17,0)+COLUMN()-15)</f>
        <v>23022.166666666668</v>
      </c>
      <c r="N49" s="137">
        <f>INDEX('HB_6-7'!$C$20:$TV$57,MATCH($A49,'HB_6-7'!$A$20:$A$57,0),MATCH($A$4,'HB_6-7'!$C$14:$TV$14,0)+MATCH(L$12,'HB_6-7'!$C$15:$BD$15,0)+MATCH(L$13,'HB_6-7'!$C$16:$T$16,0)+MATCH("Bestand",'HB_6-7'!$C$17:$H$17,0)+COLUMN()-15)</f>
        <v>2.7049332688947545</v>
      </c>
      <c r="O49" s="96">
        <f>INDEX('HB_6-7'!$C$20:$TV$57,MATCH($A49,'HB_6-7'!$A$20:$A$57,0),MATCH($A$4,'HB_6-7'!$C$14:$TV$14,0)+MATCH(L$12,'HB_6-7'!$C$15:$BD$15,0)+MATCH(O$14,'HB_6-7'!$C$16:$T$16,0)+MATCH("Bestand",'HB_6-7'!$C$17:$H$17,0)+COLUMN()-18)</f>
        <v>18649</v>
      </c>
      <c r="P49" s="97">
        <f>INDEX('HB_6-7'!$C$20:$TV$57,MATCH($A49,'HB_6-7'!$A$20:$A$57,0),MATCH($A$4,'HB_6-7'!$C$14:$TV$14,0)+MATCH(L$12,'HB_6-7'!$C$15:$BD$15,0)+MATCH(O$14,'HB_6-7'!$C$16:$T$16,0)+MATCH("Bestand",'HB_6-7'!$C$17:$H$17,0)+COLUMN()-18)</f>
        <v>19449.916666666668</v>
      </c>
      <c r="Q49" s="137">
        <f>INDEX('HB_6-7'!$C$20:$TV$57,MATCH($A49,'HB_6-7'!$A$20:$A$57,0),MATCH($A$4,'HB_6-7'!$C$14:$TV$14,0)+MATCH(L$12,'HB_6-7'!$C$15:$BD$15,0)+MATCH(O$14,'HB_6-7'!$C$16:$T$16,0)+MATCH("Bestand",'HB_6-7'!$C$17:$H$17,0)+COLUMN()-18)</f>
        <v>3.4735152772605553</v>
      </c>
      <c r="R49" s="96">
        <f>INDEX('HB_6-7'!$C$20:$TV$57,MATCH($A49,'HB_6-7'!$A$20:$A$57,0),MATCH($A$4,'HB_6-7'!$C$14:$TV$14,0)+MATCH(L$12,'HB_6-7'!$C$15:$BD$15,0)+MATCH(R$14,'HB_6-7'!$C$16:$T$16,0)+MATCH("Bestand",'HB_6-7'!$C$17:$H$17,0)+COLUMN()-21)</f>
        <v>3535</v>
      </c>
      <c r="S49" s="97">
        <f>INDEX('HB_6-7'!$C$20:$TV$57,MATCH($A49,'HB_6-7'!$A$20:$A$57,0),MATCH($A$4,'HB_6-7'!$C$14:$TV$14,0)+MATCH(L$12,'HB_6-7'!$C$15:$BD$15,0)+MATCH(R$14,'HB_6-7'!$C$16:$T$16,0)+MATCH("Bestand",'HB_6-7'!$C$17:$H$17,0)+COLUMN()-21)</f>
        <v>3572.25</v>
      </c>
      <c r="T49" s="231">
        <f>INDEX('HB_6-7'!$C$20:$TV$57,MATCH($A49,'HB_6-7'!$A$20:$A$57,0),MATCH($A$4,'HB_6-7'!$C$14:$TV$14,0)+MATCH(L$12,'HB_6-7'!$C$15:$BD$15,0)+MATCH(R$14,'HB_6-7'!$C$16:$T$16,0)+MATCH("Bestand",'HB_6-7'!$C$17:$H$17,0)+COLUMN()-21)</f>
        <v>-1.2872472712200065</v>
      </c>
      <c r="U49" s="232">
        <f>INDEX('HB_6-7'!$C$20:$TV$57,MATCH($A49,'HB_6-7'!$A$20:$A$57,0),MATCH($A$4,'HB_6-7'!$C$14:$TV$14,0)+MATCH(U$12,'HB_6-7'!$C$15:$BD$15,0)+MATCH(U$13,'HB_6-7'!$C$16:$T$16,0)+MATCH("Bestand",'HB_6-7'!$C$17:$H$17,0)+COLUMN()-24)</f>
        <v>0</v>
      </c>
      <c r="V49" s="97">
        <f>INDEX('HB_6-7'!$C$20:$TV$57,MATCH($A49,'HB_6-7'!$A$20:$A$57,0),MATCH($A$4,'HB_6-7'!$C$14:$TV$14,0)+MATCH(U$12,'HB_6-7'!$C$15:$BD$15,0)+MATCH(U$13,'HB_6-7'!$C$16:$T$16,0)+MATCH("Bestand",'HB_6-7'!$C$17:$H$17,0)+COLUMN()-24)</f>
        <v>0</v>
      </c>
      <c r="W49" s="137" t="str">
        <f>INDEX('HB_6-7'!$C$20:$TV$57,MATCH($A49,'HB_6-7'!$A$20:$A$57,0),MATCH($A$4,'HB_6-7'!$C$14:$TV$14,0)+MATCH(U$12,'HB_6-7'!$C$15:$BD$15,0)+MATCH(U$13,'HB_6-7'!$C$16:$T$16,0)+MATCH("Bestand",'HB_6-7'!$C$17:$H$17,0)+COLUMN()-24)</f>
        <v>X</v>
      </c>
      <c r="X49" s="96">
        <f>INDEX('HB_6-7'!$C$20:$TV$57,MATCH($A49,'HB_6-7'!$A$20:$A$57,0),MATCH($A$4,'HB_6-7'!$C$14:$TV$14,0)+MATCH(U$12,'HB_6-7'!$C$15:$BD$15,0)+MATCH(X$14,'HB_6-7'!$C$16:$T$16,0)+MATCH("Bestand",'HB_6-7'!$C$17:$H$17,0)+COLUMN()-27)</f>
        <v>0</v>
      </c>
      <c r="Y49" s="97">
        <f>INDEX('HB_6-7'!$C$20:$TV$57,MATCH($A49,'HB_6-7'!$A$20:$A$57,0),MATCH($A$4,'HB_6-7'!$C$14:$TV$14,0)+MATCH(U$12,'HB_6-7'!$C$15:$BD$15,0)+MATCH(X$14,'HB_6-7'!$C$16:$T$16,0)+MATCH("Bestand",'HB_6-7'!$C$17:$H$17,0)+COLUMN()-27)</f>
        <v>0</v>
      </c>
      <c r="Z49" s="137" t="str">
        <f>INDEX('HB_6-7'!$C$20:$TV$57,MATCH($A49,'HB_6-7'!$A$20:$A$57,0),MATCH($A$4,'HB_6-7'!$C$14:$TV$14,0)+MATCH(U$12,'HB_6-7'!$C$15:$BD$15,0)+MATCH(X$14,'HB_6-7'!$C$16:$T$16,0)+MATCH("Bestand",'HB_6-7'!$C$17:$H$17,0)+COLUMN()-27)</f>
        <v>X</v>
      </c>
      <c r="AA49" s="96">
        <f>INDEX('HB_6-7'!$C$20:$TV$57,MATCH($A49,'HB_6-7'!$A$20:$A$57,0),MATCH($A$4,'HB_6-7'!$C$14:$TV$14,0)+MATCH(U$12,'HB_6-7'!$C$15:$BD$15,0)+MATCH(AA$14,'HB_6-7'!$C$16:$T$16,0)+MATCH("Bestand",'HB_6-7'!$C$17:$H$17,0)+COLUMN()-30)</f>
        <v>0</v>
      </c>
      <c r="AB49" s="97">
        <f>INDEX('HB_6-7'!$C$20:$TV$57,MATCH($A49,'HB_6-7'!$A$20:$A$57,0),MATCH($A$4,'HB_6-7'!$C$14:$TV$14,0)+MATCH(U$12,'HB_6-7'!$C$15:$BD$15,0)+MATCH(AA$14,'HB_6-7'!$C$16:$T$16,0)+MATCH("Bestand",'HB_6-7'!$C$17:$H$17,0)+COLUMN()-30)</f>
        <v>0</v>
      </c>
      <c r="AC49" s="138" t="str">
        <f>INDEX('HB_6-7'!$C$20:$TV$57,MATCH($A49,'HB_6-7'!$A$20:$A$57,0),MATCH($A$4,'HB_6-7'!$C$14:$TV$14,0)+MATCH(U$12,'HB_6-7'!$C$15:$BD$15,0)+MATCH(AA$14,'HB_6-7'!$C$16:$T$16,0)+MATCH("Bestand",'HB_6-7'!$C$17:$H$17,0)+COLUMN()-30)</f>
        <v>X</v>
      </c>
    </row>
    <row r="50" spans="1:29" ht="15" customHeight="1" x14ac:dyDescent="0.2">
      <c r="A50" s="329" t="s">
        <v>246</v>
      </c>
      <c r="B50" s="396"/>
      <c r="C50" s="97">
        <f>INDEX('HB_6-7'!$C$20:$TV$57,MATCH($A50,'HB_6-7'!$A$20:$A$57,0),MATCH($A$4,'HB_6-7'!$C$14:$TV$14,0)+MATCH(C$11,'HB_6-7'!$C$15:$BD$15,0)+MATCH(C$13,'HB_6-7'!$C$16:$T$16,0)+MATCH("Bestand",'HB_6-7'!$C$17:$H$17,0)+COLUMN()-6)</f>
        <v>21502</v>
      </c>
      <c r="D50" s="97">
        <f>INDEX('HB_6-7'!$C$20:$TV$57,MATCH($A50,'HB_6-7'!$A$20:$A$57,0),MATCH($A$4,'HB_6-7'!$C$14:$TV$14,0)+MATCH(C$11,'HB_6-7'!$C$15:$BD$15,0)+MATCH(C$13,'HB_6-7'!$C$16:$T$16,0)+MATCH("Bestand",'HB_6-7'!$C$17:$H$17,0)+COLUMN()-6)</f>
        <v>22372</v>
      </c>
      <c r="E50" s="137">
        <f>INDEX('HB_6-7'!$C$20:$TV$57,MATCH($A50,'HB_6-7'!$A$20:$A$57,0),MATCH($A$4,'HB_6-7'!$C$14:$TV$14,0)+MATCH(C$11,'HB_6-7'!$C$15:$BD$15,0)+MATCH(C$13,'HB_6-7'!$C$16:$T$16,0)+MATCH("Bestand",'HB_6-7'!$C$17:$H$17,0)+COLUMN()-6)</f>
        <v>2.6674162201851703</v>
      </c>
      <c r="F50" s="96">
        <f>INDEX('HB_6-7'!$C$20:$TV$57,MATCH($A50,'HB_6-7'!$A$20:$A$57,0),MATCH($A$4,'HB_6-7'!$C$14:$TV$14,0)+MATCH(C$11,'HB_6-7'!$C$15:$BD$15,0)+MATCH(F$14,'HB_6-7'!$C$16:$T$16,0)+MATCH("Bestand",'HB_6-7'!$C$17:$H$17,0)+COLUMN()-9)</f>
        <v>18213</v>
      </c>
      <c r="G50" s="97">
        <f>INDEX('HB_6-7'!$C$20:$TV$57,MATCH($A50,'HB_6-7'!$A$20:$A$57,0),MATCH($A$4,'HB_6-7'!$C$14:$TV$14,0)+MATCH(C$11,'HB_6-7'!$C$15:$BD$15,0)+MATCH(F$14,'HB_6-7'!$C$16:$T$16,0)+MATCH("Bestand",'HB_6-7'!$C$17:$H$17,0)+COLUMN()-9)</f>
        <v>19032.75</v>
      </c>
      <c r="H50" s="137">
        <f>INDEX('HB_6-7'!$C$20:$TV$57,MATCH($A50,'HB_6-7'!$A$20:$A$57,0),MATCH($A$4,'HB_6-7'!$C$14:$TV$14,0)+MATCH(C$11,'HB_6-7'!$C$15:$BD$15,0)+MATCH(F$14,'HB_6-7'!$C$16:$T$16,0)+MATCH("Bestand",'HB_6-7'!$C$17:$H$17,0)+COLUMN()-9)</f>
        <v>3.5124613062730292</v>
      </c>
      <c r="I50" s="96">
        <f>INDEX('HB_6-7'!$C$20:$TV$57,MATCH($A50,'HB_6-7'!$A$20:$A$57,0),MATCH($A$4,'HB_6-7'!$C$14:$TV$14,0)+MATCH(C$11,'HB_6-7'!$C$15:$BD$15,0)+MATCH(I$14,'HB_6-7'!$C$16:$T$16,0)+MATCH("Bestand",'HB_6-7'!$C$17:$H$17,0)+COLUMN()-12)</f>
        <v>3289</v>
      </c>
      <c r="J50" s="97">
        <f>INDEX('HB_6-7'!$C$20:$TV$57,MATCH($A50,'HB_6-7'!$A$20:$A$57,0),MATCH($A$4,'HB_6-7'!$C$14:$TV$14,0)+MATCH(C$11,'HB_6-7'!$C$15:$BD$15,0)+MATCH(I$14,'HB_6-7'!$C$16:$T$16,0)+MATCH("Bestand",'HB_6-7'!$C$17:$H$17,0)+COLUMN()-12)</f>
        <v>3339.25</v>
      </c>
      <c r="K50" s="231">
        <f>INDEX('HB_6-7'!$C$20:$TV$57,MATCH($A50,'HB_6-7'!$A$20:$A$57,0),MATCH($A$4,'HB_6-7'!$C$14:$TV$14,0)+MATCH(C$11,'HB_6-7'!$C$15:$BD$15,0)+MATCH(I$14,'HB_6-7'!$C$16:$T$16,0)+MATCH("Bestand",'HB_6-7'!$C$17:$H$17,0)+COLUMN()-12)</f>
        <v>-1.8973706115653921</v>
      </c>
      <c r="L50" s="232">
        <f>INDEX('HB_6-7'!$C$20:$TV$57,MATCH($A50,'HB_6-7'!$A$20:$A$57,0),MATCH($A$4,'HB_6-7'!$C$14:$TV$14,0)+MATCH(L$12,'HB_6-7'!$C$15:$BD$15,0)+MATCH(L$13,'HB_6-7'!$C$16:$T$16,0)+MATCH("Bestand",'HB_6-7'!$C$17:$H$17,0)+COLUMN()-15)</f>
        <v>21502</v>
      </c>
      <c r="M50" s="97">
        <f>INDEX('HB_6-7'!$C$20:$TV$57,MATCH($A50,'HB_6-7'!$A$20:$A$57,0),MATCH($A$4,'HB_6-7'!$C$14:$TV$14,0)+MATCH(L$12,'HB_6-7'!$C$15:$BD$15,0)+MATCH(L$13,'HB_6-7'!$C$16:$T$16,0)+MATCH("Bestand",'HB_6-7'!$C$17:$H$17,0)+COLUMN()-15)</f>
        <v>22372</v>
      </c>
      <c r="N50" s="137">
        <f>INDEX('HB_6-7'!$C$20:$TV$57,MATCH($A50,'HB_6-7'!$A$20:$A$57,0),MATCH($A$4,'HB_6-7'!$C$14:$TV$14,0)+MATCH(L$12,'HB_6-7'!$C$15:$BD$15,0)+MATCH(L$13,'HB_6-7'!$C$16:$T$16,0)+MATCH("Bestand",'HB_6-7'!$C$17:$H$17,0)+COLUMN()-15)</f>
        <v>2.6674162201851703</v>
      </c>
      <c r="O50" s="96">
        <f>INDEX('HB_6-7'!$C$20:$TV$57,MATCH($A50,'HB_6-7'!$A$20:$A$57,0),MATCH($A$4,'HB_6-7'!$C$14:$TV$14,0)+MATCH(L$12,'HB_6-7'!$C$15:$BD$15,0)+MATCH(O$14,'HB_6-7'!$C$16:$T$16,0)+MATCH("Bestand",'HB_6-7'!$C$17:$H$17,0)+COLUMN()-18)</f>
        <v>18213</v>
      </c>
      <c r="P50" s="97">
        <f>INDEX('HB_6-7'!$C$20:$TV$57,MATCH($A50,'HB_6-7'!$A$20:$A$57,0),MATCH($A$4,'HB_6-7'!$C$14:$TV$14,0)+MATCH(L$12,'HB_6-7'!$C$15:$BD$15,0)+MATCH(O$14,'HB_6-7'!$C$16:$T$16,0)+MATCH("Bestand",'HB_6-7'!$C$17:$H$17,0)+COLUMN()-18)</f>
        <v>19032.75</v>
      </c>
      <c r="Q50" s="137">
        <f>INDEX('HB_6-7'!$C$20:$TV$57,MATCH($A50,'HB_6-7'!$A$20:$A$57,0),MATCH($A$4,'HB_6-7'!$C$14:$TV$14,0)+MATCH(L$12,'HB_6-7'!$C$15:$BD$15,0)+MATCH(O$14,'HB_6-7'!$C$16:$T$16,0)+MATCH("Bestand",'HB_6-7'!$C$17:$H$17,0)+COLUMN()-18)</f>
        <v>3.5124613062730292</v>
      </c>
      <c r="R50" s="96">
        <f>INDEX('HB_6-7'!$C$20:$TV$57,MATCH($A50,'HB_6-7'!$A$20:$A$57,0),MATCH($A$4,'HB_6-7'!$C$14:$TV$14,0)+MATCH(L$12,'HB_6-7'!$C$15:$BD$15,0)+MATCH(R$14,'HB_6-7'!$C$16:$T$16,0)+MATCH("Bestand",'HB_6-7'!$C$17:$H$17,0)+COLUMN()-21)</f>
        <v>3289</v>
      </c>
      <c r="S50" s="97">
        <f>INDEX('HB_6-7'!$C$20:$TV$57,MATCH($A50,'HB_6-7'!$A$20:$A$57,0),MATCH($A$4,'HB_6-7'!$C$14:$TV$14,0)+MATCH(L$12,'HB_6-7'!$C$15:$BD$15,0)+MATCH(R$14,'HB_6-7'!$C$16:$T$16,0)+MATCH("Bestand",'HB_6-7'!$C$17:$H$17,0)+COLUMN()-21)</f>
        <v>3339.25</v>
      </c>
      <c r="T50" s="231">
        <f>INDEX('HB_6-7'!$C$20:$TV$57,MATCH($A50,'HB_6-7'!$A$20:$A$57,0),MATCH($A$4,'HB_6-7'!$C$14:$TV$14,0)+MATCH(L$12,'HB_6-7'!$C$15:$BD$15,0)+MATCH(R$14,'HB_6-7'!$C$16:$T$16,0)+MATCH("Bestand",'HB_6-7'!$C$17:$H$17,0)+COLUMN()-21)</f>
        <v>-1.8973706115653921</v>
      </c>
      <c r="U50" s="232">
        <f>INDEX('HB_6-7'!$C$20:$TV$57,MATCH($A50,'HB_6-7'!$A$20:$A$57,0),MATCH($A$4,'HB_6-7'!$C$14:$TV$14,0)+MATCH(U$12,'HB_6-7'!$C$15:$BD$15,0)+MATCH(U$13,'HB_6-7'!$C$16:$T$16,0)+MATCH("Bestand",'HB_6-7'!$C$17:$H$17,0)+COLUMN()-24)</f>
        <v>0</v>
      </c>
      <c r="V50" s="97">
        <f>INDEX('HB_6-7'!$C$20:$TV$57,MATCH($A50,'HB_6-7'!$A$20:$A$57,0),MATCH($A$4,'HB_6-7'!$C$14:$TV$14,0)+MATCH(U$12,'HB_6-7'!$C$15:$BD$15,0)+MATCH(U$13,'HB_6-7'!$C$16:$T$16,0)+MATCH("Bestand",'HB_6-7'!$C$17:$H$17,0)+COLUMN()-24)</f>
        <v>0</v>
      </c>
      <c r="W50" s="137" t="str">
        <f>INDEX('HB_6-7'!$C$20:$TV$57,MATCH($A50,'HB_6-7'!$A$20:$A$57,0),MATCH($A$4,'HB_6-7'!$C$14:$TV$14,0)+MATCH(U$12,'HB_6-7'!$C$15:$BD$15,0)+MATCH(U$13,'HB_6-7'!$C$16:$T$16,0)+MATCH("Bestand",'HB_6-7'!$C$17:$H$17,0)+COLUMN()-24)</f>
        <v>X</v>
      </c>
      <c r="X50" s="96">
        <f>INDEX('HB_6-7'!$C$20:$TV$57,MATCH($A50,'HB_6-7'!$A$20:$A$57,0),MATCH($A$4,'HB_6-7'!$C$14:$TV$14,0)+MATCH(U$12,'HB_6-7'!$C$15:$BD$15,0)+MATCH(X$14,'HB_6-7'!$C$16:$T$16,0)+MATCH("Bestand",'HB_6-7'!$C$17:$H$17,0)+COLUMN()-27)</f>
        <v>0</v>
      </c>
      <c r="Y50" s="97">
        <f>INDEX('HB_6-7'!$C$20:$TV$57,MATCH($A50,'HB_6-7'!$A$20:$A$57,0),MATCH($A$4,'HB_6-7'!$C$14:$TV$14,0)+MATCH(U$12,'HB_6-7'!$C$15:$BD$15,0)+MATCH(X$14,'HB_6-7'!$C$16:$T$16,0)+MATCH("Bestand",'HB_6-7'!$C$17:$H$17,0)+COLUMN()-27)</f>
        <v>0</v>
      </c>
      <c r="Z50" s="137" t="str">
        <f>INDEX('HB_6-7'!$C$20:$TV$57,MATCH($A50,'HB_6-7'!$A$20:$A$57,0),MATCH($A$4,'HB_6-7'!$C$14:$TV$14,0)+MATCH(U$12,'HB_6-7'!$C$15:$BD$15,0)+MATCH(X$14,'HB_6-7'!$C$16:$T$16,0)+MATCH("Bestand",'HB_6-7'!$C$17:$H$17,0)+COLUMN()-27)</f>
        <v>X</v>
      </c>
      <c r="AA50" s="96">
        <f>INDEX('HB_6-7'!$C$20:$TV$57,MATCH($A50,'HB_6-7'!$A$20:$A$57,0),MATCH($A$4,'HB_6-7'!$C$14:$TV$14,0)+MATCH(U$12,'HB_6-7'!$C$15:$BD$15,0)+MATCH(AA$14,'HB_6-7'!$C$16:$T$16,0)+MATCH("Bestand",'HB_6-7'!$C$17:$H$17,0)+COLUMN()-30)</f>
        <v>0</v>
      </c>
      <c r="AB50" s="97">
        <f>INDEX('HB_6-7'!$C$20:$TV$57,MATCH($A50,'HB_6-7'!$A$20:$A$57,0),MATCH($A$4,'HB_6-7'!$C$14:$TV$14,0)+MATCH(U$12,'HB_6-7'!$C$15:$BD$15,0)+MATCH(AA$14,'HB_6-7'!$C$16:$T$16,0)+MATCH("Bestand",'HB_6-7'!$C$17:$H$17,0)+COLUMN()-30)</f>
        <v>0</v>
      </c>
      <c r="AC50" s="138" t="str">
        <f>INDEX('HB_6-7'!$C$20:$TV$57,MATCH($A50,'HB_6-7'!$A$20:$A$57,0),MATCH($A$4,'HB_6-7'!$C$14:$TV$14,0)+MATCH(U$12,'HB_6-7'!$C$15:$BD$15,0)+MATCH(AA$14,'HB_6-7'!$C$16:$T$16,0)+MATCH("Bestand",'HB_6-7'!$C$17:$H$17,0)+COLUMN()-30)</f>
        <v>X</v>
      </c>
    </row>
    <row r="51" spans="1:29" ht="15" customHeight="1" x14ac:dyDescent="0.2">
      <c r="A51" s="330" t="s">
        <v>53</v>
      </c>
      <c r="B51" s="397"/>
      <c r="C51" s="97">
        <f>INDEX('HB_6-7'!$C$20:$TV$57,MATCH($A51,'HB_6-7'!$A$20:$A$57,0),MATCH($A$4,'HB_6-7'!$C$14:$TV$14,0)+MATCH(C$11,'HB_6-7'!$C$15:$BD$15,0)+MATCH(C$13,'HB_6-7'!$C$16:$T$16,0)+MATCH("Bestand",'HB_6-7'!$C$17:$H$17,0)+COLUMN()-6)</f>
        <v>301</v>
      </c>
      <c r="D51" s="97">
        <f>INDEX('HB_6-7'!$C$20:$TV$57,MATCH($A51,'HB_6-7'!$A$20:$A$57,0),MATCH($A$4,'HB_6-7'!$C$14:$TV$14,0)+MATCH(C$11,'HB_6-7'!$C$15:$BD$15,0)+MATCH(C$13,'HB_6-7'!$C$16:$T$16,0)+MATCH("Bestand",'HB_6-7'!$C$17:$H$17,0)+COLUMN()-6)</f>
        <v>265</v>
      </c>
      <c r="E51" s="137">
        <f>INDEX('HB_6-7'!$C$20:$TV$57,MATCH($A51,'HB_6-7'!$A$20:$A$57,0),MATCH($A$4,'HB_6-7'!$C$14:$TV$14,0)+MATCH(C$11,'HB_6-7'!$C$15:$BD$15,0)+MATCH(C$13,'HB_6-7'!$C$16:$T$16,0)+MATCH("Bestand",'HB_6-7'!$C$17:$H$17,0)+COLUMN()-6)</f>
        <v>6.568364611260054</v>
      </c>
      <c r="F51" s="96">
        <f>INDEX('HB_6-7'!$C$20:$TV$57,MATCH($A51,'HB_6-7'!$A$20:$A$57,0),MATCH($A$4,'HB_6-7'!$C$14:$TV$14,0)+MATCH(C$11,'HB_6-7'!$C$15:$BD$15,0)+MATCH(F$14,'HB_6-7'!$C$16:$T$16,0)+MATCH("Bestand",'HB_6-7'!$C$17:$H$17,0)+COLUMN()-9)</f>
        <v>195</v>
      </c>
      <c r="G51" s="97">
        <f>INDEX('HB_6-7'!$C$20:$TV$57,MATCH($A51,'HB_6-7'!$A$20:$A$57,0),MATCH($A$4,'HB_6-7'!$C$14:$TV$14,0)+MATCH(C$11,'HB_6-7'!$C$15:$BD$15,0)+MATCH(F$14,'HB_6-7'!$C$16:$T$16,0)+MATCH("Bestand",'HB_6-7'!$C$17:$H$17,0)+COLUMN()-9)</f>
        <v>175.41666666666666</v>
      </c>
      <c r="H51" s="137">
        <f>INDEX('HB_6-7'!$C$20:$TV$57,MATCH($A51,'HB_6-7'!$A$20:$A$57,0),MATCH($A$4,'HB_6-7'!$C$14:$TV$14,0)+MATCH(C$11,'HB_6-7'!$C$15:$BD$15,0)+MATCH(F$14,'HB_6-7'!$C$16:$T$16,0)+MATCH("Bestand",'HB_6-7'!$C$17:$H$17,0)+COLUMN()-9)</f>
        <v>0</v>
      </c>
      <c r="I51" s="96">
        <f>INDEX('HB_6-7'!$C$20:$TV$57,MATCH($A51,'HB_6-7'!$A$20:$A$57,0),MATCH($A$4,'HB_6-7'!$C$14:$TV$14,0)+MATCH(C$11,'HB_6-7'!$C$15:$BD$15,0)+MATCH(I$14,'HB_6-7'!$C$16:$T$16,0)+MATCH("Bestand",'HB_6-7'!$C$17:$H$17,0)+COLUMN()-12)</f>
        <v>106</v>
      </c>
      <c r="J51" s="97">
        <f>INDEX('HB_6-7'!$C$20:$TV$57,MATCH($A51,'HB_6-7'!$A$20:$A$57,0),MATCH($A$4,'HB_6-7'!$C$14:$TV$14,0)+MATCH(C$11,'HB_6-7'!$C$15:$BD$15,0)+MATCH(I$14,'HB_6-7'!$C$16:$T$16,0)+MATCH("Bestand",'HB_6-7'!$C$17:$H$17,0)+COLUMN()-12)</f>
        <v>89.583333333333329</v>
      </c>
      <c r="K51" s="231">
        <f>INDEX('HB_6-7'!$C$20:$TV$57,MATCH($A51,'HB_6-7'!$A$20:$A$57,0),MATCH($A$4,'HB_6-7'!$C$14:$TV$14,0)+MATCH(C$11,'HB_6-7'!$C$15:$BD$15,0)+MATCH(I$14,'HB_6-7'!$C$16:$T$16,0)+MATCH("Bestand",'HB_6-7'!$C$17:$H$17,0)+COLUMN()-12)</f>
        <v>22.29806598407281</v>
      </c>
      <c r="L51" s="232">
        <f>INDEX('HB_6-7'!$C$20:$TV$57,MATCH($A51,'HB_6-7'!$A$20:$A$57,0),MATCH($A$4,'HB_6-7'!$C$14:$TV$14,0)+MATCH(L$12,'HB_6-7'!$C$15:$BD$15,0)+MATCH(L$13,'HB_6-7'!$C$16:$T$16,0)+MATCH("Bestand",'HB_6-7'!$C$17:$H$17,0)+COLUMN()-15)</f>
        <v>301</v>
      </c>
      <c r="M51" s="97">
        <f>INDEX('HB_6-7'!$C$20:$TV$57,MATCH($A51,'HB_6-7'!$A$20:$A$57,0),MATCH($A$4,'HB_6-7'!$C$14:$TV$14,0)+MATCH(L$12,'HB_6-7'!$C$15:$BD$15,0)+MATCH(L$13,'HB_6-7'!$C$16:$T$16,0)+MATCH("Bestand",'HB_6-7'!$C$17:$H$17,0)+COLUMN()-15)</f>
        <v>265</v>
      </c>
      <c r="N51" s="137">
        <f>INDEX('HB_6-7'!$C$20:$TV$57,MATCH($A51,'HB_6-7'!$A$20:$A$57,0),MATCH($A$4,'HB_6-7'!$C$14:$TV$14,0)+MATCH(L$12,'HB_6-7'!$C$15:$BD$15,0)+MATCH(L$13,'HB_6-7'!$C$16:$T$16,0)+MATCH("Bestand",'HB_6-7'!$C$17:$H$17,0)+COLUMN()-15)</f>
        <v>6.568364611260054</v>
      </c>
      <c r="O51" s="96">
        <f>INDEX('HB_6-7'!$C$20:$TV$57,MATCH($A51,'HB_6-7'!$A$20:$A$57,0),MATCH($A$4,'HB_6-7'!$C$14:$TV$14,0)+MATCH(L$12,'HB_6-7'!$C$15:$BD$15,0)+MATCH(O$14,'HB_6-7'!$C$16:$T$16,0)+MATCH("Bestand",'HB_6-7'!$C$17:$H$17,0)+COLUMN()-18)</f>
        <v>195</v>
      </c>
      <c r="P51" s="97">
        <f>INDEX('HB_6-7'!$C$20:$TV$57,MATCH($A51,'HB_6-7'!$A$20:$A$57,0),MATCH($A$4,'HB_6-7'!$C$14:$TV$14,0)+MATCH(L$12,'HB_6-7'!$C$15:$BD$15,0)+MATCH(O$14,'HB_6-7'!$C$16:$T$16,0)+MATCH("Bestand",'HB_6-7'!$C$17:$H$17,0)+COLUMN()-18)</f>
        <v>175.41666666666666</v>
      </c>
      <c r="Q51" s="137">
        <f>INDEX('HB_6-7'!$C$20:$TV$57,MATCH($A51,'HB_6-7'!$A$20:$A$57,0),MATCH($A$4,'HB_6-7'!$C$14:$TV$14,0)+MATCH(L$12,'HB_6-7'!$C$15:$BD$15,0)+MATCH(O$14,'HB_6-7'!$C$16:$T$16,0)+MATCH("Bestand",'HB_6-7'!$C$17:$H$17,0)+COLUMN()-18)</f>
        <v>0</v>
      </c>
      <c r="R51" s="96">
        <f>INDEX('HB_6-7'!$C$20:$TV$57,MATCH($A51,'HB_6-7'!$A$20:$A$57,0),MATCH($A$4,'HB_6-7'!$C$14:$TV$14,0)+MATCH(L$12,'HB_6-7'!$C$15:$BD$15,0)+MATCH(R$14,'HB_6-7'!$C$16:$T$16,0)+MATCH("Bestand",'HB_6-7'!$C$17:$H$17,0)+COLUMN()-21)</f>
        <v>106</v>
      </c>
      <c r="S51" s="97">
        <f>INDEX('HB_6-7'!$C$20:$TV$57,MATCH($A51,'HB_6-7'!$A$20:$A$57,0),MATCH($A$4,'HB_6-7'!$C$14:$TV$14,0)+MATCH(L$12,'HB_6-7'!$C$15:$BD$15,0)+MATCH(R$14,'HB_6-7'!$C$16:$T$16,0)+MATCH("Bestand",'HB_6-7'!$C$17:$H$17,0)+COLUMN()-21)</f>
        <v>89.583333333333329</v>
      </c>
      <c r="T51" s="231">
        <f>INDEX('HB_6-7'!$C$20:$TV$57,MATCH($A51,'HB_6-7'!$A$20:$A$57,0),MATCH($A$4,'HB_6-7'!$C$14:$TV$14,0)+MATCH(L$12,'HB_6-7'!$C$15:$BD$15,0)+MATCH(R$14,'HB_6-7'!$C$16:$T$16,0)+MATCH("Bestand",'HB_6-7'!$C$17:$H$17,0)+COLUMN()-21)</f>
        <v>22.29806598407281</v>
      </c>
      <c r="U51" s="232">
        <f>INDEX('HB_6-7'!$C$20:$TV$57,MATCH($A51,'HB_6-7'!$A$20:$A$57,0),MATCH($A$4,'HB_6-7'!$C$14:$TV$14,0)+MATCH(U$12,'HB_6-7'!$C$15:$BD$15,0)+MATCH(U$13,'HB_6-7'!$C$16:$T$16,0)+MATCH("Bestand",'HB_6-7'!$C$17:$H$17,0)+COLUMN()-24)</f>
        <v>0</v>
      </c>
      <c r="V51" s="97">
        <f>INDEX('HB_6-7'!$C$20:$TV$57,MATCH($A51,'HB_6-7'!$A$20:$A$57,0),MATCH($A$4,'HB_6-7'!$C$14:$TV$14,0)+MATCH(U$12,'HB_6-7'!$C$15:$BD$15,0)+MATCH(U$13,'HB_6-7'!$C$16:$T$16,0)+MATCH("Bestand",'HB_6-7'!$C$17:$H$17,0)+COLUMN()-24)</f>
        <v>0</v>
      </c>
      <c r="W51" s="137" t="str">
        <f>INDEX('HB_6-7'!$C$20:$TV$57,MATCH($A51,'HB_6-7'!$A$20:$A$57,0),MATCH($A$4,'HB_6-7'!$C$14:$TV$14,0)+MATCH(U$12,'HB_6-7'!$C$15:$BD$15,0)+MATCH(U$13,'HB_6-7'!$C$16:$T$16,0)+MATCH("Bestand",'HB_6-7'!$C$17:$H$17,0)+COLUMN()-24)</f>
        <v>X</v>
      </c>
      <c r="X51" s="96">
        <f>INDEX('HB_6-7'!$C$20:$TV$57,MATCH($A51,'HB_6-7'!$A$20:$A$57,0),MATCH($A$4,'HB_6-7'!$C$14:$TV$14,0)+MATCH(U$12,'HB_6-7'!$C$15:$BD$15,0)+MATCH(X$14,'HB_6-7'!$C$16:$T$16,0)+MATCH("Bestand",'HB_6-7'!$C$17:$H$17,0)+COLUMN()-27)</f>
        <v>0</v>
      </c>
      <c r="Y51" s="97">
        <f>INDEX('HB_6-7'!$C$20:$TV$57,MATCH($A51,'HB_6-7'!$A$20:$A$57,0),MATCH($A$4,'HB_6-7'!$C$14:$TV$14,0)+MATCH(U$12,'HB_6-7'!$C$15:$BD$15,0)+MATCH(X$14,'HB_6-7'!$C$16:$T$16,0)+MATCH("Bestand",'HB_6-7'!$C$17:$H$17,0)+COLUMN()-27)</f>
        <v>0</v>
      </c>
      <c r="Z51" s="137" t="str">
        <f>INDEX('HB_6-7'!$C$20:$TV$57,MATCH($A51,'HB_6-7'!$A$20:$A$57,0),MATCH($A$4,'HB_6-7'!$C$14:$TV$14,0)+MATCH(U$12,'HB_6-7'!$C$15:$BD$15,0)+MATCH(X$14,'HB_6-7'!$C$16:$T$16,0)+MATCH("Bestand",'HB_6-7'!$C$17:$H$17,0)+COLUMN()-27)</f>
        <v>X</v>
      </c>
      <c r="AA51" s="96">
        <f>INDEX('HB_6-7'!$C$20:$TV$57,MATCH($A51,'HB_6-7'!$A$20:$A$57,0),MATCH($A$4,'HB_6-7'!$C$14:$TV$14,0)+MATCH(U$12,'HB_6-7'!$C$15:$BD$15,0)+MATCH(AA$14,'HB_6-7'!$C$16:$T$16,0)+MATCH("Bestand",'HB_6-7'!$C$17:$H$17,0)+COLUMN()-30)</f>
        <v>0</v>
      </c>
      <c r="AB51" s="97">
        <f>INDEX('HB_6-7'!$C$20:$TV$57,MATCH($A51,'HB_6-7'!$A$20:$A$57,0),MATCH($A$4,'HB_6-7'!$C$14:$TV$14,0)+MATCH(U$12,'HB_6-7'!$C$15:$BD$15,0)+MATCH(AA$14,'HB_6-7'!$C$16:$T$16,0)+MATCH("Bestand",'HB_6-7'!$C$17:$H$17,0)+COLUMN()-30)</f>
        <v>0</v>
      </c>
      <c r="AC51" s="138" t="str">
        <f>INDEX('HB_6-7'!$C$20:$TV$57,MATCH($A51,'HB_6-7'!$A$20:$A$57,0),MATCH($A$4,'HB_6-7'!$C$14:$TV$14,0)+MATCH(U$12,'HB_6-7'!$C$15:$BD$15,0)+MATCH(AA$14,'HB_6-7'!$C$16:$T$16,0)+MATCH("Bestand",'HB_6-7'!$C$17:$H$17,0)+COLUMN()-30)</f>
        <v>X</v>
      </c>
    </row>
    <row r="52" spans="1:29" ht="15" customHeight="1" x14ac:dyDescent="0.2">
      <c r="A52" s="330" t="s">
        <v>310</v>
      </c>
      <c r="B52" s="397"/>
      <c r="C52" s="97">
        <f>INDEX('HB_6-7'!$C$20:$TV$57,MATCH($A52,'HB_6-7'!$A$20:$A$57,0),MATCH($A$4,'HB_6-7'!$C$14:$TV$14,0)+MATCH(C$11,'HB_6-7'!$C$15:$BD$15,0)+MATCH(C$13,'HB_6-7'!$C$16:$T$16,0)+MATCH("Bestand",'HB_6-7'!$C$17:$H$17,0)+COLUMN()-6)</f>
        <v>308</v>
      </c>
      <c r="D52" s="97">
        <f>INDEX('HB_6-7'!$C$20:$TV$57,MATCH($A52,'HB_6-7'!$A$20:$A$57,0),MATCH($A$4,'HB_6-7'!$C$14:$TV$14,0)+MATCH(C$11,'HB_6-7'!$C$15:$BD$15,0)+MATCH(C$13,'HB_6-7'!$C$16:$T$16,0)+MATCH("Bestand",'HB_6-7'!$C$17:$H$17,0)+COLUMN()-6)</f>
        <v>315.25</v>
      </c>
      <c r="E52" s="137">
        <f>INDEX('HB_6-7'!$C$20:$TV$57,MATCH($A52,'HB_6-7'!$A$20:$A$57,0),MATCH($A$4,'HB_6-7'!$C$14:$TV$14,0)+MATCH(C$11,'HB_6-7'!$C$15:$BD$15,0)+MATCH(C$13,'HB_6-7'!$C$16:$T$16,0)+MATCH("Bestand",'HB_6-7'!$C$17:$H$17,0)+COLUMN()-6)</f>
        <v>2.7430744160782181</v>
      </c>
      <c r="F52" s="96">
        <f>INDEX('HB_6-7'!$C$20:$TV$57,MATCH($A52,'HB_6-7'!$A$20:$A$57,0),MATCH($A$4,'HB_6-7'!$C$14:$TV$14,0)+MATCH(C$11,'HB_6-7'!$C$15:$BD$15,0)+MATCH(F$14,'HB_6-7'!$C$16:$T$16,0)+MATCH("Bestand",'HB_6-7'!$C$17:$H$17,0)+COLUMN()-9)</f>
        <v>199</v>
      </c>
      <c r="G52" s="97">
        <f>INDEX('HB_6-7'!$C$20:$TV$57,MATCH($A52,'HB_6-7'!$A$20:$A$57,0),MATCH($A$4,'HB_6-7'!$C$14:$TV$14,0)+MATCH(C$11,'HB_6-7'!$C$15:$BD$15,0)+MATCH(F$14,'HB_6-7'!$C$16:$T$16,0)+MATCH("Bestand",'HB_6-7'!$C$17:$H$17,0)+COLUMN()-9)</f>
        <v>197.75</v>
      </c>
      <c r="H52" s="137">
        <f>INDEX('HB_6-7'!$C$20:$TV$57,MATCH($A52,'HB_6-7'!$A$20:$A$57,0),MATCH($A$4,'HB_6-7'!$C$14:$TV$14,0)+MATCH(C$11,'HB_6-7'!$C$15:$BD$15,0)+MATCH(F$14,'HB_6-7'!$C$16:$T$16,0)+MATCH("Bestand",'HB_6-7'!$C$17:$H$17,0)+COLUMN()-9)</f>
        <v>5.7015590200445434</v>
      </c>
      <c r="I52" s="96">
        <f>INDEX('HB_6-7'!$C$20:$TV$57,MATCH($A52,'HB_6-7'!$A$20:$A$57,0),MATCH($A$4,'HB_6-7'!$C$14:$TV$14,0)+MATCH(C$11,'HB_6-7'!$C$15:$BD$15,0)+MATCH(I$14,'HB_6-7'!$C$16:$T$16,0)+MATCH("Bestand",'HB_6-7'!$C$17:$H$17,0)+COLUMN()-12)</f>
        <v>109</v>
      </c>
      <c r="J52" s="97">
        <f>INDEX('HB_6-7'!$C$20:$TV$57,MATCH($A52,'HB_6-7'!$A$20:$A$57,0),MATCH($A$4,'HB_6-7'!$C$14:$TV$14,0)+MATCH(C$11,'HB_6-7'!$C$15:$BD$15,0)+MATCH(I$14,'HB_6-7'!$C$16:$T$16,0)+MATCH("Bestand",'HB_6-7'!$C$17:$H$17,0)+COLUMN()-12)</f>
        <v>117.5</v>
      </c>
      <c r="K52" s="231">
        <f>INDEX('HB_6-7'!$C$20:$TV$57,MATCH($A52,'HB_6-7'!$A$20:$A$57,0),MATCH($A$4,'HB_6-7'!$C$14:$TV$14,0)+MATCH(C$11,'HB_6-7'!$C$15:$BD$15,0)+MATCH(I$14,'HB_6-7'!$C$16:$T$16,0)+MATCH("Bestand",'HB_6-7'!$C$17:$H$17,0)+COLUMN()-12)</f>
        <v>-1.8789144050104383</v>
      </c>
      <c r="L52" s="232">
        <f>INDEX('HB_6-7'!$C$20:$TV$57,MATCH($A52,'HB_6-7'!$A$20:$A$57,0),MATCH($A$4,'HB_6-7'!$C$14:$TV$14,0)+MATCH(L$12,'HB_6-7'!$C$15:$BD$15,0)+MATCH(L$13,'HB_6-7'!$C$16:$T$16,0)+MATCH("Bestand",'HB_6-7'!$C$17:$H$17,0)+COLUMN()-15)</f>
        <v>308</v>
      </c>
      <c r="M52" s="97">
        <f>INDEX('HB_6-7'!$C$20:$TV$57,MATCH($A52,'HB_6-7'!$A$20:$A$57,0),MATCH($A$4,'HB_6-7'!$C$14:$TV$14,0)+MATCH(L$12,'HB_6-7'!$C$15:$BD$15,0)+MATCH(L$13,'HB_6-7'!$C$16:$T$16,0)+MATCH("Bestand",'HB_6-7'!$C$17:$H$17,0)+COLUMN()-15)</f>
        <v>315.25</v>
      </c>
      <c r="N52" s="137">
        <f>INDEX('HB_6-7'!$C$20:$TV$57,MATCH($A52,'HB_6-7'!$A$20:$A$57,0),MATCH($A$4,'HB_6-7'!$C$14:$TV$14,0)+MATCH(L$12,'HB_6-7'!$C$15:$BD$15,0)+MATCH(L$13,'HB_6-7'!$C$16:$T$16,0)+MATCH("Bestand",'HB_6-7'!$C$17:$H$17,0)+COLUMN()-15)</f>
        <v>2.7430744160782181</v>
      </c>
      <c r="O52" s="96">
        <f>INDEX('HB_6-7'!$C$20:$TV$57,MATCH($A52,'HB_6-7'!$A$20:$A$57,0),MATCH($A$4,'HB_6-7'!$C$14:$TV$14,0)+MATCH(L$12,'HB_6-7'!$C$15:$BD$15,0)+MATCH(O$14,'HB_6-7'!$C$16:$T$16,0)+MATCH("Bestand",'HB_6-7'!$C$17:$H$17,0)+COLUMN()-18)</f>
        <v>199</v>
      </c>
      <c r="P52" s="97">
        <f>INDEX('HB_6-7'!$C$20:$TV$57,MATCH($A52,'HB_6-7'!$A$20:$A$57,0),MATCH($A$4,'HB_6-7'!$C$14:$TV$14,0)+MATCH(L$12,'HB_6-7'!$C$15:$BD$15,0)+MATCH(O$14,'HB_6-7'!$C$16:$T$16,0)+MATCH("Bestand",'HB_6-7'!$C$17:$H$17,0)+COLUMN()-18)</f>
        <v>197.75</v>
      </c>
      <c r="Q52" s="137">
        <f>INDEX('HB_6-7'!$C$20:$TV$57,MATCH($A52,'HB_6-7'!$A$20:$A$57,0),MATCH($A$4,'HB_6-7'!$C$14:$TV$14,0)+MATCH(L$12,'HB_6-7'!$C$15:$BD$15,0)+MATCH(O$14,'HB_6-7'!$C$16:$T$16,0)+MATCH("Bestand",'HB_6-7'!$C$17:$H$17,0)+COLUMN()-18)</f>
        <v>5.7015590200445434</v>
      </c>
      <c r="R52" s="96">
        <f>INDEX('HB_6-7'!$C$20:$TV$57,MATCH($A52,'HB_6-7'!$A$20:$A$57,0),MATCH($A$4,'HB_6-7'!$C$14:$TV$14,0)+MATCH(L$12,'HB_6-7'!$C$15:$BD$15,0)+MATCH(R$14,'HB_6-7'!$C$16:$T$16,0)+MATCH("Bestand",'HB_6-7'!$C$17:$H$17,0)+COLUMN()-21)</f>
        <v>109</v>
      </c>
      <c r="S52" s="97">
        <f>INDEX('HB_6-7'!$C$20:$TV$57,MATCH($A52,'HB_6-7'!$A$20:$A$57,0),MATCH($A$4,'HB_6-7'!$C$14:$TV$14,0)+MATCH(L$12,'HB_6-7'!$C$15:$BD$15,0)+MATCH(R$14,'HB_6-7'!$C$16:$T$16,0)+MATCH("Bestand",'HB_6-7'!$C$17:$H$17,0)+COLUMN()-21)</f>
        <v>117.5</v>
      </c>
      <c r="T52" s="231">
        <f>INDEX('HB_6-7'!$C$20:$TV$57,MATCH($A52,'HB_6-7'!$A$20:$A$57,0),MATCH($A$4,'HB_6-7'!$C$14:$TV$14,0)+MATCH(L$12,'HB_6-7'!$C$15:$BD$15,0)+MATCH(R$14,'HB_6-7'!$C$16:$T$16,0)+MATCH("Bestand",'HB_6-7'!$C$17:$H$17,0)+COLUMN()-21)</f>
        <v>-1.8789144050104383</v>
      </c>
      <c r="U52" s="232">
        <f>INDEX('HB_6-7'!$C$20:$TV$57,MATCH($A52,'HB_6-7'!$A$20:$A$57,0),MATCH($A$4,'HB_6-7'!$C$14:$TV$14,0)+MATCH(U$12,'HB_6-7'!$C$15:$BD$15,0)+MATCH(U$13,'HB_6-7'!$C$16:$T$16,0)+MATCH("Bestand",'HB_6-7'!$C$17:$H$17,0)+COLUMN()-24)</f>
        <v>0</v>
      </c>
      <c r="V52" s="97">
        <f>INDEX('HB_6-7'!$C$20:$TV$57,MATCH($A52,'HB_6-7'!$A$20:$A$57,0),MATCH($A$4,'HB_6-7'!$C$14:$TV$14,0)+MATCH(U$12,'HB_6-7'!$C$15:$BD$15,0)+MATCH(U$13,'HB_6-7'!$C$16:$T$16,0)+MATCH("Bestand",'HB_6-7'!$C$17:$H$17,0)+COLUMN()-24)</f>
        <v>0</v>
      </c>
      <c r="W52" s="137" t="str">
        <f>INDEX('HB_6-7'!$C$20:$TV$57,MATCH($A52,'HB_6-7'!$A$20:$A$57,0),MATCH($A$4,'HB_6-7'!$C$14:$TV$14,0)+MATCH(U$12,'HB_6-7'!$C$15:$BD$15,0)+MATCH(U$13,'HB_6-7'!$C$16:$T$16,0)+MATCH("Bestand",'HB_6-7'!$C$17:$H$17,0)+COLUMN()-24)</f>
        <v>X</v>
      </c>
      <c r="X52" s="96">
        <f>INDEX('HB_6-7'!$C$20:$TV$57,MATCH($A52,'HB_6-7'!$A$20:$A$57,0),MATCH($A$4,'HB_6-7'!$C$14:$TV$14,0)+MATCH(U$12,'HB_6-7'!$C$15:$BD$15,0)+MATCH(X$14,'HB_6-7'!$C$16:$T$16,0)+MATCH("Bestand",'HB_6-7'!$C$17:$H$17,0)+COLUMN()-27)</f>
        <v>0</v>
      </c>
      <c r="Y52" s="97">
        <f>INDEX('HB_6-7'!$C$20:$TV$57,MATCH($A52,'HB_6-7'!$A$20:$A$57,0),MATCH($A$4,'HB_6-7'!$C$14:$TV$14,0)+MATCH(U$12,'HB_6-7'!$C$15:$BD$15,0)+MATCH(X$14,'HB_6-7'!$C$16:$T$16,0)+MATCH("Bestand",'HB_6-7'!$C$17:$H$17,0)+COLUMN()-27)</f>
        <v>0</v>
      </c>
      <c r="Z52" s="137" t="str">
        <f>INDEX('HB_6-7'!$C$20:$TV$57,MATCH($A52,'HB_6-7'!$A$20:$A$57,0),MATCH($A$4,'HB_6-7'!$C$14:$TV$14,0)+MATCH(U$12,'HB_6-7'!$C$15:$BD$15,0)+MATCH(X$14,'HB_6-7'!$C$16:$T$16,0)+MATCH("Bestand",'HB_6-7'!$C$17:$H$17,0)+COLUMN()-27)</f>
        <v>X</v>
      </c>
      <c r="AA52" s="96">
        <f>INDEX('HB_6-7'!$C$20:$TV$57,MATCH($A52,'HB_6-7'!$A$20:$A$57,0),MATCH($A$4,'HB_6-7'!$C$14:$TV$14,0)+MATCH(U$12,'HB_6-7'!$C$15:$BD$15,0)+MATCH(AA$14,'HB_6-7'!$C$16:$T$16,0)+MATCH("Bestand",'HB_6-7'!$C$17:$H$17,0)+COLUMN()-30)</f>
        <v>0</v>
      </c>
      <c r="AB52" s="97">
        <f>INDEX('HB_6-7'!$C$20:$TV$57,MATCH($A52,'HB_6-7'!$A$20:$A$57,0),MATCH($A$4,'HB_6-7'!$C$14:$TV$14,0)+MATCH(U$12,'HB_6-7'!$C$15:$BD$15,0)+MATCH(AA$14,'HB_6-7'!$C$16:$T$16,0)+MATCH("Bestand",'HB_6-7'!$C$17:$H$17,0)+COLUMN()-30)</f>
        <v>0</v>
      </c>
      <c r="AC52" s="138" t="str">
        <f>INDEX('HB_6-7'!$C$20:$TV$57,MATCH($A52,'HB_6-7'!$A$20:$A$57,0),MATCH($A$4,'HB_6-7'!$C$14:$TV$14,0)+MATCH(U$12,'HB_6-7'!$C$15:$BD$15,0)+MATCH(AA$14,'HB_6-7'!$C$16:$T$16,0)+MATCH("Bestand",'HB_6-7'!$C$17:$H$17,0)+COLUMN()-30)</f>
        <v>X</v>
      </c>
    </row>
    <row r="53" spans="1:29" ht="15" customHeight="1" x14ac:dyDescent="0.2">
      <c r="A53" s="327" t="s">
        <v>309</v>
      </c>
      <c r="B53" s="393"/>
      <c r="C53" s="97">
        <f>INDEX('HB_6-7'!$C$20:$TV$57,MATCH($A53,'HB_6-7'!$A$20:$A$57,0),MATCH($A$4,'HB_6-7'!$C$14:$TV$14,0)+MATCH(C$11,'HB_6-7'!$C$15:$BD$15,0)+MATCH(C$13,'HB_6-7'!$C$16:$T$16,0)+MATCH("Bestand",'HB_6-7'!$C$17:$H$17,0)+COLUMN()-6)</f>
        <v>63</v>
      </c>
      <c r="D53" s="97">
        <f>INDEX('HB_6-7'!$C$20:$TV$57,MATCH($A53,'HB_6-7'!$A$20:$A$57,0),MATCH($A$4,'HB_6-7'!$C$14:$TV$14,0)+MATCH(C$11,'HB_6-7'!$C$15:$BD$15,0)+MATCH(C$13,'HB_6-7'!$C$16:$T$16,0)+MATCH("Bestand",'HB_6-7'!$C$17:$H$17,0)+COLUMN()-6)</f>
        <v>56.75</v>
      </c>
      <c r="E53" s="137">
        <f>INDEX('HB_6-7'!$C$20:$TV$57,MATCH($A53,'HB_6-7'!$A$20:$A$57,0),MATCH($A$4,'HB_6-7'!$C$14:$TV$14,0)+MATCH(C$11,'HB_6-7'!$C$15:$BD$15,0)+MATCH(C$13,'HB_6-7'!$C$16:$T$16,0)+MATCH("Bestand",'HB_6-7'!$C$17:$H$17,0)+COLUMN()-6)</f>
        <v>34.851485148514847</v>
      </c>
      <c r="F53" s="96" t="str">
        <f>INDEX('HB_6-7'!$C$20:$TV$57,MATCH($A53,'HB_6-7'!$A$20:$A$57,0),MATCH($A$4,'HB_6-7'!$C$14:$TV$14,0)+MATCH(C$11,'HB_6-7'!$C$15:$BD$15,0)+MATCH(F$14,'HB_6-7'!$C$16:$T$16,0)+MATCH("Bestand",'HB_6-7'!$C$17:$H$17,0)+COLUMN()-9)</f>
        <v>*</v>
      </c>
      <c r="G53" s="97">
        <f>INDEX('HB_6-7'!$C$20:$TV$57,MATCH($A53,'HB_6-7'!$A$20:$A$57,0),MATCH($A$4,'HB_6-7'!$C$14:$TV$14,0)+MATCH(C$11,'HB_6-7'!$C$15:$BD$15,0)+MATCH(F$14,'HB_6-7'!$C$16:$T$16,0)+MATCH("Bestand",'HB_6-7'!$C$17:$H$17,0)+COLUMN()-9)</f>
        <v>54.25</v>
      </c>
      <c r="H53" s="137">
        <f>INDEX('HB_6-7'!$C$20:$TV$57,MATCH($A53,'HB_6-7'!$A$20:$A$57,0),MATCH($A$4,'HB_6-7'!$C$14:$TV$14,0)+MATCH(C$11,'HB_6-7'!$C$15:$BD$15,0)+MATCH(F$14,'HB_6-7'!$C$16:$T$16,0)+MATCH("Bestand",'HB_6-7'!$C$17:$H$17,0)+COLUMN()-9)</f>
        <v>45.3125</v>
      </c>
      <c r="I53" s="96" t="str">
        <f>INDEX('HB_6-7'!$C$20:$TV$57,MATCH($A53,'HB_6-7'!$A$20:$A$57,0),MATCH($A$4,'HB_6-7'!$C$14:$TV$14,0)+MATCH(C$11,'HB_6-7'!$C$15:$BD$15,0)+MATCH(I$14,'HB_6-7'!$C$16:$T$16,0)+MATCH("Bestand",'HB_6-7'!$C$17:$H$17,0)+COLUMN()-12)</f>
        <v>*</v>
      </c>
      <c r="J53" s="97">
        <f>INDEX('HB_6-7'!$C$20:$TV$57,MATCH($A53,'HB_6-7'!$A$20:$A$57,0),MATCH($A$4,'HB_6-7'!$C$14:$TV$14,0)+MATCH(C$11,'HB_6-7'!$C$15:$BD$15,0)+MATCH(I$14,'HB_6-7'!$C$16:$T$16,0)+MATCH("Bestand",'HB_6-7'!$C$17:$H$17,0)+COLUMN()-12)</f>
        <v>2.5</v>
      </c>
      <c r="K53" s="231">
        <f>INDEX('HB_6-7'!$C$20:$TV$57,MATCH($A53,'HB_6-7'!$A$20:$A$57,0),MATCH($A$4,'HB_6-7'!$C$14:$TV$14,0)+MATCH(C$11,'HB_6-7'!$C$15:$BD$15,0)+MATCH(I$14,'HB_6-7'!$C$16:$T$16,0)+MATCH("Bestand",'HB_6-7'!$C$17:$H$17,0)+COLUMN()-12)</f>
        <v>-47.368421052631575</v>
      </c>
      <c r="L53" s="232">
        <f>INDEX('HB_6-7'!$C$20:$TV$57,MATCH($A53,'HB_6-7'!$A$20:$A$57,0),MATCH($A$4,'HB_6-7'!$C$14:$TV$14,0)+MATCH(L$12,'HB_6-7'!$C$15:$BD$15,0)+MATCH(L$13,'HB_6-7'!$C$16:$T$16,0)+MATCH("Bestand",'HB_6-7'!$C$17:$H$17,0)+COLUMN()-15)</f>
        <v>63</v>
      </c>
      <c r="M53" s="97">
        <f>INDEX('HB_6-7'!$C$20:$TV$57,MATCH($A53,'HB_6-7'!$A$20:$A$57,0),MATCH($A$4,'HB_6-7'!$C$14:$TV$14,0)+MATCH(L$12,'HB_6-7'!$C$15:$BD$15,0)+MATCH(L$13,'HB_6-7'!$C$16:$T$16,0)+MATCH("Bestand",'HB_6-7'!$C$17:$H$17,0)+COLUMN()-15)</f>
        <v>56.75</v>
      </c>
      <c r="N53" s="137">
        <f>INDEX('HB_6-7'!$C$20:$TV$57,MATCH($A53,'HB_6-7'!$A$20:$A$57,0),MATCH($A$4,'HB_6-7'!$C$14:$TV$14,0)+MATCH(L$12,'HB_6-7'!$C$15:$BD$15,0)+MATCH(L$13,'HB_6-7'!$C$16:$T$16,0)+MATCH("Bestand",'HB_6-7'!$C$17:$H$17,0)+COLUMN()-15)</f>
        <v>34.851485148514847</v>
      </c>
      <c r="O53" s="96" t="str">
        <f>INDEX('HB_6-7'!$C$20:$TV$57,MATCH($A53,'HB_6-7'!$A$20:$A$57,0),MATCH($A$4,'HB_6-7'!$C$14:$TV$14,0)+MATCH(L$12,'HB_6-7'!$C$15:$BD$15,0)+MATCH(O$14,'HB_6-7'!$C$16:$T$16,0)+MATCH("Bestand",'HB_6-7'!$C$17:$H$17,0)+COLUMN()-18)</f>
        <v>*</v>
      </c>
      <c r="P53" s="97">
        <f>INDEX('HB_6-7'!$C$20:$TV$57,MATCH($A53,'HB_6-7'!$A$20:$A$57,0),MATCH($A$4,'HB_6-7'!$C$14:$TV$14,0)+MATCH(L$12,'HB_6-7'!$C$15:$BD$15,0)+MATCH(O$14,'HB_6-7'!$C$16:$T$16,0)+MATCH("Bestand",'HB_6-7'!$C$17:$H$17,0)+COLUMN()-18)</f>
        <v>54.25</v>
      </c>
      <c r="Q53" s="137">
        <f>INDEX('HB_6-7'!$C$20:$TV$57,MATCH($A53,'HB_6-7'!$A$20:$A$57,0),MATCH($A$4,'HB_6-7'!$C$14:$TV$14,0)+MATCH(L$12,'HB_6-7'!$C$15:$BD$15,0)+MATCH(O$14,'HB_6-7'!$C$16:$T$16,0)+MATCH("Bestand",'HB_6-7'!$C$17:$H$17,0)+COLUMN()-18)</f>
        <v>45.3125</v>
      </c>
      <c r="R53" s="96" t="str">
        <f>INDEX('HB_6-7'!$C$20:$TV$57,MATCH($A53,'HB_6-7'!$A$20:$A$57,0),MATCH($A$4,'HB_6-7'!$C$14:$TV$14,0)+MATCH(L$12,'HB_6-7'!$C$15:$BD$15,0)+MATCH(R$14,'HB_6-7'!$C$16:$T$16,0)+MATCH("Bestand",'HB_6-7'!$C$17:$H$17,0)+COLUMN()-21)</f>
        <v>*</v>
      </c>
      <c r="S53" s="97">
        <f>INDEX('HB_6-7'!$C$20:$TV$57,MATCH($A53,'HB_6-7'!$A$20:$A$57,0),MATCH($A$4,'HB_6-7'!$C$14:$TV$14,0)+MATCH(L$12,'HB_6-7'!$C$15:$BD$15,0)+MATCH(R$14,'HB_6-7'!$C$16:$T$16,0)+MATCH("Bestand",'HB_6-7'!$C$17:$H$17,0)+COLUMN()-21)</f>
        <v>2.5</v>
      </c>
      <c r="T53" s="231">
        <f>INDEX('HB_6-7'!$C$20:$TV$57,MATCH($A53,'HB_6-7'!$A$20:$A$57,0),MATCH($A$4,'HB_6-7'!$C$14:$TV$14,0)+MATCH(L$12,'HB_6-7'!$C$15:$BD$15,0)+MATCH(R$14,'HB_6-7'!$C$16:$T$16,0)+MATCH("Bestand",'HB_6-7'!$C$17:$H$17,0)+COLUMN()-21)</f>
        <v>-47.368421052631575</v>
      </c>
      <c r="U53" s="232">
        <f>INDEX('HB_6-7'!$C$20:$TV$57,MATCH($A53,'HB_6-7'!$A$20:$A$57,0),MATCH($A$4,'HB_6-7'!$C$14:$TV$14,0)+MATCH(U$12,'HB_6-7'!$C$15:$BD$15,0)+MATCH(U$13,'HB_6-7'!$C$16:$T$16,0)+MATCH("Bestand",'HB_6-7'!$C$17:$H$17,0)+COLUMN()-24)</f>
        <v>0</v>
      </c>
      <c r="V53" s="97">
        <f>INDEX('HB_6-7'!$C$20:$TV$57,MATCH($A53,'HB_6-7'!$A$20:$A$57,0),MATCH($A$4,'HB_6-7'!$C$14:$TV$14,0)+MATCH(U$12,'HB_6-7'!$C$15:$BD$15,0)+MATCH(U$13,'HB_6-7'!$C$16:$T$16,0)+MATCH("Bestand",'HB_6-7'!$C$17:$H$17,0)+COLUMN()-24)</f>
        <v>0</v>
      </c>
      <c r="W53" s="137" t="str">
        <f>INDEX('HB_6-7'!$C$20:$TV$57,MATCH($A53,'HB_6-7'!$A$20:$A$57,0),MATCH($A$4,'HB_6-7'!$C$14:$TV$14,0)+MATCH(U$12,'HB_6-7'!$C$15:$BD$15,0)+MATCH(U$13,'HB_6-7'!$C$16:$T$16,0)+MATCH("Bestand",'HB_6-7'!$C$17:$H$17,0)+COLUMN()-24)</f>
        <v>X</v>
      </c>
      <c r="X53" s="96">
        <f>INDEX('HB_6-7'!$C$20:$TV$57,MATCH($A53,'HB_6-7'!$A$20:$A$57,0),MATCH($A$4,'HB_6-7'!$C$14:$TV$14,0)+MATCH(U$12,'HB_6-7'!$C$15:$BD$15,0)+MATCH(X$14,'HB_6-7'!$C$16:$T$16,0)+MATCH("Bestand",'HB_6-7'!$C$17:$H$17,0)+COLUMN()-27)</f>
        <v>0</v>
      </c>
      <c r="Y53" s="97">
        <f>INDEX('HB_6-7'!$C$20:$TV$57,MATCH($A53,'HB_6-7'!$A$20:$A$57,0),MATCH($A$4,'HB_6-7'!$C$14:$TV$14,0)+MATCH(U$12,'HB_6-7'!$C$15:$BD$15,0)+MATCH(X$14,'HB_6-7'!$C$16:$T$16,0)+MATCH("Bestand",'HB_6-7'!$C$17:$H$17,0)+COLUMN()-27)</f>
        <v>0</v>
      </c>
      <c r="Z53" s="137" t="str">
        <f>INDEX('HB_6-7'!$C$20:$TV$57,MATCH($A53,'HB_6-7'!$A$20:$A$57,0),MATCH($A$4,'HB_6-7'!$C$14:$TV$14,0)+MATCH(U$12,'HB_6-7'!$C$15:$BD$15,0)+MATCH(X$14,'HB_6-7'!$C$16:$T$16,0)+MATCH("Bestand",'HB_6-7'!$C$17:$H$17,0)+COLUMN()-27)</f>
        <v>X</v>
      </c>
      <c r="AA53" s="96">
        <f>INDEX('HB_6-7'!$C$20:$TV$57,MATCH($A53,'HB_6-7'!$A$20:$A$57,0),MATCH($A$4,'HB_6-7'!$C$14:$TV$14,0)+MATCH(U$12,'HB_6-7'!$C$15:$BD$15,0)+MATCH(AA$14,'HB_6-7'!$C$16:$T$16,0)+MATCH("Bestand",'HB_6-7'!$C$17:$H$17,0)+COLUMN()-30)</f>
        <v>0</v>
      </c>
      <c r="AB53" s="97">
        <f>INDEX('HB_6-7'!$C$20:$TV$57,MATCH($A53,'HB_6-7'!$A$20:$A$57,0),MATCH($A$4,'HB_6-7'!$C$14:$TV$14,0)+MATCH(U$12,'HB_6-7'!$C$15:$BD$15,0)+MATCH(AA$14,'HB_6-7'!$C$16:$T$16,0)+MATCH("Bestand",'HB_6-7'!$C$17:$H$17,0)+COLUMN()-30)</f>
        <v>0</v>
      </c>
      <c r="AC53" s="138" t="str">
        <f>INDEX('HB_6-7'!$C$20:$TV$57,MATCH($A53,'HB_6-7'!$A$20:$A$57,0),MATCH($A$4,'HB_6-7'!$C$14:$TV$14,0)+MATCH(U$12,'HB_6-7'!$C$15:$BD$15,0)+MATCH(AA$14,'HB_6-7'!$C$16:$T$16,0)+MATCH("Bestand",'HB_6-7'!$C$17:$H$17,0)+COLUMN()-30)</f>
        <v>X</v>
      </c>
    </row>
    <row r="54" spans="1:29" ht="15" customHeight="1" x14ac:dyDescent="0.2">
      <c r="A54" s="398" t="s">
        <v>48</v>
      </c>
      <c r="B54" s="399"/>
      <c r="C54" s="369">
        <f>INDEX('HB_6-7'!$C$20:$TV$57,MATCH($A54,'HB_6-7'!$A$20:$A$57,0),MATCH($A$4,'HB_6-7'!$C$14:$TV$14,0)+MATCH(C$11,'HB_6-7'!$C$15:$BD$15,0)+MATCH(C$13,'HB_6-7'!$C$16:$T$16,0)+MATCH("Bestand",'HB_6-7'!$C$17:$H$17,0)+COLUMN()-6)</f>
        <v>3594</v>
      </c>
      <c r="D54" s="369">
        <f>INDEX('HB_6-7'!$C$20:$TV$57,MATCH($A54,'HB_6-7'!$A$20:$A$57,0),MATCH($A$4,'HB_6-7'!$C$14:$TV$14,0)+MATCH(C$11,'HB_6-7'!$C$15:$BD$15,0)+MATCH(C$13,'HB_6-7'!$C$16:$T$16,0)+MATCH("Bestand",'HB_6-7'!$C$17:$H$17,0)+COLUMN()-6)</f>
        <v>3543.5833333333335</v>
      </c>
      <c r="E54" s="372">
        <f>INDEX('HB_6-7'!$C$20:$TV$57,MATCH($A54,'HB_6-7'!$A$20:$A$57,0),MATCH($A$4,'HB_6-7'!$C$14:$TV$14,0)+MATCH(C$11,'HB_6-7'!$C$15:$BD$15,0)+MATCH(C$13,'HB_6-7'!$C$16:$T$16,0)+MATCH("Bestand",'HB_6-7'!$C$17:$H$17,0)+COLUMN()-6)</f>
        <v>1.6226938151228374</v>
      </c>
      <c r="F54" s="371">
        <f>INDEX('HB_6-7'!$C$20:$TV$57,MATCH($A54,'HB_6-7'!$A$20:$A$57,0),MATCH($A$4,'HB_6-7'!$C$14:$TV$14,0)+MATCH(C$11,'HB_6-7'!$C$15:$BD$15,0)+MATCH(F$14,'HB_6-7'!$C$16:$T$16,0)+MATCH("Bestand",'HB_6-7'!$C$17:$H$17,0)+COLUMN()-9)</f>
        <v>2829</v>
      </c>
      <c r="G54" s="369">
        <f>INDEX('HB_6-7'!$C$20:$TV$57,MATCH($A54,'HB_6-7'!$A$20:$A$57,0),MATCH($A$4,'HB_6-7'!$C$14:$TV$14,0)+MATCH(C$11,'HB_6-7'!$C$15:$BD$15,0)+MATCH(F$14,'HB_6-7'!$C$16:$T$16,0)+MATCH("Bestand",'HB_6-7'!$C$17:$H$17,0)+COLUMN()-9)</f>
        <v>2803.4166666666665</v>
      </c>
      <c r="H54" s="372">
        <f>INDEX('HB_6-7'!$C$20:$TV$57,MATCH($A54,'HB_6-7'!$A$20:$A$57,0),MATCH($A$4,'HB_6-7'!$C$14:$TV$14,0)+MATCH(C$11,'HB_6-7'!$C$15:$BD$15,0)+MATCH(F$14,'HB_6-7'!$C$16:$T$16,0)+MATCH("Bestand",'HB_6-7'!$C$17:$H$17,0)+COLUMN()-9)</f>
        <v>3.304160908951328</v>
      </c>
      <c r="I54" s="371">
        <f>INDEX('HB_6-7'!$C$20:$TV$57,MATCH($A54,'HB_6-7'!$A$20:$A$57,0),MATCH($A$4,'HB_6-7'!$C$14:$TV$14,0)+MATCH(C$11,'HB_6-7'!$C$15:$BD$15,0)+MATCH(I$14,'HB_6-7'!$C$16:$T$16,0)+MATCH("Bestand",'HB_6-7'!$C$17:$H$17,0)+COLUMN()-12)</f>
        <v>765</v>
      </c>
      <c r="J54" s="369">
        <f>INDEX('HB_6-7'!$C$20:$TV$57,MATCH($A54,'HB_6-7'!$A$20:$A$57,0),MATCH($A$4,'HB_6-7'!$C$14:$TV$14,0)+MATCH(C$11,'HB_6-7'!$C$15:$BD$15,0)+MATCH(I$14,'HB_6-7'!$C$16:$T$16,0)+MATCH("Bestand",'HB_6-7'!$C$17:$H$17,0)+COLUMN()-12)</f>
        <v>740.16666666666663</v>
      </c>
      <c r="K54" s="376">
        <f>INDEX('HB_6-7'!$C$20:$TV$57,MATCH($A54,'HB_6-7'!$A$20:$A$57,0),MATCH($A$4,'HB_6-7'!$C$14:$TV$14,0)+MATCH(C$11,'HB_6-7'!$C$15:$BD$15,0)+MATCH(I$14,'HB_6-7'!$C$16:$T$16,0)+MATCH("Bestand",'HB_6-7'!$C$17:$H$17,0)+COLUMN()-12)</f>
        <v>-4.2784782842978775</v>
      </c>
      <c r="L54" s="377">
        <f>INDEX('HB_6-7'!$C$20:$TV$57,MATCH($A54,'HB_6-7'!$A$20:$A$57,0),MATCH($A$4,'HB_6-7'!$C$14:$TV$14,0)+MATCH(L$12,'HB_6-7'!$C$15:$BD$15,0)+MATCH(L$13,'HB_6-7'!$C$16:$T$16,0)+MATCH("Bestand",'HB_6-7'!$C$17:$H$17,0)+COLUMN()-15)</f>
        <v>3594</v>
      </c>
      <c r="M54" s="369">
        <f>INDEX('HB_6-7'!$C$20:$TV$57,MATCH($A54,'HB_6-7'!$A$20:$A$57,0),MATCH($A$4,'HB_6-7'!$C$14:$TV$14,0)+MATCH(L$12,'HB_6-7'!$C$15:$BD$15,0)+MATCH(L$13,'HB_6-7'!$C$16:$T$16,0)+MATCH("Bestand",'HB_6-7'!$C$17:$H$17,0)+COLUMN()-15)</f>
        <v>3543.5833333333335</v>
      </c>
      <c r="N54" s="372">
        <f>INDEX('HB_6-7'!$C$20:$TV$57,MATCH($A54,'HB_6-7'!$A$20:$A$57,0),MATCH($A$4,'HB_6-7'!$C$14:$TV$14,0)+MATCH(L$12,'HB_6-7'!$C$15:$BD$15,0)+MATCH(L$13,'HB_6-7'!$C$16:$T$16,0)+MATCH("Bestand",'HB_6-7'!$C$17:$H$17,0)+COLUMN()-15)</f>
        <v>1.6226938151228374</v>
      </c>
      <c r="O54" s="371">
        <f>INDEX('HB_6-7'!$C$20:$TV$57,MATCH($A54,'HB_6-7'!$A$20:$A$57,0),MATCH($A$4,'HB_6-7'!$C$14:$TV$14,0)+MATCH(L$12,'HB_6-7'!$C$15:$BD$15,0)+MATCH(O$14,'HB_6-7'!$C$16:$T$16,0)+MATCH("Bestand",'HB_6-7'!$C$17:$H$17,0)+COLUMN()-18)</f>
        <v>2829</v>
      </c>
      <c r="P54" s="369">
        <f>INDEX('HB_6-7'!$C$20:$TV$57,MATCH($A54,'HB_6-7'!$A$20:$A$57,0),MATCH($A$4,'HB_6-7'!$C$14:$TV$14,0)+MATCH(L$12,'HB_6-7'!$C$15:$BD$15,0)+MATCH(O$14,'HB_6-7'!$C$16:$T$16,0)+MATCH("Bestand",'HB_6-7'!$C$17:$H$17,0)+COLUMN()-18)</f>
        <v>2803.4166666666665</v>
      </c>
      <c r="Q54" s="372">
        <f>INDEX('HB_6-7'!$C$20:$TV$57,MATCH($A54,'HB_6-7'!$A$20:$A$57,0),MATCH($A$4,'HB_6-7'!$C$14:$TV$14,0)+MATCH(L$12,'HB_6-7'!$C$15:$BD$15,0)+MATCH(O$14,'HB_6-7'!$C$16:$T$16,0)+MATCH("Bestand",'HB_6-7'!$C$17:$H$17,0)+COLUMN()-18)</f>
        <v>3.304160908951328</v>
      </c>
      <c r="R54" s="371">
        <f>INDEX('HB_6-7'!$C$20:$TV$57,MATCH($A54,'HB_6-7'!$A$20:$A$57,0),MATCH($A$4,'HB_6-7'!$C$14:$TV$14,0)+MATCH(L$12,'HB_6-7'!$C$15:$BD$15,0)+MATCH(R$14,'HB_6-7'!$C$16:$T$16,0)+MATCH("Bestand",'HB_6-7'!$C$17:$H$17,0)+COLUMN()-21)</f>
        <v>765</v>
      </c>
      <c r="S54" s="369">
        <f>INDEX('HB_6-7'!$C$20:$TV$57,MATCH($A54,'HB_6-7'!$A$20:$A$57,0),MATCH($A$4,'HB_6-7'!$C$14:$TV$14,0)+MATCH(L$12,'HB_6-7'!$C$15:$BD$15,0)+MATCH(R$14,'HB_6-7'!$C$16:$T$16,0)+MATCH("Bestand",'HB_6-7'!$C$17:$H$17,0)+COLUMN()-21)</f>
        <v>740.16666666666663</v>
      </c>
      <c r="T54" s="376">
        <f>INDEX('HB_6-7'!$C$20:$TV$57,MATCH($A54,'HB_6-7'!$A$20:$A$57,0),MATCH($A$4,'HB_6-7'!$C$14:$TV$14,0)+MATCH(L$12,'HB_6-7'!$C$15:$BD$15,0)+MATCH(R$14,'HB_6-7'!$C$16:$T$16,0)+MATCH("Bestand",'HB_6-7'!$C$17:$H$17,0)+COLUMN()-21)</f>
        <v>-4.2784782842978775</v>
      </c>
      <c r="U54" s="377">
        <f>INDEX('HB_6-7'!$C$20:$TV$57,MATCH($A54,'HB_6-7'!$A$20:$A$57,0),MATCH($A$4,'HB_6-7'!$C$14:$TV$14,0)+MATCH(U$12,'HB_6-7'!$C$15:$BD$15,0)+MATCH(U$13,'HB_6-7'!$C$16:$T$16,0)+MATCH("Bestand",'HB_6-7'!$C$17:$H$17,0)+COLUMN()-24)</f>
        <v>0</v>
      </c>
      <c r="V54" s="369">
        <f>INDEX('HB_6-7'!$C$20:$TV$57,MATCH($A54,'HB_6-7'!$A$20:$A$57,0),MATCH($A$4,'HB_6-7'!$C$14:$TV$14,0)+MATCH(U$12,'HB_6-7'!$C$15:$BD$15,0)+MATCH(U$13,'HB_6-7'!$C$16:$T$16,0)+MATCH("Bestand",'HB_6-7'!$C$17:$H$17,0)+COLUMN()-24)</f>
        <v>0</v>
      </c>
      <c r="W54" s="372" t="str">
        <f>INDEX('HB_6-7'!$C$20:$TV$57,MATCH($A54,'HB_6-7'!$A$20:$A$57,0),MATCH($A$4,'HB_6-7'!$C$14:$TV$14,0)+MATCH(U$12,'HB_6-7'!$C$15:$BD$15,0)+MATCH(U$13,'HB_6-7'!$C$16:$T$16,0)+MATCH("Bestand",'HB_6-7'!$C$17:$H$17,0)+COLUMN()-24)</f>
        <v>X</v>
      </c>
      <c r="X54" s="371">
        <f>INDEX('HB_6-7'!$C$20:$TV$57,MATCH($A54,'HB_6-7'!$A$20:$A$57,0),MATCH($A$4,'HB_6-7'!$C$14:$TV$14,0)+MATCH(U$12,'HB_6-7'!$C$15:$BD$15,0)+MATCH(X$14,'HB_6-7'!$C$16:$T$16,0)+MATCH("Bestand",'HB_6-7'!$C$17:$H$17,0)+COLUMN()-27)</f>
        <v>0</v>
      </c>
      <c r="Y54" s="369">
        <f>INDEX('HB_6-7'!$C$20:$TV$57,MATCH($A54,'HB_6-7'!$A$20:$A$57,0),MATCH($A$4,'HB_6-7'!$C$14:$TV$14,0)+MATCH(U$12,'HB_6-7'!$C$15:$BD$15,0)+MATCH(X$14,'HB_6-7'!$C$16:$T$16,0)+MATCH("Bestand",'HB_6-7'!$C$17:$H$17,0)+COLUMN()-27)</f>
        <v>0</v>
      </c>
      <c r="Z54" s="372" t="str">
        <f>INDEX('HB_6-7'!$C$20:$TV$57,MATCH($A54,'HB_6-7'!$A$20:$A$57,0),MATCH($A$4,'HB_6-7'!$C$14:$TV$14,0)+MATCH(U$12,'HB_6-7'!$C$15:$BD$15,0)+MATCH(X$14,'HB_6-7'!$C$16:$T$16,0)+MATCH("Bestand",'HB_6-7'!$C$17:$H$17,0)+COLUMN()-27)</f>
        <v>X</v>
      </c>
      <c r="AA54" s="371">
        <f>INDEX('HB_6-7'!$C$20:$TV$57,MATCH($A54,'HB_6-7'!$A$20:$A$57,0),MATCH($A$4,'HB_6-7'!$C$14:$TV$14,0)+MATCH(U$12,'HB_6-7'!$C$15:$BD$15,0)+MATCH(AA$14,'HB_6-7'!$C$16:$T$16,0)+MATCH("Bestand",'HB_6-7'!$C$17:$H$17,0)+COLUMN()-30)</f>
        <v>0</v>
      </c>
      <c r="AB54" s="369">
        <f>INDEX('HB_6-7'!$C$20:$TV$57,MATCH($A54,'HB_6-7'!$A$20:$A$57,0),MATCH($A$4,'HB_6-7'!$C$14:$TV$14,0)+MATCH(U$12,'HB_6-7'!$C$15:$BD$15,0)+MATCH(AA$14,'HB_6-7'!$C$16:$T$16,0)+MATCH("Bestand",'HB_6-7'!$C$17:$H$17,0)+COLUMN()-30)</f>
        <v>0</v>
      </c>
      <c r="AC54" s="373" t="str">
        <f>INDEX('HB_6-7'!$C$20:$TV$57,MATCH($A54,'HB_6-7'!$A$20:$A$57,0),MATCH($A$4,'HB_6-7'!$C$14:$TV$14,0)+MATCH(U$12,'HB_6-7'!$C$15:$BD$15,0)+MATCH(AA$14,'HB_6-7'!$C$16:$T$16,0)+MATCH("Bestand",'HB_6-7'!$C$17:$H$17,0)+COLUMN()-30)</f>
        <v>X</v>
      </c>
    </row>
    <row r="55" spans="1:29" ht="11.25" customHeight="1" x14ac:dyDescent="0.2">
      <c r="A55" s="331" t="str">
        <f>'4 - Zeitreihe'!A42</f>
        <v>Erstellungsdatum: 21.06.2024, Statistik-Service Südost, Auftragsnummer 276651</v>
      </c>
      <c r="B55" s="331"/>
      <c r="C55" s="374"/>
      <c r="D55" s="374"/>
      <c r="E55" s="374"/>
      <c r="F55" s="374"/>
      <c r="G55" s="374"/>
      <c r="H55" s="374"/>
      <c r="I55" s="374"/>
      <c r="J55" s="374"/>
      <c r="K55" s="375"/>
      <c r="L55" s="374"/>
      <c r="M55" s="374"/>
      <c r="N55" s="374"/>
      <c r="O55" s="374"/>
      <c r="P55" s="374"/>
      <c r="Q55" s="374"/>
      <c r="R55" s="374"/>
      <c r="S55" s="374"/>
      <c r="T55" s="374"/>
      <c r="U55" s="374"/>
      <c r="V55" s="374"/>
      <c r="W55" s="374"/>
      <c r="X55" s="374"/>
      <c r="Y55" s="374"/>
      <c r="Z55" s="374"/>
      <c r="AA55" s="374"/>
      <c r="AB55" s="374"/>
      <c r="AC55" s="375" t="s">
        <v>6</v>
      </c>
    </row>
    <row r="57" spans="1:29" ht="11.25" customHeight="1" x14ac:dyDescent="0.2">
      <c r="A57" s="601" t="s">
        <v>276</v>
      </c>
      <c r="B57" s="601"/>
      <c r="C57" s="601"/>
      <c r="D57" s="601"/>
      <c r="E57" s="601"/>
      <c r="F57" s="601"/>
      <c r="G57" s="601"/>
      <c r="H57" s="601"/>
      <c r="I57" s="601"/>
      <c r="J57" s="601"/>
      <c r="K57" s="601"/>
      <c r="L57" s="601"/>
      <c r="M57" s="601"/>
      <c r="N57" s="601"/>
      <c r="O57" s="601"/>
      <c r="P57" s="601"/>
      <c r="Q57" s="601"/>
      <c r="R57" s="601"/>
      <c r="S57" s="601"/>
      <c r="T57" s="601"/>
      <c r="U57" s="601"/>
      <c r="V57" s="601"/>
      <c r="W57" s="601"/>
      <c r="X57" s="601"/>
      <c r="Y57" s="601"/>
      <c r="Z57" s="601"/>
      <c r="AA57" s="601"/>
      <c r="AB57" s="601"/>
      <c r="AC57" s="601"/>
    </row>
    <row r="58" spans="1:29" ht="14.25" customHeight="1" x14ac:dyDescent="0.2">
      <c r="A58" s="253" t="s">
        <v>134</v>
      </c>
      <c r="B58" s="253"/>
      <c r="C58" s="253"/>
    </row>
    <row r="59" spans="1:29" ht="11.25" customHeight="1" x14ac:dyDescent="0.2">
      <c r="A59" s="601" t="s">
        <v>211</v>
      </c>
      <c r="B59" s="601"/>
      <c r="C59" s="601"/>
      <c r="D59" s="601"/>
      <c r="E59" s="601"/>
      <c r="F59" s="601"/>
      <c r="G59" s="601"/>
      <c r="H59" s="601"/>
      <c r="I59" s="601"/>
      <c r="J59" s="601"/>
      <c r="K59" s="601"/>
      <c r="L59" s="601"/>
      <c r="M59" s="601"/>
      <c r="N59" s="601"/>
      <c r="O59" s="601"/>
      <c r="P59" s="601"/>
      <c r="Q59" s="601"/>
      <c r="R59" s="601"/>
      <c r="S59" s="601"/>
      <c r="T59" s="601"/>
      <c r="U59" s="601"/>
      <c r="V59" s="601"/>
      <c r="W59" s="601"/>
      <c r="X59" s="601"/>
      <c r="Y59" s="601"/>
      <c r="Z59" s="601"/>
      <c r="AA59" s="601"/>
      <c r="AB59" s="601"/>
      <c r="AC59" s="601"/>
    </row>
    <row r="60" spans="1:29" ht="14.25" customHeight="1" x14ac:dyDescent="0.2">
      <c r="A60" s="577" t="s">
        <v>380</v>
      </c>
      <c r="B60" s="577"/>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row>
    <row r="61" spans="1:29" x14ac:dyDescent="0.2">
      <c r="A61" s="310" t="s">
        <v>134</v>
      </c>
      <c r="B61" s="310"/>
      <c r="C61" s="310"/>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row>
    <row r="62" spans="1:29" x14ac:dyDescent="0.2">
      <c r="A62" s="602" t="s">
        <v>134</v>
      </c>
      <c r="B62" s="602"/>
      <c r="C62" s="602"/>
      <c r="D62" s="602"/>
      <c r="E62" s="602"/>
      <c r="F62" s="602"/>
      <c r="G62" s="602"/>
      <c r="H62" s="602"/>
      <c r="I62" s="602"/>
      <c r="J62" s="602"/>
      <c r="K62" s="602"/>
      <c r="L62" s="602"/>
      <c r="M62" s="602"/>
      <c r="N62" s="602"/>
      <c r="O62" s="602"/>
      <c r="P62" s="602"/>
      <c r="Q62" s="602"/>
      <c r="R62" s="602"/>
      <c r="S62" s="602"/>
      <c r="T62" s="602"/>
      <c r="U62" s="602"/>
      <c r="V62" s="602"/>
      <c r="W62" s="602"/>
      <c r="X62" s="602"/>
      <c r="Y62" s="602"/>
      <c r="Z62" s="602"/>
      <c r="AA62" s="602"/>
      <c r="AB62" s="602"/>
      <c r="AC62" s="602"/>
    </row>
    <row r="63" spans="1:29" ht="14.25" customHeight="1" x14ac:dyDescent="0.2">
      <c r="A63" s="310"/>
      <c r="B63" s="310"/>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row>
  </sheetData>
  <sheetProtection sheet="1" objects="1" scenarios="1"/>
  <mergeCells count="24">
    <mergeCell ref="A62:AC62"/>
    <mergeCell ref="A60:AC60"/>
    <mergeCell ref="A59:AC59"/>
    <mergeCell ref="A3:K3"/>
    <mergeCell ref="C11:K12"/>
    <mergeCell ref="L11:AC11"/>
    <mergeCell ref="L12:T12"/>
    <mergeCell ref="U12:AC12"/>
    <mergeCell ref="C13:E14"/>
    <mergeCell ref="F13:K13"/>
    <mergeCell ref="L13:N14"/>
    <mergeCell ref="O13:T13"/>
    <mergeCell ref="U13:W14"/>
    <mergeCell ref="X13:AC13"/>
    <mergeCell ref="AA14:AC14"/>
    <mergeCell ref="F14:H14"/>
    <mergeCell ref="A57:AC57"/>
    <mergeCell ref="A9:K9"/>
    <mergeCell ref="A11:B16"/>
    <mergeCell ref="I14:K14"/>
    <mergeCell ref="A8:K8"/>
    <mergeCell ref="O14:Q14"/>
    <mergeCell ref="R14:T14"/>
    <mergeCell ref="X14:Z14"/>
  </mergeCells>
  <hyperlinks>
    <hyperlink ref="A62" r:id="rId1" display="http://statistik.arbeitsagentur.de/Statischer-Content/Statistik-nach-Themen/Arbeitsmarktpolitische-Massnahmen/Generische-Publikationen/Plausibilitaet-XSozial.pdf" xr:uid="{00000000-0004-0000-2300-000000000000}"/>
    <hyperlink ref="A62:AC62" r:id="rId2" display="https://statistik.arbeitsagentur.de/DE/Statischer-Content/Statistiken/Fachstatistiken/Foerderung-und-berufliche-Rehabilitation/Generische-Publikationen/Plausibilitaet-XSozial.pdf?__blob=publicationFile&amp;v=45" xr:uid="{E9ED0A8A-DA6A-4B7D-BAF4-296A8F949B52}"/>
  </hyperlinks>
  <printOptions horizontalCentered="1"/>
  <pageMargins left="0.70866141732283472" right="0.39370078740157483" top="0.39370078740157483" bottom="0.39370078740157483" header="0.51181102362204722" footer="0.51181102362204722"/>
  <pageSetup paperSize="9" scale="55" fitToWidth="0" fitToHeight="0" orientation="landscape" cellComments="asDisplayed" r:id="rId3"/>
  <colBreaks count="2" manualBreakCount="2">
    <brk id="11" max="1048575" man="1"/>
    <brk id="20" max="1048575" man="1"/>
  </colBreaks>
  <drawing r:id="rId4"/>
  <legacyDrawing r:id="rId5"/>
  <controls>
    <mc:AlternateContent xmlns:mc="http://schemas.openxmlformats.org/markup-compatibility/2006">
      <mc:Choice Requires="x14">
        <control shapeId="138241" r:id="rId6" name="ComboBox1">
          <controlPr defaultSize="0" print="0" autoLine="0" linkedCell="A4" listFillRange="HB_Klappfelder!$A$1:$A$9" r:id="rId7">
            <anchor moveWithCells="1">
              <from>
                <xdr:col>0</xdr:col>
                <xdr:colOff>0</xdr:colOff>
                <xdr:row>3</xdr:row>
                <xdr:rowOff>9525</xdr:rowOff>
              </from>
              <to>
                <xdr:col>0</xdr:col>
                <xdr:colOff>2000250</xdr:colOff>
                <xdr:row>4</xdr:row>
                <xdr:rowOff>28575</xdr:rowOff>
              </to>
            </anchor>
          </controlPr>
        </control>
      </mc:Choice>
      <mc:Fallback>
        <control shapeId="138241" r:id="rId6" name="ComboBox1"/>
      </mc:Fallback>
    </mc:AlternateContent>
  </control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1">
    <outlinePr summaryBelow="0"/>
    <pageSetUpPr autoPageBreaks="0" fitToPage="1"/>
  </sheetPr>
  <dimension ref="A1:R58"/>
  <sheetViews>
    <sheetView showGridLines="0" zoomScaleNormal="100" workbookViewId="0">
      <pane ySplit="15" topLeftCell="A16" activePane="bottomLeft" state="frozen"/>
      <selection pane="bottomLeft"/>
    </sheetView>
  </sheetViews>
  <sheetFormatPr baseColWidth="10" defaultColWidth="9" defaultRowHeight="14.25" customHeight="1" x14ac:dyDescent="0.2"/>
  <cols>
    <col min="1" max="1" width="13.625" style="248" customWidth="1"/>
    <col min="2" max="10" width="11.375" style="248" customWidth="1"/>
    <col min="11" max="11" width="9" style="284"/>
    <col min="12" max="12" width="9" style="284" hidden="1" customWidth="1"/>
    <col min="13" max="18" width="9" style="284"/>
    <col min="19" max="16384" width="9" style="248"/>
  </cols>
  <sheetData>
    <row r="1" spans="1:18" ht="33.75" customHeight="1" x14ac:dyDescent="0.2">
      <c r="A1" s="338"/>
      <c r="B1" s="338"/>
      <c r="C1" s="338"/>
      <c r="D1" s="338"/>
      <c r="E1" s="338"/>
      <c r="F1" s="338"/>
      <c r="G1" s="338"/>
      <c r="H1" s="338"/>
      <c r="I1" s="338"/>
      <c r="J1" s="339" t="s">
        <v>5</v>
      </c>
    </row>
    <row r="2" spans="1:18" ht="11.25" customHeight="1" x14ac:dyDescent="0.2"/>
    <row r="3" spans="1:18" ht="15" customHeight="1" x14ac:dyDescent="0.2">
      <c r="A3" s="553" t="s">
        <v>235</v>
      </c>
      <c r="B3" s="554"/>
      <c r="C3" s="554"/>
      <c r="D3" s="554"/>
      <c r="E3" s="554"/>
      <c r="F3" s="554"/>
      <c r="G3" s="554"/>
      <c r="H3" s="554"/>
      <c r="I3" s="554"/>
      <c r="J3" s="554"/>
    </row>
    <row r="4" spans="1:18" ht="18.75" customHeight="1" x14ac:dyDescent="0.2">
      <c r="A4" s="311" t="s">
        <v>190</v>
      </c>
      <c r="B4" s="251"/>
      <c r="C4" s="251"/>
      <c r="D4" s="251"/>
      <c r="E4" s="251"/>
      <c r="F4" s="251"/>
      <c r="G4" s="251"/>
      <c r="H4" s="251"/>
      <c r="I4" s="251"/>
      <c r="J4" s="251"/>
    </row>
    <row r="5" spans="1:18" x14ac:dyDescent="0.2">
      <c r="A5" s="252" t="str">
        <f>'1 - Zugang'!A4</f>
        <v>Deutschland (Gebietsstand Juni 2024)</v>
      </c>
    </row>
    <row r="6" spans="1:18" x14ac:dyDescent="0.2">
      <c r="A6" s="265" t="str">
        <f>'4 - Zeitreihe'!A5</f>
        <v>Zeitreihe, Datenstand: Juni 2024</v>
      </c>
    </row>
    <row r="7" spans="1:18" x14ac:dyDescent="0.2">
      <c r="A7" s="265"/>
    </row>
    <row r="8" spans="1:18" ht="23.25" customHeight="1" x14ac:dyDescent="0.2">
      <c r="A8" s="603" t="s">
        <v>311</v>
      </c>
      <c r="B8" s="603"/>
      <c r="C8" s="603"/>
      <c r="D8" s="603"/>
      <c r="E8" s="603"/>
      <c r="F8" s="603"/>
      <c r="G8" s="603"/>
      <c r="H8" s="603"/>
      <c r="I8" s="603"/>
      <c r="J8" s="603"/>
    </row>
    <row r="9" spans="1:18" ht="36" customHeight="1" x14ac:dyDescent="0.2">
      <c r="A9" s="603" t="str">
        <f>IF(OR($A$4="begleitende Phase der Assistierten Ausbildung",$A$4="Assistierte Ausbildung mit ausbildungsvorbereitender Phase",$A$4="Vorphase der Assistierten Ausbildung"),"Die Daten der Assistierten Ausbildung sind ab Berichtsmonat September 2021 nur eingeschränkt mit vorhergehenden Zeiträumen vergleichbar. (siehe Hintergrundinfo:  "&amp;"https://statistik.arbeitsagentur.de/DE/Statischer-Content/Grundlagen/Methodik-Qualitaet/Methodenberichte/Foerderstatistik/Generische-Publikationen/Hintergrundinfo-Assistierte-Ausbildung-Berichterstattung.pdf)",IF($A$4="Ausbildungsbegleitende Hilfen","Die Daten der ausbildungsbegleitenden Hilfen (abH) sind ab Berichtsmonat September 2021 nicht mit vorhergehenden Zeiträumen vergleichbar. Ursache ist die Anpassung der §§ 74 ff. SGB III, womit die ausbildungsbegleitenden Hilfen in die " &amp;"Assistierte Ausbildung (AsA) integriert wurden. Deshalb wechselten im September 2021 zahlreiche Teilnehmende aus abH in AsA. Bei Verbleibsauswertungen steigt die " &amp;"Folgeförderungsquote und die 'Eingliederungsquote Ausbildung', während der Verbleib in „sv-pflichtige Beschäftigung (keine Ausbildung)“ anteilsmäßig sinkt.",""))</f>
        <v/>
      </c>
      <c r="B9" s="603"/>
      <c r="C9" s="603"/>
      <c r="D9" s="603"/>
      <c r="E9" s="603"/>
      <c r="F9" s="603"/>
      <c r="G9" s="603"/>
      <c r="H9" s="603"/>
      <c r="I9" s="603"/>
      <c r="J9" s="603"/>
    </row>
    <row r="10" spans="1:18" ht="11.25" customHeight="1" x14ac:dyDescent="0.2"/>
    <row r="11" spans="1:18" ht="14.25" customHeight="1" x14ac:dyDescent="0.2">
      <c r="A11" s="561" t="s">
        <v>31</v>
      </c>
      <c r="B11" s="561" t="s">
        <v>2</v>
      </c>
      <c r="C11" s="561"/>
      <c r="D11" s="561"/>
      <c r="E11" s="561" t="s">
        <v>52</v>
      </c>
      <c r="F11" s="561"/>
      <c r="G11" s="561"/>
      <c r="H11" s="568"/>
      <c r="I11" s="568"/>
      <c r="J11" s="568"/>
    </row>
    <row r="12" spans="1:18" x14ac:dyDescent="0.2">
      <c r="A12" s="561"/>
      <c r="B12" s="568"/>
      <c r="C12" s="568"/>
      <c r="D12" s="568"/>
      <c r="E12" s="561" t="s">
        <v>0</v>
      </c>
      <c r="F12" s="561"/>
      <c r="G12" s="561"/>
      <c r="H12" s="561" t="s">
        <v>1</v>
      </c>
      <c r="I12" s="561"/>
      <c r="J12" s="561"/>
    </row>
    <row r="13" spans="1:18" ht="14.25" customHeight="1" x14ac:dyDescent="0.2">
      <c r="A13" s="568"/>
      <c r="B13" s="561" t="s">
        <v>2</v>
      </c>
      <c r="C13" s="561" t="s">
        <v>21</v>
      </c>
      <c r="D13" s="568"/>
      <c r="E13" s="561" t="s">
        <v>2</v>
      </c>
      <c r="F13" s="561" t="s">
        <v>21</v>
      </c>
      <c r="G13" s="568"/>
      <c r="H13" s="561" t="s">
        <v>2</v>
      </c>
      <c r="I13" s="561" t="s">
        <v>21</v>
      </c>
      <c r="J13" s="568"/>
    </row>
    <row r="14" spans="1:18" ht="41.25" customHeight="1" x14ac:dyDescent="0.2">
      <c r="A14" s="568"/>
      <c r="B14" s="568"/>
      <c r="C14" s="266" t="s">
        <v>166</v>
      </c>
      <c r="D14" s="266" t="s">
        <v>167</v>
      </c>
      <c r="E14" s="568"/>
      <c r="F14" s="266" t="s">
        <v>166</v>
      </c>
      <c r="G14" s="266" t="s">
        <v>167</v>
      </c>
      <c r="H14" s="568"/>
      <c r="I14" s="266" t="s">
        <v>166</v>
      </c>
      <c r="J14" s="266" t="s">
        <v>167</v>
      </c>
      <c r="O14" s="415"/>
    </row>
    <row r="15" spans="1:18" s="258" customFormat="1" ht="11.25" customHeight="1" x14ac:dyDescent="0.2">
      <c r="A15" s="568"/>
      <c r="B15" s="268">
        <v>1</v>
      </c>
      <c r="C15" s="268">
        <v>2</v>
      </c>
      <c r="D15" s="268">
        <v>3</v>
      </c>
      <c r="E15" s="268">
        <v>4</v>
      </c>
      <c r="F15" s="268">
        <v>5</v>
      </c>
      <c r="G15" s="268">
        <v>6</v>
      </c>
      <c r="H15" s="268">
        <v>7</v>
      </c>
      <c r="I15" s="268">
        <v>8</v>
      </c>
      <c r="J15" s="268">
        <v>9</v>
      </c>
      <c r="K15" s="285"/>
      <c r="L15" s="285"/>
      <c r="M15" s="285"/>
      <c r="N15" s="285"/>
      <c r="O15" s="285"/>
      <c r="P15" s="285"/>
      <c r="Q15" s="285"/>
      <c r="R15" s="285"/>
    </row>
    <row r="16" spans="1:18" ht="15" customHeight="1" x14ac:dyDescent="0.2">
      <c r="A16" s="569" t="s">
        <v>283</v>
      </c>
      <c r="B16" s="570"/>
      <c r="C16" s="570"/>
      <c r="D16" s="570"/>
      <c r="E16" s="570"/>
      <c r="F16" s="570"/>
      <c r="G16" s="570"/>
      <c r="H16" s="570"/>
      <c r="I16" s="570"/>
      <c r="J16" s="571"/>
    </row>
    <row r="17" spans="1:12" ht="15" customHeight="1" x14ac:dyDescent="0.2">
      <c r="A17" s="286" t="str">
        <f>'4 - Zeitreihe'!A13</f>
        <v>2016</v>
      </c>
      <c r="B17" s="97">
        <f>INDEX(HB_8!$D$19:$MG$45,MATCH("Zugang",HB_8!$A$19:$A$45,0)+MATCH("Jahr "&amp;LEFT($A17,4),HB_8!$B$19:$B$27,0)-1,MATCH($A$4,HB_8!$D$15:$MG$15,0)+MATCH(B$11,HB_8!$D$16:$L$16,0)+MATCH(B$13,HB_8!$D$17:$F$17,0)-2)</f>
        <v>138812</v>
      </c>
      <c r="C17" s="97">
        <f>INDEX(HB_8!$D$19:$MG$45,MATCH("Zugang",HB_8!$A$19:$A$45,0)+MATCH("Jahr "&amp;LEFT($A17,4),HB_8!$B$19:$B$27,0)-1,MATCH($A$4,HB_8!$D$15:$MG$15,0)+MATCH(B$11,HB_8!$D$16:$L$16,0)+MATCH(C$14,HB_8!$D$17:$F$17,0)-2)</f>
        <v>89884</v>
      </c>
      <c r="D17" s="97">
        <f>INDEX(HB_8!$D$19:$MG$45,MATCH("Zugang",HB_8!$A$19:$A$45,0)+MATCH("Jahr "&amp;LEFT($A17,4),HB_8!$B$19:$B$27,0)-1,MATCH($A$4,HB_8!$D$15:$MG$15,0)+MATCH(B$11,HB_8!$D$16:$L$16,0)+MATCH(D$14,HB_8!$D$17:$F$17,0)-2)</f>
        <v>48928</v>
      </c>
      <c r="E17" s="103">
        <f>INDEX(HB_8!$D$19:$MG$45,MATCH("Zugang",HB_8!$A$19:$A$45,0)+MATCH("Jahr "&amp;LEFT($A17,4),HB_8!$B$19:$B$27,0)-1,MATCH($A$4,HB_8!$D$15:$MG$15,0)+MATCH(E$12,HB_8!$D$16:$L$16,0)+MATCH(E$13,HB_8!$D$17:$F$17,0)-2)</f>
        <v>107059</v>
      </c>
      <c r="F17" s="104">
        <f>INDEX(HB_8!$D$19:$MG$45,MATCH("Zugang",HB_8!$A$19:$A$45,0)+MATCH("Jahr "&amp;LEFT($A17,4),HB_8!$B$19:$B$27,0)-1,MATCH($A$4,HB_8!$D$15:$MG$15,0)+MATCH(E$12,HB_8!$D$16:$L$16,0)+MATCH(F$14,HB_8!$D$17:$F$17,0)-2)</f>
        <v>76806</v>
      </c>
      <c r="G17" s="105">
        <f>INDEX(HB_8!$D$19:$MG$45,MATCH("Zugang",HB_8!$A$19:$A$45,0)+MATCH("Jahr "&amp;LEFT($A17,4),HB_8!$B$19:$B$27,0)-1,MATCH($A$4,HB_8!$D$15:$MG$15,0)+MATCH(E$12,HB_8!$D$16:$L$16,0)+MATCH(G$14,HB_8!$D$17:$F$17,0)-2)</f>
        <v>30253</v>
      </c>
      <c r="H17" s="97">
        <f>INDEX(HB_8!$D$19:$MG$45,MATCH("Zugang",HB_8!$A$19:$A$45,0)+MATCH("Jahr "&amp;LEFT($A17,4),HB_8!$B$19:$B$27,0)-1,MATCH($A$4,HB_8!$D$15:$MG$15,0)+MATCH(H$12,HB_8!$D$16:$L$16,0)+MATCH(H$13,HB_8!$D$17:$F$17,0)-2)</f>
        <v>31753</v>
      </c>
      <c r="I17" s="97">
        <f>INDEX(HB_8!$D$19:$MG$45,MATCH("Zugang",HB_8!$A$19:$A$45,0)+MATCH("Jahr "&amp;LEFT($A17,4),HB_8!$B$19:$B$27,0)-1,MATCH($A$4,HB_8!$D$15:$MG$15,0)+MATCH(H$12,HB_8!$D$16:$L$16,0)+MATCH(I$14,HB_8!$D$17:$F$17,0)-2)</f>
        <v>13078</v>
      </c>
      <c r="J17" s="102">
        <f>INDEX(HB_8!$D$19:$MG$45,MATCH("Zugang",HB_8!$A$19:$A$45,0)+MATCH("Jahr "&amp;LEFT($A17,4),HB_8!$B$19:$B$27,0)-1,MATCH($A$4,HB_8!$D$15:$MG$15,0)+MATCH(H$12,HB_8!$D$16:$L$16,0)+MATCH(J$14,HB_8!$D$17:$F$17,0)-2)</f>
        <v>18675</v>
      </c>
    </row>
    <row r="18" spans="1:12" ht="15" customHeight="1" x14ac:dyDescent="0.2">
      <c r="A18" s="287">
        <f>'4 - Zeitreihe'!A14</f>
        <v>2017</v>
      </c>
      <c r="B18" s="97">
        <f>INDEX(HB_8!$D$19:$MG$45,MATCH("Zugang",HB_8!$A$19:$A$45,0)+MATCH("Jahr "&amp;LEFT($A18,4),HB_8!$B$19:$B$27,0)-1,MATCH($A$4,HB_8!$D$15:$MG$15,0)+MATCH(B$11,HB_8!$D$16:$L$16,0)+MATCH(B$13,HB_8!$D$17:$F$17,0)-2)</f>
        <v>135478</v>
      </c>
      <c r="C18" s="97">
        <f>INDEX(HB_8!$D$19:$MG$45,MATCH("Zugang",HB_8!$A$19:$A$45,0)+MATCH("Jahr "&amp;LEFT($A18,4),HB_8!$B$19:$B$27,0)-1,MATCH($A$4,HB_8!$D$15:$MG$15,0)+MATCH(B$11,HB_8!$D$16:$L$16,0)+MATCH(C$14,HB_8!$D$17:$F$17,0)-2)</f>
        <v>88343</v>
      </c>
      <c r="D18" s="97">
        <f>INDEX(HB_8!$D$19:$MG$45,MATCH("Zugang",HB_8!$A$19:$A$45,0)+MATCH("Jahr "&amp;LEFT($A18,4),HB_8!$B$19:$B$27,0)-1,MATCH($A$4,HB_8!$D$15:$MG$15,0)+MATCH(B$11,HB_8!$D$16:$L$16,0)+MATCH(D$14,HB_8!$D$17:$F$17,0)-2)</f>
        <v>47135</v>
      </c>
      <c r="E18" s="96">
        <f>INDEX(HB_8!$D$19:$MG$45,MATCH("Zugang",HB_8!$A$19:$A$45,0)+MATCH("Jahr "&amp;LEFT($A18,4),HB_8!$B$19:$B$27,0)-1,MATCH($A$4,HB_8!$D$15:$MG$15,0)+MATCH(E$12,HB_8!$D$16:$L$16,0)+MATCH(E$13,HB_8!$D$17:$F$17,0)-2)</f>
        <v>106644</v>
      </c>
      <c r="F18" s="97">
        <f>INDEX(HB_8!$D$19:$MG$45,MATCH("Zugang",HB_8!$A$19:$A$45,0)+MATCH("Jahr "&amp;LEFT($A18,4),HB_8!$B$19:$B$27,0)-1,MATCH($A$4,HB_8!$D$15:$MG$15,0)+MATCH(E$12,HB_8!$D$16:$L$16,0)+MATCH(F$14,HB_8!$D$17:$F$17,0)-2)</f>
        <v>76284</v>
      </c>
      <c r="G18" s="102">
        <f>INDEX(HB_8!$D$19:$MG$45,MATCH("Zugang",HB_8!$A$19:$A$45,0)+MATCH("Jahr "&amp;LEFT($A18,4),HB_8!$B$19:$B$27,0)-1,MATCH($A$4,HB_8!$D$15:$MG$15,0)+MATCH(E$12,HB_8!$D$16:$L$16,0)+MATCH(G$14,HB_8!$D$17:$F$17,0)-2)</f>
        <v>30360</v>
      </c>
      <c r="H18" s="97">
        <f>INDEX(HB_8!$D$19:$MG$45,MATCH("Zugang",HB_8!$A$19:$A$45,0)+MATCH("Jahr "&amp;LEFT($A18,4),HB_8!$B$19:$B$27,0)-1,MATCH($A$4,HB_8!$D$15:$MG$15,0)+MATCH(H$12,HB_8!$D$16:$L$16,0)+MATCH(H$13,HB_8!$D$17:$F$17,0)-2)</f>
        <v>28834</v>
      </c>
      <c r="I18" s="97">
        <f>INDEX(HB_8!$D$19:$MG$45,MATCH("Zugang",HB_8!$A$19:$A$45,0)+MATCH("Jahr "&amp;LEFT($A18,4),HB_8!$B$19:$B$27,0)-1,MATCH($A$4,HB_8!$D$15:$MG$15,0)+MATCH(H$12,HB_8!$D$16:$L$16,0)+MATCH(I$14,HB_8!$D$17:$F$17,0)-2)</f>
        <v>12059</v>
      </c>
      <c r="J18" s="102">
        <f>INDEX(HB_8!$D$19:$MG$45,MATCH("Zugang",HB_8!$A$19:$A$45,0)+MATCH("Jahr "&amp;LEFT($A18,4),HB_8!$B$19:$B$27,0)-1,MATCH($A$4,HB_8!$D$15:$MG$15,0)+MATCH(H$12,HB_8!$D$16:$L$16,0)+MATCH(J$14,HB_8!$D$17:$F$17,0)-2)</f>
        <v>16775</v>
      </c>
    </row>
    <row r="19" spans="1:12" ht="15" customHeight="1" x14ac:dyDescent="0.2">
      <c r="A19" s="287">
        <f>'4 - Zeitreihe'!A15</f>
        <v>2018</v>
      </c>
      <c r="B19" s="97">
        <f>INDEX(HB_8!$D$19:$MG$45,MATCH("Zugang",HB_8!$A$19:$A$45,0)+MATCH("Jahr "&amp;LEFT($A19,4),HB_8!$B$19:$B$27,0)-1,MATCH($A$4,HB_8!$D$15:$MG$15,0)+MATCH(B$11,HB_8!$D$16:$L$16,0)+MATCH(B$13,HB_8!$D$17:$F$17,0)-2)</f>
        <v>134204</v>
      </c>
      <c r="C19" s="97">
        <f>INDEX(HB_8!$D$19:$MG$45,MATCH("Zugang",HB_8!$A$19:$A$45,0)+MATCH("Jahr "&amp;LEFT($A19,4),HB_8!$B$19:$B$27,0)-1,MATCH($A$4,HB_8!$D$15:$MG$15,0)+MATCH(B$11,HB_8!$D$16:$L$16,0)+MATCH(C$14,HB_8!$D$17:$F$17,0)-2)</f>
        <v>88132</v>
      </c>
      <c r="D19" s="97">
        <f>INDEX(HB_8!$D$19:$MG$45,MATCH("Zugang",HB_8!$A$19:$A$45,0)+MATCH("Jahr "&amp;LEFT($A19,4),HB_8!$B$19:$B$27,0)-1,MATCH($A$4,HB_8!$D$15:$MG$15,0)+MATCH(B$11,HB_8!$D$16:$L$16,0)+MATCH(D$14,HB_8!$D$17:$F$17,0)-2)</f>
        <v>46072</v>
      </c>
      <c r="E19" s="96">
        <f>INDEX(HB_8!$D$19:$MG$45,MATCH("Zugang",HB_8!$A$19:$A$45,0)+MATCH("Jahr "&amp;LEFT($A19,4),HB_8!$B$19:$B$27,0)-1,MATCH($A$4,HB_8!$D$15:$MG$15,0)+MATCH(E$12,HB_8!$D$16:$L$16,0)+MATCH(E$13,HB_8!$D$17:$F$17,0)-2)</f>
        <v>107342</v>
      </c>
      <c r="F19" s="97">
        <f>INDEX(HB_8!$D$19:$MG$45,MATCH("Zugang",HB_8!$A$19:$A$45,0)+MATCH("Jahr "&amp;LEFT($A19,4),HB_8!$B$19:$B$27,0)-1,MATCH($A$4,HB_8!$D$15:$MG$15,0)+MATCH(E$12,HB_8!$D$16:$L$16,0)+MATCH(F$14,HB_8!$D$17:$F$17,0)-2)</f>
        <v>76301</v>
      </c>
      <c r="G19" s="102">
        <f>INDEX(HB_8!$D$19:$MG$45,MATCH("Zugang",HB_8!$A$19:$A$45,0)+MATCH("Jahr "&amp;LEFT($A19,4),HB_8!$B$19:$B$27,0)-1,MATCH($A$4,HB_8!$D$15:$MG$15,0)+MATCH(E$12,HB_8!$D$16:$L$16,0)+MATCH(G$14,HB_8!$D$17:$F$17,0)-2)</f>
        <v>31041</v>
      </c>
      <c r="H19" s="97">
        <f>INDEX(HB_8!$D$19:$MG$45,MATCH("Zugang",HB_8!$A$19:$A$45,0)+MATCH("Jahr "&amp;LEFT($A19,4),HB_8!$B$19:$B$27,0)-1,MATCH($A$4,HB_8!$D$15:$MG$15,0)+MATCH(H$12,HB_8!$D$16:$L$16,0)+MATCH(H$13,HB_8!$D$17:$F$17,0)-2)</f>
        <v>26862</v>
      </c>
      <c r="I19" s="97">
        <f>INDEX(HB_8!$D$19:$MG$45,MATCH("Zugang",HB_8!$A$19:$A$45,0)+MATCH("Jahr "&amp;LEFT($A19,4),HB_8!$B$19:$B$27,0)-1,MATCH($A$4,HB_8!$D$15:$MG$15,0)+MATCH(H$12,HB_8!$D$16:$L$16,0)+MATCH(I$14,HB_8!$D$17:$F$17,0)-2)</f>
        <v>11831</v>
      </c>
      <c r="J19" s="102">
        <f>INDEX(HB_8!$D$19:$MG$45,MATCH("Zugang",HB_8!$A$19:$A$45,0)+MATCH("Jahr "&amp;LEFT($A19,4),HB_8!$B$19:$B$27,0)-1,MATCH($A$4,HB_8!$D$15:$MG$15,0)+MATCH(H$12,HB_8!$D$16:$L$16,0)+MATCH(J$14,HB_8!$D$17:$F$17,0)-2)</f>
        <v>15031</v>
      </c>
    </row>
    <row r="20" spans="1:12" ht="15" customHeight="1" x14ac:dyDescent="0.2">
      <c r="A20" s="287">
        <f>'4 - Zeitreihe'!A16</f>
        <v>2019</v>
      </c>
      <c r="B20" s="97">
        <f>INDEX(HB_8!$D$19:$MG$45,MATCH("Zugang",HB_8!$A$19:$A$45,0)+MATCH("Jahr "&amp;LEFT($A20,4),HB_8!$B$19:$B$27,0)-1,MATCH($A$4,HB_8!$D$15:$MG$15,0)+MATCH(B$11,HB_8!$D$16:$L$16,0)+MATCH(B$13,HB_8!$D$17:$F$17,0)-2)</f>
        <v>132564</v>
      </c>
      <c r="C20" s="97">
        <f>INDEX(HB_8!$D$19:$MG$45,MATCH("Zugang",HB_8!$A$19:$A$45,0)+MATCH("Jahr "&amp;LEFT($A20,4),HB_8!$B$19:$B$27,0)-1,MATCH($A$4,HB_8!$D$15:$MG$15,0)+MATCH(B$11,HB_8!$D$16:$L$16,0)+MATCH(C$14,HB_8!$D$17:$F$17,0)-2)</f>
        <v>88501</v>
      </c>
      <c r="D20" s="97">
        <f>INDEX(HB_8!$D$19:$MG$45,MATCH("Zugang",HB_8!$A$19:$A$45,0)+MATCH("Jahr "&amp;LEFT($A20,4),HB_8!$B$19:$B$27,0)-1,MATCH($A$4,HB_8!$D$15:$MG$15,0)+MATCH(B$11,HB_8!$D$16:$L$16,0)+MATCH(D$14,HB_8!$D$17:$F$17,0)-2)</f>
        <v>44063</v>
      </c>
      <c r="E20" s="96">
        <f>INDEX(HB_8!$D$19:$MG$45,MATCH("Zugang",HB_8!$A$19:$A$45,0)+MATCH("Jahr "&amp;LEFT($A20,4),HB_8!$B$19:$B$27,0)-1,MATCH($A$4,HB_8!$D$15:$MG$15,0)+MATCH(E$12,HB_8!$D$16:$L$16,0)+MATCH(E$13,HB_8!$D$17:$F$17,0)-2)</f>
        <v>105232</v>
      </c>
      <c r="F20" s="97">
        <f>INDEX(HB_8!$D$19:$MG$45,MATCH("Zugang",HB_8!$A$19:$A$45,0)+MATCH("Jahr "&amp;LEFT($A20,4),HB_8!$B$19:$B$27,0)-1,MATCH($A$4,HB_8!$D$15:$MG$15,0)+MATCH(E$12,HB_8!$D$16:$L$16,0)+MATCH(F$14,HB_8!$D$17:$F$17,0)-2)</f>
        <v>75625</v>
      </c>
      <c r="G20" s="102">
        <f>INDEX(HB_8!$D$19:$MG$45,MATCH("Zugang",HB_8!$A$19:$A$45,0)+MATCH("Jahr "&amp;LEFT($A20,4),HB_8!$B$19:$B$27,0)-1,MATCH($A$4,HB_8!$D$15:$MG$15,0)+MATCH(E$12,HB_8!$D$16:$L$16,0)+MATCH(G$14,HB_8!$D$17:$F$17,0)-2)</f>
        <v>29607</v>
      </c>
      <c r="H20" s="97">
        <f>INDEX(HB_8!$D$19:$MG$45,MATCH("Zugang",HB_8!$A$19:$A$45,0)+MATCH("Jahr "&amp;LEFT($A20,4),HB_8!$B$19:$B$27,0)-1,MATCH($A$4,HB_8!$D$15:$MG$15,0)+MATCH(H$12,HB_8!$D$16:$L$16,0)+MATCH(H$13,HB_8!$D$17:$F$17,0)-2)</f>
        <v>27332</v>
      </c>
      <c r="I20" s="97">
        <f>INDEX(HB_8!$D$19:$MG$45,MATCH("Zugang",HB_8!$A$19:$A$45,0)+MATCH("Jahr "&amp;LEFT($A20,4),HB_8!$B$19:$B$27,0)-1,MATCH($A$4,HB_8!$D$15:$MG$15,0)+MATCH(H$12,HB_8!$D$16:$L$16,0)+MATCH(I$14,HB_8!$D$17:$F$17,0)-2)</f>
        <v>12876</v>
      </c>
      <c r="J20" s="102">
        <f>INDEX(HB_8!$D$19:$MG$45,MATCH("Zugang",HB_8!$A$19:$A$45,0)+MATCH("Jahr "&amp;LEFT($A20,4),HB_8!$B$19:$B$27,0)-1,MATCH($A$4,HB_8!$D$15:$MG$15,0)+MATCH(H$12,HB_8!$D$16:$L$16,0)+MATCH(J$14,HB_8!$D$17:$F$17,0)-2)</f>
        <v>14456</v>
      </c>
    </row>
    <row r="21" spans="1:12" s="284" customFormat="1" ht="15" customHeight="1" x14ac:dyDescent="0.2">
      <c r="A21" s="287">
        <f>'4 - Zeitreihe'!A17</f>
        <v>2020</v>
      </c>
      <c r="B21" s="97">
        <f>INDEX(HB_8!$D$19:$MG$45,MATCH("Zugang",HB_8!$A$19:$A$45,0)+MATCH("Jahr "&amp;LEFT($A21,4),HB_8!$B$19:$B$27,0)-1,MATCH($A$4,HB_8!$D$15:$MG$15,0)+MATCH(B$11,HB_8!$D$16:$L$16,0)+MATCH(B$13,HB_8!$D$17:$F$17,0)-2)</f>
        <v>112227</v>
      </c>
      <c r="C21" s="97">
        <f>INDEX(HB_8!$D$19:$MG$45,MATCH("Zugang",HB_8!$A$19:$A$45,0)+MATCH("Jahr "&amp;LEFT($A21,4),HB_8!$B$19:$B$27,0)-1,MATCH($A$4,HB_8!$D$15:$MG$15,0)+MATCH(B$11,HB_8!$D$16:$L$16,0)+MATCH(C$14,HB_8!$D$17:$F$17,0)-2)</f>
        <v>77104</v>
      </c>
      <c r="D21" s="97">
        <f>INDEX(HB_8!$D$19:$MG$45,MATCH("Zugang",HB_8!$A$19:$A$45,0)+MATCH("Jahr "&amp;LEFT($A21,4),HB_8!$B$19:$B$27,0)-1,MATCH($A$4,HB_8!$D$15:$MG$15,0)+MATCH(B$11,HB_8!$D$16:$L$16,0)+MATCH(D$14,HB_8!$D$17:$F$17,0)-2)</f>
        <v>35123</v>
      </c>
      <c r="E21" s="96">
        <f>INDEX(HB_8!$D$19:$MG$45,MATCH("Zugang",HB_8!$A$19:$A$45,0)+MATCH("Jahr "&amp;LEFT($A21,4),HB_8!$B$19:$B$27,0)-1,MATCH($A$4,HB_8!$D$15:$MG$15,0)+MATCH(E$12,HB_8!$D$16:$L$16,0)+MATCH(E$13,HB_8!$D$17:$F$17,0)-2)</f>
        <v>92086</v>
      </c>
      <c r="F21" s="97">
        <f>INDEX(HB_8!$D$19:$MG$45,MATCH("Zugang",HB_8!$A$19:$A$45,0)+MATCH("Jahr "&amp;LEFT($A21,4),HB_8!$B$19:$B$27,0)-1,MATCH($A$4,HB_8!$D$15:$MG$15,0)+MATCH(E$12,HB_8!$D$16:$L$16,0)+MATCH(F$14,HB_8!$D$17:$F$17,0)-2)</f>
        <v>67295</v>
      </c>
      <c r="G21" s="102">
        <f>INDEX(HB_8!$D$19:$MG$45,MATCH("Zugang",HB_8!$A$19:$A$45,0)+MATCH("Jahr "&amp;LEFT($A21,4),HB_8!$B$19:$B$27,0)-1,MATCH($A$4,HB_8!$D$15:$MG$15,0)+MATCH(E$12,HB_8!$D$16:$L$16,0)+MATCH(G$14,HB_8!$D$17:$F$17,0)-2)</f>
        <v>24791</v>
      </c>
      <c r="H21" s="97">
        <f>INDEX(HB_8!$D$19:$MG$45,MATCH("Zugang",HB_8!$A$19:$A$45,0)+MATCH("Jahr "&amp;LEFT($A21,4),HB_8!$B$19:$B$27,0)-1,MATCH($A$4,HB_8!$D$15:$MG$15,0)+MATCH(H$12,HB_8!$D$16:$L$16,0)+MATCH(H$13,HB_8!$D$17:$F$17,0)-2)</f>
        <v>20141</v>
      </c>
      <c r="I21" s="97">
        <f>INDEX(HB_8!$D$19:$MG$45,MATCH("Zugang",HB_8!$A$19:$A$45,0)+MATCH("Jahr "&amp;LEFT($A21,4),HB_8!$B$19:$B$27,0)-1,MATCH($A$4,HB_8!$D$15:$MG$15,0)+MATCH(H$12,HB_8!$D$16:$L$16,0)+MATCH(I$14,HB_8!$D$17:$F$17,0)-2)</f>
        <v>9809</v>
      </c>
      <c r="J21" s="102">
        <f>INDEX(HB_8!$D$19:$MG$45,MATCH("Zugang",HB_8!$A$19:$A$45,0)+MATCH("Jahr "&amp;LEFT($A21,4),HB_8!$B$19:$B$27,0)-1,MATCH($A$4,HB_8!$D$15:$MG$15,0)+MATCH(H$12,HB_8!$D$16:$L$16,0)+MATCH(J$14,HB_8!$D$17:$F$17,0)-2)</f>
        <v>10332</v>
      </c>
    </row>
    <row r="22" spans="1:12" s="284" customFormat="1" ht="15" customHeight="1" x14ac:dyDescent="0.2">
      <c r="A22" s="287">
        <f>'4 - Zeitreihe'!A18</f>
        <v>2021</v>
      </c>
      <c r="B22" s="97">
        <f>INDEX(HB_8!$D$19:$MG$45,MATCH("Zugang",HB_8!$A$19:$A$45,0)+MATCH("Jahr "&amp;LEFT($A22,4),HB_8!$B$19:$B$27,0)-1,MATCH($A$4,HB_8!$D$15:$MG$15,0)+MATCH(B$11,HB_8!$D$16:$L$16,0)+MATCH(B$13,HB_8!$D$17:$F$17,0)-2)</f>
        <v>115423</v>
      </c>
      <c r="C22" s="97">
        <f>INDEX(HB_8!$D$19:$MG$45,MATCH("Zugang",HB_8!$A$19:$A$45,0)+MATCH("Jahr "&amp;LEFT($A22,4),HB_8!$B$19:$B$27,0)-1,MATCH($A$4,HB_8!$D$15:$MG$15,0)+MATCH(B$11,HB_8!$D$16:$L$16,0)+MATCH(C$14,HB_8!$D$17:$F$17,0)-2)</f>
        <v>80080</v>
      </c>
      <c r="D22" s="97">
        <f>INDEX(HB_8!$D$19:$MG$45,MATCH("Zugang",HB_8!$A$19:$A$45,0)+MATCH("Jahr "&amp;LEFT($A22,4),HB_8!$B$19:$B$27,0)-1,MATCH($A$4,HB_8!$D$15:$MG$15,0)+MATCH(B$11,HB_8!$D$16:$L$16,0)+MATCH(D$14,HB_8!$D$17:$F$17,0)-2)</f>
        <v>35343</v>
      </c>
      <c r="E22" s="96">
        <f>INDEX(HB_8!$D$19:$MG$45,MATCH("Zugang",HB_8!$A$19:$A$45,0)+MATCH("Jahr "&amp;LEFT($A22,4),HB_8!$B$19:$B$27,0)-1,MATCH($A$4,HB_8!$D$15:$MG$15,0)+MATCH(E$12,HB_8!$D$16:$L$16,0)+MATCH(E$13,HB_8!$D$17:$F$17,0)-2)</f>
        <v>94743</v>
      </c>
      <c r="F22" s="97">
        <f>INDEX(HB_8!$D$19:$MG$45,MATCH("Zugang",HB_8!$A$19:$A$45,0)+MATCH("Jahr "&amp;LEFT($A22,4),HB_8!$B$19:$B$27,0)-1,MATCH($A$4,HB_8!$D$15:$MG$15,0)+MATCH(E$12,HB_8!$D$16:$L$16,0)+MATCH(F$14,HB_8!$D$17:$F$17,0)-2)</f>
        <v>69356</v>
      </c>
      <c r="G22" s="102">
        <f>INDEX(HB_8!$D$19:$MG$45,MATCH("Zugang",HB_8!$A$19:$A$45,0)+MATCH("Jahr "&amp;LEFT($A22,4),HB_8!$B$19:$B$27,0)-1,MATCH($A$4,HB_8!$D$15:$MG$15,0)+MATCH(E$12,HB_8!$D$16:$L$16,0)+MATCH(G$14,HB_8!$D$17:$F$17,0)-2)</f>
        <v>25387</v>
      </c>
      <c r="H22" s="97">
        <f>INDEX(HB_8!$D$19:$MG$45,MATCH("Zugang",HB_8!$A$19:$A$45,0)+MATCH("Jahr "&amp;LEFT($A22,4),HB_8!$B$19:$B$27,0)-1,MATCH($A$4,HB_8!$D$15:$MG$15,0)+MATCH(H$12,HB_8!$D$16:$L$16,0)+MATCH(H$13,HB_8!$D$17:$F$17,0)-2)</f>
        <v>20680</v>
      </c>
      <c r="I22" s="97">
        <f>INDEX(HB_8!$D$19:$MG$45,MATCH("Zugang",HB_8!$A$19:$A$45,0)+MATCH("Jahr "&amp;LEFT($A22,4),HB_8!$B$19:$B$27,0)-1,MATCH($A$4,HB_8!$D$15:$MG$15,0)+MATCH(H$12,HB_8!$D$16:$L$16,0)+MATCH(I$14,HB_8!$D$17:$F$17,0)-2)</f>
        <v>10724</v>
      </c>
      <c r="J22" s="102">
        <f>INDEX(HB_8!$D$19:$MG$45,MATCH("Zugang",HB_8!$A$19:$A$45,0)+MATCH("Jahr "&amp;LEFT($A22,4),HB_8!$B$19:$B$27,0)-1,MATCH($A$4,HB_8!$D$15:$MG$15,0)+MATCH(H$12,HB_8!$D$16:$L$16,0)+MATCH(J$14,HB_8!$D$17:$F$17,0)-2)</f>
        <v>9956</v>
      </c>
    </row>
    <row r="23" spans="1:12" s="284" customFormat="1" ht="15" customHeight="1" x14ac:dyDescent="0.2">
      <c r="A23" s="287">
        <f>'4 - Zeitreihe'!A19</f>
        <v>2022</v>
      </c>
      <c r="B23" s="97">
        <f>INDEX(HB_8!$D$19:$MG$45,MATCH("Zugang",HB_8!$A$19:$A$45,0)+MATCH("Jahr "&amp;LEFT($A23,4),HB_8!$B$19:$B$27,0)-1,MATCH($A$4,HB_8!$D$15:$MG$15,0)+MATCH(B$11,HB_8!$D$16:$L$16,0)+MATCH(B$13,HB_8!$D$17:$F$17,0)-2)</f>
        <v>109993</v>
      </c>
      <c r="C23" s="97">
        <f>INDEX(HB_8!$D$19:$MG$45,MATCH("Zugang",HB_8!$A$19:$A$45,0)+MATCH("Jahr "&amp;LEFT($A23,4),HB_8!$B$19:$B$27,0)-1,MATCH($A$4,HB_8!$D$15:$MG$15,0)+MATCH(B$11,HB_8!$D$16:$L$16,0)+MATCH(C$14,HB_8!$D$17:$F$17,0)-2)</f>
        <v>77513</v>
      </c>
      <c r="D23" s="97">
        <f>INDEX(HB_8!$D$19:$MG$45,MATCH("Zugang",HB_8!$A$19:$A$45,0)+MATCH("Jahr "&amp;LEFT($A23,4),HB_8!$B$19:$B$27,0)-1,MATCH($A$4,HB_8!$D$15:$MG$15,0)+MATCH(B$11,HB_8!$D$16:$L$16,0)+MATCH(D$14,HB_8!$D$17:$F$17,0)-2)</f>
        <v>32480</v>
      </c>
      <c r="E23" s="96">
        <f>INDEX(HB_8!$D$19:$MG$45,MATCH("Zugang",HB_8!$A$19:$A$45,0)+MATCH("Jahr "&amp;LEFT($A23,4),HB_8!$B$19:$B$27,0)-1,MATCH($A$4,HB_8!$D$15:$MG$15,0)+MATCH(E$12,HB_8!$D$16:$L$16,0)+MATCH(E$13,HB_8!$D$17:$F$17,0)-2)</f>
        <v>90235</v>
      </c>
      <c r="F23" s="97">
        <f>INDEX(HB_8!$D$19:$MG$45,MATCH("Zugang",HB_8!$A$19:$A$45,0)+MATCH("Jahr "&amp;LEFT($A23,4),HB_8!$B$19:$B$27,0)-1,MATCH($A$4,HB_8!$D$15:$MG$15,0)+MATCH(E$12,HB_8!$D$16:$L$16,0)+MATCH(F$14,HB_8!$D$17:$F$17,0)-2)</f>
        <v>66814</v>
      </c>
      <c r="G23" s="102">
        <f>INDEX(HB_8!$D$19:$MG$45,MATCH("Zugang",HB_8!$A$19:$A$45,0)+MATCH("Jahr "&amp;LEFT($A23,4),HB_8!$B$19:$B$27,0)-1,MATCH($A$4,HB_8!$D$15:$MG$15,0)+MATCH(E$12,HB_8!$D$16:$L$16,0)+MATCH(G$14,HB_8!$D$17:$F$17,0)-2)</f>
        <v>23421</v>
      </c>
      <c r="H23" s="97">
        <f>INDEX(HB_8!$D$19:$MG$45,MATCH("Zugang",HB_8!$A$19:$A$45,0)+MATCH("Jahr "&amp;LEFT($A23,4),HB_8!$B$19:$B$27,0)-1,MATCH($A$4,HB_8!$D$15:$MG$15,0)+MATCH(H$12,HB_8!$D$16:$L$16,0)+MATCH(H$13,HB_8!$D$17:$F$17,0)-2)</f>
        <v>19758</v>
      </c>
      <c r="I23" s="97">
        <f>INDEX(HB_8!$D$19:$MG$45,MATCH("Zugang",HB_8!$A$19:$A$45,0)+MATCH("Jahr "&amp;LEFT($A23,4),HB_8!$B$19:$B$27,0)-1,MATCH($A$4,HB_8!$D$15:$MG$15,0)+MATCH(H$12,HB_8!$D$16:$L$16,0)+MATCH(I$14,HB_8!$D$17:$F$17,0)-2)</f>
        <v>10699</v>
      </c>
      <c r="J23" s="102">
        <f>INDEX(HB_8!$D$19:$MG$45,MATCH("Zugang",HB_8!$A$19:$A$45,0)+MATCH("Jahr "&amp;LEFT($A23,4),HB_8!$B$19:$B$27,0)-1,MATCH($A$4,HB_8!$D$15:$MG$15,0)+MATCH(H$12,HB_8!$D$16:$L$16,0)+MATCH(J$14,HB_8!$D$17:$F$17,0)-2)</f>
        <v>9059</v>
      </c>
    </row>
    <row r="24" spans="1:12" s="284" customFormat="1" ht="15" customHeight="1" x14ac:dyDescent="0.2">
      <c r="A24" s="287">
        <f>'4 - Zeitreihe'!A20</f>
        <v>2023</v>
      </c>
      <c r="B24" s="97">
        <f>INDEX(HB_8!$D$19:$MG$45,MATCH("Zugang",HB_8!$A$19:$A$45,0)+MATCH("Jahr "&amp;LEFT($A24,4),HB_8!$B$19:$B$27,0)-1,MATCH($A$4,HB_8!$D$15:$MG$15,0)+MATCH(B$11,HB_8!$D$16:$L$16,0)+MATCH(B$13,HB_8!$D$17:$F$17,0)-2)</f>
        <v>109677</v>
      </c>
      <c r="C24" s="97">
        <f>INDEX(HB_8!$D$19:$MG$45,MATCH("Zugang",HB_8!$A$19:$A$45,0)+MATCH("Jahr "&amp;LEFT($A24,4),HB_8!$B$19:$B$27,0)-1,MATCH($A$4,HB_8!$D$15:$MG$15,0)+MATCH(B$11,HB_8!$D$16:$L$16,0)+MATCH(C$14,HB_8!$D$17:$F$17,0)-2)</f>
        <v>77753</v>
      </c>
      <c r="D24" s="97">
        <f>INDEX(HB_8!$D$19:$MG$45,MATCH("Zugang",HB_8!$A$19:$A$45,0)+MATCH("Jahr "&amp;LEFT($A24,4),HB_8!$B$19:$B$27,0)-1,MATCH($A$4,HB_8!$D$15:$MG$15,0)+MATCH(B$11,HB_8!$D$16:$L$16,0)+MATCH(D$14,HB_8!$D$17:$F$17,0)-2)</f>
        <v>31924</v>
      </c>
      <c r="E24" s="96">
        <f>INDEX(HB_8!$D$19:$MG$45,MATCH("Zugang",HB_8!$A$19:$A$45,0)+MATCH("Jahr "&amp;LEFT($A24,4),HB_8!$B$19:$B$27,0)-1,MATCH($A$4,HB_8!$D$15:$MG$15,0)+MATCH(E$12,HB_8!$D$16:$L$16,0)+MATCH(E$13,HB_8!$D$17:$F$17,0)-2)</f>
        <v>91586</v>
      </c>
      <c r="F24" s="97">
        <f>INDEX(HB_8!$D$19:$MG$45,MATCH("Zugang",HB_8!$A$19:$A$45,0)+MATCH("Jahr "&amp;LEFT($A24,4),HB_8!$B$19:$B$27,0)-1,MATCH($A$4,HB_8!$D$15:$MG$15,0)+MATCH(E$12,HB_8!$D$16:$L$16,0)+MATCH(F$14,HB_8!$D$17:$F$17,0)-2)</f>
        <v>67722</v>
      </c>
      <c r="G24" s="102">
        <f>INDEX(HB_8!$D$19:$MG$45,MATCH("Zugang",HB_8!$A$19:$A$45,0)+MATCH("Jahr "&amp;LEFT($A24,4),HB_8!$B$19:$B$27,0)-1,MATCH($A$4,HB_8!$D$15:$MG$15,0)+MATCH(E$12,HB_8!$D$16:$L$16,0)+MATCH(G$14,HB_8!$D$17:$F$17,0)-2)</f>
        <v>23864</v>
      </c>
      <c r="H24" s="97">
        <f>INDEX(HB_8!$D$19:$MG$45,MATCH("Zugang",HB_8!$A$19:$A$45,0)+MATCH("Jahr "&amp;LEFT($A24,4),HB_8!$B$19:$B$27,0)-1,MATCH($A$4,HB_8!$D$15:$MG$15,0)+MATCH(H$12,HB_8!$D$16:$L$16,0)+MATCH(H$13,HB_8!$D$17:$F$17,0)-2)</f>
        <v>18091</v>
      </c>
      <c r="I24" s="97">
        <f>INDEX(HB_8!$D$19:$MG$45,MATCH("Zugang",HB_8!$A$19:$A$45,0)+MATCH("Jahr "&amp;LEFT($A24,4),HB_8!$B$19:$B$27,0)-1,MATCH($A$4,HB_8!$D$15:$MG$15,0)+MATCH(H$12,HB_8!$D$16:$L$16,0)+MATCH(I$14,HB_8!$D$17:$F$17,0)-2)</f>
        <v>10031</v>
      </c>
      <c r="J24" s="102">
        <f>INDEX(HB_8!$D$19:$MG$45,MATCH("Zugang",HB_8!$A$19:$A$45,0)+MATCH("Jahr "&amp;LEFT($A24,4),HB_8!$B$19:$B$27,0)-1,MATCH($A$4,HB_8!$D$15:$MG$15,0)+MATCH(H$12,HB_8!$D$16:$L$16,0)+MATCH(J$14,HB_8!$D$17:$F$17,0)-2)</f>
        <v>8060</v>
      </c>
    </row>
    <row r="25" spans="1:12" s="284" customFormat="1" ht="15" customHeight="1" x14ac:dyDescent="0.2">
      <c r="A25" s="287" t="str">
        <f>'4 - Zeitreihe'!A21</f>
        <v>2024 (Jan - Mrz)</v>
      </c>
      <c r="B25" s="97">
        <f>INDEX(HB_8!$D$19:$MG$45,MATCH("Zugang",HB_8!$A$19:$A$45,0)+MATCH("Jahr "&amp;LEFT($A25,4),HB_8!$B$19:$B$27,0)-1,MATCH($A$4,HB_8!$D$15:$MG$15,0)+MATCH(B$11,HB_8!$D$16:$L$16,0)+MATCH(B$13,HB_8!$D$17:$F$17,0)-2)</f>
        <v>18857</v>
      </c>
      <c r="C25" s="97">
        <f>INDEX(HB_8!$D$19:$MG$45,MATCH("Zugang",HB_8!$A$19:$A$45,0)+MATCH("Jahr "&amp;LEFT($A25,4),HB_8!$B$19:$B$27,0)-1,MATCH($A$4,HB_8!$D$15:$MG$15,0)+MATCH(B$11,HB_8!$D$16:$L$16,0)+MATCH(C$14,HB_8!$D$17:$F$17,0)-2)</f>
        <v>11131</v>
      </c>
      <c r="D25" s="97">
        <f>INDEX(HB_8!$D$19:$MG$45,MATCH("Zugang",HB_8!$A$19:$A$45,0)+MATCH("Jahr "&amp;LEFT($A25,4),HB_8!$B$19:$B$27,0)-1,MATCH($A$4,HB_8!$D$15:$MG$15,0)+MATCH(B$11,HB_8!$D$16:$L$16,0)+MATCH(D$14,HB_8!$D$17:$F$17,0)-2)</f>
        <v>7726</v>
      </c>
      <c r="E25" s="96">
        <f>INDEX(HB_8!$D$19:$MG$45,MATCH("Zugang",HB_8!$A$19:$A$45,0)+MATCH("Jahr "&amp;LEFT($A25,4),HB_8!$B$19:$B$27,0)-1,MATCH($A$4,HB_8!$D$15:$MG$15,0)+MATCH(E$12,HB_8!$D$16:$L$16,0)+MATCH(E$13,HB_8!$D$17:$F$17,0)-2)</f>
        <v>14987</v>
      </c>
      <c r="F25" s="97">
        <f>INDEX(HB_8!$D$19:$MG$45,MATCH("Zugang",HB_8!$A$19:$A$45,0)+MATCH("Jahr "&amp;LEFT($A25,4),HB_8!$B$19:$B$27,0)-1,MATCH($A$4,HB_8!$D$15:$MG$15,0)+MATCH(E$12,HB_8!$D$16:$L$16,0)+MATCH(F$14,HB_8!$D$17:$F$17,0)-2)</f>
        <v>9034</v>
      </c>
      <c r="G25" s="102">
        <f>INDEX(HB_8!$D$19:$MG$45,MATCH("Zugang",HB_8!$A$19:$A$45,0)+MATCH("Jahr "&amp;LEFT($A25,4),HB_8!$B$19:$B$27,0)-1,MATCH($A$4,HB_8!$D$15:$MG$15,0)+MATCH(E$12,HB_8!$D$16:$L$16,0)+MATCH(G$14,HB_8!$D$17:$F$17,0)-2)</f>
        <v>5953</v>
      </c>
      <c r="H25" s="97">
        <f>INDEX(HB_8!$D$19:$MG$45,MATCH("Zugang",HB_8!$A$19:$A$45,0)+MATCH("Jahr "&amp;LEFT($A25,4),HB_8!$B$19:$B$27,0)-1,MATCH($A$4,HB_8!$D$15:$MG$15,0)+MATCH(H$12,HB_8!$D$16:$L$16,0)+MATCH(H$13,HB_8!$D$17:$F$17,0)-2)</f>
        <v>3870</v>
      </c>
      <c r="I25" s="97">
        <f>INDEX(HB_8!$D$19:$MG$45,MATCH("Zugang",HB_8!$A$19:$A$45,0)+MATCH("Jahr "&amp;LEFT($A25,4),HB_8!$B$19:$B$27,0)-1,MATCH($A$4,HB_8!$D$15:$MG$15,0)+MATCH(H$12,HB_8!$D$16:$L$16,0)+MATCH(I$14,HB_8!$D$17:$F$17,0)-2)</f>
        <v>2097</v>
      </c>
      <c r="J25" s="102">
        <f>INDEX(HB_8!$D$19:$MG$45,MATCH("Zugang",HB_8!$A$19:$A$45,0)+MATCH("Jahr "&amp;LEFT($A25,4),HB_8!$B$19:$B$27,0)-1,MATCH($A$4,HB_8!$D$15:$MG$15,0)+MATCH(H$12,HB_8!$D$16:$L$16,0)+MATCH(J$14,HB_8!$D$17:$F$17,0)-2)</f>
        <v>1773</v>
      </c>
    </row>
    <row r="26" spans="1:12" s="284" customFormat="1" ht="15" customHeight="1" x14ac:dyDescent="0.2">
      <c r="A26" s="572" t="s">
        <v>169</v>
      </c>
      <c r="B26" s="570"/>
      <c r="C26" s="570"/>
      <c r="D26" s="570"/>
      <c r="E26" s="570"/>
      <c r="F26" s="570"/>
      <c r="G26" s="570"/>
      <c r="H26" s="570"/>
      <c r="I26" s="570"/>
      <c r="J26" s="571"/>
    </row>
    <row r="27" spans="1:12" s="284" customFormat="1" ht="15" customHeight="1" x14ac:dyDescent="0.2">
      <c r="A27" s="286" t="str">
        <f>'4 - Zeitreihe'!A23</f>
        <v>2016</v>
      </c>
      <c r="B27" s="97">
        <f>INDEX(HB_8!$D$19:$MG$45,MATCH("Bestand",HB_8!$A$19:$A$45,0)+MATCH("Jahr "&amp;LEFT($A27,4),HB_8!$B$19:$B$27,0)-1,MATCH($A$4,HB_8!$D$15:$MG$15,0)+MATCH(B$11,HB_8!$D$16:$L$16,0)+MATCH(B$13,HB_8!$D$17:$F$17,0)-2)</f>
        <v>105386.08333333333</v>
      </c>
      <c r="C27" s="97">
        <f>INDEX(HB_8!$D$19:$MG$45,MATCH("Bestand",HB_8!$A$19:$A$45,0)+MATCH("Jahr "&amp;LEFT($A27,4),HB_8!$B$19:$B$27,0)-1,MATCH($A$4,HB_8!$D$15:$MG$15,0)+MATCH(B$11,HB_8!$D$16:$L$16,0)+MATCH(C$14,HB_8!$D$17:$F$17,0)-2)</f>
        <v>82188.333333333328</v>
      </c>
      <c r="D27" s="97">
        <f>INDEX(HB_8!$D$19:$MG$45,MATCH("Bestand",HB_8!$A$19:$A$45,0)+MATCH("Jahr "&amp;LEFT($A27,4),HB_8!$B$19:$B$27,0)-1,MATCH($A$4,HB_8!$D$15:$MG$15,0)+MATCH(B$11,HB_8!$D$16:$L$16,0)+MATCH(D$14,HB_8!$D$17:$F$17,0)-2)</f>
        <v>23197.75</v>
      </c>
      <c r="E27" s="103">
        <f>INDEX(HB_8!$D$19:$MG$45,MATCH("Bestand",HB_8!$A$19:$A$45,0)+MATCH("Jahr "&amp;LEFT($A27,4),HB_8!$B$19:$B$27,0)-1,MATCH($A$4,HB_8!$D$15:$MG$15,0)+MATCH(E$12,HB_8!$D$16:$L$16,0)+MATCH(E$13,HB_8!$D$17:$F$17,0)-2)</f>
        <v>94516.583333333328</v>
      </c>
      <c r="F27" s="104">
        <f>INDEX(HB_8!$D$19:$MG$45,MATCH("Bestand",HB_8!$A$19:$A$45,0)+MATCH("Jahr "&amp;LEFT($A27,4),HB_8!$B$19:$B$27,0)-1,MATCH($A$4,HB_8!$D$15:$MG$15,0)+MATCH(E$12,HB_8!$D$16:$L$16,0)+MATCH(F$14,HB_8!$D$17:$F$17,0)-2)</f>
        <v>78025.833333333328</v>
      </c>
      <c r="G27" s="105">
        <f>INDEX(HB_8!$D$19:$MG$45,MATCH("Bestand",HB_8!$A$19:$A$45,0)+MATCH("Jahr "&amp;LEFT($A27,4),HB_8!$B$19:$B$27,0)-1,MATCH($A$4,HB_8!$D$15:$MG$15,0)+MATCH(E$12,HB_8!$D$16:$L$16,0)+MATCH(G$14,HB_8!$D$17:$F$17,0)-2)</f>
        <v>16490.75</v>
      </c>
      <c r="H27" s="97">
        <f>INDEX(HB_8!$D$19:$MG$45,MATCH("Bestand",HB_8!$A$19:$A$45,0)+MATCH("Jahr "&amp;LEFT($A27,4),HB_8!$B$19:$B$27,0)-1,MATCH($A$4,HB_8!$D$15:$MG$15,0)+MATCH(H$12,HB_8!$D$16:$L$16,0)+MATCH(H$13,HB_8!$D$17:$F$17,0)-2)</f>
        <v>10869.5</v>
      </c>
      <c r="I27" s="97">
        <f>INDEX(HB_8!$D$19:$MG$45,MATCH("Bestand",HB_8!$A$19:$A$45,0)+MATCH("Jahr "&amp;LEFT($A27,4),HB_8!$B$19:$B$27,0)-1,MATCH($A$4,HB_8!$D$15:$MG$15,0)+MATCH(H$12,HB_8!$D$16:$L$16,0)+MATCH(I$14,HB_8!$D$17:$F$17,0)-2)</f>
        <v>4162.5</v>
      </c>
      <c r="J27" s="102">
        <f>INDEX(HB_8!$D$19:$MG$45,MATCH("Bestand",HB_8!$A$19:$A$45,0)+MATCH("Jahr "&amp;LEFT($A27,4),HB_8!$B$19:$B$27,0)-1,MATCH($A$4,HB_8!$D$15:$MG$15,0)+MATCH(H$12,HB_8!$D$16:$L$16,0)+MATCH(J$14,HB_8!$D$17:$F$17,0)-2)</f>
        <v>6707</v>
      </c>
      <c r="L27" s="288">
        <v>12</v>
      </c>
    </row>
    <row r="28" spans="1:12" s="284" customFormat="1" ht="15" customHeight="1" x14ac:dyDescent="0.2">
      <c r="A28" s="287">
        <f>'4 - Zeitreihe'!A24</f>
        <v>2017</v>
      </c>
      <c r="B28" s="97">
        <f>INDEX(HB_8!$D$19:$MG$45,MATCH("Bestand",HB_8!$A$19:$A$45,0)+MATCH("Jahr "&amp;LEFT($A28,4),HB_8!$B$19:$B$27,0)-1,MATCH($A$4,HB_8!$D$15:$MG$15,0)+MATCH(B$11,HB_8!$D$16:$L$16,0)+MATCH(B$13,HB_8!$D$17:$F$17,0)-2)</f>
        <v>104158.58333333333</v>
      </c>
      <c r="C28" s="97">
        <f>INDEX(HB_8!$D$19:$MG$45,MATCH("Bestand",HB_8!$A$19:$A$45,0)+MATCH("Jahr "&amp;LEFT($A28,4),HB_8!$B$19:$B$27,0)-1,MATCH($A$4,HB_8!$D$15:$MG$15,0)+MATCH(B$11,HB_8!$D$16:$L$16,0)+MATCH(C$14,HB_8!$D$17:$F$17,0)-2)</f>
        <v>81324.833333333328</v>
      </c>
      <c r="D28" s="97">
        <f>INDEX(HB_8!$D$19:$MG$45,MATCH("Bestand",HB_8!$A$19:$A$45,0)+MATCH("Jahr "&amp;LEFT($A28,4),HB_8!$B$19:$B$27,0)-1,MATCH($A$4,HB_8!$D$15:$MG$15,0)+MATCH(B$11,HB_8!$D$16:$L$16,0)+MATCH(D$14,HB_8!$D$17:$F$17,0)-2)</f>
        <v>22833.75</v>
      </c>
      <c r="E28" s="96">
        <f>INDEX(HB_8!$D$19:$MG$45,MATCH("Bestand",HB_8!$A$19:$A$45,0)+MATCH("Jahr "&amp;LEFT($A28,4),HB_8!$B$19:$B$27,0)-1,MATCH($A$4,HB_8!$D$15:$MG$15,0)+MATCH(E$12,HB_8!$D$16:$L$16,0)+MATCH(E$13,HB_8!$D$17:$F$17,0)-2)</f>
        <v>93723.416666666672</v>
      </c>
      <c r="F28" s="97">
        <f>INDEX(HB_8!$D$19:$MG$45,MATCH("Bestand",HB_8!$A$19:$A$45,0)+MATCH("Jahr "&amp;LEFT($A28,4),HB_8!$B$19:$B$27,0)-1,MATCH($A$4,HB_8!$D$15:$MG$15,0)+MATCH(E$12,HB_8!$D$16:$L$16,0)+MATCH(F$14,HB_8!$D$17:$F$17,0)-2)</f>
        <v>77294.833333333328</v>
      </c>
      <c r="G28" s="102">
        <f>INDEX(HB_8!$D$19:$MG$45,MATCH("Bestand",HB_8!$A$19:$A$45,0)+MATCH("Jahr "&amp;LEFT($A28,4),HB_8!$B$19:$B$27,0)-1,MATCH($A$4,HB_8!$D$15:$MG$15,0)+MATCH(E$12,HB_8!$D$16:$L$16,0)+MATCH(G$14,HB_8!$D$17:$F$17,0)-2)</f>
        <v>16428.583333333332</v>
      </c>
      <c r="H28" s="97">
        <f>INDEX(HB_8!$D$19:$MG$45,MATCH("Bestand",HB_8!$A$19:$A$45,0)+MATCH("Jahr "&amp;LEFT($A28,4),HB_8!$B$19:$B$27,0)-1,MATCH($A$4,HB_8!$D$15:$MG$15,0)+MATCH(H$12,HB_8!$D$16:$L$16,0)+MATCH(H$13,HB_8!$D$17:$F$17,0)-2)</f>
        <v>10435.166666666666</v>
      </c>
      <c r="I28" s="97">
        <f>INDEX(HB_8!$D$19:$MG$45,MATCH("Bestand",HB_8!$A$19:$A$45,0)+MATCH("Jahr "&amp;LEFT($A28,4),HB_8!$B$19:$B$27,0)-1,MATCH($A$4,HB_8!$D$15:$MG$15,0)+MATCH(H$12,HB_8!$D$16:$L$16,0)+MATCH(I$14,HB_8!$D$17:$F$17,0)-2)</f>
        <v>4030</v>
      </c>
      <c r="J28" s="102">
        <f>INDEX(HB_8!$D$19:$MG$45,MATCH("Bestand",HB_8!$A$19:$A$45,0)+MATCH("Jahr "&amp;LEFT($A28,4),HB_8!$B$19:$B$27,0)-1,MATCH($A$4,HB_8!$D$15:$MG$15,0)+MATCH(H$12,HB_8!$D$16:$L$16,0)+MATCH(J$14,HB_8!$D$17:$F$17,0)-2)</f>
        <v>6405.166666666667</v>
      </c>
      <c r="L28" s="288">
        <v>12</v>
      </c>
    </row>
    <row r="29" spans="1:12" s="284" customFormat="1" ht="15" customHeight="1" x14ac:dyDescent="0.2">
      <c r="A29" s="287">
        <f>'4 - Zeitreihe'!A25</f>
        <v>2018</v>
      </c>
      <c r="B29" s="97">
        <f>INDEX(HB_8!$D$19:$MG$45,MATCH("Bestand",HB_8!$A$19:$A$45,0)+MATCH("Jahr "&amp;LEFT($A29,4),HB_8!$B$19:$B$27,0)-1,MATCH($A$4,HB_8!$D$15:$MG$15,0)+MATCH(B$11,HB_8!$D$16:$L$16,0)+MATCH(B$13,HB_8!$D$17:$F$17,0)-2)</f>
        <v>102785.75</v>
      </c>
      <c r="C29" s="97">
        <f>INDEX(HB_8!$D$19:$MG$45,MATCH("Bestand",HB_8!$A$19:$A$45,0)+MATCH("Jahr "&amp;LEFT($A29,4),HB_8!$B$19:$B$27,0)-1,MATCH($A$4,HB_8!$D$15:$MG$15,0)+MATCH(B$11,HB_8!$D$16:$L$16,0)+MATCH(C$14,HB_8!$D$17:$F$17,0)-2)</f>
        <v>80795.75</v>
      </c>
      <c r="D29" s="97">
        <f>INDEX(HB_8!$D$19:$MG$45,MATCH("Bestand",HB_8!$A$19:$A$45,0)+MATCH("Jahr "&amp;LEFT($A29,4),HB_8!$B$19:$B$27,0)-1,MATCH($A$4,HB_8!$D$15:$MG$15,0)+MATCH(B$11,HB_8!$D$16:$L$16,0)+MATCH(D$14,HB_8!$D$17:$F$17,0)-2)</f>
        <v>21990</v>
      </c>
      <c r="E29" s="96">
        <f>INDEX(HB_8!$D$19:$MG$45,MATCH("Bestand",HB_8!$A$19:$A$45,0)+MATCH("Jahr "&amp;LEFT($A29,4),HB_8!$B$19:$B$27,0)-1,MATCH($A$4,HB_8!$D$15:$MG$15,0)+MATCH(E$12,HB_8!$D$16:$L$16,0)+MATCH(E$13,HB_8!$D$17:$F$17,0)-2)</f>
        <v>92952.5</v>
      </c>
      <c r="F29" s="97">
        <f>INDEX(HB_8!$D$19:$MG$45,MATCH("Bestand",HB_8!$A$19:$A$45,0)+MATCH("Jahr "&amp;LEFT($A29,4),HB_8!$B$19:$B$27,0)-1,MATCH($A$4,HB_8!$D$15:$MG$15,0)+MATCH(E$12,HB_8!$D$16:$L$16,0)+MATCH(F$14,HB_8!$D$17:$F$17,0)-2)</f>
        <v>76797.333333333328</v>
      </c>
      <c r="G29" s="102">
        <f>INDEX(HB_8!$D$19:$MG$45,MATCH("Bestand",HB_8!$A$19:$A$45,0)+MATCH("Jahr "&amp;LEFT($A29,4),HB_8!$B$19:$B$27,0)-1,MATCH($A$4,HB_8!$D$15:$MG$15,0)+MATCH(E$12,HB_8!$D$16:$L$16,0)+MATCH(G$14,HB_8!$D$17:$F$17,0)-2)</f>
        <v>16155.166666666666</v>
      </c>
      <c r="H29" s="97">
        <f>INDEX(HB_8!$D$19:$MG$45,MATCH("Bestand",HB_8!$A$19:$A$45,0)+MATCH("Jahr "&amp;LEFT($A29,4),HB_8!$B$19:$B$27,0)-1,MATCH($A$4,HB_8!$D$15:$MG$15,0)+MATCH(H$12,HB_8!$D$16:$L$16,0)+MATCH(H$13,HB_8!$D$17:$F$17,0)-2)</f>
        <v>9833.25</v>
      </c>
      <c r="I29" s="97">
        <f>INDEX(HB_8!$D$19:$MG$45,MATCH("Bestand",HB_8!$A$19:$A$45,0)+MATCH("Jahr "&amp;LEFT($A29,4),HB_8!$B$19:$B$27,0)-1,MATCH($A$4,HB_8!$D$15:$MG$15,0)+MATCH(H$12,HB_8!$D$16:$L$16,0)+MATCH(I$14,HB_8!$D$17:$F$17,0)-2)</f>
        <v>3998.4166666666665</v>
      </c>
      <c r="J29" s="102">
        <f>INDEX(HB_8!$D$19:$MG$45,MATCH("Bestand",HB_8!$A$19:$A$45,0)+MATCH("Jahr "&amp;LEFT($A29,4),HB_8!$B$19:$B$27,0)-1,MATCH($A$4,HB_8!$D$15:$MG$15,0)+MATCH(H$12,HB_8!$D$16:$L$16,0)+MATCH(J$14,HB_8!$D$17:$F$17,0)-2)</f>
        <v>5834.833333333333</v>
      </c>
      <c r="L29" s="288">
        <v>12</v>
      </c>
    </row>
    <row r="30" spans="1:12" s="284" customFormat="1" ht="15" customHeight="1" x14ac:dyDescent="0.2">
      <c r="A30" s="287">
        <f>'4 - Zeitreihe'!A26</f>
        <v>2019</v>
      </c>
      <c r="B30" s="97">
        <f>INDEX(HB_8!$D$19:$MG$45,MATCH("Bestand",HB_8!$A$19:$A$45,0)+MATCH("Jahr "&amp;LEFT($A30,4),HB_8!$B$19:$B$27,0)-1,MATCH($A$4,HB_8!$D$15:$MG$15,0)+MATCH(B$11,HB_8!$D$16:$L$16,0)+MATCH(B$13,HB_8!$D$17:$F$17,0)-2)</f>
        <v>102400.66666666667</v>
      </c>
      <c r="C30" s="97">
        <f>INDEX(HB_8!$D$19:$MG$45,MATCH("Bestand",HB_8!$A$19:$A$45,0)+MATCH("Jahr "&amp;LEFT($A30,4),HB_8!$B$19:$B$27,0)-1,MATCH($A$4,HB_8!$D$15:$MG$15,0)+MATCH(B$11,HB_8!$D$16:$L$16,0)+MATCH(C$14,HB_8!$D$17:$F$17,0)-2)</f>
        <v>80870.333333333328</v>
      </c>
      <c r="D30" s="97">
        <f>INDEX(HB_8!$D$19:$MG$45,MATCH("Bestand",HB_8!$A$19:$A$45,0)+MATCH("Jahr "&amp;LEFT($A30,4),HB_8!$B$19:$B$27,0)-1,MATCH($A$4,HB_8!$D$15:$MG$15,0)+MATCH(B$11,HB_8!$D$16:$L$16,0)+MATCH(D$14,HB_8!$D$17:$F$17,0)-2)</f>
        <v>21530.333333333332</v>
      </c>
      <c r="E30" s="96">
        <f>INDEX(HB_8!$D$19:$MG$45,MATCH("Bestand",HB_8!$A$19:$A$45,0)+MATCH("Jahr "&amp;LEFT($A30,4),HB_8!$B$19:$B$27,0)-1,MATCH($A$4,HB_8!$D$15:$MG$15,0)+MATCH(E$12,HB_8!$D$16:$L$16,0)+MATCH(E$13,HB_8!$D$17:$F$17,0)-2)</f>
        <v>92484.333333333328</v>
      </c>
      <c r="F30" s="97">
        <f>INDEX(HB_8!$D$19:$MG$45,MATCH("Bestand",HB_8!$A$19:$A$45,0)+MATCH("Jahr "&amp;LEFT($A30,4),HB_8!$B$19:$B$27,0)-1,MATCH($A$4,HB_8!$D$15:$MG$15,0)+MATCH(E$12,HB_8!$D$16:$L$16,0)+MATCH(F$14,HB_8!$D$17:$F$17,0)-2)</f>
        <v>76604.916666666672</v>
      </c>
      <c r="G30" s="102">
        <f>INDEX(HB_8!$D$19:$MG$45,MATCH("Bestand",HB_8!$A$19:$A$45,0)+MATCH("Jahr "&amp;LEFT($A30,4),HB_8!$B$19:$B$27,0)-1,MATCH($A$4,HB_8!$D$15:$MG$15,0)+MATCH(E$12,HB_8!$D$16:$L$16,0)+MATCH(G$14,HB_8!$D$17:$F$17,0)-2)</f>
        <v>15879.416666666666</v>
      </c>
      <c r="H30" s="97">
        <f>INDEX(HB_8!$D$19:$MG$45,MATCH("Bestand",HB_8!$A$19:$A$45,0)+MATCH("Jahr "&amp;LEFT($A30,4),HB_8!$B$19:$B$27,0)-1,MATCH($A$4,HB_8!$D$15:$MG$15,0)+MATCH(H$12,HB_8!$D$16:$L$16,0)+MATCH(H$13,HB_8!$D$17:$F$17,0)-2)</f>
        <v>9916.3333333333339</v>
      </c>
      <c r="I30" s="97">
        <f>INDEX(HB_8!$D$19:$MG$45,MATCH("Bestand",HB_8!$A$19:$A$45,0)+MATCH("Jahr "&amp;LEFT($A30,4),HB_8!$B$19:$B$27,0)-1,MATCH($A$4,HB_8!$D$15:$MG$15,0)+MATCH(H$12,HB_8!$D$16:$L$16,0)+MATCH(I$14,HB_8!$D$17:$F$17,0)-2)</f>
        <v>4265.416666666667</v>
      </c>
      <c r="J30" s="102">
        <f>INDEX(HB_8!$D$19:$MG$45,MATCH("Bestand",HB_8!$A$19:$A$45,0)+MATCH("Jahr "&amp;LEFT($A30,4),HB_8!$B$19:$B$27,0)-1,MATCH($A$4,HB_8!$D$15:$MG$15,0)+MATCH(H$12,HB_8!$D$16:$L$16,0)+MATCH(J$14,HB_8!$D$17:$F$17,0)-2)</f>
        <v>5650.916666666667</v>
      </c>
      <c r="L30" s="288">
        <v>12</v>
      </c>
    </row>
    <row r="31" spans="1:12" s="284" customFormat="1" ht="15" customHeight="1" x14ac:dyDescent="0.2">
      <c r="A31" s="287">
        <f>'4 - Zeitreihe'!A27</f>
        <v>2020</v>
      </c>
      <c r="B31" s="97">
        <f>INDEX(HB_8!$D$19:$MG$45,MATCH("Bestand",HB_8!$A$19:$A$45,0)+MATCH("Jahr "&amp;LEFT($A31,4),HB_8!$B$19:$B$27,0)-1,MATCH($A$4,HB_8!$D$15:$MG$15,0)+MATCH(B$11,HB_8!$D$16:$L$16,0)+MATCH(B$13,HB_8!$D$17:$F$17,0)-2)</f>
        <v>99274.5</v>
      </c>
      <c r="C31" s="97">
        <f>INDEX(HB_8!$D$19:$MG$45,MATCH("Bestand",HB_8!$A$19:$A$45,0)+MATCH("Jahr "&amp;LEFT($A31,4),HB_8!$B$19:$B$27,0)-1,MATCH($A$4,HB_8!$D$15:$MG$15,0)+MATCH(B$11,HB_8!$D$16:$L$16,0)+MATCH(C$14,HB_8!$D$17:$F$17,0)-2)</f>
        <v>79518</v>
      </c>
      <c r="D31" s="97">
        <f>INDEX(HB_8!$D$19:$MG$45,MATCH("Bestand",HB_8!$A$19:$A$45,0)+MATCH("Jahr "&amp;LEFT($A31,4),HB_8!$B$19:$B$27,0)-1,MATCH($A$4,HB_8!$D$15:$MG$15,0)+MATCH(B$11,HB_8!$D$16:$L$16,0)+MATCH(D$14,HB_8!$D$17:$F$17,0)-2)</f>
        <v>19756.5</v>
      </c>
      <c r="E31" s="96">
        <f>INDEX(HB_8!$D$19:$MG$45,MATCH("Bestand",HB_8!$A$19:$A$45,0)+MATCH("Jahr "&amp;LEFT($A31,4),HB_8!$B$19:$B$27,0)-1,MATCH($A$4,HB_8!$D$15:$MG$15,0)+MATCH(E$12,HB_8!$D$16:$L$16,0)+MATCH(E$13,HB_8!$D$17:$F$17,0)-2)</f>
        <v>90257.5</v>
      </c>
      <c r="F31" s="97">
        <f>INDEX(HB_8!$D$19:$MG$45,MATCH("Bestand",HB_8!$A$19:$A$45,0)+MATCH("Jahr "&amp;LEFT($A31,4),HB_8!$B$19:$B$27,0)-1,MATCH($A$4,HB_8!$D$15:$MG$15,0)+MATCH(E$12,HB_8!$D$16:$L$16,0)+MATCH(F$14,HB_8!$D$17:$F$17,0)-2)</f>
        <v>75480.5</v>
      </c>
      <c r="G31" s="102">
        <f>INDEX(HB_8!$D$19:$MG$45,MATCH("Bestand",HB_8!$A$19:$A$45,0)+MATCH("Jahr "&amp;LEFT($A31,4),HB_8!$B$19:$B$27,0)-1,MATCH($A$4,HB_8!$D$15:$MG$15,0)+MATCH(E$12,HB_8!$D$16:$L$16,0)+MATCH(G$14,HB_8!$D$17:$F$17,0)-2)</f>
        <v>14777</v>
      </c>
      <c r="H31" s="97">
        <f>INDEX(HB_8!$D$19:$MG$45,MATCH("Bestand",HB_8!$A$19:$A$45,0)+MATCH("Jahr "&amp;LEFT($A31,4),HB_8!$B$19:$B$27,0)-1,MATCH($A$4,HB_8!$D$15:$MG$15,0)+MATCH(H$12,HB_8!$D$16:$L$16,0)+MATCH(H$13,HB_8!$D$17:$F$17,0)-2)</f>
        <v>9017</v>
      </c>
      <c r="I31" s="97">
        <f>INDEX(HB_8!$D$19:$MG$45,MATCH("Bestand",HB_8!$A$19:$A$45,0)+MATCH("Jahr "&amp;LEFT($A31,4),HB_8!$B$19:$B$27,0)-1,MATCH($A$4,HB_8!$D$15:$MG$15,0)+MATCH(H$12,HB_8!$D$16:$L$16,0)+MATCH(I$14,HB_8!$D$17:$F$17,0)-2)</f>
        <v>4037.5</v>
      </c>
      <c r="J31" s="102">
        <f>INDEX(HB_8!$D$19:$MG$45,MATCH("Bestand",HB_8!$A$19:$A$45,0)+MATCH("Jahr "&amp;LEFT($A31,4),HB_8!$B$19:$B$27,0)-1,MATCH($A$4,HB_8!$D$15:$MG$15,0)+MATCH(H$12,HB_8!$D$16:$L$16,0)+MATCH(J$14,HB_8!$D$17:$F$17,0)-2)</f>
        <v>4979.5</v>
      </c>
      <c r="L31" s="288">
        <v>12</v>
      </c>
    </row>
    <row r="32" spans="1:12" s="284" customFormat="1" ht="15" customHeight="1" x14ac:dyDescent="0.2">
      <c r="A32" s="287">
        <f>'4 - Zeitreihe'!A28</f>
        <v>2021</v>
      </c>
      <c r="B32" s="97">
        <f>INDEX(HB_8!$D$19:$MG$45,MATCH("Bestand",HB_8!$A$19:$A$45,0)+MATCH("Jahr "&amp;LEFT($A32,4),HB_8!$B$19:$B$27,0)-1,MATCH($A$4,HB_8!$D$15:$MG$15,0)+MATCH(B$11,HB_8!$D$16:$L$16,0)+MATCH(B$13,HB_8!$D$17:$F$17,0)-2)</f>
        <v>96647.333333333328</v>
      </c>
      <c r="C32" s="97">
        <f>INDEX(HB_8!$D$19:$MG$45,MATCH("Bestand",HB_8!$A$19:$A$45,0)+MATCH("Jahr "&amp;LEFT($A32,4),HB_8!$B$19:$B$27,0)-1,MATCH($A$4,HB_8!$D$15:$MG$15,0)+MATCH(B$11,HB_8!$D$16:$L$16,0)+MATCH(C$14,HB_8!$D$17:$F$17,0)-2)</f>
        <v>78461.166666666672</v>
      </c>
      <c r="D32" s="97">
        <f>INDEX(HB_8!$D$19:$MG$45,MATCH("Bestand",HB_8!$A$19:$A$45,0)+MATCH("Jahr "&amp;LEFT($A32,4),HB_8!$B$19:$B$27,0)-1,MATCH($A$4,HB_8!$D$15:$MG$15,0)+MATCH(B$11,HB_8!$D$16:$L$16,0)+MATCH(D$14,HB_8!$D$17:$F$17,0)-2)</f>
        <v>18186.166666666668</v>
      </c>
      <c r="E32" s="96">
        <f>INDEX(HB_8!$D$19:$MG$45,MATCH("Bestand",HB_8!$A$19:$A$45,0)+MATCH("Jahr "&amp;LEFT($A32,4),HB_8!$B$19:$B$27,0)-1,MATCH($A$4,HB_8!$D$15:$MG$15,0)+MATCH(E$12,HB_8!$D$16:$L$16,0)+MATCH(E$13,HB_8!$D$17:$F$17,0)-2)</f>
        <v>88219.666666666672</v>
      </c>
      <c r="F32" s="97">
        <f>INDEX(HB_8!$D$19:$MG$45,MATCH("Bestand",HB_8!$A$19:$A$45,0)+MATCH("Jahr "&amp;LEFT($A32,4),HB_8!$B$19:$B$27,0)-1,MATCH($A$4,HB_8!$D$15:$MG$15,0)+MATCH(E$12,HB_8!$D$16:$L$16,0)+MATCH(F$14,HB_8!$D$17:$F$17,0)-2)</f>
        <v>74466.333333333328</v>
      </c>
      <c r="G32" s="102">
        <f>INDEX(HB_8!$D$19:$MG$45,MATCH("Bestand",HB_8!$A$19:$A$45,0)+MATCH("Jahr "&amp;LEFT($A32,4),HB_8!$B$19:$B$27,0)-1,MATCH($A$4,HB_8!$D$15:$MG$15,0)+MATCH(E$12,HB_8!$D$16:$L$16,0)+MATCH(G$14,HB_8!$D$17:$F$17,0)-2)</f>
        <v>13753.333333333334</v>
      </c>
      <c r="H32" s="97">
        <f>INDEX(HB_8!$D$19:$MG$45,MATCH("Bestand",HB_8!$A$19:$A$45,0)+MATCH("Jahr "&amp;LEFT($A32,4),HB_8!$B$19:$B$27,0)-1,MATCH($A$4,HB_8!$D$15:$MG$15,0)+MATCH(H$12,HB_8!$D$16:$L$16,0)+MATCH(H$13,HB_8!$D$17:$F$17,0)-2)</f>
        <v>8427.6666666666661</v>
      </c>
      <c r="I32" s="97">
        <f>INDEX(HB_8!$D$19:$MG$45,MATCH("Bestand",HB_8!$A$19:$A$45,0)+MATCH("Jahr "&amp;LEFT($A32,4),HB_8!$B$19:$B$27,0)-1,MATCH($A$4,HB_8!$D$15:$MG$15,0)+MATCH(H$12,HB_8!$D$16:$L$16,0)+MATCH(I$14,HB_8!$D$17:$F$17,0)-2)</f>
        <v>3994.8333333333335</v>
      </c>
      <c r="J32" s="102">
        <f>INDEX(HB_8!$D$19:$MG$45,MATCH("Bestand",HB_8!$A$19:$A$45,0)+MATCH("Jahr "&amp;LEFT($A32,4),HB_8!$B$19:$B$27,0)-1,MATCH($A$4,HB_8!$D$15:$MG$15,0)+MATCH(H$12,HB_8!$D$16:$L$16,0)+MATCH(J$14,HB_8!$D$17:$F$17,0)-2)</f>
        <v>4432.833333333333</v>
      </c>
      <c r="L32" s="288">
        <v>12</v>
      </c>
    </row>
    <row r="33" spans="1:12" s="284" customFormat="1" ht="15" customHeight="1" x14ac:dyDescent="0.2">
      <c r="A33" s="287">
        <f>'4 - Zeitreihe'!A29</f>
        <v>2022</v>
      </c>
      <c r="B33" s="97">
        <f>INDEX(HB_8!$D$19:$MG$45,MATCH("Bestand",HB_8!$A$19:$A$45,0)+MATCH("Jahr "&amp;LEFT($A33,4),HB_8!$B$19:$B$27,0)-1,MATCH($A$4,HB_8!$D$15:$MG$15,0)+MATCH(B$11,HB_8!$D$16:$L$16,0)+MATCH(B$13,HB_8!$D$17:$F$17,0)-2)</f>
        <v>92715.416666666672</v>
      </c>
      <c r="C33" s="97">
        <f>INDEX(HB_8!$D$19:$MG$45,MATCH("Bestand",HB_8!$A$19:$A$45,0)+MATCH("Jahr "&amp;LEFT($A33,4),HB_8!$B$19:$B$27,0)-1,MATCH($A$4,HB_8!$D$15:$MG$15,0)+MATCH(B$11,HB_8!$D$16:$L$16,0)+MATCH(C$14,HB_8!$D$17:$F$17,0)-2)</f>
        <v>76076</v>
      </c>
      <c r="D33" s="97">
        <f>INDEX(HB_8!$D$19:$MG$45,MATCH("Bestand",HB_8!$A$19:$A$45,0)+MATCH("Jahr "&amp;LEFT($A33,4),HB_8!$B$19:$B$27,0)-1,MATCH($A$4,HB_8!$D$15:$MG$15,0)+MATCH(B$11,HB_8!$D$16:$L$16,0)+MATCH(D$14,HB_8!$D$17:$F$17,0)-2)</f>
        <v>16639.416666666668</v>
      </c>
      <c r="E33" s="96">
        <f>INDEX(HB_8!$D$19:$MG$45,MATCH("Bestand",HB_8!$A$19:$A$45,0)+MATCH("Jahr "&amp;LEFT($A33,4),HB_8!$B$19:$B$27,0)-1,MATCH($A$4,HB_8!$D$15:$MG$15,0)+MATCH(E$12,HB_8!$D$16:$L$16,0)+MATCH(E$13,HB_8!$D$17:$F$17,0)-2)</f>
        <v>84629.25</v>
      </c>
      <c r="F33" s="97">
        <f>INDEX(HB_8!$D$19:$MG$45,MATCH("Bestand",HB_8!$A$19:$A$45,0)+MATCH("Jahr "&amp;LEFT($A33,4),HB_8!$B$19:$B$27,0)-1,MATCH($A$4,HB_8!$D$15:$MG$15,0)+MATCH(E$12,HB_8!$D$16:$L$16,0)+MATCH(F$14,HB_8!$D$17:$F$17,0)-2)</f>
        <v>72133.583333333328</v>
      </c>
      <c r="G33" s="102">
        <f>INDEX(HB_8!$D$19:$MG$45,MATCH("Bestand",HB_8!$A$19:$A$45,0)+MATCH("Jahr "&amp;LEFT($A33,4),HB_8!$B$19:$B$27,0)-1,MATCH($A$4,HB_8!$D$15:$MG$15,0)+MATCH(E$12,HB_8!$D$16:$L$16,0)+MATCH(G$14,HB_8!$D$17:$F$17,0)-2)</f>
        <v>12495.666666666666</v>
      </c>
      <c r="H33" s="97">
        <f>INDEX(HB_8!$D$19:$MG$45,MATCH("Bestand",HB_8!$A$19:$A$45,0)+MATCH("Jahr "&amp;LEFT($A33,4),HB_8!$B$19:$B$27,0)-1,MATCH($A$4,HB_8!$D$15:$MG$15,0)+MATCH(H$12,HB_8!$D$16:$L$16,0)+MATCH(H$13,HB_8!$D$17:$F$17,0)-2)</f>
        <v>8086.166666666667</v>
      </c>
      <c r="I33" s="97">
        <f>INDEX(HB_8!$D$19:$MG$45,MATCH("Bestand",HB_8!$A$19:$A$45,0)+MATCH("Jahr "&amp;LEFT($A33,4),HB_8!$B$19:$B$27,0)-1,MATCH($A$4,HB_8!$D$15:$MG$15,0)+MATCH(H$12,HB_8!$D$16:$L$16,0)+MATCH(I$14,HB_8!$D$17:$F$17,0)-2)</f>
        <v>3942.4166666666665</v>
      </c>
      <c r="J33" s="102">
        <f>INDEX(HB_8!$D$19:$MG$45,MATCH("Bestand",HB_8!$A$19:$A$45,0)+MATCH("Jahr "&amp;LEFT($A33,4),HB_8!$B$19:$B$27,0)-1,MATCH($A$4,HB_8!$D$15:$MG$15,0)+MATCH(H$12,HB_8!$D$16:$L$16,0)+MATCH(J$14,HB_8!$D$17:$F$17,0)-2)</f>
        <v>4143.75</v>
      </c>
      <c r="L33" s="288">
        <v>12</v>
      </c>
    </row>
    <row r="34" spans="1:12" s="284" customFormat="1" ht="15" customHeight="1" x14ac:dyDescent="0.2">
      <c r="A34" s="287">
        <f>'4 - Zeitreihe'!A30</f>
        <v>2023</v>
      </c>
      <c r="B34" s="97">
        <f>INDEX(HB_8!$D$19:$MG$45,MATCH("Bestand",HB_8!$A$19:$A$45,0)+MATCH("Jahr "&amp;LEFT($A34,4),HB_8!$B$19:$B$27,0)-1,MATCH($A$4,HB_8!$D$15:$MG$15,0)+MATCH(B$11,HB_8!$D$16:$L$16,0)+MATCH(B$13,HB_8!$D$17:$F$17,0)-2)</f>
        <v>90357.083333333328</v>
      </c>
      <c r="C34" s="97">
        <f>INDEX(HB_8!$D$19:$MG$45,MATCH("Bestand",HB_8!$A$19:$A$45,0)+MATCH("Jahr "&amp;LEFT($A34,4),HB_8!$B$19:$B$27,0)-1,MATCH($A$4,HB_8!$D$15:$MG$15,0)+MATCH(B$11,HB_8!$D$16:$L$16,0)+MATCH(C$14,HB_8!$D$17:$F$17,0)-2)</f>
        <v>74819.416666666672</v>
      </c>
      <c r="D34" s="97">
        <f>INDEX(HB_8!$D$19:$MG$45,MATCH("Bestand",HB_8!$A$19:$A$45,0)+MATCH("Jahr "&amp;LEFT($A34,4),HB_8!$B$19:$B$27,0)-1,MATCH($A$4,HB_8!$D$15:$MG$15,0)+MATCH(B$11,HB_8!$D$16:$L$16,0)+MATCH(D$14,HB_8!$D$17:$F$17,0)-2)</f>
        <v>15537.666666666666</v>
      </c>
      <c r="E34" s="96">
        <f>INDEX(HB_8!$D$19:$MG$45,MATCH("Bestand",HB_8!$A$19:$A$45,0)+MATCH("Jahr "&amp;LEFT($A34,4),HB_8!$B$19:$B$27,0)-1,MATCH($A$4,HB_8!$D$15:$MG$15,0)+MATCH(E$12,HB_8!$D$16:$L$16,0)+MATCH(E$13,HB_8!$D$17:$F$17,0)-2)</f>
        <v>82916.916666666672</v>
      </c>
      <c r="F34" s="97">
        <f>INDEX(HB_8!$D$19:$MG$45,MATCH("Bestand",HB_8!$A$19:$A$45,0)+MATCH("Jahr "&amp;LEFT($A34,4),HB_8!$B$19:$B$27,0)-1,MATCH($A$4,HB_8!$D$15:$MG$15,0)+MATCH(E$12,HB_8!$D$16:$L$16,0)+MATCH(F$14,HB_8!$D$17:$F$17,0)-2)</f>
        <v>71122.416666666672</v>
      </c>
      <c r="G34" s="102">
        <f>INDEX(HB_8!$D$19:$MG$45,MATCH("Bestand",HB_8!$A$19:$A$45,0)+MATCH("Jahr "&amp;LEFT($A34,4),HB_8!$B$19:$B$27,0)-1,MATCH($A$4,HB_8!$D$15:$MG$15,0)+MATCH(E$12,HB_8!$D$16:$L$16,0)+MATCH(G$14,HB_8!$D$17:$F$17,0)-2)</f>
        <v>11794.5</v>
      </c>
      <c r="H34" s="97">
        <f>INDEX(HB_8!$D$19:$MG$45,MATCH("Bestand",HB_8!$A$19:$A$45,0)+MATCH("Jahr "&amp;LEFT($A34,4),HB_8!$B$19:$B$27,0)-1,MATCH($A$4,HB_8!$D$15:$MG$15,0)+MATCH(H$12,HB_8!$D$16:$L$16,0)+MATCH(H$13,HB_8!$D$17:$F$17,0)-2)</f>
        <v>7440.166666666667</v>
      </c>
      <c r="I34" s="97">
        <f>INDEX(HB_8!$D$19:$MG$45,MATCH("Bestand",HB_8!$A$19:$A$45,0)+MATCH("Jahr "&amp;LEFT($A34,4),HB_8!$B$19:$B$27,0)-1,MATCH($A$4,HB_8!$D$15:$MG$15,0)+MATCH(H$12,HB_8!$D$16:$L$16,0)+MATCH(I$14,HB_8!$D$17:$F$17,0)-2)</f>
        <v>3697</v>
      </c>
      <c r="J34" s="102">
        <f>INDEX(HB_8!$D$19:$MG$45,MATCH("Bestand",HB_8!$A$19:$A$45,0)+MATCH("Jahr "&amp;LEFT($A34,4),HB_8!$B$19:$B$27,0)-1,MATCH($A$4,HB_8!$D$15:$MG$15,0)+MATCH(H$12,HB_8!$D$16:$L$16,0)+MATCH(J$14,HB_8!$D$17:$F$17,0)-2)</f>
        <v>3743.1666666666665</v>
      </c>
      <c r="L34" s="288">
        <v>12</v>
      </c>
    </row>
    <row r="35" spans="1:12" s="284" customFormat="1" ht="15" customHeight="1" x14ac:dyDescent="0.2">
      <c r="A35" s="287" t="str">
        <f>'4 - Zeitreihe'!A31</f>
        <v>2024 (Jan - Mrz)</v>
      </c>
      <c r="B35" s="97">
        <f>INDEX(HB_8!$D$19:$MG$45,MATCH("Bestand",HB_8!$A$19:$A$45,0)+MATCH("Jahr "&amp;LEFT($A35,4),HB_8!$B$19:$B$27,0)-1,MATCH($A$4,HB_8!$D$15:$MG$15,0)+MATCH(B$11,HB_8!$D$16:$L$16,0)+MATCH(B$13,HB_8!$D$17:$F$17,0)-2)</f>
        <v>90548.333333333328</v>
      </c>
      <c r="C35" s="97">
        <f>INDEX(HB_8!$D$19:$MG$45,MATCH("Bestand",HB_8!$A$19:$A$45,0)+MATCH("Jahr "&amp;LEFT($A35,4),HB_8!$B$19:$B$27,0)-1,MATCH($A$4,HB_8!$D$15:$MG$15,0)+MATCH(B$11,HB_8!$D$16:$L$16,0)+MATCH(C$14,HB_8!$D$17:$F$17,0)-2)</f>
        <v>75393.333333333328</v>
      </c>
      <c r="D35" s="97">
        <f>INDEX(HB_8!$D$19:$MG$45,MATCH("Bestand",HB_8!$A$19:$A$45,0)+MATCH("Jahr "&amp;LEFT($A35,4),HB_8!$B$19:$B$27,0)-1,MATCH($A$4,HB_8!$D$15:$MG$15,0)+MATCH(B$11,HB_8!$D$16:$L$16,0)+MATCH(D$14,HB_8!$D$17:$F$17,0)-2)</f>
        <v>15155</v>
      </c>
      <c r="E35" s="96">
        <f>INDEX(HB_8!$D$19:$MG$45,MATCH("Bestand",HB_8!$A$19:$A$45,0)+MATCH("Jahr "&amp;LEFT($A35,4),HB_8!$B$19:$B$27,0)-1,MATCH($A$4,HB_8!$D$15:$MG$15,0)+MATCH(E$12,HB_8!$D$16:$L$16,0)+MATCH(E$13,HB_8!$D$17:$F$17,0)-2)</f>
        <v>83672.333333333328</v>
      </c>
      <c r="F35" s="97">
        <f>INDEX(HB_8!$D$19:$MG$45,MATCH("Bestand",HB_8!$A$19:$A$45,0)+MATCH("Jahr "&amp;LEFT($A35,4),HB_8!$B$19:$B$27,0)-1,MATCH($A$4,HB_8!$D$15:$MG$15,0)+MATCH(E$12,HB_8!$D$16:$L$16,0)+MATCH(F$14,HB_8!$D$17:$F$17,0)-2)</f>
        <v>71937.333333333328</v>
      </c>
      <c r="G35" s="102">
        <f>INDEX(HB_8!$D$19:$MG$45,MATCH("Bestand",HB_8!$A$19:$A$45,0)+MATCH("Jahr "&amp;LEFT($A35,4),HB_8!$B$19:$B$27,0)-1,MATCH($A$4,HB_8!$D$15:$MG$15,0)+MATCH(E$12,HB_8!$D$16:$L$16,0)+MATCH(G$14,HB_8!$D$17:$F$17,0)-2)</f>
        <v>11735</v>
      </c>
      <c r="H35" s="97">
        <f>INDEX(HB_8!$D$19:$MG$45,MATCH("Bestand",HB_8!$A$19:$A$45,0)+MATCH("Jahr "&amp;LEFT($A35,4),HB_8!$B$19:$B$27,0)-1,MATCH($A$4,HB_8!$D$15:$MG$15,0)+MATCH(H$12,HB_8!$D$16:$L$16,0)+MATCH(H$13,HB_8!$D$17:$F$17,0)-2)</f>
        <v>6876</v>
      </c>
      <c r="I35" s="97">
        <f>INDEX(HB_8!$D$19:$MG$45,MATCH("Bestand",HB_8!$A$19:$A$45,0)+MATCH("Jahr "&amp;LEFT($A35,4),HB_8!$B$19:$B$27,0)-1,MATCH($A$4,HB_8!$D$15:$MG$15,0)+MATCH(H$12,HB_8!$D$16:$L$16,0)+MATCH(I$14,HB_8!$D$17:$F$17,0)-2)</f>
        <v>3456</v>
      </c>
      <c r="J35" s="102">
        <f>INDEX(HB_8!$D$19:$MG$45,MATCH("Bestand",HB_8!$A$19:$A$45,0)+MATCH("Jahr "&amp;LEFT($A35,4),HB_8!$B$19:$B$27,0)-1,MATCH($A$4,HB_8!$D$15:$MG$15,0)+MATCH(H$12,HB_8!$D$16:$L$16,0)+MATCH(J$14,HB_8!$D$17:$F$17,0)-2)</f>
        <v>3420</v>
      </c>
      <c r="L35" s="288">
        <v>12</v>
      </c>
    </row>
    <row r="36" spans="1:12" s="284" customFormat="1" ht="15" customHeight="1" x14ac:dyDescent="0.2">
      <c r="A36" s="572" t="s">
        <v>284</v>
      </c>
      <c r="B36" s="570"/>
      <c r="C36" s="570"/>
      <c r="D36" s="570"/>
      <c r="E36" s="570"/>
      <c r="F36" s="570"/>
      <c r="G36" s="570"/>
      <c r="H36" s="570"/>
      <c r="I36" s="570"/>
      <c r="J36" s="571"/>
    </row>
    <row r="37" spans="1:12" s="284" customFormat="1" ht="15" customHeight="1" x14ac:dyDescent="0.2">
      <c r="A37" s="286" t="str">
        <f>'4 - Zeitreihe'!A33</f>
        <v>2016</v>
      </c>
      <c r="B37" s="97">
        <f>INDEX(HB_8!$D$19:$MG$45,MATCH("Abgang",HB_8!$A$19:$A$45,0)+MATCH("Jahr "&amp;LEFT($A37,4),HB_8!$B$19:$B$27,0)-1,MATCH($A$4,HB_8!$D$15:$MG$15,0)+MATCH(B$11,HB_8!$D$16:$L$16,0)+MATCH(B$13,HB_8!$D$17:$F$17,0)-2)</f>
        <v>114361</v>
      </c>
      <c r="C37" s="97">
        <f>INDEX(HB_8!$D$19:$MG$45,MATCH("Abgang",HB_8!$A$19:$A$45,0)+MATCH("Jahr "&amp;LEFT($A37,4),HB_8!$B$19:$B$27,0)-1,MATCH($A$4,HB_8!$D$15:$MG$15,0)+MATCH(B$11,HB_8!$D$16:$L$16,0)+MATCH(C$14,HB_8!$D$17:$F$17,0)-2)</f>
        <v>80588</v>
      </c>
      <c r="D37" s="97">
        <f>INDEX(HB_8!$D$19:$MG$45,MATCH("Abgang",HB_8!$A$19:$A$45,0)+MATCH("Jahr "&amp;LEFT($A37,4),HB_8!$B$19:$B$27,0)-1,MATCH($A$4,HB_8!$D$15:$MG$15,0)+MATCH(B$11,HB_8!$D$16:$L$16,0)+MATCH(D$14,HB_8!$D$17:$F$17,0)-2)</f>
        <v>33773</v>
      </c>
      <c r="E37" s="103">
        <f>INDEX(HB_8!$D$19:$MG$45,MATCH("Abgang",HB_8!$A$19:$A$45,0)+MATCH("Jahr "&amp;LEFT($A37,4),HB_8!$B$19:$B$27,0)-1,MATCH($A$4,HB_8!$D$15:$MG$15,0)+MATCH(E$12,HB_8!$D$16:$L$16,0)+MATCH(E$13,HB_8!$D$17:$F$17,0)-2)</f>
        <v>93139</v>
      </c>
      <c r="F37" s="104">
        <f>INDEX(HB_8!$D$19:$MG$45,MATCH("Abgang",HB_8!$A$19:$A$45,0)+MATCH("Jahr "&amp;LEFT($A37,4),HB_8!$B$19:$B$27,0)-1,MATCH($A$4,HB_8!$D$15:$MG$15,0)+MATCH(E$12,HB_8!$D$16:$L$16,0)+MATCH(F$14,HB_8!$D$17:$F$17,0)-2)</f>
        <v>71536</v>
      </c>
      <c r="G37" s="105">
        <f>INDEX(HB_8!$D$19:$MG$45,MATCH("Abgang",HB_8!$A$19:$A$45,0)+MATCH("Jahr "&amp;LEFT($A37,4),HB_8!$B$19:$B$27,0)-1,MATCH($A$4,HB_8!$D$15:$MG$15,0)+MATCH(E$12,HB_8!$D$16:$L$16,0)+MATCH(G$14,HB_8!$D$17:$F$17,0)-2)</f>
        <v>21603</v>
      </c>
      <c r="H37" s="97">
        <f>INDEX(HB_8!$D$19:$MG$45,MATCH("Abgang",HB_8!$A$19:$A$45,0)+MATCH("Jahr "&amp;LEFT($A37,4),HB_8!$B$19:$B$27,0)-1,MATCH($A$4,HB_8!$D$15:$MG$15,0)+MATCH(H$12,HB_8!$D$16:$L$16,0)+MATCH(H$13,HB_8!$D$17:$F$17,0)-2)</f>
        <v>21222</v>
      </c>
      <c r="I37" s="97">
        <f>INDEX(HB_8!$D$19:$MG$45,MATCH("Abgang",HB_8!$A$19:$A$45,0)+MATCH("Jahr "&amp;LEFT($A37,4),HB_8!$B$19:$B$27,0)-1,MATCH($A$4,HB_8!$D$15:$MG$15,0)+MATCH(H$12,HB_8!$D$16:$L$16,0)+MATCH(I$14,HB_8!$D$17:$F$17,0)-2)</f>
        <v>9052</v>
      </c>
      <c r="J37" s="102">
        <f>INDEX(HB_8!$D$19:$MG$45,MATCH("Abgang",HB_8!$A$19:$A$45,0)+MATCH("Jahr "&amp;LEFT($A37,4),HB_8!$B$19:$B$27,0)-1,MATCH($A$4,HB_8!$D$15:$MG$15,0)+MATCH(H$12,HB_8!$D$16:$L$16,0)+MATCH(J$14,HB_8!$D$17:$F$17,0)-2)</f>
        <v>12170</v>
      </c>
    </row>
    <row r="38" spans="1:12" s="284" customFormat="1" ht="15" customHeight="1" x14ac:dyDescent="0.2">
      <c r="A38" s="287">
        <f>'4 - Zeitreihe'!A34</f>
        <v>2017</v>
      </c>
      <c r="B38" s="97">
        <f>INDEX(HB_8!$D$19:$MG$45,MATCH("Abgang",HB_8!$A$19:$A$45,0)+MATCH("Jahr "&amp;LEFT($A38,4),HB_8!$B$19:$B$27,0)-1,MATCH($A$4,HB_8!$D$15:$MG$15,0)+MATCH(B$11,HB_8!$D$16:$L$16,0)+MATCH(B$13,HB_8!$D$17:$F$17,0)-2)</f>
        <v>112196</v>
      </c>
      <c r="C38" s="97">
        <f>INDEX(HB_8!$D$19:$MG$45,MATCH("Abgang",HB_8!$A$19:$A$45,0)+MATCH("Jahr "&amp;LEFT($A38,4),HB_8!$B$19:$B$27,0)-1,MATCH($A$4,HB_8!$D$15:$MG$15,0)+MATCH(B$11,HB_8!$D$16:$L$16,0)+MATCH(C$14,HB_8!$D$17:$F$17,0)-2)</f>
        <v>79583</v>
      </c>
      <c r="D38" s="97">
        <f>INDEX(HB_8!$D$19:$MG$45,MATCH("Abgang",HB_8!$A$19:$A$45,0)+MATCH("Jahr "&amp;LEFT($A38,4),HB_8!$B$19:$B$27,0)-1,MATCH($A$4,HB_8!$D$15:$MG$15,0)+MATCH(B$11,HB_8!$D$16:$L$16,0)+MATCH(D$14,HB_8!$D$17:$F$17,0)-2)</f>
        <v>32613</v>
      </c>
      <c r="E38" s="96">
        <f>INDEX(HB_8!$D$19:$MG$45,MATCH("Abgang",HB_8!$A$19:$A$45,0)+MATCH("Jahr "&amp;LEFT($A38,4),HB_8!$B$19:$B$27,0)-1,MATCH($A$4,HB_8!$D$15:$MG$15,0)+MATCH(E$12,HB_8!$D$16:$L$16,0)+MATCH(E$13,HB_8!$D$17:$F$17,0)-2)</f>
        <v>91785</v>
      </c>
      <c r="F38" s="97">
        <f>INDEX(HB_8!$D$19:$MG$45,MATCH("Abgang",HB_8!$A$19:$A$45,0)+MATCH("Jahr "&amp;LEFT($A38,4),HB_8!$B$19:$B$27,0)-1,MATCH($A$4,HB_8!$D$15:$MG$15,0)+MATCH(E$12,HB_8!$D$16:$L$16,0)+MATCH(F$14,HB_8!$D$17:$F$17,0)-2)</f>
        <v>70729</v>
      </c>
      <c r="G38" s="102">
        <f>INDEX(HB_8!$D$19:$MG$45,MATCH("Abgang",HB_8!$A$19:$A$45,0)+MATCH("Jahr "&amp;LEFT($A38,4),HB_8!$B$19:$B$27,0)-1,MATCH($A$4,HB_8!$D$15:$MG$15,0)+MATCH(E$12,HB_8!$D$16:$L$16,0)+MATCH(G$14,HB_8!$D$17:$F$17,0)-2)</f>
        <v>21056</v>
      </c>
      <c r="H38" s="97">
        <f>INDEX(HB_8!$D$19:$MG$45,MATCH("Abgang",HB_8!$A$19:$A$45,0)+MATCH("Jahr "&amp;LEFT($A38,4),HB_8!$B$19:$B$27,0)-1,MATCH($A$4,HB_8!$D$15:$MG$15,0)+MATCH(H$12,HB_8!$D$16:$L$16,0)+MATCH(H$13,HB_8!$D$17:$F$17,0)-2)</f>
        <v>20411</v>
      </c>
      <c r="I38" s="97">
        <f>INDEX(HB_8!$D$19:$MG$45,MATCH("Abgang",HB_8!$A$19:$A$45,0)+MATCH("Jahr "&amp;LEFT($A38,4),HB_8!$B$19:$B$27,0)-1,MATCH($A$4,HB_8!$D$15:$MG$15,0)+MATCH(H$12,HB_8!$D$16:$L$16,0)+MATCH(I$14,HB_8!$D$17:$F$17,0)-2)</f>
        <v>8854</v>
      </c>
      <c r="J38" s="102">
        <f>INDEX(HB_8!$D$19:$MG$45,MATCH("Abgang",HB_8!$A$19:$A$45,0)+MATCH("Jahr "&amp;LEFT($A38,4),HB_8!$B$19:$B$27,0)-1,MATCH($A$4,HB_8!$D$15:$MG$15,0)+MATCH(H$12,HB_8!$D$16:$L$16,0)+MATCH(J$14,HB_8!$D$17:$F$17,0)-2)</f>
        <v>11557</v>
      </c>
    </row>
    <row r="39" spans="1:12" s="284" customFormat="1" ht="15" customHeight="1" x14ac:dyDescent="0.2">
      <c r="A39" s="287">
        <f>'4 - Zeitreihe'!A35</f>
        <v>2018</v>
      </c>
      <c r="B39" s="97">
        <f>INDEX(HB_8!$D$19:$MG$45,MATCH("Abgang",HB_8!$A$19:$A$45,0)+MATCH("Jahr "&amp;LEFT($A39,4),HB_8!$B$19:$B$27,0)-1,MATCH($A$4,HB_8!$D$15:$MG$15,0)+MATCH(B$11,HB_8!$D$16:$L$16,0)+MATCH(B$13,HB_8!$D$17:$F$17,0)-2)</f>
        <v>111044</v>
      </c>
      <c r="C39" s="97">
        <f>INDEX(HB_8!$D$19:$MG$45,MATCH("Abgang",HB_8!$A$19:$A$45,0)+MATCH("Jahr "&amp;LEFT($A39,4),HB_8!$B$19:$B$27,0)-1,MATCH($A$4,HB_8!$D$15:$MG$15,0)+MATCH(B$11,HB_8!$D$16:$L$16,0)+MATCH(C$14,HB_8!$D$17:$F$17,0)-2)</f>
        <v>78897</v>
      </c>
      <c r="D39" s="97">
        <f>INDEX(HB_8!$D$19:$MG$45,MATCH("Abgang",HB_8!$A$19:$A$45,0)+MATCH("Jahr "&amp;LEFT($A39,4),HB_8!$B$19:$B$27,0)-1,MATCH($A$4,HB_8!$D$15:$MG$15,0)+MATCH(B$11,HB_8!$D$16:$L$16,0)+MATCH(D$14,HB_8!$D$17:$F$17,0)-2)</f>
        <v>32147</v>
      </c>
      <c r="E39" s="96">
        <f>INDEX(HB_8!$D$19:$MG$45,MATCH("Abgang",HB_8!$A$19:$A$45,0)+MATCH("Jahr "&amp;LEFT($A39,4),HB_8!$B$19:$B$27,0)-1,MATCH($A$4,HB_8!$D$15:$MG$15,0)+MATCH(E$12,HB_8!$D$16:$L$16,0)+MATCH(E$13,HB_8!$D$17:$F$17,0)-2)</f>
        <v>91395</v>
      </c>
      <c r="F39" s="97">
        <f>INDEX(HB_8!$D$19:$MG$45,MATCH("Abgang",HB_8!$A$19:$A$45,0)+MATCH("Jahr "&amp;LEFT($A39,4),HB_8!$B$19:$B$27,0)-1,MATCH($A$4,HB_8!$D$15:$MG$15,0)+MATCH(E$12,HB_8!$D$16:$L$16,0)+MATCH(F$14,HB_8!$D$17:$F$17,0)-2)</f>
        <v>69998</v>
      </c>
      <c r="G39" s="102">
        <f>INDEX(HB_8!$D$19:$MG$45,MATCH("Abgang",HB_8!$A$19:$A$45,0)+MATCH("Jahr "&amp;LEFT($A39,4),HB_8!$B$19:$B$27,0)-1,MATCH($A$4,HB_8!$D$15:$MG$15,0)+MATCH(E$12,HB_8!$D$16:$L$16,0)+MATCH(G$14,HB_8!$D$17:$F$17,0)-2)</f>
        <v>21397</v>
      </c>
      <c r="H39" s="97">
        <f>INDEX(HB_8!$D$19:$MG$45,MATCH("Abgang",HB_8!$A$19:$A$45,0)+MATCH("Jahr "&amp;LEFT($A39,4),HB_8!$B$19:$B$27,0)-1,MATCH($A$4,HB_8!$D$15:$MG$15,0)+MATCH(H$12,HB_8!$D$16:$L$16,0)+MATCH(H$13,HB_8!$D$17:$F$17,0)-2)</f>
        <v>19649</v>
      </c>
      <c r="I39" s="97">
        <f>INDEX(HB_8!$D$19:$MG$45,MATCH("Abgang",HB_8!$A$19:$A$45,0)+MATCH("Jahr "&amp;LEFT($A39,4),HB_8!$B$19:$B$27,0)-1,MATCH($A$4,HB_8!$D$15:$MG$15,0)+MATCH(H$12,HB_8!$D$16:$L$16,0)+MATCH(I$14,HB_8!$D$17:$F$17,0)-2)</f>
        <v>8899</v>
      </c>
      <c r="J39" s="102">
        <f>INDEX(HB_8!$D$19:$MG$45,MATCH("Abgang",HB_8!$A$19:$A$45,0)+MATCH("Jahr "&amp;LEFT($A39,4),HB_8!$B$19:$B$27,0)-1,MATCH($A$4,HB_8!$D$15:$MG$15,0)+MATCH(H$12,HB_8!$D$16:$L$16,0)+MATCH(J$14,HB_8!$D$17:$F$17,0)-2)</f>
        <v>10750</v>
      </c>
    </row>
    <row r="40" spans="1:12" s="284" customFormat="1" ht="15" customHeight="1" x14ac:dyDescent="0.2">
      <c r="A40" s="287">
        <f>'4 - Zeitreihe'!A36</f>
        <v>2019</v>
      </c>
      <c r="B40" s="97">
        <f>INDEX(HB_8!$D$19:$MG$45,MATCH("Abgang",HB_8!$A$19:$A$45,0)+MATCH("Jahr "&amp;LEFT($A40,4),HB_8!$B$19:$B$27,0)-1,MATCH($A$4,HB_8!$D$15:$MG$15,0)+MATCH(B$11,HB_8!$D$16:$L$16,0)+MATCH(B$13,HB_8!$D$17:$F$17,0)-2)</f>
        <v>111386</v>
      </c>
      <c r="C40" s="97">
        <f>INDEX(HB_8!$D$19:$MG$45,MATCH("Abgang",HB_8!$A$19:$A$45,0)+MATCH("Jahr "&amp;LEFT($A40,4),HB_8!$B$19:$B$27,0)-1,MATCH($A$4,HB_8!$D$15:$MG$15,0)+MATCH(B$11,HB_8!$D$16:$L$16,0)+MATCH(C$14,HB_8!$D$17:$F$17,0)-2)</f>
        <v>80001</v>
      </c>
      <c r="D40" s="97">
        <f>INDEX(HB_8!$D$19:$MG$45,MATCH("Abgang",HB_8!$A$19:$A$45,0)+MATCH("Jahr "&amp;LEFT($A40,4),HB_8!$B$19:$B$27,0)-1,MATCH($A$4,HB_8!$D$15:$MG$15,0)+MATCH(B$11,HB_8!$D$16:$L$16,0)+MATCH(D$14,HB_8!$D$17:$F$17,0)-2)</f>
        <v>31385</v>
      </c>
      <c r="E40" s="96">
        <f>INDEX(HB_8!$D$19:$MG$45,MATCH("Abgang",HB_8!$A$19:$A$45,0)+MATCH("Jahr "&amp;LEFT($A40,4),HB_8!$B$19:$B$27,0)-1,MATCH($A$4,HB_8!$D$15:$MG$15,0)+MATCH(E$12,HB_8!$D$16:$L$16,0)+MATCH(E$13,HB_8!$D$17:$F$17,0)-2)</f>
        <v>91041</v>
      </c>
      <c r="F40" s="97">
        <f>INDEX(HB_8!$D$19:$MG$45,MATCH("Abgang",HB_8!$A$19:$A$45,0)+MATCH("Jahr "&amp;LEFT($A40,4),HB_8!$B$19:$B$27,0)-1,MATCH($A$4,HB_8!$D$15:$MG$15,0)+MATCH(E$12,HB_8!$D$16:$L$16,0)+MATCH(F$14,HB_8!$D$17:$F$17,0)-2)</f>
        <v>70225</v>
      </c>
      <c r="G40" s="102">
        <f>INDEX(HB_8!$D$19:$MG$45,MATCH("Abgang",HB_8!$A$19:$A$45,0)+MATCH("Jahr "&amp;LEFT($A40,4),HB_8!$B$19:$B$27,0)-1,MATCH($A$4,HB_8!$D$15:$MG$15,0)+MATCH(E$12,HB_8!$D$16:$L$16,0)+MATCH(G$14,HB_8!$D$17:$F$17,0)-2)</f>
        <v>20816</v>
      </c>
      <c r="H40" s="97">
        <f>INDEX(HB_8!$D$19:$MG$45,MATCH("Abgang",HB_8!$A$19:$A$45,0)+MATCH("Jahr "&amp;LEFT($A40,4),HB_8!$B$19:$B$27,0)-1,MATCH($A$4,HB_8!$D$15:$MG$15,0)+MATCH(H$12,HB_8!$D$16:$L$16,0)+MATCH(H$13,HB_8!$D$17:$F$17,0)-2)</f>
        <v>20345</v>
      </c>
      <c r="I40" s="97">
        <f>INDEX(HB_8!$D$19:$MG$45,MATCH("Abgang",HB_8!$A$19:$A$45,0)+MATCH("Jahr "&amp;LEFT($A40,4),HB_8!$B$19:$B$27,0)-1,MATCH($A$4,HB_8!$D$15:$MG$15,0)+MATCH(H$12,HB_8!$D$16:$L$16,0)+MATCH(I$14,HB_8!$D$17:$F$17,0)-2)</f>
        <v>9776</v>
      </c>
      <c r="J40" s="102">
        <f>INDEX(HB_8!$D$19:$MG$45,MATCH("Abgang",HB_8!$A$19:$A$45,0)+MATCH("Jahr "&amp;LEFT($A40,4),HB_8!$B$19:$B$27,0)-1,MATCH($A$4,HB_8!$D$15:$MG$15,0)+MATCH(H$12,HB_8!$D$16:$L$16,0)+MATCH(J$14,HB_8!$D$17:$F$17,0)-2)</f>
        <v>10569</v>
      </c>
    </row>
    <row r="41" spans="1:12" s="284" customFormat="1" ht="15" customHeight="1" x14ac:dyDescent="0.2">
      <c r="A41" s="287">
        <f>'4 - Zeitreihe'!A37</f>
        <v>2020</v>
      </c>
      <c r="B41" s="97">
        <f>INDEX(HB_8!$D$19:$MG$45,MATCH("Abgang",HB_8!$A$19:$A$45,0)+MATCH("Jahr "&amp;LEFT($A41,4),HB_8!$B$19:$B$27,0)-1,MATCH($A$4,HB_8!$D$15:$MG$15,0)+MATCH(B$11,HB_8!$D$16:$L$16,0)+MATCH(B$13,HB_8!$D$17:$F$17,0)-2)</f>
        <v>99950</v>
      </c>
      <c r="C41" s="97">
        <f>INDEX(HB_8!$D$19:$MG$45,MATCH("Abgang",HB_8!$A$19:$A$45,0)+MATCH("Jahr "&amp;LEFT($A41,4),HB_8!$B$19:$B$27,0)-1,MATCH($A$4,HB_8!$D$15:$MG$15,0)+MATCH(B$11,HB_8!$D$16:$L$16,0)+MATCH(C$14,HB_8!$D$17:$F$17,0)-2)</f>
        <v>72861</v>
      </c>
      <c r="D41" s="97">
        <f>INDEX(HB_8!$D$19:$MG$45,MATCH("Abgang",HB_8!$A$19:$A$45,0)+MATCH("Jahr "&amp;LEFT($A41,4),HB_8!$B$19:$B$27,0)-1,MATCH($A$4,HB_8!$D$15:$MG$15,0)+MATCH(B$11,HB_8!$D$16:$L$16,0)+MATCH(D$14,HB_8!$D$17:$F$17,0)-2)</f>
        <v>27089</v>
      </c>
      <c r="E41" s="96">
        <f>INDEX(HB_8!$D$19:$MG$45,MATCH("Abgang",HB_8!$A$19:$A$45,0)+MATCH("Jahr "&amp;LEFT($A41,4),HB_8!$B$19:$B$27,0)-1,MATCH($A$4,HB_8!$D$15:$MG$15,0)+MATCH(E$12,HB_8!$D$16:$L$16,0)+MATCH(E$13,HB_8!$D$17:$F$17,0)-2)</f>
        <v>82919</v>
      </c>
      <c r="F41" s="97">
        <f>INDEX(HB_8!$D$19:$MG$45,MATCH("Abgang",HB_8!$A$19:$A$45,0)+MATCH("Jahr "&amp;LEFT($A41,4),HB_8!$B$19:$B$27,0)-1,MATCH($A$4,HB_8!$D$15:$MG$15,0)+MATCH(E$12,HB_8!$D$16:$L$16,0)+MATCH(F$14,HB_8!$D$17:$F$17,0)-2)</f>
        <v>64448</v>
      </c>
      <c r="G41" s="102">
        <f>INDEX(HB_8!$D$19:$MG$45,MATCH("Abgang",HB_8!$A$19:$A$45,0)+MATCH("Jahr "&amp;LEFT($A41,4),HB_8!$B$19:$B$27,0)-1,MATCH($A$4,HB_8!$D$15:$MG$15,0)+MATCH(E$12,HB_8!$D$16:$L$16,0)+MATCH(G$14,HB_8!$D$17:$F$17,0)-2)</f>
        <v>18471</v>
      </c>
      <c r="H41" s="97">
        <f>INDEX(HB_8!$D$19:$MG$45,MATCH("Abgang",HB_8!$A$19:$A$45,0)+MATCH("Jahr "&amp;LEFT($A41,4),HB_8!$B$19:$B$27,0)-1,MATCH($A$4,HB_8!$D$15:$MG$15,0)+MATCH(H$12,HB_8!$D$16:$L$16,0)+MATCH(H$13,HB_8!$D$17:$F$17,0)-2)</f>
        <v>17031</v>
      </c>
      <c r="I41" s="97">
        <f>INDEX(HB_8!$D$19:$MG$45,MATCH("Abgang",HB_8!$A$19:$A$45,0)+MATCH("Jahr "&amp;LEFT($A41,4),HB_8!$B$19:$B$27,0)-1,MATCH($A$4,HB_8!$D$15:$MG$15,0)+MATCH(H$12,HB_8!$D$16:$L$16,0)+MATCH(I$14,HB_8!$D$17:$F$17,0)-2)</f>
        <v>8413</v>
      </c>
      <c r="J41" s="102">
        <f>INDEX(HB_8!$D$19:$MG$45,MATCH("Abgang",HB_8!$A$19:$A$45,0)+MATCH("Jahr "&amp;LEFT($A41,4),HB_8!$B$19:$B$27,0)-1,MATCH($A$4,HB_8!$D$15:$MG$15,0)+MATCH(H$12,HB_8!$D$16:$L$16,0)+MATCH(J$14,HB_8!$D$17:$F$17,0)-2)</f>
        <v>8618</v>
      </c>
    </row>
    <row r="42" spans="1:12" s="284" customFormat="1" ht="15" customHeight="1" x14ac:dyDescent="0.2">
      <c r="A42" s="287">
        <f>'4 - Zeitreihe'!A38</f>
        <v>2021</v>
      </c>
      <c r="B42" s="97">
        <f>INDEX(HB_8!$D$19:$MG$45,MATCH("Abgang",HB_8!$A$19:$A$45,0)+MATCH("Jahr "&amp;LEFT($A42,4),HB_8!$B$19:$B$27,0)-1,MATCH($A$4,HB_8!$D$15:$MG$15,0)+MATCH(B$11,HB_8!$D$16:$L$16,0)+MATCH(B$13,HB_8!$D$17:$F$17,0)-2)</f>
        <v>102422</v>
      </c>
      <c r="C42" s="97">
        <f>INDEX(HB_8!$D$19:$MG$45,MATCH("Abgang",HB_8!$A$19:$A$45,0)+MATCH("Jahr "&amp;LEFT($A42,4),HB_8!$B$19:$B$27,0)-1,MATCH($A$4,HB_8!$D$15:$MG$15,0)+MATCH(B$11,HB_8!$D$16:$L$16,0)+MATCH(C$14,HB_8!$D$17:$F$17,0)-2)</f>
        <v>75720</v>
      </c>
      <c r="D42" s="97">
        <f>INDEX(HB_8!$D$19:$MG$45,MATCH("Abgang",HB_8!$A$19:$A$45,0)+MATCH("Jahr "&amp;LEFT($A42,4),HB_8!$B$19:$B$27,0)-1,MATCH($A$4,HB_8!$D$15:$MG$15,0)+MATCH(B$11,HB_8!$D$16:$L$16,0)+MATCH(D$14,HB_8!$D$17:$F$17,0)-2)</f>
        <v>26702</v>
      </c>
      <c r="E42" s="96">
        <f>INDEX(HB_8!$D$19:$MG$45,MATCH("Abgang",HB_8!$A$19:$A$45,0)+MATCH("Jahr "&amp;LEFT($A42,4),HB_8!$B$19:$B$27,0)-1,MATCH($A$4,HB_8!$D$15:$MG$15,0)+MATCH(E$12,HB_8!$D$16:$L$16,0)+MATCH(E$13,HB_8!$D$17:$F$17,0)-2)</f>
        <v>85256</v>
      </c>
      <c r="F42" s="97">
        <f>INDEX(HB_8!$D$19:$MG$45,MATCH("Abgang",HB_8!$A$19:$A$45,0)+MATCH("Jahr "&amp;LEFT($A42,4),HB_8!$B$19:$B$27,0)-1,MATCH($A$4,HB_8!$D$15:$MG$15,0)+MATCH(E$12,HB_8!$D$16:$L$16,0)+MATCH(F$14,HB_8!$D$17:$F$17,0)-2)</f>
        <v>66655</v>
      </c>
      <c r="G42" s="102">
        <f>INDEX(HB_8!$D$19:$MG$45,MATCH("Abgang",HB_8!$A$19:$A$45,0)+MATCH("Jahr "&amp;LEFT($A42,4),HB_8!$B$19:$B$27,0)-1,MATCH($A$4,HB_8!$D$15:$MG$15,0)+MATCH(E$12,HB_8!$D$16:$L$16,0)+MATCH(G$14,HB_8!$D$17:$F$17,0)-2)</f>
        <v>18601</v>
      </c>
      <c r="H42" s="97">
        <f>INDEX(HB_8!$D$19:$MG$45,MATCH("Abgang",HB_8!$A$19:$A$45,0)+MATCH("Jahr "&amp;LEFT($A42,4),HB_8!$B$19:$B$27,0)-1,MATCH($A$4,HB_8!$D$15:$MG$15,0)+MATCH(H$12,HB_8!$D$16:$L$16,0)+MATCH(H$13,HB_8!$D$17:$F$17,0)-2)</f>
        <v>17166</v>
      </c>
      <c r="I42" s="97">
        <f>INDEX(HB_8!$D$19:$MG$45,MATCH("Abgang",HB_8!$A$19:$A$45,0)+MATCH("Jahr "&amp;LEFT($A42,4),HB_8!$B$19:$B$27,0)-1,MATCH($A$4,HB_8!$D$15:$MG$15,0)+MATCH(H$12,HB_8!$D$16:$L$16,0)+MATCH(I$14,HB_8!$D$17:$F$17,0)-2)</f>
        <v>9065</v>
      </c>
      <c r="J42" s="102">
        <f>INDEX(HB_8!$D$19:$MG$45,MATCH("Abgang",HB_8!$A$19:$A$45,0)+MATCH("Jahr "&amp;LEFT($A42,4),HB_8!$B$19:$B$27,0)-1,MATCH($A$4,HB_8!$D$15:$MG$15,0)+MATCH(H$12,HB_8!$D$16:$L$16,0)+MATCH(J$14,HB_8!$D$17:$F$17,0)-2)</f>
        <v>8101</v>
      </c>
    </row>
    <row r="43" spans="1:12" ht="15" customHeight="1" x14ac:dyDescent="0.2">
      <c r="A43" s="287">
        <f>'4 - Zeitreihe'!A39</f>
        <v>2022</v>
      </c>
      <c r="B43" s="97">
        <f>INDEX(HB_8!$D$19:$MG$45,MATCH("Abgang",HB_8!$A$19:$A$45,0)+MATCH("Jahr "&amp;LEFT($A43,4),HB_8!$B$19:$B$27,0)-1,MATCH($A$4,HB_8!$D$15:$MG$15,0)+MATCH(B$11,HB_8!$D$16:$L$16,0)+MATCH(B$13,HB_8!$D$17:$F$17,0)-2)</f>
        <v>98461</v>
      </c>
      <c r="C43" s="97">
        <f>INDEX(HB_8!$D$19:$MG$45,MATCH("Abgang",HB_8!$A$19:$A$45,0)+MATCH("Jahr "&amp;LEFT($A43,4),HB_8!$B$19:$B$27,0)-1,MATCH($A$4,HB_8!$D$15:$MG$15,0)+MATCH(B$11,HB_8!$D$16:$L$16,0)+MATCH(C$14,HB_8!$D$17:$F$17,0)-2)</f>
        <v>74471</v>
      </c>
      <c r="D43" s="97">
        <f>INDEX(HB_8!$D$19:$MG$45,MATCH("Abgang",HB_8!$A$19:$A$45,0)+MATCH("Jahr "&amp;LEFT($A43,4),HB_8!$B$19:$B$27,0)-1,MATCH($A$4,HB_8!$D$15:$MG$15,0)+MATCH(B$11,HB_8!$D$16:$L$16,0)+MATCH(D$14,HB_8!$D$17:$F$17,0)-2)</f>
        <v>23990</v>
      </c>
      <c r="E43" s="96">
        <f>INDEX(HB_8!$D$19:$MG$45,MATCH("Abgang",HB_8!$A$19:$A$45,0)+MATCH("Jahr "&amp;LEFT($A43,4),HB_8!$B$19:$B$27,0)-1,MATCH($A$4,HB_8!$D$15:$MG$15,0)+MATCH(E$12,HB_8!$D$16:$L$16,0)+MATCH(E$13,HB_8!$D$17:$F$17,0)-2)</f>
        <v>81239</v>
      </c>
      <c r="F43" s="97">
        <f>INDEX(HB_8!$D$19:$MG$45,MATCH("Abgang",HB_8!$A$19:$A$45,0)+MATCH("Jahr "&amp;LEFT($A43,4),HB_8!$B$19:$B$27,0)-1,MATCH($A$4,HB_8!$D$15:$MG$15,0)+MATCH(E$12,HB_8!$D$16:$L$16,0)+MATCH(F$14,HB_8!$D$17:$F$17,0)-2)</f>
        <v>64973</v>
      </c>
      <c r="G43" s="102">
        <f>INDEX(HB_8!$D$19:$MG$45,MATCH("Abgang",HB_8!$A$19:$A$45,0)+MATCH("Jahr "&amp;LEFT($A43,4),HB_8!$B$19:$B$27,0)-1,MATCH($A$4,HB_8!$D$15:$MG$15,0)+MATCH(E$12,HB_8!$D$16:$L$16,0)+MATCH(G$14,HB_8!$D$17:$F$17,0)-2)</f>
        <v>16266</v>
      </c>
      <c r="H43" s="97">
        <f>INDEX(HB_8!$D$19:$MG$45,MATCH("Abgang",HB_8!$A$19:$A$45,0)+MATCH("Jahr "&amp;LEFT($A43,4),HB_8!$B$19:$B$27,0)-1,MATCH($A$4,HB_8!$D$15:$MG$15,0)+MATCH(H$12,HB_8!$D$16:$L$16,0)+MATCH(H$13,HB_8!$D$17:$F$17,0)-2)</f>
        <v>17222</v>
      </c>
      <c r="I43" s="97">
        <f>INDEX(HB_8!$D$19:$MG$45,MATCH("Abgang",HB_8!$A$19:$A$45,0)+MATCH("Jahr "&amp;LEFT($A43,4),HB_8!$B$19:$B$27,0)-1,MATCH($A$4,HB_8!$D$15:$MG$15,0)+MATCH(H$12,HB_8!$D$16:$L$16,0)+MATCH(I$14,HB_8!$D$17:$F$17,0)-2)</f>
        <v>9498</v>
      </c>
      <c r="J43" s="102">
        <f>INDEX(HB_8!$D$19:$MG$45,MATCH("Abgang",HB_8!$A$19:$A$45,0)+MATCH("Jahr "&amp;LEFT($A43,4),HB_8!$B$19:$B$27,0)-1,MATCH($A$4,HB_8!$D$15:$MG$15,0)+MATCH(H$12,HB_8!$D$16:$L$16,0)+MATCH(J$14,HB_8!$D$17:$F$17,0)-2)</f>
        <v>7724</v>
      </c>
    </row>
    <row r="44" spans="1:12" ht="15" customHeight="1" x14ac:dyDescent="0.2">
      <c r="A44" s="287">
        <f>'4 - Zeitreihe'!A40</f>
        <v>2023</v>
      </c>
      <c r="B44" s="97">
        <f>INDEX(HB_8!$D$19:$MG$45,MATCH("Abgang",HB_8!$A$19:$A$45,0)+MATCH("Jahr "&amp;LEFT($A44,4),HB_8!$B$19:$B$27,0)-1,MATCH($A$4,HB_8!$D$15:$MG$15,0)+MATCH(B$11,HB_8!$D$16:$L$16,0)+MATCH(B$13,HB_8!$D$17:$F$17,0)-2)</f>
        <v>95501</v>
      </c>
      <c r="C44" s="97">
        <f>INDEX(HB_8!$D$19:$MG$45,MATCH("Abgang",HB_8!$A$19:$A$45,0)+MATCH("Jahr "&amp;LEFT($A44,4),HB_8!$B$19:$B$27,0)-1,MATCH($A$4,HB_8!$D$15:$MG$15,0)+MATCH(B$11,HB_8!$D$16:$L$16,0)+MATCH(C$14,HB_8!$D$17:$F$17,0)-2)</f>
        <v>72909</v>
      </c>
      <c r="D44" s="97">
        <f>INDEX(HB_8!$D$19:$MG$45,MATCH("Abgang",HB_8!$A$19:$A$45,0)+MATCH("Jahr "&amp;LEFT($A44,4),HB_8!$B$19:$B$27,0)-1,MATCH($A$4,HB_8!$D$15:$MG$15,0)+MATCH(B$11,HB_8!$D$16:$L$16,0)+MATCH(D$14,HB_8!$D$17:$F$17,0)-2)</f>
        <v>22592</v>
      </c>
      <c r="E44" s="96">
        <f>INDEX(HB_8!$D$19:$MG$45,MATCH("Abgang",HB_8!$A$19:$A$45,0)+MATCH("Jahr "&amp;LEFT($A44,4),HB_8!$B$19:$B$27,0)-1,MATCH($A$4,HB_8!$D$15:$MG$15,0)+MATCH(E$12,HB_8!$D$16:$L$16,0)+MATCH(E$13,HB_8!$D$17:$F$17,0)-2)</f>
        <v>79882</v>
      </c>
      <c r="F44" s="97">
        <f>INDEX(HB_8!$D$19:$MG$45,MATCH("Abgang",HB_8!$A$19:$A$45,0)+MATCH("Jahr "&amp;LEFT($A44,4),HB_8!$B$19:$B$27,0)-1,MATCH($A$4,HB_8!$D$15:$MG$15,0)+MATCH(E$12,HB_8!$D$16:$L$16,0)+MATCH(F$14,HB_8!$D$17:$F$17,0)-2)</f>
        <v>64114</v>
      </c>
      <c r="G44" s="102">
        <f>INDEX(HB_8!$D$19:$MG$45,MATCH("Abgang",HB_8!$A$19:$A$45,0)+MATCH("Jahr "&amp;LEFT($A44,4),HB_8!$B$19:$B$27,0)-1,MATCH($A$4,HB_8!$D$15:$MG$15,0)+MATCH(E$12,HB_8!$D$16:$L$16,0)+MATCH(G$14,HB_8!$D$17:$F$17,0)-2)</f>
        <v>15768</v>
      </c>
      <c r="H44" s="97">
        <f>INDEX(HB_8!$D$19:$MG$45,MATCH("Abgang",HB_8!$A$19:$A$45,0)+MATCH("Jahr "&amp;LEFT($A44,4),HB_8!$B$19:$B$27,0)-1,MATCH($A$4,HB_8!$D$15:$MG$15,0)+MATCH(H$12,HB_8!$D$16:$L$16,0)+MATCH(H$13,HB_8!$D$17:$F$17,0)-2)</f>
        <v>15619</v>
      </c>
      <c r="I44" s="97">
        <f>INDEX(HB_8!$D$19:$MG$45,MATCH("Abgang",HB_8!$A$19:$A$45,0)+MATCH("Jahr "&amp;LEFT($A44,4),HB_8!$B$19:$B$27,0)-1,MATCH($A$4,HB_8!$D$15:$MG$15,0)+MATCH(H$12,HB_8!$D$16:$L$16,0)+MATCH(I$14,HB_8!$D$17:$F$17,0)-2)</f>
        <v>8795</v>
      </c>
      <c r="J44" s="102">
        <f>INDEX(HB_8!$D$19:$MG$45,MATCH("Abgang",HB_8!$A$19:$A$45,0)+MATCH("Jahr "&amp;LEFT($A44,4),HB_8!$B$19:$B$27,0)-1,MATCH($A$4,HB_8!$D$15:$MG$15,0)+MATCH(H$12,HB_8!$D$16:$L$16,0)+MATCH(J$14,HB_8!$D$17:$F$17,0)-2)</f>
        <v>6824</v>
      </c>
    </row>
    <row r="45" spans="1:12" ht="15" customHeight="1" x14ac:dyDescent="0.2">
      <c r="A45" s="287" t="str">
        <f>'4 - Zeitreihe'!A41</f>
        <v>2024 (Jan - Mrz)</v>
      </c>
      <c r="B45" s="97">
        <f>INDEX(HB_8!$D$19:$MG$45,MATCH("Abgang",HB_8!$A$19:$A$45,0)+MATCH("Jahr "&amp;LEFT($A45,4),HB_8!$B$19:$B$27,0)-1,MATCH($A$4,HB_8!$D$15:$MG$15,0)+MATCH(B$11,HB_8!$D$16:$L$16,0)+MATCH(B$13,HB_8!$D$17:$F$17,0)-2)</f>
        <v>19240</v>
      </c>
      <c r="C45" s="97">
        <f>INDEX(HB_8!$D$19:$MG$45,MATCH("Abgang",HB_8!$A$19:$A$45,0)+MATCH("Jahr "&amp;LEFT($A45,4),HB_8!$B$19:$B$27,0)-1,MATCH($A$4,HB_8!$D$15:$MG$15,0)+MATCH(B$11,HB_8!$D$16:$L$16,0)+MATCH(C$14,HB_8!$D$17:$F$17,0)-2)</f>
        <v>13513</v>
      </c>
      <c r="D45" s="97">
        <f>INDEX(HB_8!$D$19:$MG$45,MATCH("Abgang",HB_8!$A$19:$A$45,0)+MATCH("Jahr "&amp;LEFT($A45,4),HB_8!$B$19:$B$27,0)-1,MATCH($A$4,HB_8!$D$15:$MG$15,0)+MATCH(B$11,HB_8!$D$16:$L$16,0)+MATCH(D$14,HB_8!$D$17:$F$17,0)-2)</f>
        <v>5727</v>
      </c>
      <c r="E45" s="96">
        <f>INDEX(HB_8!$D$19:$MG$45,MATCH("Abgang",HB_8!$A$19:$A$45,0)+MATCH("Jahr "&amp;LEFT($A45,4),HB_8!$B$19:$B$27,0)-1,MATCH($A$4,HB_8!$D$15:$MG$15,0)+MATCH(E$12,HB_8!$D$16:$L$16,0)+MATCH(E$13,HB_8!$D$17:$F$17,0)-2)</f>
        <v>15536</v>
      </c>
      <c r="F45" s="97">
        <f>INDEX(HB_8!$D$19:$MG$45,MATCH("Abgang",HB_8!$A$19:$A$45,0)+MATCH("Jahr "&amp;LEFT($A45,4),HB_8!$B$19:$B$27,0)-1,MATCH($A$4,HB_8!$D$15:$MG$15,0)+MATCH(E$12,HB_8!$D$16:$L$16,0)+MATCH(F$14,HB_8!$D$17:$F$17,0)-2)</f>
        <v>11543</v>
      </c>
      <c r="G45" s="102">
        <f>INDEX(HB_8!$D$19:$MG$45,MATCH("Abgang",HB_8!$A$19:$A$45,0)+MATCH("Jahr "&amp;LEFT($A45,4),HB_8!$B$19:$B$27,0)-1,MATCH($A$4,HB_8!$D$15:$MG$15,0)+MATCH(E$12,HB_8!$D$16:$L$16,0)+MATCH(G$14,HB_8!$D$17:$F$17,0)-2)</f>
        <v>3993</v>
      </c>
      <c r="H45" s="97">
        <f>INDEX(HB_8!$D$19:$MG$45,MATCH("Abgang",HB_8!$A$19:$A$45,0)+MATCH("Jahr "&amp;LEFT($A45,4),HB_8!$B$19:$B$27,0)-1,MATCH($A$4,HB_8!$D$15:$MG$15,0)+MATCH(H$12,HB_8!$D$16:$L$16,0)+MATCH(H$13,HB_8!$D$17:$F$17,0)-2)</f>
        <v>3704</v>
      </c>
      <c r="I45" s="97">
        <f>INDEX(HB_8!$D$19:$MG$45,MATCH("Abgang",HB_8!$A$19:$A$45,0)+MATCH("Jahr "&amp;LEFT($A45,4),HB_8!$B$19:$B$27,0)-1,MATCH($A$4,HB_8!$D$15:$MG$15,0)+MATCH(H$12,HB_8!$D$16:$L$16,0)+MATCH(I$14,HB_8!$D$17:$F$17,0)-2)</f>
        <v>1970</v>
      </c>
      <c r="J45" s="102">
        <f>INDEX(HB_8!$D$19:$MG$45,MATCH("Abgang",HB_8!$A$19:$A$45,0)+MATCH("Jahr "&amp;LEFT($A45,4),HB_8!$B$19:$B$27,0)-1,MATCH($A$4,HB_8!$D$15:$MG$15,0)+MATCH(H$12,HB_8!$D$16:$L$16,0)+MATCH(J$14,HB_8!$D$17:$F$17,0)-2)</f>
        <v>1734</v>
      </c>
    </row>
    <row r="46" spans="1:12" ht="11.25" customHeight="1" x14ac:dyDescent="0.2">
      <c r="A46" s="259" t="str">
        <f>'4 - Zeitreihe'!A42</f>
        <v>Erstellungsdatum: 21.06.2024, Statistik-Service Südost, Auftragsnummer 276651</v>
      </c>
      <c r="B46" s="260"/>
      <c r="C46" s="260"/>
      <c r="D46" s="260"/>
      <c r="E46" s="260"/>
      <c r="F46" s="260"/>
      <c r="G46" s="260"/>
      <c r="H46" s="260"/>
      <c r="I46" s="260"/>
      <c r="J46" s="261" t="s">
        <v>6</v>
      </c>
    </row>
    <row r="48" spans="1:12" ht="14.25" customHeight="1" x14ac:dyDescent="0.2">
      <c r="A48" s="601" t="s">
        <v>276</v>
      </c>
      <c r="B48" s="601"/>
      <c r="C48" s="601"/>
      <c r="D48" s="601"/>
      <c r="E48" s="601"/>
      <c r="F48" s="601"/>
      <c r="G48" s="601"/>
      <c r="H48" s="601"/>
      <c r="I48" s="601"/>
      <c r="J48" s="601"/>
    </row>
    <row r="49" spans="1:10" x14ac:dyDescent="0.2">
      <c r="A49" s="310" t="s">
        <v>134</v>
      </c>
      <c r="B49" s="310"/>
      <c r="C49" s="310"/>
      <c r="D49" s="310"/>
      <c r="E49" s="310"/>
      <c r="F49" s="310"/>
      <c r="G49" s="310"/>
      <c r="H49" s="310"/>
      <c r="I49" s="310"/>
      <c r="J49" s="310"/>
    </row>
    <row r="50" spans="1:10" ht="14.25" customHeight="1" x14ac:dyDescent="0.2">
      <c r="A50" s="596" t="s">
        <v>134</v>
      </c>
      <c r="B50" s="596"/>
      <c r="C50" s="596"/>
      <c r="D50" s="596"/>
      <c r="E50" s="596"/>
      <c r="F50" s="596"/>
      <c r="G50" s="596"/>
      <c r="H50" s="596"/>
      <c r="I50" s="596"/>
      <c r="J50" s="596"/>
    </row>
    <row r="51" spans="1:10" ht="14.25" customHeight="1" x14ac:dyDescent="0.2">
      <c r="B51" s="310"/>
      <c r="C51" s="310"/>
      <c r="D51" s="310"/>
      <c r="E51" s="310"/>
      <c r="F51" s="310"/>
      <c r="G51" s="310"/>
      <c r="H51" s="310"/>
      <c r="I51" s="310"/>
      <c r="J51" s="310"/>
    </row>
    <row r="52" spans="1:10" ht="14.25" customHeight="1" x14ac:dyDescent="0.2">
      <c r="A52" s="310"/>
      <c r="B52" s="310"/>
      <c r="C52" s="310"/>
      <c r="D52" s="310"/>
      <c r="E52" s="310"/>
      <c r="F52" s="310"/>
      <c r="G52" s="310"/>
      <c r="H52" s="310"/>
      <c r="I52" s="310"/>
      <c r="J52" s="310"/>
    </row>
    <row r="53" spans="1:10" ht="14.25" customHeight="1" x14ac:dyDescent="0.2">
      <c r="A53" s="310"/>
      <c r="B53" s="310"/>
      <c r="C53" s="310"/>
      <c r="D53" s="310"/>
      <c r="E53" s="310"/>
      <c r="F53" s="310"/>
      <c r="G53" s="310"/>
      <c r="H53" s="310"/>
      <c r="I53" s="310"/>
      <c r="J53" s="310"/>
    </row>
    <row r="54" spans="1:10" ht="14.25" customHeight="1" x14ac:dyDescent="0.2">
      <c r="A54" s="310"/>
      <c r="B54" s="310"/>
      <c r="C54" s="310"/>
      <c r="D54" s="310"/>
      <c r="E54" s="310"/>
      <c r="F54" s="310"/>
      <c r="G54" s="310"/>
      <c r="H54" s="310"/>
      <c r="I54" s="310"/>
      <c r="J54" s="310"/>
    </row>
    <row r="55" spans="1:10" ht="14.25" customHeight="1" x14ac:dyDescent="0.2">
      <c r="A55" s="310"/>
      <c r="B55" s="310"/>
      <c r="C55" s="310"/>
      <c r="D55" s="310"/>
      <c r="E55" s="310"/>
      <c r="F55" s="310"/>
      <c r="G55" s="310"/>
      <c r="H55" s="310"/>
      <c r="I55" s="310"/>
      <c r="J55" s="310"/>
    </row>
    <row r="56" spans="1:10" ht="14.25" customHeight="1" x14ac:dyDescent="0.2">
      <c r="A56" s="310"/>
      <c r="B56" s="310"/>
      <c r="C56" s="310"/>
      <c r="D56" s="310"/>
      <c r="E56" s="310"/>
      <c r="F56" s="310"/>
      <c r="G56" s="310"/>
      <c r="H56" s="310"/>
      <c r="I56" s="310"/>
      <c r="J56" s="310"/>
    </row>
    <row r="57" spans="1:10" ht="14.25" customHeight="1" x14ac:dyDescent="0.2">
      <c r="A57" s="309"/>
      <c r="B57" s="309"/>
      <c r="C57" s="309"/>
      <c r="D57" s="309"/>
      <c r="E57" s="309"/>
      <c r="F57" s="309"/>
      <c r="G57" s="309"/>
      <c r="H57" s="309"/>
      <c r="I57" s="309"/>
      <c r="J57" s="309"/>
    </row>
    <row r="58" spans="1:10" ht="14.25" customHeight="1" x14ac:dyDescent="0.2">
      <c r="A58" s="333"/>
    </row>
  </sheetData>
  <sheetProtection sheet="1" objects="1" scenarios="1"/>
  <mergeCells count="19">
    <mergeCell ref="A8:J8"/>
    <mergeCell ref="A48:J48"/>
    <mergeCell ref="A16:J16"/>
    <mergeCell ref="A26:J26"/>
    <mergeCell ref="A36:J36"/>
    <mergeCell ref="A9:J9"/>
    <mergeCell ref="A50:J50"/>
    <mergeCell ref="A3:J3"/>
    <mergeCell ref="A11:A15"/>
    <mergeCell ref="B11:D12"/>
    <mergeCell ref="E11:J11"/>
    <mergeCell ref="E12:G12"/>
    <mergeCell ref="H12:J12"/>
    <mergeCell ref="B13:B14"/>
    <mergeCell ref="C13:D13"/>
    <mergeCell ref="E13:E14"/>
    <mergeCell ref="F13:G13"/>
    <mergeCell ref="H13:H14"/>
    <mergeCell ref="I13:J13"/>
  </mergeCells>
  <hyperlinks>
    <hyperlink ref="A50" r:id="rId1" display="http://statistik.arbeitsagentur.de/Statischer-Content/Statistik-nach-Themen/Arbeitsmarktpolitische-Massnahmen/Generische-Publikationen/Plausibilitaet-XSozial.pdf" xr:uid="{00000000-0004-0000-2400-000000000000}"/>
    <hyperlink ref="A50:J50" r:id="rId2" display="https://statistik.arbeitsagentur.de/DE/Statischer-Content/Statistiken/Fachstatistiken/Foerderung-und-berufliche-Rehabilitation/Generische-Publikationen/Plausibilitaet-XSozial.pdf?__blob=publicationFile&amp;v=45" xr:uid="{0DFAC889-C188-4FC3-A3F5-FE8B058E8566}"/>
  </hyperlinks>
  <printOptions horizontalCentered="1"/>
  <pageMargins left="0.70866141732283472" right="0.39370078740157483" top="0.39370078740157483" bottom="0.39370078740157483" header="0.51181102362204722" footer="0.51181102362204722"/>
  <pageSetup paperSize="9" scale="71" orientation="portrait" cellComments="asDisplayed" r:id="rId3"/>
  <drawing r:id="rId4"/>
  <legacyDrawing r:id="rId5"/>
  <controls>
    <mc:AlternateContent xmlns:mc="http://schemas.openxmlformats.org/markup-compatibility/2006">
      <mc:Choice Requires="x14">
        <control shapeId="179201" r:id="rId6" name="ComboBox1">
          <controlPr defaultSize="0" print="0" autoLine="0" linkedCell="A4" listFillRange="HB_Klappfelder!B1:B38" r:id="rId7">
            <anchor moveWithCells="1">
              <from>
                <xdr:col>0</xdr:col>
                <xdr:colOff>0</xdr:colOff>
                <xdr:row>2</xdr:row>
                <xdr:rowOff>180975</xdr:rowOff>
              </from>
              <to>
                <xdr:col>6</xdr:col>
                <xdr:colOff>19050</xdr:colOff>
                <xdr:row>4</xdr:row>
                <xdr:rowOff>38100</xdr:rowOff>
              </to>
            </anchor>
          </controlPr>
        </control>
      </mc:Choice>
      <mc:Fallback>
        <control shapeId="179201" r:id="rId6" name="ComboBox1"/>
      </mc:Fallback>
    </mc:AlternateContent>
  </control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26">
    <pageSetUpPr autoPageBreaks="0" fitToPage="1"/>
  </sheetPr>
  <dimension ref="A1:T61"/>
  <sheetViews>
    <sheetView showGridLines="0" zoomScaleNormal="100" workbookViewId="0">
      <pane ySplit="14" topLeftCell="A15" activePane="bottomLeft" state="frozen"/>
      <selection pane="bottomLeft"/>
    </sheetView>
  </sheetViews>
  <sheetFormatPr baseColWidth="10" defaultColWidth="9" defaultRowHeight="14.25" customHeight="1" x14ac:dyDescent="0.2"/>
  <cols>
    <col min="1" max="1" width="41" style="248" customWidth="1"/>
    <col min="2" max="10" width="11.375" style="248" customWidth="1"/>
    <col min="11" max="19" width="9" style="248"/>
    <col min="20" max="20" width="9" style="291"/>
    <col min="21" max="16384" width="9" style="248"/>
  </cols>
  <sheetData>
    <row r="1" spans="1:20" ht="33.75" customHeight="1" x14ac:dyDescent="0.2">
      <c r="A1" s="338"/>
      <c r="B1" s="338"/>
      <c r="C1" s="338"/>
      <c r="D1" s="338"/>
      <c r="E1" s="338"/>
      <c r="F1" s="338"/>
      <c r="G1" s="338"/>
      <c r="H1" s="338"/>
      <c r="I1" s="338"/>
      <c r="J1" s="339" t="s">
        <v>5</v>
      </c>
      <c r="L1" s="249"/>
      <c r="M1" s="249"/>
      <c r="N1" s="249"/>
    </row>
    <row r="2" spans="1:20" ht="11.25" customHeight="1" x14ac:dyDescent="0.2">
      <c r="L2" s="249"/>
      <c r="M2" s="249"/>
      <c r="N2" s="249"/>
    </row>
    <row r="3" spans="1:20" x14ac:dyDescent="0.2">
      <c r="A3" s="553" t="s">
        <v>149</v>
      </c>
      <c r="B3" s="554"/>
      <c r="C3" s="554"/>
      <c r="D3" s="554"/>
      <c r="E3" s="554"/>
      <c r="F3" s="554"/>
      <c r="G3" s="554"/>
      <c r="H3" s="554"/>
      <c r="I3" s="554"/>
      <c r="J3" s="554"/>
      <c r="L3" s="249"/>
      <c r="M3" s="249"/>
      <c r="N3" s="249"/>
    </row>
    <row r="4" spans="1:20" ht="24" customHeight="1" x14ac:dyDescent="0.2">
      <c r="A4" s="311" t="s">
        <v>190</v>
      </c>
      <c r="B4" s="251"/>
      <c r="C4" s="251"/>
      <c r="D4" s="251"/>
      <c r="E4" s="251"/>
      <c r="F4" s="251"/>
      <c r="G4" s="251"/>
      <c r="H4" s="251"/>
      <c r="I4" s="251"/>
      <c r="J4" s="251"/>
    </row>
    <row r="5" spans="1:20" ht="11.25" customHeight="1" x14ac:dyDescent="0.2">
      <c r="A5" s="252" t="str">
        <f>'1 - Zugang'!A4</f>
        <v>Deutschland (Gebietsstand Juni 2024)</v>
      </c>
    </row>
    <row r="6" spans="1:20" ht="11.25" customHeight="1" x14ac:dyDescent="0.2">
      <c r="A6" s="265" t="str">
        <f>'1 - Zugang'!A5</f>
        <v>März 2024; Datenstand: Juni 2024</v>
      </c>
    </row>
    <row r="7" spans="1:20" ht="11.25" customHeight="1" x14ac:dyDescent="0.2">
      <c r="A7" s="265"/>
    </row>
    <row r="8" spans="1:20" ht="23.25" customHeight="1" x14ac:dyDescent="0.2">
      <c r="A8" s="603" t="s">
        <v>311</v>
      </c>
      <c r="B8" s="603"/>
      <c r="C8" s="603"/>
      <c r="D8" s="603"/>
      <c r="E8" s="603"/>
      <c r="F8" s="603"/>
      <c r="G8" s="603"/>
      <c r="H8" s="603"/>
      <c r="I8" s="603"/>
      <c r="J8" s="603"/>
    </row>
    <row r="9" spans="1:20" ht="23.25" customHeight="1" x14ac:dyDescent="0.2">
      <c r="A9" s="603" t="str">
        <f>IF(OR($A$4="begleitende Phase der Assistierten Ausbildung",$A$4="Assistierte Ausbildung mit ausbildungsvorbereitender Phase",$A$4="Vorphase der Assistierten Ausbildung"),"Die Daten der Assistierten Ausbildung sind ab Berichtsmonat September 2021 nur eingeschränkt mit vorhergehenden Zeiträumen vergleichbar. (siehe Hintergrundinfo:  "&amp;"https://statistik.arbeitsagentur.de/DE/Statischer-Content/Grundlagen/Methodik-Qualitaet/Methodenberichte/Foerderstatistik/Generische-Publikationen/Hintergrundinfo-Assistierte-Ausbildung-Berichterstattung.pdf)","")</f>
        <v/>
      </c>
      <c r="B9" s="603"/>
      <c r="C9" s="603"/>
      <c r="D9" s="603"/>
      <c r="E9" s="603"/>
      <c r="F9" s="603"/>
      <c r="G9" s="603"/>
      <c r="H9" s="603"/>
      <c r="I9" s="603"/>
      <c r="J9" s="603"/>
    </row>
    <row r="10" spans="1:20" ht="11.25" customHeight="1" x14ac:dyDescent="0.2"/>
    <row r="11" spans="1:20" x14ac:dyDescent="0.2">
      <c r="A11" s="573" t="s">
        <v>135</v>
      </c>
      <c r="B11" s="555" t="s">
        <v>2</v>
      </c>
      <c r="C11" s="556"/>
      <c r="D11" s="557"/>
      <c r="E11" s="562" t="s">
        <v>21</v>
      </c>
      <c r="F11" s="563"/>
      <c r="G11" s="563"/>
      <c r="H11" s="547"/>
      <c r="I11" s="547"/>
      <c r="J11" s="548"/>
    </row>
    <row r="12" spans="1:20" x14ac:dyDescent="0.2">
      <c r="A12" s="574"/>
      <c r="B12" s="558"/>
      <c r="C12" s="559"/>
      <c r="D12" s="560"/>
      <c r="E12" s="561" t="s">
        <v>11</v>
      </c>
      <c r="F12" s="561"/>
      <c r="G12" s="562"/>
      <c r="H12" s="561" t="s">
        <v>12</v>
      </c>
      <c r="I12" s="561"/>
      <c r="J12" s="561"/>
    </row>
    <row r="13" spans="1:20" ht="60" customHeight="1" x14ac:dyDescent="0.2">
      <c r="A13" s="575"/>
      <c r="B13" s="266" t="s">
        <v>119</v>
      </c>
      <c r="C13" s="267" t="s">
        <v>121</v>
      </c>
      <c r="D13" s="267" t="s">
        <v>120</v>
      </c>
      <c r="E13" s="266" t="s">
        <v>119</v>
      </c>
      <c r="F13" s="267" t="s">
        <v>122</v>
      </c>
      <c r="G13" s="267" t="s">
        <v>123</v>
      </c>
      <c r="H13" s="266" t="s">
        <v>119</v>
      </c>
      <c r="I13" s="267" t="s">
        <v>124</v>
      </c>
      <c r="J13" s="266" t="s">
        <v>125</v>
      </c>
    </row>
    <row r="14" spans="1:20" s="258" customFormat="1" ht="11.25" customHeight="1" x14ac:dyDescent="0.2">
      <c r="A14" s="576"/>
      <c r="B14" s="268">
        <v>1</v>
      </c>
      <c r="C14" s="268">
        <v>2</v>
      </c>
      <c r="D14" s="269">
        <v>3</v>
      </c>
      <c r="E14" s="268">
        <v>4</v>
      </c>
      <c r="F14" s="268">
        <v>5</v>
      </c>
      <c r="G14" s="269">
        <v>6</v>
      </c>
      <c r="H14" s="268">
        <v>7</v>
      </c>
      <c r="I14" s="268">
        <v>8</v>
      </c>
      <c r="J14" s="268">
        <v>9</v>
      </c>
      <c r="T14" s="312"/>
    </row>
    <row r="15" spans="1:20" s="258" customFormat="1" ht="15" customHeight="1" x14ac:dyDescent="0.2">
      <c r="A15" s="545" t="s">
        <v>126</v>
      </c>
      <c r="B15" s="547"/>
      <c r="C15" s="547"/>
      <c r="D15" s="547"/>
      <c r="E15" s="547"/>
      <c r="F15" s="547"/>
      <c r="G15" s="547"/>
      <c r="H15" s="547"/>
      <c r="I15" s="547"/>
      <c r="J15" s="548"/>
      <c r="T15" s="312"/>
    </row>
    <row r="16" spans="1:20" ht="15" customHeight="1" x14ac:dyDescent="0.2">
      <c r="A16" s="295" t="s">
        <v>2</v>
      </c>
      <c r="B16" s="106">
        <f>INDEX(HB_8a!$C$19:$QP$32,MATCH($A16,HB_8a!$A$19:$A$32,0),MATCH($A$4,HB_8a!$C$14:$QP$14,0)+MATCH($B$11,HB_8a!$C$15:$N$15,0)+MATCH("Eintritte",HB_8a!$C$16:$F$16,0)+COLUMN()-4)</f>
        <v>18857</v>
      </c>
      <c r="C16" s="107">
        <f>INDEX(HB_8a!$C$19:$QP$32,MATCH($A16,HB_8a!$A$19:$A$32,0),MATCH($A$4,HB_8a!$C$14:$QP$14,0)+MATCH($B$11,HB_8a!$C$15:$N$15,0)+MATCH("Eintritte",HB_8a!$C$16:$F$16,0)+COLUMN()-4)</f>
        <v>-2.9540425093922082</v>
      </c>
      <c r="D16" s="108">
        <f>IFERROR(B16/B$16*100,"X")</f>
        <v>100</v>
      </c>
      <c r="E16" s="106">
        <f>INDEX(HB_8a!$C$19:$QP$32,MATCH($A16,HB_8a!$A$19:$A$32,0),MATCH($A$4,HB_8a!$C$14:$QP$14,0)+MATCH(E$12,HB_8a!$C$15:$N$15,0)+MATCH("Eintritte",HB_8a!$C$16:$F$16,0)+COLUMN()-7)</f>
        <v>11131</v>
      </c>
      <c r="F16" s="107">
        <f>INDEX(HB_8a!$C$19:$QP$32,MATCH($A16,HB_8a!$A$19:$A$32,0),MATCH($A$4,HB_8a!$C$14:$QP$14,0)+MATCH(E$12,HB_8a!$C$15:$N$15,0)+MATCH("Eintritte",HB_8a!$C$16:$F$16,0)+COLUMN()-7)</f>
        <v>-2.8454220127433012</v>
      </c>
      <c r="G16" s="108">
        <f>IFERROR(E16/E$16*100,"X")</f>
        <v>100</v>
      </c>
      <c r="H16" s="106">
        <f>INDEX(HB_8a!$C$19:$QP$32,MATCH($A16,HB_8a!$A$19:$A$32,0),MATCH($A$4,HB_8a!$C$14:$QP$14,0)+MATCH(H$12,HB_8a!$C$15:$N$15,0)+MATCH("Eintritte",HB_8a!$C$16:$F$16,0)+COLUMN()-10)</f>
        <v>7726</v>
      </c>
      <c r="I16" s="107">
        <f>INDEX(HB_8a!$C$19:$QP$32,MATCH($A16,HB_8a!$A$19:$A$32,0),MATCH($A$4,HB_8a!$C$14:$QP$14,0)+MATCH(H$12,HB_8a!$C$15:$N$15,0)+MATCH("Eintritte",HB_8a!$C$16:$F$16,0)+COLUMN()-10)</f>
        <v>-3.1101078505141713</v>
      </c>
      <c r="J16" s="108">
        <f>IFERROR(H16/H$16*100,"X")</f>
        <v>100</v>
      </c>
      <c r="T16" s="301"/>
    </row>
    <row r="17" spans="1:20" ht="15" customHeight="1" x14ac:dyDescent="0.2">
      <c r="A17" s="297" t="s">
        <v>107</v>
      </c>
      <c r="B17" s="109">
        <f>INDEX(HB_8a!$C$19:$QP$32,MATCH($A17,HB_8a!$A$19:$A$32,0),MATCH($A$4,HB_8a!$C$14:$QP$14,0)+MATCH($B$11,HB_8a!$C$15:$N$15,0)+MATCH("Eintritte",HB_8a!$C$16:$F$16,0)+COLUMN()-4)</f>
        <v>13396</v>
      </c>
      <c r="C17" s="110">
        <f>INDEX(HB_8a!$C$19:$QP$32,MATCH($A17,HB_8a!$A$19:$A$32,0),MATCH($A$4,HB_8a!$C$14:$QP$14,0)+MATCH($B$11,HB_8a!$C$15:$N$15,0)+MATCH("Eintritte",HB_8a!$C$16:$F$16,0)+COLUMN()-4)</f>
        <v>-2.2403853170838501</v>
      </c>
      <c r="D17" s="111">
        <f t="shared" ref="D17:D29" si="0">IFERROR(B17/B$16*100,"X")</f>
        <v>71.039932120697884</v>
      </c>
      <c r="E17" s="109">
        <f>INDEX(HB_8a!$C$19:$QP$32,MATCH($A17,HB_8a!$A$19:$A$32,0),MATCH($A$4,HB_8a!$C$14:$QP$14,0)+MATCH(E$12,HB_8a!$C$15:$N$15,0)+MATCH("Eintritte",HB_8a!$C$16:$F$16,0)+COLUMN()-7)</f>
        <v>9650</v>
      </c>
      <c r="F17" s="110">
        <f>INDEX(HB_8a!$C$19:$QP$32,MATCH($A17,HB_8a!$A$19:$A$32,0),MATCH($A$4,HB_8a!$C$14:$QP$14,0)+MATCH(E$12,HB_8a!$C$15:$N$15,0)+MATCH("Eintritte",HB_8a!$C$16:$F$16,0)+COLUMN()-7)</f>
        <v>-2.770780856423174</v>
      </c>
      <c r="G17" s="111">
        <f>IFERROR(E17/E$16*100,"X")</f>
        <v>86.694816278860841</v>
      </c>
      <c r="H17" s="109">
        <f>INDEX(HB_8a!$C$19:$QP$32,MATCH($A17,HB_8a!$A$19:$A$32,0),MATCH($A$4,HB_8a!$C$14:$QP$14,0)+MATCH(H$12,HB_8a!$C$15:$N$15,0)+MATCH("Eintritte",HB_8a!$C$16:$F$16,0)+COLUMN()-10)</f>
        <v>3746</v>
      </c>
      <c r="I17" s="110">
        <f>INDEX(HB_8a!$C$19:$QP$32,MATCH($A17,HB_8a!$A$19:$A$32,0),MATCH($A$4,HB_8a!$C$14:$QP$14,0)+MATCH(H$12,HB_8a!$C$15:$N$15,0)+MATCH("Eintritte",HB_8a!$C$16:$F$16,0)+COLUMN()-10)</f>
        <v>-0.84700899947061947</v>
      </c>
      <c r="J17" s="111">
        <f>IFERROR(H17/H$16*100,"X")</f>
        <v>48.485632927776336</v>
      </c>
      <c r="T17" s="301"/>
    </row>
    <row r="18" spans="1:20" ht="15" customHeight="1" x14ac:dyDescent="0.2">
      <c r="A18" s="298" t="s">
        <v>108</v>
      </c>
      <c r="B18" s="109">
        <f>INDEX(HB_8a!$C$19:$QP$32,MATCH($A18,HB_8a!$A$19:$A$32,0),MATCH($A$4,HB_8a!$C$14:$QP$14,0)+MATCH($B$11,HB_8a!$C$15:$N$15,0)+MATCH("Eintritte",HB_8a!$C$16:$F$16,0)+COLUMN()-4)</f>
        <v>7631</v>
      </c>
      <c r="C18" s="110">
        <f>INDEX(HB_8a!$C$19:$QP$32,MATCH($A18,HB_8a!$A$19:$A$32,0),MATCH($A$4,HB_8a!$C$14:$QP$14,0)+MATCH($B$11,HB_8a!$C$15:$N$15,0)+MATCH("Eintritte",HB_8a!$C$16:$F$16,0)+COLUMN()-4)</f>
        <v>-0.30049647243271493</v>
      </c>
      <c r="D18" s="111">
        <f t="shared" si="0"/>
        <v>40.467730816142542</v>
      </c>
      <c r="E18" s="109">
        <f>INDEX(HB_8a!$C$19:$QP$32,MATCH($A18,HB_8a!$A$19:$A$32,0),MATCH($A$4,HB_8a!$C$14:$QP$14,0)+MATCH(E$12,HB_8a!$C$15:$N$15,0)+MATCH("Eintritte",HB_8a!$C$16:$F$16,0)+COLUMN()-7)</f>
        <v>4391</v>
      </c>
      <c r="F18" s="110">
        <f>INDEX(HB_8a!$C$19:$QP$32,MATCH($A18,HB_8a!$A$19:$A$32,0),MATCH($A$4,HB_8a!$C$14:$QP$14,0)+MATCH(E$12,HB_8a!$C$15:$N$15,0)+MATCH("Eintritte",HB_8a!$C$16:$F$16,0)+COLUMN()-7)</f>
        <v>2.2779043280182234E-2</v>
      </c>
      <c r="G18" s="111">
        <f t="shared" ref="G18:G29" si="1">IFERROR(E18/E$16*100,"X")</f>
        <v>39.448387386578027</v>
      </c>
      <c r="H18" s="109">
        <f>INDEX(HB_8a!$C$19:$QP$32,MATCH($A18,HB_8a!$A$19:$A$32,0),MATCH($A$4,HB_8a!$C$14:$QP$14,0)+MATCH(H$12,HB_8a!$C$15:$N$15,0)+MATCH("Eintritte",HB_8a!$C$16:$F$16,0)+COLUMN()-10)</f>
        <v>3240</v>
      </c>
      <c r="I18" s="110">
        <f>INDEX(HB_8a!$C$19:$QP$32,MATCH($A18,HB_8a!$A$19:$A$32,0),MATCH($A$4,HB_8a!$C$14:$QP$14,0)+MATCH(H$12,HB_8a!$C$15:$N$15,0)+MATCH("Eintritte",HB_8a!$C$16:$F$16,0)+COLUMN()-10)</f>
        <v>-0.73529411764705876</v>
      </c>
      <c r="J18" s="111">
        <f t="shared" ref="J18:J29" si="2">IFERROR(H18/H$16*100,"X")</f>
        <v>41.936318923116751</v>
      </c>
      <c r="T18" s="301"/>
    </row>
    <row r="19" spans="1:20" ht="15" customHeight="1" x14ac:dyDescent="0.2">
      <c r="A19" s="298" t="s">
        <v>109</v>
      </c>
      <c r="B19" s="109">
        <f>INDEX(HB_8a!$C$19:$QP$32,MATCH($A19,HB_8a!$A$19:$A$32,0),MATCH($A$4,HB_8a!$C$14:$QP$14,0)+MATCH($B$11,HB_8a!$C$15:$N$15,0)+MATCH("Eintritte",HB_8a!$C$16:$F$16,0)+COLUMN()-4)</f>
        <v>558</v>
      </c>
      <c r="C19" s="110">
        <f>INDEX(HB_8a!$C$19:$QP$32,MATCH($A19,HB_8a!$A$19:$A$32,0),MATCH($A$4,HB_8a!$C$14:$QP$14,0)+MATCH($B$11,HB_8a!$C$15:$N$15,0)+MATCH("Eintritte",HB_8a!$C$16:$F$16,0)+COLUMN()-4)</f>
        <v>-12.125984251968504</v>
      </c>
      <c r="D19" s="111">
        <f t="shared" si="0"/>
        <v>2.9591133266161105</v>
      </c>
      <c r="E19" s="109">
        <f>INDEX(HB_8a!$C$19:$QP$32,MATCH($A19,HB_8a!$A$19:$A$32,0),MATCH($A$4,HB_8a!$C$14:$QP$14,0)+MATCH(E$12,HB_8a!$C$15:$N$15,0)+MATCH("Eintritte",HB_8a!$C$16:$F$16,0)+COLUMN()-7)</f>
        <v>292</v>
      </c>
      <c r="F19" s="110">
        <f>INDEX(HB_8a!$C$19:$QP$32,MATCH($A19,HB_8a!$A$19:$A$32,0),MATCH($A$4,HB_8a!$C$14:$QP$14,0)+MATCH(E$12,HB_8a!$C$15:$N$15,0)+MATCH("Eintritte",HB_8a!$C$16:$F$16,0)+COLUMN()-7)</f>
        <v>-14.619883040935672</v>
      </c>
      <c r="G19" s="111">
        <f t="shared" si="1"/>
        <v>2.6233042853292603</v>
      </c>
      <c r="H19" s="109">
        <f>INDEX(HB_8a!$C$19:$QP$32,MATCH($A19,HB_8a!$A$19:$A$32,0),MATCH($A$4,HB_8a!$C$14:$QP$14,0)+MATCH(H$12,HB_8a!$C$15:$N$15,0)+MATCH("Eintritte",HB_8a!$C$16:$F$16,0)+COLUMN()-10)</f>
        <v>266</v>
      </c>
      <c r="I19" s="110">
        <f>INDEX(HB_8a!$C$19:$QP$32,MATCH($A19,HB_8a!$A$19:$A$32,0),MATCH($A$4,HB_8a!$C$14:$QP$14,0)+MATCH(H$12,HB_8a!$C$15:$N$15,0)+MATCH("Eintritte",HB_8a!$C$16:$F$16,0)+COLUMN()-10)</f>
        <v>-9.2150170648464158</v>
      </c>
      <c r="J19" s="111">
        <f t="shared" si="2"/>
        <v>3.4429200103546465</v>
      </c>
      <c r="T19" s="301"/>
    </row>
    <row r="20" spans="1:20" ht="15" customHeight="1" x14ac:dyDescent="0.2">
      <c r="A20" s="299" t="s">
        <v>114</v>
      </c>
      <c r="B20" s="109">
        <f>INDEX(HB_8a!$C$19:$QP$32,MATCH($A20,HB_8a!$A$19:$A$32,0),MATCH($A$4,HB_8a!$C$14:$QP$14,0)+MATCH($B$11,HB_8a!$C$15:$N$15,0)+MATCH("Eintritte",HB_8a!$C$16:$F$16,0)+COLUMN()-4)</f>
        <v>4090</v>
      </c>
      <c r="C20" s="110">
        <f>INDEX(HB_8a!$C$19:$QP$32,MATCH($A20,HB_8a!$A$19:$A$32,0),MATCH($A$4,HB_8a!$C$14:$QP$14,0)+MATCH($B$11,HB_8a!$C$15:$N$15,0)+MATCH("Eintritte",HB_8a!$C$16:$F$16,0)+COLUMN()-4)</f>
        <v>-5.8254662675569886</v>
      </c>
      <c r="D20" s="111">
        <f t="shared" si="0"/>
        <v>21.689558254229198</v>
      </c>
      <c r="E20" s="109">
        <f>INDEX(HB_8a!$C$19:$QP$32,MATCH($A20,HB_8a!$A$19:$A$32,0),MATCH($A$4,HB_8a!$C$14:$QP$14,0)+MATCH(E$12,HB_8a!$C$15:$N$15,0)+MATCH("Eintritte",HB_8a!$C$16:$F$16,0)+COLUMN()-7)</f>
        <v>3958</v>
      </c>
      <c r="F20" s="110">
        <f>INDEX(HB_8a!$C$19:$QP$32,MATCH($A20,HB_8a!$A$19:$A$32,0),MATCH($A$4,HB_8a!$C$14:$QP$14,0)+MATCH(E$12,HB_8a!$C$15:$N$15,0)+MATCH("Eintritte",HB_8a!$C$16:$F$16,0)+COLUMN()-7)</f>
        <v>-6.2973484848484844</v>
      </c>
      <c r="G20" s="111">
        <f t="shared" si="1"/>
        <v>35.558350552511001</v>
      </c>
      <c r="H20" s="109">
        <f>INDEX(HB_8a!$C$19:$QP$32,MATCH($A20,HB_8a!$A$19:$A$32,0),MATCH($A$4,HB_8a!$C$14:$QP$14,0)+MATCH(H$12,HB_8a!$C$15:$N$15,0)+MATCH("Eintritte",HB_8a!$C$16:$F$16,0)+COLUMN()-10)</f>
        <v>132</v>
      </c>
      <c r="I20" s="110">
        <f>INDEX(HB_8a!$C$19:$QP$32,MATCH($A20,HB_8a!$A$19:$A$32,0),MATCH($A$4,HB_8a!$C$14:$QP$14,0)+MATCH(H$12,HB_8a!$C$15:$N$15,0)+MATCH("Eintritte",HB_8a!$C$16:$F$16,0)+COLUMN()-10)</f>
        <v>10.92436974789916</v>
      </c>
      <c r="J20" s="111">
        <f t="shared" si="2"/>
        <v>1.7085166968677192</v>
      </c>
      <c r="T20" s="301"/>
    </row>
    <row r="21" spans="1:20" ht="15" customHeight="1" x14ac:dyDescent="0.2">
      <c r="A21" s="298" t="s">
        <v>110</v>
      </c>
      <c r="B21" s="109">
        <f>INDEX(HB_8a!$C$19:$QP$32,MATCH($A21,HB_8a!$A$19:$A$32,0),MATCH($A$4,HB_8a!$C$14:$QP$14,0)+MATCH($B$11,HB_8a!$C$15:$N$15,0)+MATCH("Eintritte",HB_8a!$C$16:$F$16,0)+COLUMN()-4)</f>
        <v>1117</v>
      </c>
      <c r="C21" s="110">
        <f>INDEX(HB_8a!$C$19:$QP$32,MATCH($A21,HB_8a!$A$19:$A$32,0),MATCH($A$4,HB_8a!$C$14:$QP$14,0)+MATCH($B$11,HB_8a!$C$15:$N$15,0)+MATCH("Eintritte",HB_8a!$C$16:$F$16,0)+COLUMN()-4)</f>
        <v>4.2950513538748831</v>
      </c>
      <c r="D21" s="111">
        <f t="shared" si="0"/>
        <v>5.9235297237100282</v>
      </c>
      <c r="E21" s="109">
        <f>INDEX(HB_8a!$C$19:$QP$32,MATCH($A21,HB_8a!$A$19:$A$32,0),MATCH($A$4,HB_8a!$C$14:$QP$14,0)+MATCH(E$12,HB_8a!$C$15:$N$15,0)+MATCH("Eintritte",HB_8a!$C$16:$F$16,0)+COLUMN()-7)</f>
        <v>1009</v>
      </c>
      <c r="F21" s="110">
        <f>INDEX(HB_8a!$C$19:$QP$32,MATCH($A21,HB_8a!$A$19:$A$32,0),MATCH($A$4,HB_8a!$C$14:$QP$14,0)+MATCH(E$12,HB_8a!$C$15:$N$15,0)+MATCH("Eintritte",HB_8a!$C$16:$F$16,0)+COLUMN()-7)</f>
        <v>4.1279669762641902</v>
      </c>
      <c r="G21" s="111">
        <f t="shared" si="1"/>
        <v>9.0647740544425481</v>
      </c>
      <c r="H21" s="109">
        <f>INDEX(HB_8a!$C$19:$QP$32,MATCH($A21,HB_8a!$A$19:$A$32,0),MATCH($A$4,HB_8a!$C$14:$QP$14,0)+MATCH(H$12,HB_8a!$C$15:$N$15,0)+MATCH("Eintritte",HB_8a!$C$16:$F$16,0)+COLUMN()-10)</f>
        <v>108</v>
      </c>
      <c r="I21" s="110">
        <f>INDEX(HB_8a!$C$19:$QP$32,MATCH($A21,HB_8a!$A$19:$A$32,0),MATCH($A$4,HB_8a!$C$14:$QP$14,0)+MATCH(H$12,HB_8a!$C$15:$N$15,0)+MATCH("Eintritte",HB_8a!$C$16:$F$16,0)+COLUMN()-10)</f>
        <v>5.8823529411764701</v>
      </c>
      <c r="J21" s="111">
        <f t="shared" si="2"/>
        <v>1.3978772974372249</v>
      </c>
      <c r="T21" s="301"/>
    </row>
    <row r="22" spans="1:20" ht="15" customHeight="1" x14ac:dyDescent="0.2">
      <c r="A22" s="297" t="s">
        <v>113</v>
      </c>
      <c r="B22" s="109">
        <f>INDEX(HB_8a!$C$19:$QP$32,MATCH($A22,HB_8a!$A$19:$A$32,0),MATCH($A$4,HB_8a!$C$14:$QP$14,0)+MATCH($B$11,HB_8a!$C$15:$N$15,0)+MATCH("Eintritte",HB_8a!$C$16:$F$16,0)+COLUMN()-4)</f>
        <v>895</v>
      </c>
      <c r="C22" s="110">
        <f>INDEX(HB_8a!$C$19:$QP$32,MATCH($A22,HB_8a!$A$19:$A$32,0),MATCH($A$4,HB_8a!$C$14:$QP$14,0)+MATCH($B$11,HB_8a!$C$15:$N$15,0)+MATCH("Eintritte",HB_8a!$C$16:$F$16,0)+COLUMN()-4)</f>
        <v>-2.7173913043478262</v>
      </c>
      <c r="D22" s="111">
        <f t="shared" si="0"/>
        <v>4.7462480776369516</v>
      </c>
      <c r="E22" s="109">
        <f>INDEX(HB_8a!$C$19:$QP$32,MATCH($A22,HB_8a!$A$19:$A$32,0),MATCH($A$4,HB_8a!$C$14:$QP$14,0)+MATCH(E$12,HB_8a!$C$15:$N$15,0)+MATCH("Eintritte",HB_8a!$C$16:$F$16,0)+COLUMN()-7)</f>
        <v>483</v>
      </c>
      <c r="F22" s="110">
        <f>INDEX(HB_8a!$C$19:$QP$32,MATCH($A22,HB_8a!$A$19:$A$32,0),MATCH($A$4,HB_8a!$C$14:$QP$14,0)+MATCH(E$12,HB_8a!$C$15:$N$15,0)+MATCH("Eintritte",HB_8a!$C$16:$F$16,0)+COLUMN()-7)</f>
        <v>1.4705882352941175</v>
      </c>
      <c r="G22" s="111">
        <f t="shared" si="1"/>
        <v>4.3392327733357297</v>
      </c>
      <c r="H22" s="109">
        <f>INDEX(HB_8a!$C$19:$QP$32,MATCH($A22,HB_8a!$A$19:$A$32,0),MATCH($A$4,HB_8a!$C$14:$QP$14,0)+MATCH(H$12,HB_8a!$C$15:$N$15,0)+MATCH("Eintritte",HB_8a!$C$16:$F$16,0)+COLUMN()-10)</f>
        <v>412</v>
      </c>
      <c r="I22" s="110">
        <f>INDEX(HB_8a!$C$19:$QP$32,MATCH($A22,HB_8a!$A$19:$A$32,0),MATCH($A$4,HB_8a!$C$14:$QP$14,0)+MATCH(H$12,HB_8a!$C$15:$N$15,0)+MATCH("Eintritte",HB_8a!$C$16:$F$16,0)+COLUMN()-10)</f>
        <v>-7.2072072072072073</v>
      </c>
      <c r="J22" s="111">
        <f t="shared" si="2"/>
        <v>5.3326430235568214</v>
      </c>
      <c r="T22" s="301"/>
    </row>
    <row r="23" spans="1:20" ht="15" customHeight="1" x14ac:dyDescent="0.2">
      <c r="A23" s="299" t="s">
        <v>115</v>
      </c>
      <c r="B23" s="109">
        <f>INDEX(HB_8a!$C$19:$QP$32,MATCH($A23,HB_8a!$A$19:$A$32,0),MATCH($A$4,HB_8a!$C$14:$QP$14,0)+MATCH($B$11,HB_8a!$C$15:$N$15,0)+MATCH("Eintritte",HB_8a!$C$16:$F$16,0)+COLUMN()-4)</f>
        <v>480</v>
      </c>
      <c r="C23" s="110">
        <f>INDEX(HB_8a!$C$19:$QP$32,MATCH($A23,HB_8a!$A$19:$A$32,0),MATCH($A$4,HB_8a!$C$14:$QP$14,0)+MATCH($B$11,HB_8a!$C$15:$N$15,0)+MATCH("Eintritte",HB_8a!$C$16:$F$16,0)+COLUMN()-4)</f>
        <v>-2.6369168356997972</v>
      </c>
      <c r="D23" s="111">
        <f t="shared" si="0"/>
        <v>2.5454738293471921</v>
      </c>
      <c r="E23" s="109">
        <f>INDEX(HB_8a!$C$19:$QP$32,MATCH($A23,HB_8a!$A$19:$A$32,0),MATCH($A$4,HB_8a!$C$14:$QP$14,0)+MATCH(E$12,HB_8a!$C$15:$N$15,0)+MATCH("Eintritte",HB_8a!$C$16:$F$16,0)+COLUMN()-7)</f>
        <v>200</v>
      </c>
      <c r="F23" s="110">
        <f>INDEX(HB_8a!$C$19:$QP$32,MATCH($A23,HB_8a!$A$19:$A$32,0),MATCH($A$4,HB_8a!$C$14:$QP$14,0)+MATCH(E$12,HB_8a!$C$15:$N$15,0)+MATCH("Eintritte",HB_8a!$C$16:$F$16,0)+COLUMN()-7)</f>
        <v>-8.6757990867579906</v>
      </c>
      <c r="G23" s="111">
        <f t="shared" si="1"/>
        <v>1.7967837570748362</v>
      </c>
      <c r="H23" s="109">
        <f>INDEX(HB_8a!$C$19:$QP$32,MATCH($A23,HB_8a!$A$19:$A$32,0),MATCH($A$4,HB_8a!$C$14:$QP$14,0)+MATCH(H$12,HB_8a!$C$15:$N$15,0)+MATCH("Eintritte",HB_8a!$C$16:$F$16,0)+COLUMN()-10)</f>
        <v>280</v>
      </c>
      <c r="I23" s="110">
        <f>INDEX(HB_8a!$C$19:$QP$32,MATCH($A23,HB_8a!$A$19:$A$32,0),MATCH($A$4,HB_8a!$C$14:$QP$14,0)+MATCH(H$12,HB_8a!$C$15:$N$15,0)+MATCH("Eintritte",HB_8a!$C$16:$F$16,0)+COLUMN()-10)</f>
        <v>2.1897810218978102</v>
      </c>
      <c r="J23" s="111">
        <f t="shared" si="2"/>
        <v>3.624126326689102</v>
      </c>
      <c r="T23" s="301"/>
    </row>
    <row r="24" spans="1:20" ht="15" customHeight="1" x14ac:dyDescent="0.2">
      <c r="A24" s="299" t="s">
        <v>116</v>
      </c>
      <c r="B24" s="109">
        <f>INDEX(HB_8a!$C$19:$QP$32,MATCH($A24,HB_8a!$A$19:$A$32,0),MATCH($A$4,HB_8a!$C$14:$QP$14,0)+MATCH($B$11,HB_8a!$C$15:$N$15,0)+MATCH("Eintritte",HB_8a!$C$16:$F$16,0)+COLUMN()-4)</f>
        <v>415</v>
      </c>
      <c r="C24" s="110">
        <f>INDEX(HB_8a!$C$19:$QP$32,MATCH($A24,HB_8a!$A$19:$A$32,0),MATCH($A$4,HB_8a!$C$14:$QP$14,0)+MATCH($B$11,HB_8a!$C$15:$N$15,0)+MATCH("Eintritte",HB_8a!$C$16:$F$16,0)+COLUMN()-4)</f>
        <v>-2.810304449648712</v>
      </c>
      <c r="D24" s="111">
        <f t="shared" si="0"/>
        <v>2.2007742482897599</v>
      </c>
      <c r="E24" s="109">
        <f>INDEX(HB_8a!$C$19:$QP$32,MATCH($A24,HB_8a!$A$19:$A$32,0),MATCH($A$4,HB_8a!$C$14:$QP$14,0)+MATCH(E$12,HB_8a!$C$15:$N$15,0)+MATCH("Eintritte",HB_8a!$C$16:$F$16,0)+COLUMN()-7)</f>
        <v>283</v>
      </c>
      <c r="F24" s="110">
        <f>INDEX(HB_8a!$C$19:$QP$32,MATCH($A24,HB_8a!$A$19:$A$32,0),MATCH($A$4,HB_8a!$C$14:$QP$14,0)+MATCH(E$12,HB_8a!$C$15:$N$15,0)+MATCH("Eintritte",HB_8a!$C$16:$F$16,0)+COLUMN()-7)</f>
        <v>10.116731517509727</v>
      </c>
      <c r="G24" s="111">
        <f t="shared" si="1"/>
        <v>2.542449016260893</v>
      </c>
      <c r="H24" s="109">
        <f>INDEX(HB_8a!$C$19:$QP$32,MATCH($A24,HB_8a!$A$19:$A$32,0),MATCH($A$4,HB_8a!$C$14:$QP$14,0)+MATCH(H$12,HB_8a!$C$15:$N$15,0)+MATCH("Eintritte",HB_8a!$C$16:$F$16,0)+COLUMN()-10)</f>
        <v>132</v>
      </c>
      <c r="I24" s="110">
        <f>INDEX(HB_8a!$C$19:$QP$32,MATCH($A24,HB_8a!$A$19:$A$32,0),MATCH($A$4,HB_8a!$C$14:$QP$14,0)+MATCH(H$12,HB_8a!$C$15:$N$15,0)+MATCH("Eintritte",HB_8a!$C$16:$F$16,0)+COLUMN()-10)</f>
        <v>-22.352941176470591</v>
      </c>
      <c r="J24" s="111">
        <f t="shared" si="2"/>
        <v>1.7085166968677192</v>
      </c>
      <c r="T24" s="301"/>
    </row>
    <row r="25" spans="1:20" ht="15" customHeight="1" x14ac:dyDescent="0.2">
      <c r="A25" s="297" t="s">
        <v>117</v>
      </c>
      <c r="B25" s="109">
        <f>INDEX(HB_8a!$C$19:$QP$32,MATCH($A25,HB_8a!$A$19:$A$32,0),MATCH($A$4,HB_8a!$C$14:$QP$14,0)+MATCH($B$11,HB_8a!$C$15:$N$15,0)+MATCH("Eintritte",HB_8a!$C$16:$F$16,0)+COLUMN()-4)</f>
        <v>4565</v>
      </c>
      <c r="C25" s="110">
        <f>INDEX(HB_8a!$C$19:$QP$32,MATCH($A25,HB_8a!$A$19:$A$32,0),MATCH($A$4,HB_8a!$C$14:$QP$14,0)+MATCH($B$11,HB_8a!$C$15:$N$15,0)+MATCH("Eintritte",HB_8a!$C$16:$F$16,0)+COLUMN()-4)</f>
        <v>-5.054076539101497</v>
      </c>
      <c r="D25" s="111">
        <f t="shared" si="0"/>
        <v>24.208516731187359</v>
      </c>
      <c r="E25" s="109">
        <f>INDEX(HB_8a!$C$19:$QP$32,MATCH($A25,HB_8a!$A$19:$A$32,0),MATCH($A$4,HB_8a!$C$14:$QP$14,0)+MATCH(E$12,HB_8a!$C$15:$N$15,0)+MATCH("Eintritte",HB_8a!$C$16:$F$16,0)+COLUMN()-7)</f>
        <v>997</v>
      </c>
      <c r="F25" s="110">
        <f>INDEX(HB_8a!$C$19:$QP$32,MATCH($A25,HB_8a!$A$19:$A$32,0),MATCH($A$4,HB_8a!$C$14:$QP$14,0)+MATCH(E$12,HB_8a!$C$15:$N$15,0)+MATCH("Eintritte",HB_8a!$C$16:$F$16,0)+COLUMN()-7)</f>
        <v>-5.5871212121212119</v>
      </c>
      <c r="G25" s="111">
        <f t="shared" si="1"/>
        <v>8.9569670290180579</v>
      </c>
      <c r="H25" s="109">
        <f>INDEX(HB_8a!$C$19:$QP$32,MATCH($A25,HB_8a!$A$19:$A$32,0),MATCH($A$4,HB_8a!$C$14:$QP$14,0)+MATCH(H$12,HB_8a!$C$15:$N$15,0)+MATCH("Eintritte",HB_8a!$C$16:$F$16,0)+COLUMN()-10)</f>
        <v>3568</v>
      </c>
      <c r="I25" s="110">
        <f>INDEX(HB_8a!$C$19:$QP$32,MATCH($A25,HB_8a!$A$19:$A$32,0),MATCH($A$4,HB_8a!$C$14:$QP$14,0)+MATCH(H$12,HB_8a!$C$15:$N$15,0)+MATCH("Eintritte",HB_8a!$C$16:$F$16,0)+COLUMN()-10)</f>
        <v>-4.9040511727078888</v>
      </c>
      <c r="J25" s="111">
        <f t="shared" si="2"/>
        <v>46.181724048666837</v>
      </c>
      <c r="T25" s="301"/>
    </row>
    <row r="26" spans="1:20" ht="15" customHeight="1" x14ac:dyDescent="0.2">
      <c r="A26" s="298" t="s">
        <v>118</v>
      </c>
      <c r="B26" s="109">
        <f>INDEX(HB_8a!$C$19:$QP$32,MATCH($A26,HB_8a!$A$19:$A$32,0),MATCH($A$4,HB_8a!$C$14:$QP$14,0)+MATCH($B$11,HB_8a!$C$15:$N$15,0)+MATCH("Eintritte",HB_8a!$C$16:$F$16,0)+COLUMN()-4)</f>
        <v>3831</v>
      </c>
      <c r="C26" s="110">
        <f>INDEX(HB_8a!$C$19:$QP$32,MATCH($A26,HB_8a!$A$19:$A$32,0),MATCH($A$4,HB_8a!$C$14:$QP$14,0)+MATCH($B$11,HB_8a!$C$15:$N$15,0)+MATCH("Eintritte",HB_8a!$C$16:$F$16,0)+COLUMN()-4)</f>
        <v>-5.4540967423494564</v>
      </c>
      <c r="D26" s="111">
        <f t="shared" si="0"/>
        <v>20.316063000477278</v>
      </c>
      <c r="E26" s="109">
        <f>INDEX(HB_8a!$C$19:$QP$32,MATCH($A26,HB_8a!$A$19:$A$32,0),MATCH($A$4,HB_8a!$C$14:$QP$14,0)+MATCH(E$12,HB_8a!$C$15:$N$15,0)+MATCH("Eintritte",HB_8a!$C$16:$F$16,0)+COLUMN()-7)</f>
        <v>773</v>
      </c>
      <c r="F26" s="110">
        <f>INDEX(HB_8a!$C$19:$QP$32,MATCH($A26,HB_8a!$A$19:$A$32,0),MATCH($A$4,HB_8a!$C$14:$QP$14,0)+MATCH(E$12,HB_8a!$C$15:$N$15,0)+MATCH("Eintritte",HB_8a!$C$16:$F$16,0)+COLUMN()-7)</f>
        <v>-3.2540675844806008</v>
      </c>
      <c r="G26" s="111">
        <f t="shared" si="1"/>
        <v>6.944569221094242</v>
      </c>
      <c r="H26" s="109">
        <f>INDEX(HB_8a!$C$19:$QP$32,MATCH($A26,HB_8a!$A$19:$A$32,0),MATCH($A$4,HB_8a!$C$14:$QP$14,0)+MATCH(H$12,HB_8a!$C$15:$N$15,0)+MATCH("Eintritte",HB_8a!$C$16:$F$16,0)+COLUMN()-10)</f>
        <v>3058</v>
      </c>
      <c r="I26" s="110">
        <f>INDEX(HB_8a!$C$19:$QP$32,MATCH($A26,HB_8a!$A$19:$A$32,0),MATCH($A$4,HB_8a!$C$14:$QP$14,0)+MATCH(H$12,HB_8a!$C$15:$N$15,0)+MATCH("Eintritte",HB_8a!$C$16:$F$16,0)+COLUMN()-10)</f>
        <v>-5.9944666461727634</v>
      </c>
      <c r="J26" s="111">
        <f t="shared" si="2"/>
        <v>39.58063681076883</v>
      </c>
      <c r="T26" s="301"/>
    </row>
    <row r="27" spans="1:20" ht="15" customHeight="1" x14ac:dyDescent="0.2">
      <c r="A27" s="298" t="s">
        <v>111</v>
      </c>
      <c r="B27" s="109">
        <f>INDEX(HB_8a!$C$19:$QP$32,MATCH($A27,HB_8a!$A$19:$A$32,0),MATCH($A$4,HB_8a!$C$14:$QP$14,0)+MATCH($B$11,HB_8a!$C$15:$N$15,0)+MATCH("Eintritte",HB_8a!$C$16:$F$16,0)+COLUMN()-4)</f>
        <v>514</v>
      </c>
      <c r="C27" s="110">
        <f>INDEX(HB_8a!$C$19:$QP$32,MATCH($A27,HB_8a!$A$19:$A$32,0),MATCH($A$4,HB_8a!$C$14:$QP$14,0)+MATCH($B$11,HB_8a!$C$15:$N$15,0)+MATCH("Eintritte",HB_8a!$C$16:$F$16,0)+COLUMN()-4)</f>
        <v>2.1868787276341948</v>
      </c>
      <c r="D27" s="111">
        <f t="shared" si="0"/>
        <v>2.725778225592618</v>
      </c>
      <c r="E27" s="109">
        <f>INDEX(HB_8a!$C$19:$QP$32,MATCH($A27,HB_8a!$A$19:$A$32,0),MATCH($A$4,HB_8a!$C$14:$QP$14,0)+MATCH(E$12,HB_8a!$C$15:$N$15,0)+MATCH("Eintritte",HB_8a!$C$16:$F$16,0)+COLUMN()-7)</f>
        <v>153</v>
      </c>
      <c r="F27" s="110">
        <f>INDEX(HB_8a!$C$19:$QP$32,MATCH($A27,HB_8a!$A$19:$A$32,0),MATCH($A$4,HB_8a!$C$14:$QP$14,0)+MATCH(E$12,HB_8a!$C$15:$N$15,0)+MATCH("Eintritte",HB_8a!$C$16:$F$16,0)+COLUMN()-7)</f>
        <v>2</v>
      </c>
      <c r="G27" s="111">
        <f t="shared" si="1"/>
        <v>1.3745395741622497</v>
      </c>
      <c r="H27" s="109">
        <f>INDEX(HB_8a!$C$19:$QP$32,MATCH($A27,HB_8a!$A$19:$A$32,0),MATCH($A$4,HB_8a!$C$14:$QP$14,0)+MATCH(H$12,HB_8a!$C$15:$N$15,0)+MATCH("Eintritte",HB_8a!$C$16:$F$16,0)+COLUMN()-10)</f>
        <v>361</v>
      </c>
      <c r="I27" s="110">
        <f>INDEX(HB_8a!$C$19:$QP$32,MATCH($A27,HB_8a!$A$19:$A$32,0),MATCH($A$4,HB_8a!$C$14:$QP$14,0)+MATCH(H$12,HB_8a!$C$15:$N$15,0)+MATCH("Eintritte",HB_8a!$C$16:$F$16,0)+COLUMN()-10)</f>
        <v>2.2662889518413598</v>
      </c>
      <c r="J27" s="111">
        <f t="shared" si="2"/>
        <v>4.6725342997670207</v>
      </c>
      <c r="T27" s="301"/>
    </row>
    <row r="28" spans="1:20" ht="15" customHeight="1" x14ac:dyDescent="0.2">
      <c r="A28" s="298" t="s">
        <v>112</v>
      </c>
      <c r="B28" s="109">
        <f>INDEX(HB_8a!$C$19:$QP$32,MATCH($A28,HB_8a!$A$19:$A$32,0),MATCH($A$4,HB_8a!$C$14:$QP$14,0)+MATCH($B$11,HB_8a!$C$15:$N$15,0)+MATCH("Eintritte",HB_8a!$C$16:$F$16,0)+COLUMN()-4)</f>
        <v>220</v>
      </c>
      <c r="C28" s="110">
        <f>INDEX(HB_8a!$C$19:$QP$32,MATCH($A28,HB_8a!$A$19:$A$32,0),MATCH($A$4,HB_8a!$C$14:$QP$14,0)+MATCH($B$11,HB_8a!$C$15:$N$15,0)+MATCH("Eintritte",HB_8a!$C$16:$F$16,0)+COLUMN()-4)</f>
        <v>-13.043478260869565</v>
      </c>
      <c r="D28" s="111">
        <f t="shared" si="0"/>
        <v>1.1666755051174629</v>
      </c>
      <c r="E28" s="109">
        <f>INDEX(HB_8a!$C$19:$QP$32,MATCH($A28,HB_8a!$A$19:$A$32,0),MATCH($A$4,HB_8a!$C$14:$QP$14,0)+MATCH(E$12,HB_8a!$C$15:$N$15,0)+MATCH("Eintritte",HB_8a!$C$16:$F$16,0)+COLUMN()-7)</f>
        <v>71</v>
      </c>
      <c r="F28" s="110">
        <f>INDEX(HB_8a!$C$19:$QP$32,MATCH($A28,HB_8a!$A$19:$A$32,0),MATCH($A$4,HB_8a!$C$14:$QP$14,0)+MATCH(E$12,HB_8a!$C$15:$N$15,0)+MATCH("Eintritte",HB_8a!$C$16:$F$16,0)+COLUMN()-7)</f>
        <v>-33.644859813084111</v>
      </c>
      <c r="G28" s="111">
        <f t="shared" si="1"/>
        <v>0.63785823376156681</v>
      </c>
      <c r="H28" s="109">
        <f>INDEX(HB_8a!$C$19:$QP$32,MATCH($A28,HB_8a!$A$19:$A$32,0),MATCH($A$4,HB_8a!$C$14:$QP$14,0)+MATCH(H$12,HB_8a!$C$15:$N$15,0)+MATCH("Eintritte",HB_8a!$C$16:$F$16,0)+COLUMN()-10)</f>
        <v>149</v>
      </c>
      <c r="I28" s="110">
        <f>INDEX(HB_8a!$C$19:$QP$32,MATCH($A28,HB_8a!$A$19:$A$32,0),MATCH($A$4,HB_8a!$C$14:$QP$14,0)+MATCH(H$12,HB_8a!$C$15:$N$15,0)+MATCH("Eintritte",HB_8a!$C$16:$F$16,0)+COLUMN()-10)</f>
        <v>2.054794520547945</v>
      </c>
      <c r="J28" s="111">
        <f t="shared" si="2"/>
        <v>1.928552938130986</v>
      </c>
      <c r="T28" s="301"/>
    </row>
    <row r="29" spans="1:20" ht="15" customHeight="1" x14ac:dyDescent="0.2">
      <c r="A29" s="300" t="s">
        <v>172</v>
      </c>
      <c r="B29" s="112" t="str">
        <f>INDEX(HB_8a!$C$19:$QP$32,MATCH($A29,HB_8a!$A$19:$A$32,0),MATCH($A$4,HB_8a!$C$14:$QP$14,0)+MATCH($B$11,HB_8a!$C$15:$N$15,0)+MATCH("Eintritte",HB_8a!$C$16:$F$16,0)+COLUMN()-4)</f>
        <v>*</v>
      </c>
      <c r="C29" s="113" t="str">
        <f>INDEX(HB_8a!$C$19:$QP$32,MATCH($A29,HB_8a!$A$19:$A$32,0),MATCH($A$4,HB_8a!$C$14:$QP$14,0)+MATCH($B$11,HB_8a!$C$15:$N$15,0)+MATCH("Eintritte",HB_8a!$C$16:$F$16,0)+COLUMN()-4)</f>
        <v>x</v>
      </c>
      <c r="D29" s="114" t="str">
        <f t="shared" si="0"/>
        <v>X</v>
      </c>
      <c r="E29" s="112" t="str">
        <f>INDEX(HB_8a!$C$19:$QP$32,MATCH($A29,HB_8a!$A$19:$A$32,0),MATCH($A$4,HB_8a!$C$14:$QP$14,0)+MATCH(E$12,HB_8a!$C$15:$N$15,0)+MATCH("Eintritte",HB_8a!$C$16:$F$16,0)+COLUMN()-7)</f>
        <v>*</v>
      </c>
      <c r="F29" s="113" t="str">
        <f>INDEX(HB_8a!$C$19:$QP$32,MATCH($A29,HB_8a!$A$19:$A$32,0),MATCH($A$4,HB_8a!$C$14:$QP$14,0)+MATCH(E$12,HB_8a!$C$15:$N$15,0)+MATCH("Eintritte",HB_8a!$C$16:$F$16,0)+COLUMN()-7)</f>
        <v>x</v>
      </c>
      <c r="G29" s="114" t="str">
        <f t="shared" si="1"/>
        <v>X</v>
      </c>
      <c r="H29" s="112">
        <f>INDEX(HB_8a!$C$19:$QP$32,MATCH($A29,HB_8a!$A$19:$A$32,0),MATCH($A$4,HB_8a!$C$14:$QP$14,0)+MATCH(H$12,HB_8a!$C$15:$N$15,0)+MATCH("Eintritte",HB_8a!$C$16:$F$16,0)+COLUMN()-10)</f>
        <v>0</v>
      </c>
      <c r="I29" s="113" t="str">
        <f>INDEX(HB_8a!$C$19:$QP$32,MATCH($A29,HB_8a!$A$19:$A$32,0),MATCH($A$4,HB_8a!$C$14:$QP$14,0)+MATCH(H$12,HB_8a!$C$15:$N$15,0)+MATCH("Eintritte",HB_8a!$C$16:$F$16,0)+COLUMN()-10)</f>
        <v>X</v>
      </c>
      <c r="J29" s="114">
        <f t="shared" si="2"/>
        <v>0</v>
      </c>
      <c r="T29" s="301"/>
    </row>
    <row r="30" spans="1:20" ht="15" customHeight="1" x14ac:dyDescent="0.2">
      <c r="A30" s="545" t="s">
        <v>62</v>
      </c>
      <c r="B30" s="547"/>
      <c r="C30" s="547"/>
      <c r="D30" s="547"/>
      <c r="E30" s="547"/>
      <c r="F30" s="547"/>
      <c r="G30" s="547"/>
      <c r="H30" s="547"/>
      <c r="I30" s="547"/>
      <c r="J30" s="548"/>
      <c r="T30" s="301"/>
    </row>
    <row r="31" spans="1:20" ht="15" customHeight="1" x14ac:dyDescent="0.2">
      <c r="A31" s="295" t="s">
        <v>2</v>
      </c>
      <c r="B31" s="106">
        <f>INDEX(HB_8a!$C$19:$QP$32,MATCH($A31,HB_8a!$A$19:$A$32,0),MATCH($A$4,HB_8a!$C$14:$QP$14,0)+MATCH($B$11,HB_8a!$C$15:$N$15,0)+MATCH("Bestand",HB_8a!$C$16:$F$16,0)+COLUMN()-4)</f>
        <v>90049.75</v>
      </c>
      <c r="C31" s="107">
        <f>INDEX(HB_8a!$C$19:$QP$32,MATCH($A31,HB_8a!$A$19:$A$32,0),MATCH($A$4,HB_8a!$C$14:$QP$14,0)+MATCH($B$11,HB_8a!$C$15:$N$15,0)+MATCH("Bestand",HB_8a!$C$16:$F$16,0)+COLUMN()-4)</f>
        <v>-2.0153732738617167</v>
      </c>
      <c r="D31" s="108">
        <f>IFERROR(B31/B$31*100,"X")</f>
        <v>100</v>
      </c>
      <c r="E31" s="106">
        <f>INDEX(HB_8a!$C$19:$QP$32,MATCH($A31,HB_8a!$A$19:$A$32,0),MATCH($A$4,HB_8a!$C$14:$QP$14,0)+MATCH($B$11,HB_8a!$C$15:$N$15,0)+MATCH("Bestand",HB_8a!$C$16:$F$16,0)+COLUMN()-3)</f>
        <v>74672.583333333328</v>
      </c>
      <c r="F31" s="107">
        <f>INDEX(HB_8a!$C$19:$QP$32,MATCH($A31,HB_8a!$A$19:$A$32,0),MATCH($A$4,HB_8a!$C$14:$QP$14,0)+MATCH($B$11,HB_8a!$C$15:$N$15,0)+MATCH("Bestand",HB_8a!$C$16:$F$16,0)+COLUMN()-3)</f>
        <v>-1.1913439007580979</v>
      </c>
      <c r="G31" s="108">
        <f>IFERROR(E31/E$31*100,"X")</f>
        <v>100</v>
      </c>
      <c r="H31" s="106">
        <f>INDEX(HB_8a!$C$19:$QP$32,MATCH($A31,HB_8a!$A$19:$A$32,0),MATCH($A$4,HB_8a!$C$14:$QP$14,0)+MATCH($B$11,HB_8a!$C$15:$N$15,0)+MATCH("Bestand",HB_8a!$C$16:$F$16,0)+COLUMN()-2)</f>
        <v>15377.166666666666</v>
      </c>
      <c r="I31" s="107">
        <f>INDEX(HB_8a!$C$19:$QP$32,MATCH($A31,HB_8a!$A$19:$A$32,0),MATCH($A$4,HB_8a!$C$14:$QP$14,0)+MATCH($B$11,HB_8a!$C$15:$N$15,0)+MATCH("Bestand",HB_8a!$C$16:$F$16,0)+COLUMN()-2)</f>
        <v>-5.8290975156674216</v>
      </c>
      <c r="J31" s="108">
        <f>IFERROR(H31/H$31*100,"X")</f>
        <v>100</v>
      </c>
      <c r="T31" s="301"/>
    </row>
    <row r="32" spans="1:20" ht="15" customHeight="1" x14ac:dyDescent="0.2">
      <c r="A32" s="297" t="s">
        <v>107</v>
      </c>
      <c r="B32" s="109">
        <f>INDEX(HB_8a!$C$19:$QP$32,MATCH($A32,HB_8a!$A$19:$A$32,0),MATCH($A$4,HB_8a!$C$14:$QP$14,0)+MATCH($B$11,HB_8a!$C$15:$N$15,0)+MATCH("Bestand",HB_8a!$C$16:$F$16,0)+COLUMN()-4)</f>
        <v>78170.333333333328</v>
      </c>
      <c r="C32" s="110">
        <f>INDEX(HB_8a!$C$19:$QP$32,MATCH($A32,HB_8a!$A$19:$A$32,0),MATCH($A$4,HB_8a!$C$14:$QP$14,0)+MATCH($B$11,HB_8a!$C$15:$N$15,0)+MATCH("Bestand",HB_8a!$C$16:$F$16,0)+COLUMN()-4)</f>
        <v>-1.132287858075627</v>
      </c>
      <c r="D32" s="111">
        <f t="shared" ref="D32:D44" si="3">IFERROR(B32/B$31*100,"X")</f>
        <v>86.807940425524038</v>
      </c>
      <c r="E32" s="109">
        <f>INDEX(HB_8a!$C$19:$QP$32,MATCH($A32,HB_8a!$A$19:$A$32,0),MATCH($A$4,HB_8a!$C$14:$QP$14,0)+MATCH($B$11,HB_8a!$C$15:$N$15,0)+MATCH("Bestand",HB_8a!$C$16:$F$16,0)+COLUMN()-3)</f>
        <v>68296.75</v>
      </c>
      <c r="F32" s="110">
        <f>INDEX(HB_8a!$C$19:$QP$32,MATCH($A32,HB_8a!$A$19:$A$32,0),MATCH($A$4,HB_8a!$C$14:$QP$14,0)+MATCH($B$11,HB_8a!$C$15:$N$15,0)+MATCH("Bestand",HB_8a!$C$16:$F$16,0)+COLUMN()-3)</f>
        <v>-0.82672529898002534</v>
      </c>
      <c r="G32" s="111">
        <f t="shared" ref="G32:G44" si="4">IFERROR(E32/E$31*100,"X")</f>
        <v>91.461614090847718</v>
      </c>
      <c r="H32" s="109">
        <f>INDEX(HB_8a!$C$19:$QP$32,MATCH($A32,HB_8a!$A$19:$A$32,0),MATCH($A$4,HB_8a!$C$14:$QP$14,0)+MATCH($B$11,HB_8a!$C$15:$N$15,0)+MATCH("Bestand",HB_8a!$C$16:$F$16,0)+COLUMN()-2)</f>
        <v>9873.5833333333339</v>
      </c>
      <c r="I32" s="110">
        <f>INDEX(HB_8a!$C$19:$QP$32,MATCH($A32,HB_8a!$A$19:$A$32,0),MATCH($A$4,HB_8a!$C$14:$QP$14,0)+MATCH($B$11,HB_8a!$C$15:$N$15,0)+MATCH("Bestand",HB_8a!$C$16:$F$16,0)+COLUMN()-2)</f>
        <v>-3.1954180760494797</v>
      </c>
      <c r="J32" s="111">
        <f t="shared" ref="J32:J44" si="5">IFERROR(H32/H$31*100,"X")</f>
        <v>64.209379708008626</v>
      </c>
      <c r="T32" s="301"/>
    </row>
    <row r="33" spans="1:20" ht="15" customHeight="1" x14ac:dyDescent="0.2">
      <c r="A33" s="298" t="s">
        <v>108</v>
      </c>
      <c r="B33" s="109">
        <f>INDEX(HB_8a!$C$19:$QP$32,MATCH($A33,HB_8a!$A$19:$A$32,0),MATCH($A$4,HB_8a!$C$14:$QP$14,0)+MATCH($B$11,HB_8a!$C$15:$N$15,0)+MATCH("Bestand",HB_8a!$C$16:$F$16,0)+COLUMN()-4)</f>
        <v>30500.333333333332</v>
      </c>
      <c r="C33" s="110">
        <f>INDEX(HB_8a!$C$19:$QP$32,MATCH($A33,HB_8a!$A$19:$A$32,0),MATCH($A$4,HB_8a!$C$14:$QP$14,0)+MATCH($B$11,HB_8a!$C$15:$N$15,0)+MATCH("Bestand",HB_8a!$C$16:$F$16,0)+COLUMN()-4)</f>
        <v>2.1441668224859831</v>
      </c>
      <c r="D33" s="111">
        <f t="shared" si="3"/>
        <v>33.870536379427293</v>
      </c>
      <c r="E33" s="109">
        <f>INDEX(HB_8a!$C$19:$QP$32,MATCH($A33,HB_8a!$A$19:$A$32,0),MATCH($A$4,HB_8a!$C$14:$QP$14,0)+MATCH($B$11,HB_8a!$C$15:$N$15,0)+MATCH("Bestand",HB_8a!$C$16:$F$16,0)+COLUMN()-3)</f>
        <v>22238.166666666668</v>
      </c>
      <c r="F33" s="110">
        <f>INDEX(HB_8a!$C$19:$QP$32,MATCH($A33,HB_8a!$A$19:$A$32,0),MATCH($A$4,HB_8a!$C$14:$QP$14,0)+MATCH($B$11,HB_8a!$C$15:$N$15,0)+MATCH("Bestand",HB_8a!$C$16:$F$16,0)+COLUMN()-3)</f>
        <v>3.8580240907587231</v>
      </c>
      <c r="G33" s="111">
        <f t="shared" si="4"/>
        <v>29.780899058221955</v>
      </c>
      <c r="H33" s="109">
        <f>INDEX(HB_8a!$C$19:$QP$32,MATCH($A33,HB_8a!$A$19:$A$32,0),MATCH($A$4,HB_8a!$C$14:$QP$14,0)+MATCH($B$11,HB_8a!$C$15:$N$15,0)+MATCH("Bestand",HB_8a!$C$16:$F$16,0)+COLUMN()-2)</f>
        <v>8262.1666666666661</v>
      </c>
      <c r="I33" s="110">
        <f>INDEX(HB_8a!$C$19:$QP$32,MATCH($A33,HB_8a!$A$19:$A$32,0),MATCH($A$4,HB_8a!$C$14:$QP$14,0)+MATCH($B$11,HB_8a!$C$15:$N$15,0)+MATCH("Bestand",HB_8a!$C$16:$F$16,0)+COLUMN()-2)</f>
        <v>-2.199731691919192</v>
      </c>
      <c r="J33" s="111">
        <f t="shared" si="5"/>
        <v>53.730097655614927</v>
      </c>
      <c r="T33" s="301"/>
    </row>
    <row r="34" spans="1:20" ht="15" customHeight="1" x14ac:dyDescent="0.2">
      <c r="A34" s="298" t="s">
        <v>109</v>
      </c>
      <c r="B34" s="109">
        <f>INDEX(HB_8a!$C$19:$QP$32,MATCH($A34,HB_8a!$A$19:$A$32,0),MATCH($A$4,HB_8a!$C$14:$QP$14,0)+MATCH($B$11,HB_8a!$C$15:$N$15,0)+MATCH("Bestand",HB_8a!$C$16:$F$16,0)+COLUMN()-4)</f>
        <v>2417</v>
      </c>
      <c r="C34" s="110">
        <f>INDEX(HB_8a!$C$19:$QP$32,MATCH($A34,HB_8a!$A$19:$A$32,0),MATCH($A$4,HB_8a!$C$14:$QP$14,0)+MATCH($B$11,HB_8a!$C$15:$N$15,0)+MATCH("Bestand",HB_8a!$C$16:$F$16,0)+COLUMN()-4)</f>
        <v>-4.080957735299954</v>
      </c>
      <c r="D34" s="111">
        <f t="shared" si="3"/>
        <v>2.6840718602772355</v>
      </c>
      <c r="E34" s="109">
        <f>INDEX(HB_8a!$C$19:$QP$32,MATCH($A34,HB_8a!$A$19:$A$32,0),MATCH($A$4,HB_8a!$C$14:$QP$14,0)+MATCH($B$11,HB_8a!$C$15:$N$15,0)+MATCH("Bestand",HB_8a!$C$16:$F$16,0)+COLUMN()-3)</f>
        <v>1756.9166666666667</v>
      </c>
      <c r="F34" s="110">
        <f>INDEX(HB_8a!$C$19:$QP$32,MATCH($A34,HB_8a!$A$19:$A$32,0),MATCH($A$4,HB_8a!$C$14:$QP$14,0)+MATCH($B$11,HB_8a!$C$15:$N$15,0)+MATCH("Bestand",HB_8a!$C$16:$F$16,0)+COLUMN()-3)</f>
        <v>-2.609940872135994</v>
      </c>
      <c r="G34" s="111">
        <f t="shared" si="4"/>
        <v>2.3528269523285545</v>
      </c>
      <c r="H34" s="109">
        <f>INDEX(HB_8a!$C$19:$QP$32,MATCH($A34,HB_8a!$A$19:$A$32,0),MATCH($A$4,HB_8a!$C$14:$QP$14,0)+MATCH($B$11,HB_8a!$C$15:$N$15,0)+MATCH("Bestand",HB_8a!$C$16:$F$16,0)+COLUMN()-2)</f>
        <v>660.08333333333337</v>
      </c>
      <c r="I34" s="110">
        <f>INDEX(HB_8a!$C$19:$QP$32,MATCH($A34,HB_8a!$A$19:$A$32,0),MATCH($A$4,HB_8a!$C$14:$QP$14,0)+MATCH($B$11,HB_8a!$C$15:$N$15,0)+MATCH("Bestand",HB_8a!$C$16:$F$16,0)+COLUMN()-2)</f>
        <v>-7.7881257275902209</v>
      </c>
      <c r="J34" s="111">
        <f t="shared" si="5"/>
        <v>4.2926200101882666</v>
      </c>
      <c r="T34" s="301"/>
    </row>
    <row r="35" spans="1:20" ht="15" customHeight="1" x14ac:dyDescent="0.2">
      <c r="A35" s="299" t="s">
        <v>114</v>
      </c>
      <c r="B35" s="109">
        <f>INDEX(HB_8a!$C$19:$QP$32,MATCH($A35,HB_8a!$A$19:$A$32,0),MATCH($A$4,HB_8a!$C$14:$QP$14,0)+MATCH($B$11,HB_8a!$C$15:$N$15,0)+MATCH("Bestand",HB_8a!$C$16:$F$16,0)+COLUMN()-4)</f>
        <v>30670.75</v>
      </c>
      <c r="C35" s="110">
        <f>INDEX(HB_8a!$C$19:$QP$32,MATCH($A35,HB_8a!$A$19:$A$32,0),MATCH($A$4,HB_8a!$C$14:$QP$14,0)+MATCH($B$11,HB_8a!$C$15:$N$15,0)+MATCH("Bestand",HB_8a!$C$16:$F$16,0)+COLUMN()-4)</f>
        <v>-6.0279631719510389</v>
      </c>
      <c r="D35" s="111">
        <f t="shared" si="3"/>
        <v>34.059783619610272</v>
      </c>
      <c r="E35" s="109">
        <f>INDEX(HB_8a!$C$19:$QP$32,MATCH($A35,HB_8a!$A$19:$A$32,0),MATCH($A$4,HB_8a!$C$14:$QP$14,0)+MATCH($B$11,HB_8a!$C$15:$N$15,0)+MATCH("Bestand",HB_8a!$C$16:$F$16,0)+COLUMN()-3)</f>
        <v>30248.333333333332</v>
      </c>
      <c r="F35" s="110">
        <f>INDEX(HB_8a!$C$19:$QP$32,MATCH($A35,HB_8a!$A$19:$A$32,0),MATCH($A$4,HB_8a!$C$14:$QP$14,0)+MATCH($B$11,HB_8a!$C$15:$N$15,0)+MATCH("Bestand",HB_8a!$C$16:$F$16,0)+COLUMN()-3)</f>
        <v>-5.8625205856036926</v>
      </c>
      <c r="G35" s="111">
        <f t="shared" si="4"/>
        <v>40.507950820861296</v>
      </c>
      <c r="H35" s="109">
        <f>INDEX(HB_8a!$C$19:$QP$32,MATCH($A35,HB_8a!$A$19:$A$32,0),MATCH($A$4,HB_8a!$C$14:$QP$14,0)+MATCH($B$11,HB_8a!$C$15:$N$15,0)+MATCH("Bestand",HB_8a!$C$16:$F$16,0)+COLUMN()-2)</f>
        <v>422.41666666666669</v>
      </c>
      <c r="I35" s="110">
        <f>INDEX(HB_8a!$C$19:$QP$32,MATCH($A35,HB_8a!$A$19:$A$32,0),MATCH($A$4,HB_8a!$C$14:$QP$14,0)+MATCH($B$11,HB_8a!$C$15:$N$15,0)+MATCH("Bestand",HB_8a!$C$16:$F$16,0)+COLUMN()-2)</f>
        <v>-16.532191668038859</v>
      </c>
      <c r="J35" s="111">
        <f t="shared" si="5"/>
        <v>2.7470383577382051</v>
      </c>
      <c r="T35" s="301"/>
    </row>
    <row r="36" spans="1:20" ht="15" customHeight="1" x14ac:dyDescent="0.2">
      <c r="A36" s="298" t="s">
        <v>110</v>
      </c>
      <c r="B36" s="109">
        <f>INDEX(HB_8a!$C$19:$QP$32,MATCH($A36,HB_8a!$A$19:$A$32,0),MATCH($A$4,HB_8a!$C$14:$QP$14,0)+MATCH($B$11,HB_8a!$C$15:$N$15,0)+MATCH("Bestand",HB_8a!$C$16:$F$16,0)+COLUMN()-4)</f>
        <v>14582.25</v>
      </c>
      <c r="C36" s="110">
        <f>INDEX(HB_8a!$C$19:$QP$32,MATCH($A36,HB_8a!$A$19:$A$32,0),MATCH($A$4,HB_8a!$C$14:$QP$14,0)+MATCH($B$11,HB_8a!$C$15:$N$15,0)+MATCH("Bestand",HB_8a!$C$16:$F$16,0)+COLUMN()-4)</f>
        <v>3.8067271756540308</v>
      </c>
      <c r="D36" s="111">
        <f t="shared" si="3"/>
        <v>16.193548566209234</v>
      </c>
      <c r="E36" s="109">
        <f>INDEX(HB_8a!$C$19:$QP$32,MATCH($A36,HB_8a!$A$19:$A$32,0),MATCH($A$4,HB_8a!$C$14:$QP$14,0)+MATCH($B$11,HB_8a!$C$15:$N$15,0)+MATCH("Bestand",HB_8a!$C$16:$F$16,0)+COLUMN()-3)</f>
        <v>14053.333333333334</v>
      </c>
      <c r="F36" s="110">
        <f>INDEX(HB_8a!$C$19:$QP$32,MATCH($A36,HB_8a!$A$19:$A$32,0),MATCH($A$4,HB_8a!$C$14:$QP$14,0)+MATCH($B$11,HB_8a!$C$15:$N$15,0)+MATCH("Bestand",HB_8a!$C$16:$F$16,0)+COLUMN()-3)</f>
        <v>3.9607927750208058</v>
      </c>
      <c r="G36" s="111">
        <f t="shared" si="4"/>
        <v>18.819937259435918</v>
      </c>
      <c r="H36" s="109">
        <f>INDEX(HB_8a!$C$19:$QP$32,MATCH($A36,HB_8a!$A$19:$A$32,0),MATCH($A$4,HB_8a!$C$14:$QP$14,0)+MATCH($B$11,HB_8a!$C$15:$N$15,0)+MATCH("Bestand",HB_8a!$C$16:$F$16,0)+COLUMN()-2)</f>
        <v>528.91666666666663</v>
      </c>
      <c r="I36" s="110">
        <f>INDEX(HB_8a!$C$19:$QP$32,MATCH($A36,HB_8a!$A$19:$A$32,0),MATCH($A$4,HB_8a!$C$14:$QP$14,0)+MATCH($B$11,HB_8a!$C$15:$N$15,0)+MATCH("Bestand",HB_8a!$C$16:$F$16,0)+COLUMN()-2)</f>
        <v>-0.12588512981904013</v>
      </c>
      <c r="J36" s="111">
        <f t="shared" si="5"/>
        <v>3.4396236844672292</v>
      </c>
      <c r="T36" s="301"/>
    </row>
    <row r="37" spans="1:20" ht="15" customHeight="1" x14ac:dyDescent="0.2">
      <c r="A37" s="297" t="s">
        <v>113</v>
      </c>
      <c r="B37" s="109">
        <f>INDEX(HB_8a!$C$19:$QP$32,MATCH($A37,HB_8a!$A$19:$A$32,0),MATCH($A$4,HB_8a!$C$14:$QP$14,0)+MATCH($B$11,HB_8a!$C$15:$N$15,0)+MATCH("Bestand",HB_8a!$C$16:$F$16,0)+COLUMN()-4)</f>
        <v>3131.75</v>
      </c>
      <c r="C37" s="110">
        <f>INDEX(HB_8a!$C$19:$QP$32,MATCH($A37,HB_8a!$A$19:$A$32,0),MATCH($A$4,HB_8a!$C$14:$QP$14,0)+MATCH($B$11,HB_8a!$C$15:$N$15,0)+MATCH("Bestand",HB_8a!$C$16:$F$16,0)+COLUMN()-4)</f>
        <v>-5.0697180963928465</v>
      </c>
      <c r="D37" s="111">
        <f t="shared" si="3"/>
        <v>3.4777997717928146</v>
      </c>
      <c r="E37" s="109">
        <f>INDEX(HB_8a!$C$19:$QP$32,MATCH($A37,HB_8a!$A$19:$A$32,0),MATCH($A$4,HB_8a!$C$14:$QP$14,0)+MATCH($B$11,HB_8a!$C$15:$N$15,0)+MATCH("Bestand",HB_8a!$C$16:$F$16,0)+COLUMN()-3)</f>
        <v>2440.8333333333335</v>
      </c>
      <c r="F37" s="110">
        <f>INDEX(HB_8a!$C$19:$QP$32,MATCH($A37,HB_8a!$A$19:$A$32,0),MATCH($A$4,HB_8a!$C$14:$QP$14,0)+MATCH($B$11,HB_8a!$C$15:$N$15,0)+MATCH("Bestand",HB_8a!$C$16:$F$16,0)+COLUMN()-3)</f>
        <v>-5.302295505981248</v>
      </c>
      <c r="G37" s="111">
        <f t="shared" si="4"/>
        <v>3.2687141978704815</v>
      </c>
      <c r="H37" s="109">
        <f>INDEX(HB_8a!$C$19:$QP$32,MATCH($A37,HB_8a!$A$19:$A$32,0),MATCH($A$4,HB_8a!$C$14:$QP$14,0)+MATCH($B$11,HB_8a!$C$15:$N$15,0)+MATCH("Bestand",HB_8a!$C$16:$F$16,0)+COLUMN()-2)</f>
        <v>690.91666666666663</v>
      </c>
      <c r="I37" s="110">
        <f>INDEX(HB_8a!$C$19:$QP$32,MATCH($A37,HB_8a!$A$19:$A$32,0),MATCH($A$4,HB_8a!$C$14:$QP$14,0)+MATCH($B$11,HB_8a!$C$15:$N$15,0)+MATCH("Bestand",HB_8a!$C$16:$F$16,0)+COLUMN()-2)</f>
        <v>-4.2388542388542385</v>
      </c>
      <c r="J37" s="111">
        <f t="shared" si="5"/>
        <v>4.4931337589282814</v>
      </c>
      <c r="T37" s="301"/>
    </row>
    <row r="38" spans="1:20" ht="15" customHeight="1" x14ac:dyDescent="0.2">
      <c r="A38" s="299" t="s">
        <v>115</v>
      </c>
      <c r="B38" s="109">
        <f>INDEX(HB_8a!$C$19:$QP$32,MATCH($A38,HB_8a!$A$19:$A$32,0),MATCH($A$4,HB_8a!$C$14:$QP$14,0)+MATCH($B$11,HB_8a!$C$15:$N$15,0)+MATCH("Bestand",HB_8a!$C$16:$F$16,0)+COLUMN()-4)</f>
        <v>1414</v>
      </c>
      <c r="C38" s="110">
        <f>INDEX(HB_8a!$C$19:$QP$32,MATCH($A38,HB_8a!$A$19:$A$32,0),MATCH($A$4,HB_8a!$C$14:$QP$14,0)+MATCH($B$11,HB_8a!$C$15:$N$15,0)+MATCH("Bestand",HB_8a!$C$16:$F$16,0)+COLUMN()-4)</f>
        <v>-3.2280141439488994</v>
      </c>
      <c r="D38" s="111">
        <f t="shared" si="3"/>
        <v>1.570243115611093</v>
      </c>
      <c r="E38" s="109">
        <f>INDEX(HB_8a!$C$19:$QP$32,MATCH($A38,HB_8a!$A$19:$A$32,0),MATCH($A$4,HB_8a!$C$14:$QP$14,0)+MATCH($B$11,HB_8a!$C$15:$N$15,0)+MATCH("Bestand",HB_8a!$C$16:$F$16,0)+COLUMN()-3)</f>
        <v>940.08333333333337</v>
      </c>
      <c r="F38" s="110">
        <f>INDEX(HB_8a!$C$19:$QP$32,MATCH($A38,HB_8a!$A$19:$A$32,0),MATCH($A$4,HB_8a!$C$14:$QP$14,0)+MATCH($B$11,HB_8a!$C$15:$N$15,0)+MATCH("Bestand",HB_8a!$C$16:$F$16,0)+COLUMN()-3)</f>
        <v>-3.3581769896341984</v>
      </c>
      <c r="G38" s="111">
        <f t="shared" si="4"/>
        <v>1.2589404187837796</v>
      </c>
      <c r="H38" s="109">
        <f>INDEX(HB_8a!$C$19:$QP$32,MATCH($A38,HB_8a!$A$19:$A$32,0),MATCH($A$4,HB_8a!$C$14:$QP$14,0)+MATCH($B$11,HB_8a!$C$15:$N$15,0)+MATCH("Bestand",HB_8a!$C$16:$F$16,0)+COLUMN()-2)</f>
        <v>473.91666666666669</v>
      </c>
      <c r="I38" s="110">
        <f>INDEX(HB_8a!$C$19:$QP$32,MATCH($A38,HB_8a!$A$19:$A$32,0),MATCH($A$4,HB_8a!$C$14:$QP$14,0)+MATCH($B$11,HB_8a!$C$15:$N$15,0)+MATCH("Bestand",HB_8a!$C$16:$F$16,0)+COLUMN()-2)</f>
        <v>-2.9687766592731615</v>
      </c>
      <c r="J38" s="111">
        <f t="shared" si="5"/>
        <v>3.081950511039095</v>
      </c>
      <c r="T38" s="301"/>
    </row>
    <row r="39" spans="1:20" ht="15" customHeight="1" x14ac:dyDescent="0.2">
      <c r="A39" s="299" t="s">
        <v>116</v>
      </c>
      <c r="B39" s="109">
        <f>INDEX(HB_8a!$C$19:$QP$32,MATCH($A39,HB_8a!$A$19:$A$32,0),MATCH($A$4,HB_8a!$C$14:$QP$14,0)+MATCH($B$11,HB_8a!$C$15:$N$15,0)+MATCH("Bestand",HB_8a!$C$16:$F$16,0)+COLUMN()-4)</f>
        <v>1717.75</v>
      </c>
      <c r="C39" s="110">
        <f>INDEX(HB_8a!$C$19:$QP$32,MATCH($A39,HB_8a!$A$19:$A$32,0),MATCH($A$4,HB_8a!$C$14:$QP$14,0)+MATCH($B$11,HB_8a!$C$15:$N$15,0)+MATCH("Bestand",HB_8a!$C$16:$F$16,0)+COLUMN()-4)</f>
        <v>-6.5339620930443463</v>
      </c>
      <c r="D39" s="111">
        <f t="shared" si="3"/>
        <v>1.9075566561817217</v>
      </c>
      <c r="E39" s="109">
        <f>INDEX(HB_8a!$C$19:$QP$32,MATCH($A39,HB_8a!$A$19:$A$32,0),MATCH($A$4,HB_8a!$C$14:$QP$14,0)+MATCH($B$11,HB_8a!$C$15:$N$15,0)+MATCH("Bestand",HB_8a!$C$16:$F$16,0)+COLUMN()-3)</f>
        <v>1500.75</v>
      </c>
      <c r="F39" s="110">
        <f>INDEX(HB_8a!$C$19:$QP$32,MATCH($A39,HB_8a!$A$19:$A$32,0),MATCH($A$4,HB_8a!$C$14:$QP$14,0)+MATCH($B$11,HB_8a!$C$15:$N$15,0)+MATCH("Bestand",HB_8a!$C$16:$F$16,0)+COLUMN()-3)</f>
        <v>-6.4807602430285094</v>
      </c>
      <c r="G39" s="111">
        <f t="shared" si="4"/>
        <v>2.0097737790867019</v>
      </c>
      <c r="H39" s="109">
        <f>INDEX(HB_8a!$C$19:$QP$32,MATCH($A39,HB_8a!$A$19:$A$32,0),MATCH($A$4,HB_8a!$C$14:$QP$14,0)+MATCH($B$11,HB_8a!$C$15:$N$15,0)+MATCH("Bestand",HB_8a!$C$16:$F$16,0)+COLUMN()-2)</f>
        <v>217</v>
      </c>
      <c r="I39" s="110">
        <f>INDEX(HB_8a!$C$19:$QP$32,MATCH($A39,HB_8a!$A$19:$A$32,0),MATCH($A$4,HB_8a!$C$14:$QP$14,0)+MATCH($B$11,HB_8a!$C$15:$N$15,0)+MATCH("Bestand",HB_8a!$C$16:$F$16,0)+COLUMN()-2)</f>
        <v>-6.9002502681444406</v>
      </c>
      <c r="J39" s="111">
        <f t="shared" si="5"/>
        <v>1.4111832478891866</v>
      </c>
      <c r="T39" s="301"/>
    </row>
    <row r="40" spans="1:20" ht="15" customHeight="1" x14ac:dyDescent="0.2">
      <c r="A40" s="297" t="s">
        <v>117</v>
      </c>
      <c r="B40" s="109">
        <f>INDEX(HB_8a!$C$19:$QP$32,MATCH($A40,HB_8a!$A$19:$A$32,0),MATCH($A$4,HB_8a!$C$14:$QP$14,0)+MATCH($B$11,HB_8a!$C$15:$N$15,0)+MATCH("Bestand",HB_8a!$C$16:$F$16,0)+COLUMN()-4)</f>
        <v>8720</v>
      </c>
      <c r="C40" s="110">
        <f>INDEX(HB_8a!$C$19:$QP$32,MATCH($A40,HB_8a!$A$19:$A$32,0),MATCH($A$4,HB_8a!$C$14:$QP$14,0)+MATCH($B$11,HB_8a!$C$15:$N$15,0)+MATCH("Bestand",HB_8a!$C$16:$F$16,0)+COLUMN()-4)</f>
        <v>-8.2515716653076243</v>
      </c>
      <c r="D40" s="111">
        <f t="shared" si="3"/>
        <v>9.6835360453527066</v>
      </c>
      <c r="E40" s="109">
        <f>INDEX(HB_8a!$C$19:$QP$32,MATCH($A40,HB_8a!$A$19:$A$32,0),MATCH($A$4,HB_8a!$C$14:$QP$14,0)+MATCH($B$11,HB_8a!$C$15:$N$15,0)+MATCH("Bestand",HB_8a!$C$16:$F$16,0)+COLUMN()-3)</f>
        <v>3912.0833333333335</v>
      </c>
      <c r="F40" s="110">
        <f>INDEX(HB_8a!$C$19:$QP$32,MATCH($A40,HB_8a!$A$19:$A$32,0),MATCH($A$4,HB_8a!$C$14:$QP$14,0)+MATCH($B$11,HB_8a!$C$15:$N$15,0)+MATCH("Bestand",HB_8a!$C$16:$F$16,0)+COLUMN()-3)</f>
        <v>-4.6434157339887472</v>
      </c>
      <c r="G40" s="111">
        <f t="shared" si="4"/>
        <v>5.2389821788675235</v>
      </c>
      <c r="H40" s="109">
        <f>INDEX(HB_8a!$C$19:$QP$32,MATCH($A40,HB_8a!$A$19:$A$32,0),MATCH($A$4,HB_8a!$C$14:$QP$14,0)+MATCH($B$11,HB_8a!$C$15:$N$15,0)+MATCH("Bestand",HB_8a!$C$16:$F$16,0)+COLUMN()-2)</f>
        <v>4807.916666666667</v>
      </c>
      <c r="I40" s="110">
        <f>INDEX(HB_8a!$C$19:$QP$32,MATCH($A40,HB_8a!$A$19:$A$32,0),MATCH($A$4,HB_8a!$C$14:$QP$14,0)+MATCH($B$11,HB_8a!$C$15:$N$15,0)+MATCH("Bestand",HB_8a!$C$16:$F$16,0)+COLUMN()-2)</f>
        <v>-10.991977784634372</v>
      </c>
      <c r="J40" s="111">
        <f t="shared" si="5"/>
        <v>31.26659657717612</v>
      </c>
      <c r="T40" s="301"/>
    </row>
    <row r="41" spans="1:20" ht="15" customHeight="1" x14ac:dyDescent="0.2">
      <c r="A41" s="298" t="s">
        <v>118</v>
      </c>
      <c r="B41" s="109">
        <f>INDEX(HB_8a!$C$19:$QP$32,MATCH($A41,HB_8a!$A$19:$A$32,0),MATCH($A$4,HB_8a!$C$14:$QP$14,0)+MATCH($B$11,HB_8a!$C$15:$N$15,0)+MATCH("Bestand",HB_8a!$C$16:$F$16,0)+COLUMN()-4)</f>
        <v>6202.416666666667</v>
      </c>
      <c r="C41" s="110">
        <f>INDEX(HB_8a!$C$19:$QP$32,MATCH($A41,HB_8a!$A$19:$A$32,0),MATCH($A$4,HB_8a!$C$14:$QP$14,0)+MATCH($B$11,HB_8a!$C$15:$N$15,0)+MATCH("Bestand",HB_8a!$C$16:$F$16,0)+COLUMN()-4)</f>
        <v>-6.4703812611525802</v>
      </c>
      <c r="D41" s="111">
        <f t="shared" si="3"/>
        <v>6.8877666697205342</v>
      </c>
      <c r="E41" s="109">
        <f>INDEX(HB_8a!$C$19:$QP$32,MATCH($A41,HB_8a!$A$19:$A$32,0),MATCH($A$4,HB_8a!$C$14:$QP$14,0)+MATCH($B$11,HB_8a!$C$15:$N$15,0)+MATCH("Bestand",HB_8a!$C$16:$F$16,0)+COLUMN()-3)</f>
        <v>2561.75</v>
      </c>
      <c r="F41" s="110">
        <f>INDEX(HB_8a!$C$19:$QP$32,MATCH($A41,HB_8a!$A$19:$A$32,0),MATCH($A$4,HB_8a!$C$14:$QP$14,0)+MATCH($B$11,HB_8a!$C$15:$N$15,0)+MATCH("Bestand",HB_8a!$C$16:$F$16,0)+COLUMN()-3)</f>
        <v>-1.3541700093059077</v>
      </c>
      <c r="G41" s="111">
        <f t="shared" si="4"/>
        <v>3.4306433307182131</v>
      </c>
      <c r="H41" s="109">
        <f>INDEX(HB_8a!$C$19:$QP$32,MATCH($A41,HB_8a!$A$19:$A$32,0),MATCH($A$4,HB_8a!$C$14:$QP$14,0)+MATCH($B$11,HB_8a!$C$15:$N$15,0)+MATCH("Bestand",HB_8a!$C$16:$F$16,0)+COLUMN()-2)</f>
        <v>3640.6666666666665</v>
      </c>
      <c r="I41" s="110">
        <f>INDEX(HB_8a!$C$19:$QP$32,MATCH($A41,HB_8a!$A$19:$A$32,0),MATCH($A$4,HB_8a!$C$14:$QP$14,0)+MATCH($B$11,HB_8a!$C$15:$N$15,0)+MATCH("Bestand",HB_8a!$C$16:$F$16,0)+COLUMN()-2)</f>
        <v>-9.7635030465764743</v>
      </c>
      <c r="J41" s="111">
        <f t="shared" si="5"/>
        <v>23.675796364739927</v>
      </c>
      <c r="T41" s="301"/>
    </row>
    <row r="42" spans="1:20" ht="15" customHeight="1" x14ac:dyDescent="0.2">
      <c r="A42" s="298" t="s">
        <v>111</v>
      </c>
      <c r="B42" s="109">
        <f>INDEX(HB_8a!$C$19:$QP$32,MATCH($A42,HB_8a!$A$19:$A$32,0),MATCH($A$4,HB_8a!$C$14:$QP$14,0)+MATCH($B$11,HB_8a!$C$15:$N$15,0)+MATCH("Bestand",HB_8a!$C$16:$F$16,0)+COLUMN()-4)</f>
        <v>1631.4166666666667</v>
      </c>
      <c r="C42" s="110">
        <f>INDEX(HB_8a!$C$19:$QP$32,MATCH($A42,HB_8a!$A$19:$A$32,0),MATCH($A$4,HB_8a!$C$14:$QP$14,0)+MATCH($B$11,HB_8a!$C$15:$N$15,0)+MATCH("Bestand",HB_8a!$C$16:$F$16,0)+COLUMN()-4)</f>
        <v>-14.376312106368088</v>
      </c>
      <c r="D42" s="111">
        <f t="shared" si="3"/>
        <v>1.8116837266807146</v>
      </c>
      <c r="E42" s="109">
        <f>INDEX(HB_8a!$C$19:$QP$32,MATCH($A42,HB_8a!$A$19:$A$32,0),MATCH($A$4,HB_8a!$C$14:$QP$14,0)+MATCH($B$11,HB_8a!$C$15:$N$15,0)+MATCH("Bestand",HB_8a!$C$16:$F$16,0)+COLUMN()-3)</f>
        <v>784.66666666666663</v>
      </c>
      <c r="F42" s="110">
        <f>INDEX(HB_8a!$C$19:$QP$32,MATCH($A42,HB_8a!$A$19:$A$32,0),MATCH($A$4,HB_8a!$C$14:$QP$14,0)+MATCH($B$11,HB_8a!$C$15:$N$15,0)+MATCH("Bestand",HB_8a!$C$16:$F$16,0)+COLUMN()-3)</f>
        <v>-12.693555864626797</v>
      </c>
      <c r="G42" s="111">
        <f t="shared" si="4"/>
        <v>1.0508095898650889</v>
      </c>
      <c r="H42" s="109">
        <f>INDEX(HB_8a!$C$19:$QP$32,MATCH($A42,HB_8a!$A$19:$A$32,0),MATCH($A$4,HB_8a!$C$14:$QP$14,0)+MATCH($B$11,HB_8a!$C$15:$N$15,0)+MATCH("Bestand",HB_8a!$C$16:$F$16,0)+COLUMN()-2)</f>
        <v>846.75</v>
      </c>
      <c r="I42" s="110">
        <f>INDEX(HB_8a!$C$19:$QP$32,MATCH($A42,HB_8a!$A$19:$A$32,0),MATCH($A$4,HB_8a!$C$14:$QP$14,0)+MATCH($B$11,HB_8a!$C$15:$N$15,0)+MATCH("Bestand",HB_8a!$C$16:$F$16,0)+COLUMN()-2)</f>
        <v>-15.87879791373458</v>
      </c>
      <c r="J42" s="111">
        <f t="shared" si="5"/>
        <v>5.5065410836413298</v>
      </c>
      <c r="T42" s="301"/>
    </row>
    <row r="43" spans="1:20" ht="15" customHeight="1" x14ac:dyDescent="0.2">
      <c r="A43" s="298" t="s">
        <v>112</v>
      </c>
      <c r="B43" s="109">
        <f>INDEX(HB_8a!$C$19:$QP$32,MATCH($A43,HB_8a!$A$19:$A$32,0),MATCH($A$4,HB_8a!$C$14:$QP$14,0)+MATCH($B$11,HB_8a!$C$15:$N$15,0)+MATCH("Bestand",HB_8a!$C$16:$F$16,0)+COLUMN()-4)</f>
        <v>886.16666666666663</v>
      </c>
      <c r="C43" s="110">
        <f>INDEX(HB_8a!$C$19:$QP$32,MATCH($A43,HB_8a!$A$19:$A$32,0),MATCH($A$4,HB_8a!$C$14:$QP$14,0)+MATCH($B$11,HB_8a!$C$15:$N$15,0)+MATCH("Bestand",HB_8a!$C$16:$F$16,0)+COLUMN()-4)</f>
        <v>-8.3986562150055999</v>
      </c>
      <c r="D43" s="111">
        <f t="shared" si="3"/>
        <v>0.98408564895145922</v>
      </c>
      <c r="E43" s="109">
        <f>INDEX(HB_8a!$C$19:$QP$32,MATCH($A43,HB_8a!$A$19:$A$32,0),MATCH($A$4,HB_8a!$C$14:$QP$14,0)+MATCH($B$11,HB_8a!$C$15:$N$15,0)+MATCH("Bestand",HB_8a!$C$16:$F$16,0)+COLUMN()-3)</f>
        <v>565.66666666666663</v>
      </c>
      <c r="F43" s="110">
        <f>INDEX(HB_8a!$C$19:$QP$32,MATCH($A43,HB_8a!$A$19:$A$32,0),MATCH($A$4,HB_8a!$C$14:$QP$14,0)+MATCH($B$11,HB_8a!$C$15:$N$15,0)+MATCH("Bestand",HB_8a!$C$16:$F$16,0)+COLUMN()-3)</f>
        <v>-6.7966497322531918</v>
      </c>
      <c r="G43" s="111">
        <f t="shared" si="4"/>
        <v>0.7575292582842208</v>
      </c>
      <c r="H43" s="109">
        <f>INDEX(HB_8a!$C$19:$QP$32,MATCH($A43,HB_8a!$A$19:$A$32,0),MATCH($A$4,HB_8a!$C$14:$QP$14,0)+MATCH($B$11,HB_8a!$C$15:$N$15,0)+MATCH("Bestand",HB_8a!$C$16:$F$16,0)+COLUMN()-2)</f>
        <v>320.5</v>
      </c>
      <c r="I43" s="110">
        <f>INDEX(HB_8a!$C$19:$QP$32,MATCH($A43,HB_8a!$A$19:$A$32,0),MATCH($A$4,HB_8a!$C$14:$QP$14,0)+MATCH($B$11,HB_8a!$C$15:$N$15,0)+MATCH("Bestand",HB_8a!$C$16:$F$16,0)+COLUMN()-2)</f>
        <v>-11.095700416088766</v>
      </c>
      <c r="J43" s="111">
        <f t="shared" si="5"/>
        <v>2.0842591287948582</v>
      </c>
      <c r="T43" s="301"/>
    </row>
    <row r="44" spans="1:20" ht="15" customHeight="1" x14ac:dyDescent="0.2">
      <c r="A44" s="300" t="s">
        <v>172</v>
      </c>
      <c r="B44" s="112">
        <f>INDEX(HB_8a!$C$19:$QP$32,MATCH($A44,HB_8a!$A$19:$A$32,0),MATCH($A$4,HB_8a!$C$14:$QP$14,0)+MATCH($B$11,HB_8a!$C$15:$N$15,0)+MATCH("Bestand",HB_8a!$C$16:$F$16,0)+COLUMN()-4)</f>
        <v>27.666666666666668</v>
      </c>
      <c r="C44" s="113">
        <f>INDEX(HB_8a!$C$19:$QP$32,MATCH($A44,HB_8a!$A$19:$A$32,0),MATCH($A$4,HB_8a!$C$14:$QP$14,0)+MATCH($B$11,HB_8a!$C$15:$N$15,0)+MATCH("Bestand",HB_8a!$C$16:$F$16,0)+COLUMN()-4)</f>
        <v>-16.3727959697733</v>
      </c>
      <c r="D44" s="114">
        <f t="shared" si="3"/>
        <v>3.0723757330438636E-2</v>
      </c>
      <c r="E44" s="112">
        <f>INDEX(HB_8a!$C$19:$QP$32,MATCH($A44,HB_8a!$A$19:$A$32,0),MATCH($A$4,HB_8a!$C$14:$QP$14,0)+MATCH($B$11,HB_8a!$C$15:$N$15,0)+MATCH("Bestand",HB_8a!$C$16:$F$16,0)+COLUMN()-3)</f>
        <v>22.916666666666668</v>
      </c>
      <c r="F44" s="113">
        <f>INDEX(HB_8a!$C$19:$QP$32,MATCH($A44,HB_8a!$A$19:$A$32,0),MATCH($A$4,HB_8a!$C$14:$QP$14,0)+MATCH($B$11,HB_8a!$C$15:$N$15,0)+MATCH("Bestand",HB_8a!$C$16:$F$16,0)+COLUMN()-3)</f>
        <v>-14.330218068535824</v>
      </c>
      <c r="G44" s="114">
        <f t="shared" si="4"/>
        <v>3.0689532414284137E-2</v>
      </c>
      <c r="H44" s="112">
        <f>INDEX(HB_8a!$C$19:$QP$32,MATCH($A44,HB_8a!$A$19:$A$32,0),MATCH($A$4,HB_8a!$C$14:$QP$14,0)+MATCH($B$11,HB_8a!$C$15:$N$15,0)+MATCH("Bestand",HB_8a!$C$16:$F$16,0)+COLUMN()-2)</f>
        <v>4.75</v>
      </c>
      <c r="I44" s="113">
        <f>INDEX(HB_8a!$C$19:$QP$32,MATCH($A44,HB_8a!$A$19:$A$32,0),MATCH($A$4,HB_8a!$C$14:$QP$14,0)+MATCH($B$11,HB_8a!$C$15:$N$15,0)+MATCH("Bestand",HB_8a!$C$16:$F$16,0)+COLUMN()-2)</f>
        <v>-25</v>
      </c>
      <c r="J44" s="114">
        <f t="shared" si="5"/>
        <v>3.0889955886975278E-2</v>
      </c>
      <c r="T44" s="301"/>
    </row>
    <row r="45" spans="1:20" ht="11.25" customHeight="1" x14ac:dyDescent="0.2">
      <c r="A45" s="259" t="str">
        <f>'4 - Zeitreihe'!A42</f>
        <v>Erstellungsdatum: 21.06.2024, Statistik-Service Südost, Auftragsnummer 276651</v>
      </c>
      <c r="B45" s="260"/>
      <c r="C45" s="260"/>
      <c r="D45" s="260"/>
      <c r="E45" s="260"/>
      <c r="F45" s="260"/>
      <c r="G45" s="260"/>
      <c r="H45" s="260"/>
      <c r="I45" s="260"/>
      <c r="J45" s="261" t="s">
        <v>6</v>
      </c>
    </row>
    <row r="47" spans="1:20" ht="11.25" customHeight="1" x14ac:dyDescent="0.2">
      <c r="A47" s="577" t="s">
        <v>276</v>
      </c>
      <c r="B47" s="577"/>
      <c r="C47" s="577"/>
      <c r="D47" s="577"/>
      <c r="E47" s="577"/>
      <c r="F47" s="577"/>
      <c r="G47" s="577"/>
      <c r="H47" s="577"/>
      <c r="I47" s="577"/>
      <c r="J47" s="577"/>
    </row>
    <row r="48" spans="1:20" ht="14.25" customHeight="1" x14ac:dyDescent="0.2">
      <c r="A48" s="253" t="s">
        <v>134</v>
      </c>
      <c r="B48" s="253"/>
      <c r="T48" s="248"/>
    </row>
    <row r="49" spans="1:20" s="309" customFormat="1" ht="14.25" customHeight="1" x14ac:dyDescent="0.2">
      <c r="A49" s="310" t="s">
        <v>134</v>
      </c>
      <c r="B49" s="310"/>
      <c r="C49" s="310"/>
      <c r="D49" s="310"/>
      <c r="E49" s="310"/>
      <c r="F49" s="310"/>
      <c r="G49" s="310"/>
      <c r="H49" s="310"/>
      <c r="I49" s="310"/>
      <c r="J49" s="310"/>
      <c r="T49" s="313"/>
    </row>
    <row r="50" spans="1:20" x14ac:dyDescent="0.2">
      <c r="A50" s="332" t="s">
        <v>134</v>
      </c>
      <c r="B50" s="332"/>
      <c r="C50" s="332"/>
      <c r="D50" s="332"/>
      <c r="E50" s="332"/>
      <c r="F50" s="332"/>
      <c r="G50" s="332"/>
      <c r="H50" s="332"/>
      <c r="I50" s="332"/>
      <c r="J50" s="332"/>
    </row>
    <row r="51" spans="1:20" ht="14.25" customHeight="1" x14ac:dyDescent="0.2">
      <c r="A51" s="262"/>
      <c r="B51" s="262"/>
      <c r="C51" s="262"/>
      <c r="D51" s="262"/>
      <c r="E51" s="262"/>
      <c r="F51" s="262"/>
      <c r="G51" s="262"/>
      <c r="H51" s="262"/>
      <c r="I51" s="262"/>
      <c r="J51" s="262"/>
    </row>
    <row r="61" spans="1:20" ht="14.25" customHeight="1" x14ac:dyDescent="0.2">
      <c r="B61" s="291"/>
      <c r="C61" s="291"/>
      <c r="D61" s="291"/>
      <c r="E61" s="291"/>
      <c r="F61" s="291"/>
      <c r="G61" s="291"/>
      <c r="H61" s="291"/>
      <c r="I61" s="291"/>
      <c r="J61" s="291"/>
    </row>
  </sheetData>
  <sheetProtection sheet="1" objects="1" scenarios="1"/>
  <mergeCells count="11">
    <mergeCell ref="A30:J30"/>
    <mergeCell ref="A15:J15"/>
    <mergeCell ref="A47:J47"/>
    <mergeCell ref="A3:J3"/>
    <mergeCell ref="A11:A14"/>
    <mergeCell ref="B11:D12"/>
    <mergeCell ref="E11:J11"/>
    <mergeCell ref="E12:G12"/>
    <mergeCell ref="H12:J12"/>
    <mergeCell ref="A8:J8"/>
    <mergeCell ref="A9:J9"/>
  </mergeCells>
  <hyperlinks>
    <hyperlink ref="A50" r:id="rId1" display="https://statistik.arbeitsagentur.de/DE/Statischer-Content/Statistiken/Fachstatistiken/Foerderung-und-berufliche-Rehabilitation/Generische-Publikationen/Plausibilitaet-XSozial.pdf?__blob=publicationFile&amp;v=45" xr:uid="{00000000-0004-0000-2500-000000000000}"/>
  </hyperlinks>
  <printOptions horizontalCentered="1"/>
  <pageMargins left="0.70866141732283472" right="0.39370078740157483" top="0.39370078740157483" bottom="0.39370078740157483" header="0.51181102362204722" footer="0.51181102362204722"/>
  <pageSetup paperSize="9" scale="70" orientation="landscape" cellComments="asDisplayed" r:id="rId2"/>
  <drawing r:id="rId3"/>
  <legacyDrawing r:id="rId4"/>
  <controls>
    <mc:AlternateContent xmlns:mc="http://schemas.openxmlformats.org/markup-compatibility/2006">
      <mc:Choice Requires="x14">
        <control shapeId="59396" r:id="rId5" name="ComboBox1">
          <controlPr defaultSize="0" print="0" autoLine="0" linkedCell="A4" listFillRange="HB_Klappfelder!B1:B38" r:id="rId6">
            <anchor moveWithCells="1">
              <from>
                <xdr:col>0</xdr:col>
                <xdr:colOff>0</xdr:colOff>
                <xdr:row>3</xdr:row>
                <xdr:rowOff>9525</xdr:rowOff>
              </from>
              <to>
                <xdr:col>3</xdr:col>
                <xdr:colOff>533400</xdr:colOff>
                <xdr:row>3</xdr:row>
                <xdr:rowOff>295275</xdr:rowOff>
              </to>
            </anchor>
          </controlPr>
        </control>
      </mc:Choice>
      <mc:Fallback>
        <control shapeId="59396" r:id="rId5" name="ComboBox1"/>
      </mc:Fallback>
    </mc:AlternateContent>
  </control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131">
    <pageSetUpPr autoPageBreaks="0"/>
  </sheetPr>
  <dimension ref="A1:AU69"/>
  <sheetViews>
    <sheetView showGridLines="0" zoomScaleNormal="100" workbookViewId="0">
      <pane xSplit="2" ySplit="14" topLeftCell="C15" activePane="bottomRight" state="frozen"/>
      <selection pane="topRight" activeCell="C1" sqref="C1"/>
      <selection pane="bottomLeft" activeCell="A16" sqref="A16"/>
      <selection pane="bottomRight"/>
    </sheetView>
  </sheetViews>
  <sheetFormatPr baseColWidth="10" defaultColWidth="9" defaultRowHeight="14.25" customHeight="1" x14ac:dyDescent="0.2"/>
  <cols>
    <col min="1" max="1" width="67.25" style="248" customWidth="1"/>
    <col min="2" max="2" width="1.375" style="248" bestFit="1" customWidth="1"/>
    <col min="3" max="47" width="8.75" style="248" customWidth="1"/>
    <col min="48" max="16384" width="9" style="248"/>
  </cols>
  <sheetData>
    <row r="1" spans="1:47" ht="33.75" customHeight="1" x14ac:dyDescent="0.2">
      <c r="A1" s="338"/>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8"/>
      <c r="AO1" s="338"/>
      <c r="AP1" s="338"/>
      <c r="AQ1" s="338"/>
      <c r="AR1" s="338"/>
      <c r="AS1" s="338"/>
      <c r="AT1" s="338"/>
      <c r="AU1" s="339" t="s">
        <v>5</v>
      </c>
    </row>
    <row r="2" spans="1:47" ht="11.25" customHeight="1" x14ac:dyDescent="0.2"/>
    <row r="3" spans="1:47" x14ac:dyDescent="0.2">
      <c r="A3" s="553" t="s">
        <v>278</v>
      </c>
      <c r="B3" s="553"/>
      <c r="C3" s="553"/>
      <c r="D3" s="553"/>
      <c r="E3" s="553"/>
      <c r="F3" s="553"/>
      <c r="G3" s="553"/>
      <c r="H3" s="553"/>
      <c r="I3" s="553"/>
      <c r="J3" s="553"/>
      <c r="K3" s="553"/>
      <c r="L3" s="553"/>
      <c r="M3" s="553"/>
      <c r="N3" s="553"/>
      <c r="O3" s="553"/>
      <c r="P3" s="553"/>
      <c r="Q3" s="553"/>
      <c r="R3" s="314"/>
      <c r="S3" s="314"/>
      <c r="T3" s="314"/>
      <c r="U3" s="314"/>
      <c r="V3" s="314"/>
      <c r="W3" s="314"/>
      <c r="X3" s="314"/>
      <c r="Y3" s="314"/>
      <c r="Z3" s="314"/>
      <c r="AA3" s="314"/>
      <c r="AB3" s="314"/>
      <c r="AC3" s="314"/>
      <c r="AD3" s="314"/>
      <c r="AE3" s="314"/>
      <c r="AF3" s="314"/>
      <c r="AG3" s="315"/>
      <c r="AH3" s="315"/>
      <c r="AI3" s="315"/>
      <c r="AJ3" s="315"/>
      <c r="AK3" s="315"/>
      <c r="AL3" s="315"/>
      <c r="AM3" s="315"/>
      <c r="AN3" s="315"/>
      <c r="AO3" s="315"/>
      <c r="AP3" s="315"/>
      <c r="AQ3" s="315"/>
      <c r="AR3" s="315"/>
      <c r="AS3" s="315"/>
      <c r="AT3" s="315"/>
      <c r="AU3" s="315"/>
    </row>
    <row r="4" spans="1:47" ht="11.25" customHeight="1" x14ac:dyDescent="0.2">
      <c r="A4" s="252" t="s">
        <v>436</v>
      </c>
      <c r="B4" s="252"/>
      <c r="C4" s="264"/>
      <c r="D4" s="264"/>
      <c r="E4" s="264"/>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row>
    <row r="5" spans="1:47" ht="11.25" customHeight="1" x14ac:dyDescent="0.2">
      <c r="A5" s="316" t="s">
        <v>445</v>
      </c>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row>
    <row r="6" spans="1:47" ht="11.25" customHeight="1" x14ac:dyDescent="0.2">
      <c r="A6" s="316"/>
      <c r="B6" s="316"/>
      <c r="C6" s="316"/>
      <c r="D6" s="316"/>
      <c r="E6" s="316"/>
      <c r="F6" s="316"/>
      <c r="G6" s="316"/>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row>
    <row r="7" spans="1:47" ht="11.25" customHeight="1" x14ac:dyDescent="0.2"/>
    <row r="8" spans="1:47" ht="11.25" customHeight="1" x14ac:dyDescent="0.2">
      <c r="A8" s="590" t="s">
        <v>23</v>
      </c>
      <c r="B8" s="591"/>
      <c r="C8" s="606" t="s">
        <v>2</v>
      </c>
      <c r="D8" s="607"/>
      <c r="E8" s="607"/>
      <c r="F8" s="607"/>
      <c r="G8" s="607"/>
      <c r="H8" s="607"/>
      <c r="I8" s="607"/>
      <c r="J8" s="607"/>
      <c r="K8" s="607"/>
      <c r="L8" s="607"/>
      <c r="M8" s="607"/>
      <c r="N8" s="607"/>
      <c r="O8" s="607"/>
      <c r="P8" s="607"/>
      <c r="Q8" s="607"/>
      <c r="R8" s="608" t="s">
        <v>52</v>
      </c>
      <c r="S8" s="608"/>
      <c r="T8" s="608"/>
      <c r="U8" s="608"/>
      <c r="V8" s="608"/>
      <c r="W8" s="608"/>
      <c r="X8" s="608"/>
      <c r="Y8" s="608"/>
      <c r="Z8" s="608"/>
      <c r="AA8" s="608"/>
      <c r="AB8" s="608"/>
      <c r="AC8" s="608"/>
      <c r="AD8" s="608"/>
      <c r="AE8" s="608"/>
      <c r="AF8" s="608"/>
      <c r="AG8" s="608"/>
      <c r="AH8" s="608"/>
      <c r="AI8" s="608"/>
      <c r="AJ8" s="608"/>
      <c r="AK8" s="608"/>
      <c r="AL8" s="608"/>
      <c r="AM8" s="608"/>
      <c r="AN8" s="608"/>
      <c r="AO8" s="608"/>
      <c r="AP8" s="608"/>
      <c r="AQ8" s="608"/>
      <c r="AR8" s="608"/>
      <c r="AS8" s="608"/>
      <c r="AT8" s="608"/>
      <c r="AU8" s="608"/>
    </row>
    <row r="9" spans="1:47" ht="11.25" customHeight="1" x14ac:dyDescent="0.2">
      <c r="A9" s="592"/>
      <c r="B9" s="593"/>
      <c r="C9" s="606"/>
      <c r="D9" s="607"/>
      <c r="E9" s="607"/>
      <c r="F9" s="607"/>
      <c r="G9" s="607"/>
      <c r="H9" s="607"/>
      <c r="I9" s="607"/>
      <c r="J9" s="607"/>
      <c r="K9" s="607"/>
      <c r="L9" s="607"/>
      <c r="M9" s="607"/>
      <c r="N9" s="607"/>
      <c r="O9" s="607"/>
      <c r="P9" s="607"/>
      <c r="Q9" s="607"/>
      <c r="R9" s="608" t="s">
        <v>0</v>
      </c>
      <c r="S9" s="608"/>
      <c r="T9" s="608"/>
      <c r="U9" s="608"/>
      <c r="V9" s="608"/>
      <c r="W9" s="608"/>
      <c r="X9" s="608"/>
      <c r="Y9" s="608"/>
      <c r="Z9" s="608"/>
      <c r="AA9" s="608"/>
      <c r="AB9" s="608"/>
      <c r="AC9" s="608"/>
      <c r="AD9" s="608"/>
      <c r="AE9" s="608"/>
      <c r="AF9" s="608"/>
      <c r="AG9" s="608" t="s">
        <v>1</v>
      </c>
      <c r="AH9" s="608"/>
      <c r="AI9" s="608"/>
      <c r="AJ9" s="608"/>
      <c r="AK9" s="608"/>
      <c r="AL9" s="608"/>
      <c r="AM9" s="608"/>
      <c r="AN9" s="608"/>
      <c r="AO9" s="608"/>
      <c r="AP9" s="608"/>
      <c r="AQ9" s="608"/>
      <c r="AR9" s="608"/>
      <c r="AS9" s="608"/>
      <c r="AT9" s="608"/>
      <c r="AU9" s="608"/>
    </row>
    <row r="10" spans="1:47" x14ac:dyDescent="0.2">
      <c r="A10" s="592"/>
      <c r="B10" s="593"/>
      <c r="C10" s="609" t="s">
        <v>2</v>
      </c>
      <c r="D10" s="604"/>
      <c r="E10" s="604"/>
      <c r="F10" s="604"/>
      <c r="G10" s="604"/>
      <c r="H10" s="604" t="s">
        <v>21</v>
      </c>
      <c r="I10" s="604"/>
      <c r="J10" s="604"/>
      <c r="K10" s="604"/>
      <c r="L10" s="604"/>
      <c r="M10" s="605"/>
      <c r="N10" s="605"/>
      <c r="O10" s="605"/>
      <c r="P10" s="605"/>
      <c r="Q10" s="605"/>
      <c r="R10" s="604" t="s">
        <v>2</v>
      </c>
      <c r="S10" s="604"/>
      <c r="T10" s="604"/>
      <c r="U10" s="604"/>
      <c r="V10" s="604"/>
      <c r="W10" s="604" t="s">
        <v>21</v>
      </c>
      <c r="X10" s="604"/>
      <c r="Y10" s="604"/>
      <c r="Z10" s="604"/>
      <c r="AA10" s="604"/>
      <c r="AB10" s="605"/>
      <c r="AC10" s="605"/>
      <c r="AD10" s="605"/>
      <c r="AE10" s="605"/>
      <c r="AF10" s="605"/>
      <c r="AG10" s="604" t="s">
        <v>2</v>
      </c>
      <c r="AH10" s="604"/>
      <c r="AI10" s="604"/>
      <c r="AJ10" s="604"/>
      <c r="AK10" s="604"/>
      <c r="AL10" s="604" t="s">
        <v>21</v>
      </c>
      <c r="AM10" s="604"/>
      <c r="AN10" s="604"/>
      <c r="AO10" s="604"/>
      <c r="AP10" s="604"/>
      <c r="AQ10" s="605"/>
      <c r="AR10" s="605"/>
      <c r="AS10" s="605"/>
      <c r="AT10" s="605"/>
      <c r="AU10" s="605"/>
    </row>
    <row r="11" spans="1:47" x14ac:dyDescent="0.2">
      <c r="A11" s="592"/>
      <c r="B11" s="593"/>
      <c r="C11" s="610"/>
      <c r="D11" s="605"/>
      <c r="E11" s="605"/>
      <c r="F11" s="605"/>
      <c r="G11" s="605"/>
      <c r="H11" s="604" t="s">
        <v>11</v>
      </c>
      <c r="I11" s="604"/>
      <c r="J11" s="604"/>
      <c r="K11" s="604"/>
      <c r="L11" s="604"/>
      <c r="M11" s="604" t="s">
        <v>12</v>
      </c>
      <c r="N11" s="604"/>
      <c r="O11" s="604"/>
      <c r="P11" s="604"/>
      <c r="Q11" s="604"/>
      <c r="R11" s="605"/>
      <c r="S11" s="605"/>
      <c r="T11" s="605"/>
      <c r="U11" s="605"/>
      <c r="V11" s="605"/>
      <c r="W11" s="604" t="s">
        <v>11</v>
      </c>
      <c r="X11" s="604"/>
      <c r="Y11" s="604"/>
      <c r="Z11" s="604"/>
      <c r="AA11" s="604"/>
      <c r="AB11" s="604" t="s">
        <v>12</v>
      </c>
      <c r="AC11" s="604"/>
      <c r="AD11" s="604"/>
      <c r="AE11" s="604"/>
      <c r="AF11" s="604"/>
      <c r="AG11" s="605"/>
      <c r="AH11" s="605"/>
      <c r="AI11" s="605"/>
      <c r="AJ11" s="605"/>
      <c r="AK11" s="605"/>
      <c r="AL11" s="604" t="s">
        <v>11</v>
      </c>
      <c r="AM11" s="604"/>
      <c r="AN11" s="604"/>
      <c r="AO11" s="604"/>
      <c r="AP11" s="604"/>
      <c r="AQ11" s="604" t="s">
        <v>12</v>
      </c>
      <c r="AR11" s="604"/>
      <c r="AS11" s="604"/>
      <c r="AT11" s="604"/>
      <c r="AU11" s="604"/>
    </row>
    <row r="12" spans="1:47" ht="14.25" customHeight="1" x14ac:dyDescent="0.2">
      <c r="A12" s="592"/>
      <c r="B12" s="593"/>
      <c r="C12" s="609" t="s">
        <v>279</v>
      </c>
      <c r="D12" s="604" t="s">
        <v>25</v>
      </c>
      <c r="E12" s="604"/>
      <c r="F12" s="604"/>
      <c r="G12" s="605"/>
      <c r="H12" s="609" t="s">
        <v>279</v>
      </c>
      <c r="I12" s="604" t="s">
        <v>25</v>
      </c>
      <c r="J12" s="604"/>
      <c r="K12" s="604"/>
      <c r="L12" s="605"/>
      <c r="M12" s="609" t="s">
        <v>279</v>
      </c>
      <c r="N12" s="604" t="s">
        <v>25</v>
      </c>
      <c r="O12" s="604"/>
      <c r="P12" s="604"/>
      <c r="Q12" s="605"/>
      <c r="R12" s="609" t="s">
        <v>279</v>
      </c>
      <c r="S12" s="604" t="s">
        <v>25</v>
      </c>
      <c r="T12" s="604"/>
      <c r="U12" s="604"/>
      <c r="V12" s="605"/>
      <c r="W12" s="609" t="s">
        <v>279</v>
      </c>
      <c r="X12" s="604" t="s">
        <v>25</v>
      </c>
      <c r="Y12" s="604"/>
      <c r="Z12" s="604"/>
      <c r="AA12" s="605"/>
      <c r="AB12" s="609" t="s">
        <v>279</v>
      </c>
      <c r="AC12" s="604" t="s">
        <v>25</v>
      </c>
      <c r="AD12" s="604"/>
      <c r="AE12" s="604"/>
      <c r="AF12" s="605"/>
      <c r="AG12" s="609" t="s">
        <v>279</v>
      </c>
      <c r="AH12" s="604" t="s">
        <v>25</v>
      </c>
      <c r="AI12" s="604"/>
      <c r="AJ12" s="604"/>
      <c r="AK12" s="605"/>
      <c r="AL12" s="609" t="s">
        <v>279</v>
      </c>
      <c r="AM12" s="604" t="s">
        <v>25</v>
      </c>
      <c r="AN12" s="604"/>
      <c r="AO12" s="604"/>
      <c r="AP12" s="605"/>
      <c r="AQ12" s="609" t="s">
        <v>279</v>
      </c>
      <c r="AR12" s="604" t="s">
        <v>25</v>
      </c>
      <c r="AS12" s="604"/>
      <c r="AT12" s="604"/>
      <c r="AU12" s="605"/>
    </row>
    <row r="13" spans="1:47" ht="51" customHeight="1" x14ac:dyDescent="0.2">
      <c r="A13" s="592"/>
      <c r="B13" s="593"/>
      <c r="C13" s="610"/>
      <c r="D13" s="317" t="s">
        <v>26</v>
      </c>
      <c r="E13" s="317" t="s">
        <v>277</v>
      </c>
      <c r="F13" s="317" t="s">
        <v>427</v>
      </c>
      <c r="G13" s="317" t="s">
        <v>428</v>
      </c>
      <c r="H13" s="610"/>
      <c r="I13" s="517" t="s">
        <v>26</v>
      </c>
      <c r="J13" s="517" t="s">
        <v>277</v>
      </c>
      <c r="K13" s="517" t="s">
        <v>427</v>
      </c>
      <c r="L13" s="517" t="s">
        <v>428</v>
      </c>
      <c r="M13" s="610"/>
      <c r="N13" s="517" t="s">
        <v>26</v>
      </c>
      <c r="O13" s="517" t="s">
        <v>277</v>
      </c>
      <c r="P13" s="517" t="s">
        <v>427</v>
      </c>
      <c r="Q13" s="517" t="s">
        <v>428</v>
      </c>
      <c r="R13" s="610"/>
      <c r="S13" s="517" t="s">
        <v>26</v>
      </c>
      <c r="T13" s="517" t="s">
        <v>277</v>
      </c>
      <c r="U13" s="517" t="s">
        <v>427</v>
      </c>
      <c r="V13" s="517" t="s">
        <v>428</v>
      </c>
      <c r="W13" s="610"/>
      <c r="X13" s="517" t="s">
        <v>26</v>
      </c>
      <c r="Y13" s="517" t="s">
        <v>277</v>
      </c>
      <c r="Z13" s="517" t="s">
        <v>427</v>
      </c>
      <c r="AA13" s="517" t="s">
        <v>428</v>
      </c>
      <c r="AB13" s="610"/>
      <c r="AC13" s="517" t="s">
        <v>26</v>
      </c>
      <c r="AD13" s="517" t="s">
        <v>277</v>
      </c>
      <c r="AE13" s="517" t="s">
        <v>427</v>
      </c>
      <c r="AF13" s="517" t="s">
        <v>428</v>
      </c>
      <c r="AG13" s="610"/>
      <c r="AH13" s="517" t="s">
        <v>26</v>
      </c>
      <c r="AI13" s="517" t="s">
        <v>277</v>
      </c>
      <c r="AJ13" s="517" t="s">
        <v>427</v>
      </c>
      <c r="AK13" s="517" t="s">
        <v>428</v>
      </c>
      <c r="AL13" s="610"/>
      <c r="AM13" s="517" t="s">
        <v>26</v>
      </c>
      <c r="AN13" s="517" t="s">
        <v>277</v>
      </c>
      <c r="AO13" s="517" t="s">
        <v>427</v>
      </c>
      <c r="AP13" s="517" t="s">
        <v>428</v>
      </c>
      <c r="AQ13" s="610"/>
      <c r="AR13" s="517" t="s">
        <v>26</v>
      </c>
      <c r="AS13" s="517" t="s">
        <v>277</v>
      </c>
      <c r="AT13" s="517" t="s">
        <v>427</v>
      </c>
      <c r="AU13" s="517" t="s">
        <v>428</v>
      </c>
    </row>
    <row r="14" spans="1:47" s="258" customFormat="1" ht="11.25" customHeight="1" x14ac:dyDescent="0.2">
      <c r="A14" s="594"/>
      <c r="B14" s="595"/>
      <c r="C14" s="403">
        <v>1</v>
      </c>
      <c r="D14" s="318">
        <v>2</v>
      </c>
      <c r="E14" s="318">
        <v>3</v>
      </c>
      <c r="F14" s="318">
        <v>4</v>
      </c>
      <c r="G14" s="318">
        <v>5</v>
      </c>
      <c r="H14" s="319">
        <v>6</v>
      </c>
      <c r="I14" s="319">
        <v>7</v>
      </c>
      <c r="J14" s="319">
        <v>8</v>
      </c>
      <c r="K14" s="319">
        <v>9</v>
      </c>
      <c r="L14" s="319">
        <v>10</v>
      </c>
      <c r="M14" s="319">
        <v>11</v>
      </c>
      <c r="N14" s="319">
        <v>12</v>
      </c>
      <c r="O14" s="319">
        <v>13</v>
      </c>
      <c r="P14" s="319">
        <v>14</v>
      </c>
      <c r="Q14" s="319">
        <v>15</v>
      </c>
      <c r="R14" s="319">
        <v>16</v>
      </c>
      <c r="S14" s="319">
        <v>17</v>
      </c>
      <c r="T14" s="319">
        <v>18</v>
      </c>
      <c r="U14" s="319">
        <v>19</v>
      </c>
      <c r="V14" s="319">
        <v>20</v>
      </c>
      <c r="W14" s="319">
        <v>21</v>
      </c>
      <c r="X14" s="319">
        <v>22</v>
      </c>
      <c r="Y14" s="319">
        <v>23</v>
      </c>
      <c r="Z14" s="319">
        <v>24</v>
      </c>
      <c r="AA14" s="319">
        <v>25</v>
      </c>
      <c r="AB14" s="319">
        <v>26</v>
      </c>
      <c r="AC14" s="319">
        <v>27</v>
      </c>
      <c r="AD14" s="319">
        <v>28</v>
      </c>
      <c r="AE14" s="319">
        <v>29</v>
      </c>
      <c r="AF14" s="319">
        <v>30</v>
      </c>
      <c r="AG14" s="319">
        <v>31</v>
      </c>
      <c r="AH14" s="319">
        <v>32</v>
      </c>
      <c r="AI14" s="319">
        <v>33</v>
      </c>
      <c r="AJ14" s="319">
        <v>34</v>
      </c>
      <c r="AK14" s="319">
        <v>35</v>
      </c>
      <c r="AL14" s="319">
        <v>36</v>
      </c>
      <c r="AM14" s="319">
        <v>37</v>
      </c>
      <c r="AN14" s="319">
        <v>38</v>
      </c>
      <c r="AO14" s="319">
        <v>39</v>
      </c>
      <c r="AP14" s="319">
        <v>40</v>
      </c>
      <c r="AQ14" s="319">
        <v>41</v>
      </c>
      <c r="AR14" s="319">
        <v>42</v>
      </c>
      <c r="AS14" s="319">
        <v>43</v>
      </c>
      <c r="AT14" s="319">
        <v>44</v>
      </c>
      <c r="AU14" s="319">
        <v>45</v>
      </c>
    </row>
    <row r="15" spans="1:47" ht="15" customHeight="1" x14ac:dyDescent="0.2">
      <c r="A15" s="320" t="s">
        <v>24</v>
      </c>
      <c r="B15" s="402"/>
      <c r="C15" s="140">
        <v>111486</v>
      </c>
      <c r="D15" s="140">
        <v>67579</v>
      </c>
      <c r="E15" s="141">
        <v>60.6165796602264</v>
      </c>
      <c r="F15" s="140">
        <v>78620</v>
      </c>
      <c r="G15" s="142">
        <v>70.520065299678876</v>
      </c>
      <c r="H15" s="139">
        <v>78626</v>
      </c>
      <c r="I15" s="140">
        <v>47801</v>
      </c>
      <c r="J15" s="141">
        <v>60.795411187139116</v>
      </c>
      <c r="K15" s="140">
        <v>56575</v>
      </c>
      <c r="L15" s="142">
        <v>71.954569735202099</v>
      </c>
      <c r="M15" s="139">
        <v>32860</v>
      </c>
      <c r="N15" s="140">
        <v>19778</v>
      </c>
      <c r="O15" s="141">
        <v>60.188679245283019</v>
      </c>
      <c r="P15" s="140">
        <v>22045</v>
      </c>
      <c r="Q15" s="142">
        <v>67.087644552647589</v>
      </c>
      <c r="R15" s="139">
        <v>92587</v>
      </c>
      <c r="S15" s="140">
        <v>60673</v>
      </c>
      <c r="T15" s="141">
        <v>65.530798060202827</v>
      </c>
      <c r="U15" s="140">
        <v>73162</v>
      </c>
      <c r="V15" s="142">
        <v>79.019732791860633</v>
      </c>
      <c r="W15" s="139">
        <v>68337</v>
      </c>
      <c r="X15" s="140">
        <v>44315</v>
      </c>
      <c r="Y15" s="141">
        <v>64.847739877372433</v>
      </c>
      <c r="Z15" s="140">
        <v>53960</v>
      </c>
      <c r="AA15" s="142">
        <v>78.961616693738392</v>
      </c>
      <c r="AB15" s="139">
        <v>24250</v>
      </c>
      <c r="AC15" s="140">
        <v>16358</v>
      </c>
      <c r="AD15" s="141">
        <v>67.455670103092785</v>
      </c>
      <c r="AE15" s="140">
        <v>19202</v>
      </c>
      <c r="AF15" s="142">
        <v>79.183505154639178</v>
      </c>
      <c r="AG15" s="139">
        <v>18899</v>
      </c>
      <c r="AH15" s="140">
        <v>6906</v>
      </c>
      <c r="AI15" s="141">
        <v>36.541615958516324</v>
      </c>
      <c r="AJ15" s="140">
        <v>5458</v>
      </c>
      <c r="AK15" s="142">
        <v>28.879834911900097</v>
      </c>
      <c r="AL15" s="139">
        <v>10289</v>
      </c>
      <c r="AM15" s="140">
        <v>3486</v>
      </c>
      <c r="AN15" s="141">
        <v>33.880843619399357</v>
      </c>
      <c r="AO15" s="140">
        <v>2615</v>
      </c>
      <c r="AP15" s="142">
        <v>25.415492273301581</v>
      </c>
      <c r="AQ15" s="139">
        <v>8610</v>
      </c>
      <c r="AR15" s="140">
        <v>3420</v>
      </c>
      <c r="AS15" s="141">
        <v>39.721254355400696</v>
      </c>
      <c r="AT15" s="140">
        <v>2843</v>
      </c>
      <c r="AU15" s="142">
        <v>33.019744483159116</v>
      </c>
    </row>
    <row r="16" spans="1:47" ht="15" customHeight="1" x14ac:dyDescent="0.2">
      <c r="A16" s="321" t="s">
        <v>136</v>
      </c>
      <c r="B16" s="386"/>
      <c r="C16" s="144">
        <v>38556</v>
      </c>
      <c r="D16" s="144">
        <v>21063</v>
      </c>
      <c r="E16" s="145">
        <v>54.629629629629626</v>
      </c>
      <c r="F16" s="144">
        <v>22137</v>
      </c>
      <c r="G16" s="146">
        <v>57.415188297541242</v>
      </c>
      <c r="H16" s="143">
        <v>25999</v>
      </c>
      <c r="I16" s="144">
        <v>14330</v>
      </c>
      <c r="J16" s="145">
        <v>55.117504519404591</v>
      </c>
      <c r="K16" s="144">
        <v>15214</v>
      </c>
      <c r="L16" s="146">
        <v>58.517635293665137</v>
      </c>
      <c r="M16" s="143">
        <v>12557</v>
      </c>
      <c r="N16" s="144">
        <v>6733</v>
      </c>
      <c r="O16" s="145">
        <v>53.61949510233336</v>
      </c>
      <c r="P16" s="144">
        <v>6923</v>
      </c>
      <c r="Q16" s="146">
        <v>55.132595365134982</v>
      </c>
      <c r="R16" s="143">
        <v>22171</v>
      </c>
      <c r="S16" s="144">
        <v>14949</v>
      </c>
      <c r="T16" s="145">
        <v>67.425916738081284</v>
      </c>
      <c r="U16" s="144">
        <v>17271</v>
      </c>
      <c r="V16" s="146">
        <v>77.899057327139047</v>
      </c>
      <c r="W16" s="143">
        <v>16192</v>
      </c>
      <c r="X16" s="144">
        <v>10984</v>
      </c>
      <c r="Y16" s="145">
        <v>67.835968379446641</v>
      </c>
      <c r="Z16" s="144">
        <v>12685</v>
      </c>
      <c r="AA16" s="146">
        <v>78.341156126482218</v>
      </c>
      <c r="AB16" s="143">
        <v>5979</v>
      </c>
      <c r="AC16" s="144">
        <v>3965</v>
      </c>
      <c r="AD16" s="145">
        <v>66.315437364107709</v>
      </c>
      <c r="AE16" s="144">
        <v>4586</v>
      </c>
      <c r="AF16" s="146">
        <v>76.701789596922566</v>
      </c>
      <c r="AG16" s="143">
        <v>16385</v>
      </c>
      <c r="AH16" s="144">
        <v>6114</v>
      </c>
      <c r="AI16" s="145">
        <v>37.314617027769302</v>
      </c>
      <c r="AJ16" s="144">
        <v>4866</v>
      </c>
      <c r="AK16" s="146">
        <v>29.697894415624049</v>
      </c>
      <c r="AL16" s="143">
        <v>9807</v>
      </c>
      <c r="AM16" s="144">
        <v>3346</v>
      </c>
      <c r="AN16" s="145">
        <v>34.118486795146325</v>
      </c>
      <c r="AO16" s="144">
        <v>2529</v>
      </c>
      <c r="AP16" s="146">
        <v>25.787702661364332</v>
      </c>
      <c r="AQ16" s="143">
        <v>6578</v>
      </c>
      <c r="AR16" s="144">
        <v>2768</v>
      </c>
      <c r="AS16" s="145">
        <v>42.079659470963819</v>
      </c>
      <c r="AT16" s="144">
        <v>2337</v>
      </c>
      <c r="AU16" s="146">
        <v>35.527515962298573</v>
      </c>
    </row>
    <row r="17" spans="1:47" ht="15" customHeight="1" x14ac:dyDescent="0.2">
      <c r="A17" s="322" t="s">
        <v>36</v>
      </c>
      <c r="B17" s="387"/>
      <c r="C17" s="148">
        <v>21965</v>
      </c>
      <c r="D17" s="148">
        <v>9759</v>
      </c>
      <c r="E17" s="149">
        <v>44.42977464147507</v>
      </c>
      <c r="F17" s="148">
        <v>9824</v>
      </c>
      <c r="G17" s="150">
        <v>44.725699977236509</v>
      </c>
      <c r="H17" s="147">
        <v>15187</v>
      </c>
      <c r="I17" s="148">
        <v>6734</v>
      </c>
      <c r="J17" s="149">
        <v>44.340554421544745</v>
      </c>
      <c r="K17" s="148">
        <v>6888</v>
      </c>
      <c r="L17" s="150">
        <v>45.354579574636197</v>
      </c>
      <c r="M17" s="147">
        <v>6778</v>
      </c>
      <c r="N17" s="148">
        <v>3025</v>
      </c>
      <c r="O17" s="149">
        <v>44.629684272646799</v>
      </c>
      <c r="P17" s="148">
        <v>2936</v>
      </c>
      <c r="Q17" s="150">
        <v>43.31661257007967</v>
      </c>
      <c r="R17" s="147">
        <v>9159</v>
      </c>
      <c r="S17" s="148">
        <v>5635</v>
      </c>
      <c r="T17" s="149">
        <v>61.524183862867119</v>
      </c>
      <c r="U17" s="148">
        <v>6622</v>
      </c>
      <c r="V17" s="150">
        <v>72.300469483568079</v>
      </c>
      <c r="W17" s="147">
        <v>7012</v>
      </c>
      <c r="X17" s="148">
        <v>4309</v>
      </c>
      <c r="Y17" s="149">
        <v>61.451796919566462</v>
      </c>
      <c r="Z17" s="148">
        <v>5094</v>
      </c>
      <c r="AA17" s="150">
        <v>72.646891043924697</v>
      </c>
      <c r="AB17" s="147">
        <v>2147</v>
      </c>
      <c r="AC17" s="148">
        <v>1326</v>
      </c>
      <c r="AD17" s="149">
        <v>61.760596180717272</v>
      </c>
      <c r="AE17" s="148">
        <v>1528</v>
      </c>
      <c r="AF17" s="150">
        <v>71.169073125291106</v>
      </c>
      <c r="AG17" s="147">
        <v>12806</v>
      </c>
      <c r="AH17" s="148">
        <v>4124</v>
      </c>
      <c r="AI17" s="149">
        <v>32.203654536935808</v>
      </c>
      <c r="AJ17" s="148">
        <v>3202</v>
      </c>
      <c r="AK17" s="150">
        <v>25.00390441980322</v>
      </c>
      <c r="AL17" s="147">
        <v>8175</v>
      </c>
      <c r="AM17" s="148">
        <v>2425</v>
      </c>
      <c r="AN17" s="149">
        <v>29.663608562691131</v>
      </c>
      <c r="AO17" s="148">
        <v>1794</v>
      </c>
      <c r="AP17" s="150">
        <v>21.944954128440365</v>
      </c>
      <c r="AQ17" s="147">
        <v>4631</v>
      </c>
      <c r="AR17" s="148">
        <v>1699</v>
      </c>
      <c r="AS17" s="149">
        <v>36.687540488015543</v>
      </c>
      <c r="AT17" s="148">
        <v>1408</v>
      </c>
      <c r="AU17" s="150">
        <v>30.403800475059384</v>
      </c>
    </row>
    <row r="18" spans="1:47" ht="15" customHeight="1" x14ac:dyDescent="0.2">
      <c r="A18" s="323" t="s">
        <v>240</v>
      </c>
      <c r="B18" s="388"/>
      <c r="C18" s="152">
        <v>4850</v>
      </c>
      <c r="D18" s="152">
        <v>2653</v>
      </c>
      <c r="E18" s="153">
        <v>54.701030927835049</v>
      </c>
      <c r="F18" s="152">
        <v>2468</v>
      </c>
      <c r="G18" s="154">
        <v>50.886597938144327</v>
      </c>
      <c r="H18" s="151">
        <v>2584</v>
      </c>
      <c r="I18" s="152">
        <v>1437</v>
      </c>
      <c r="J18" s="153">
        <v>55.611455108359131</v>
      </c>
      <c r="K18" s="152">
        <v>1313</v>
      </c>
      <c r="L18" s="154">
        <v>50.812693498452013</v>
      </c>
      <c r="M18" s="151">
        <v>2266</v>
      </c>
      <c r="N18" s="152">
        <v>1216</v>
      </c>
      <c r="O18" s="153">
        <v>53.66284201235657</v>
      </c>
      <c r="P18" s="152">
        <v>1155</v>
      </c>
      <c r="Q18" s="154">
        <v>50.970873786407765</v>
      </c>
      <c r="R18" s="151">
        <v>1727</v>
      </c>
      <c r="S18" s="152">
        <v>1201</v>
      </c>
      <c r="T18" s="153">
        <v>69.542559351476555</v>
      </c>
      <c r="U18" s="152">
        <v>1308</v>
      </c>
      <c r="V18" s="154">
        <v>75.738274464389107</v>
      </c>
      <c r="W18" s="151">
        <v>1100</v>
      </c>
      <c r="X18" s="152">
        <v>777</v>
      </c>
      <c r="Y18" s="153">
        <v>70.63636363636364</v>
      </c>
      <c r="Z18" s="152">
        <v>839</v>
      </c>
      <c r="AA18" s="154">
        <v>76.272727272727266</v>
      </c>
      <c r="AB18" s="151">
        <v>627</v>
      </c>
      <c r="AC18" s="152">
        <v>424</v>
      </c>
      <c r="AD18" s="153">
        <v>67.623604465709732</v>
      </c>
      <c r="AE18" s="152">
        <v>469</v>
      </c>
      <c r="AF18" s="154">
        <v>74.800637958532704</v>
      </c>
      <c r="AG18" s="151">
        <v>3123</v>
      </c>
      <c r="AH18" s="152">
        <v>1452</v>
      </c>
      <c r="AI18" s="153">
        <v>46.493756003842456</v>
      </c>
      <c r="AJ18" s="152">
        <v>1160</v>
      </c>
      <c r="AK18" s="154">
        <v>37.143772014089016</v>
      </c>
      <c r="AL18" s="151">
        <v>1484</v>
      </c>
      <c r="AM18" s="152">
        <v>660</v>
      </c>
      <c r="AN18" s="153">
        <v>44.474393530997304</v>
      </c>
      <c r="AO18" s="152">
        <v>474</v>
      </c>
      <c r="AP18" s="154">
        <v>31.940700808625337</v>
      </c>
      <c r="AQ18" s="151">
        <v>1639</v>
      </c>
      <c r="AR18" s="152">
        <v>792</v>
      </c>
      <c r="AS18" s="153">
        <v>48.322147651006716</v>
      </c>
      <c r="AT18" s="152">
        <v>686</v>
      </c>
      <c r="AU18" s="154">
        <v>41.854789505796219</v>
      </c>
    </row>
    <row r="19" spans="1:47" ht="15" customHeight="1" x14ac:dyDescent="0.2">
      <c r="A19" s="323" t="s">
        <v>37</v>
      </c>
      <c r="B19" s="388"/>
      <c r="C19" s="152">
        <v>16269</v>
      </c>
      <c r="D19" s="152">
        <v>6464</v>
      </c>
      <c r="E19" s="153">
        <v>39.732005654926553</v>
      </c>
      <c r="F19" s="152">
        <v>6694</v>
      </c>
      <c r="G19" s="154">
        <v>41.145737291781913</v>
      </c>
      <c r="H19" s="151">
        <v>11982</v>
      </c>
      <c r="I19" s="152">
        <v>4829</v>
      </c>
      <c r="J19" s="153">
        <v>40.30211984643632</v>
      </c>
      <c r="K19" s="152">
        <v>5084</v>
      </c>
      <c r="L19" s="154">
        <v>42.43031213486897</v>
      </c>
      <c r="M19" s="151">
        <v>4287</v>
      </c>
      <c r="N19" s="152">
        <v>1635</v>
      </c>
      <c r="O19" s="153">
        <v>38.138558432470262</v>
      </c>
      <c r="P19" s="152">
        <v>1610</v>
      </c>
      <c r="Q19" s="154">
        <v>37.555400046652672</v>
      </c>
      <c r="R19" s="151">
        <v>6748</v>
      </c>
      <c r="S19" s="152">
        <v>3887</v>
      </c>
      <c r="T19" s="153">
        <v>57.602252519264965</v>
      </c>
      <c r="U19" s="152">
        <v>4730</v>
      </c>
      <c r="V19" s="154">
        <v>70.09484291641968</v>
      </c>
      <c r="W19" s="151">
        <v>5375</v>
      </c>
      <c r="X19" s="152">
        <v>3112</v>
      </c>
      <c r="Y19" s="153">
        <v>57.897674418604652</v>
      </c>
      <c r="Z19" s="152">
        <v>3802</v>
      </c>
      <c r="AA19" s="154">
        <v>70.734883720930227</v>
      </c>
      <c r="AB19" s="151">
        <v>1373</v>
      </c>
      <c r="AC19" s="152">
        <v>775</v>
      </c>
      <c r="AD19" s="153">
        <v>56.445739257101238</v>
      </c>
      <c r="AE19" s="152">
        <v>928</v>
      </c>
      <c r="AF19" s="154">
        <v>67.589220684632195</v>
      </c>
      <c r="AG19" s="151">
        <v>9521</v>
      </c>
      <c r="AH19" s="152">
        <v>2577</v>
      </c>
      <c r="AI19" s="153">
        <v>27.066484612960824</v>
      </c>
      <c r="AJ19" s="152">
        <v>1964</v>
      </c>
      <c r="AK19" s="154">
        <v>20.628085285159123</v>
      </c>
      <c r="AL19" s="151">
        <v>6607</v>
      </c>
      <c r="AM19" s="152">
        <v>1717</v>
      </c>
      <c r="AN19" s="153">
        <v>25.987588920841532</v>
      </c>
      <c r="AO19" s="152">
        <v>1282</v>
      </c>
      <c r="AP19" s="154">
        <v>19.403662781897989</v>
      </c>
      <c r="AQ19" s="151">
        <v>2914</v>
      </c>
      <c r="AR19" s="152">
        <v>860</v>
      </c>
      <c r="AS19" s="153">
        <v>29.512697323266984</v>
      </c>
      <c r="AT19" s="152">
        <v>682</v>
      </c>
      <c r="AU19" s="154">
        <v>23.404255319148938</v>
      </c>
    </row>
    <row r="20" spans="1:47" ht="15" customHeight="1" x14ac:dyDescent="0.2">
      <c r="A20" s="323" t="s">
        <v>137</v>
      </c>
      <c r="B20" s="388"/>
      <c r="C20" s="152">
        <v>689</v>
      </c>
      <c r="D20" s="152">
        <v>488</v>
      </c>
      <c r="E20" s="153">
        <v>70.827285921625545</v>
      </c>
      <c r="F20" s="152">
        <v>511</v>
      </c>
      <c r="G20" s="154">
        <v>74.165457184325106</v>
      </c>
      <c r="H20" s="151">
        <v>545</v>
      </c>
      <c r="I20" s="152">
        <v>392</v>
      </c>
      <c r="J20" s="153">
        <v>71.926605504587158</v>
      </c>
      <c r="K20" s="152">
        <v>416</v>
      </c>
      <c r="L20" s="154">
        <v>76.330275229357795</v>
      </c>
      <c r="M20" s="151">
        <v>144</v>
      </c>
      <c r="N20" s="152">
        <v>96</v>
      </c>
      <c r="O20" s="153">
        <v>66.666666666666657</v>
      </c>
      <c r="P20" s="152">
        <v>95</v>
      </c>
      <c r="Q20" s="154">
        <v>65.972222222222214</v>
      </c>
      <c r="R20" s="151">
        <v>531</v>
      </c>
      <c r="S20" s="152">
        <v>397</v>
      </c>
      <c r="T20" s="153">
        <v>74.764595103578159</v>
      </c>
      <c r="U20" s="152">
        <v>437</v>
      </c>
      <c r="V20" s="154">
        <v>82.297551789077218</v>
      </c>
      <c r="W20" s="151">
        <v>461</v>
      </c>
      <c r="X20" s="152">
        <v>344</v>
      </c>
      <c r="Y20" s="153">
        <v>74.620390455531449</v>
      </c>
      <c r="Z20" s="152">
        <v>378</v>
      </c>
      <c r="AA20" s="154">
        <v>81.995661605206067</v>
      </c>
      <c r="AB20" s="151">
        <v>70</v>
      </c>
      <c r="AC20" s="152">
        <v>53</v>
      </c>
      <c r="AD20" s="153">
        <v>75.714285714285708</v>
      </c>
      <c r="AE20" s="152">
        <v>59</v>
      </c>
      <c r="AF20" s="154">
        <v>84.285714285714292</v>
      </c>
      <c r="AG20" s="151">
        <v>158</v>
      </c>
      <c r="AH20" s="152">
        <v>91</v>
      </c>
      <c r="AI20" s="153">
        <v>57.594936708860757</v>
      </c>
      <c r="AJ20" s="152">
        <v>74</v>
      </c>
      <c r="AK20" s="154">
        <v>46.835443037974684</v>
      </c>
      <c r="AL20" s="151">
        <v>84</v>
      </c>
      <c r="AM20" s="152">
        <v>48</v>
      </c>
      <c r="AN20" s="153">
        <v>57.142857142857139</v>
      </c>
      <c r="AO20" s="152">
        <v>38</v>
      </c>
      <c r="AP20" s="154">
        <v>45.238095238095241</v>
      </c>
      <c r="AQ20" s="151">
        <v>74</v>
      </c>
      <c r="AR20" s="152">
        <v>43</v>
      </c>
      <c r="AS20" s="153">
        <v>58.108108108108105</v>
      </c>
      <c r="AT20" s="152">
        <v>36</v>
      </c>
      <c r="AU20" s="154">
        <v>48.648648648648653</v>
      </c>
    </row>
    <row r="21" spans="1:47" ht="15" customHeight="1" x14ac:dyDescent="0.2">
      <c r="A21" s="323" t="s">
        <v>138</v>
      </c>
      <c r="B21" s="388"/>
      <c r="C21" s="152">
        <v>157</v>
      </c>
      <c r="D21" s="152">
        <v>154</v>
      </c>
      <c r="E21" s="153">
        <v>98.089171974522287</v>
      </c>
      <c r="F21" s="152">
        <v>151</v>
      </c>
      <c r="G21" s="154">
        <v>96.178343949044589</v>
      </c>
      <c r="H21" s="151">
        <v>76</v>
      </c>
      <c r="I21" s="152">
        <v>76</v>
      </c>
      <c r="J21" s="153">
        <v>100</v>
      </c>
      <c r="K21" s="152">
        <v>75</v>
      </c>
      <c r="L21" s="154">
        <v>98.68421052631578</v>
      </c>
      <c r="M21" s="151">
        <v>81</v>
      </c>
      <c r="N21" s="152">
        <v>78</v>
      </c>
      <c r="O21" s="153">
        <v>96.296296296296291</v>
      </c>
      <c r="P21" s="152">
        <v>76</v>
      </c>
      <c r="Q21" s="154">
        <v>93.827160493827151</v>
      </c>
      <c r="R21" s="151">
        <v>153</v>
      </c>
      <c r="S21" s="152">
        <v>150</v>
      </c>
      <c r="T21" s="153">
        <v>98.039215686274503</v>
      </c>
      <c r="U21" s="152">
        <v>147</v>
      </c>
      <c r="V21" s="154">
        <v>96.078431372549019</v>
      </c>
      <c r="W21" s="151">
        <v>76</v>
      </c>
      <c r="X21" s="152">
        <v>76</v>
      </c>
      <c r="Y21" s="153">
        <v>100</v>
      </c>
      <c r="Z21" s="152">
        <v>75</v>
      </c>
      <c r="AA21" s="154">
        <v>98.68421052631578</v>
      </c>
      <c r="AB21" s="151">
        <v>77</v>
      </c>
      <c r="AC21" s="152">
        <v>74</v>
      </c>
      <c r="AD21" s="153">
        <v>96.103896103896105</v>
      </c>
      <c r="AE21" s="152">
        <v>72</v>
      </c>
      <c r="AF21" s="154">
        <v>93.506493506493499</v>
      </c>
      <c r="AG21" s="151">
        <v>4</v>
      </c>
      <c r="AH21" s="152">
        <v>4</v>
      </c>
      <c r="AI21" s="153" t="s">
        <v>238</v>
      </c>
      <c r="AJ21" s="152">
        <v>4</v>
      </c>
      <c r="AK21" s="154" t="s">
        <v>238</v>
      </c>
      <c r="AL21" s="151">
        <v>0</v>
      </c>
      <c r="AM21" s="152">
        <v>0</v>
      </c>
      <c r="AN21" s="153" t="s">
        <v>238</v>
      </c>
      <c r="AO21" s="152">
        <v>0</v>
      </c>
      <c r="AP21" s="154" t="s">
        <v>238</v>
      </c>
      <c r="AQ21" s="151">
        <v>4</v>
      </c>
      <c r="AR21" s="152">
        <v>4</v>
      </c>
      <c r="AS21" s="153" t="s">
        <v>238</v>
      </c>
      <c r="AT21" s="152">
        <v>4</v>
      </c>
      <c r="AU21" s="154" t="s">
        <v>238</v>
      </c>
    </row>
    <row r="22" spans="1:47" ht="15" customHeight="1" x14ac:dyDescent="0.2">
      <c r="A22" s="322" t="s">
        <v>64</v>
      </c>
      <c r="B22" s="387"/>
      <c r="C22" s="148">
        <v>5972</v>
      </c>
      <c r="D22" s="148">
        <v>3990</v>
      </c>
      <c r="E22" s="149">
        <v>66.811788345612854</v>
      </c>
      <c r="F22" s="148">
        <v>4637</v>
      </c>
      <c r="G22" s="150">
        <v>77.645679839249837</v>
      </c>
      <c r="H22" s="147">
        <v>5872</v>
      </c>
      <c r="I22" s="148">
        <v>3921</v>
      </c>
      <c r="J22" s="149">
        <v>66.774523160762939</v>
      </c>
      <c r="K22" s="148">
        <v>4573</v>
      </c>
      <c r="L22" s="150">
        <v>77.878065395095362</v>
      </c>
      <c r="M22" s="147">
        <v>100</v>
      </c>
      <c r="N22" s="148">
        <v>69</v>
      </c>
      <c r="O22" s="149">
        <v>69</v>
      </c>
      <c r="P22" s="148">
        <v>64</v>
      </c>
      <c r="Q22" s="150">
        <v>64</v>
      </c>
      <c r="R22" s="147">
        <v>5353</v>
      </c>
      <c r="S22" s="148">
        <v>3610</v>
      </c>
      <c r="T22" s="149">
        <v>67.438819353633477</v>
      </c>
      <c r="U22" s="148">
        <v>4363</v>
      </c>
      <c r="V22" s="150">
        <v>81.505697739585287</v>
      </c>
      <c r="W22" s="147">
        <v>5293</v>
      </c>
      <c r="X22" s="148">
        <v>3565</v>
      </c>
      <c r="Y22" s="149">
        <v>67.353107878329865</v>
      </c>
      <c r="Z22" s="148">
        <v>4315</v>
      </c>
      <c r="AA22" s="150">
        <v>81.522765917249203</v>
      </c>
      <c r="AB22" s="147">
        <v>60</v>
      </c>
      <c r="AC22" s="148">
        <v>45</v>
      </c>
      <c r="AD22" s="149">
        <v>75</v>
      </c>
      <c r="AE22" s="148">
        <v>48</v>
      </c>
      <c r="AF22" s="150">
        <v>80</v>
      </c>
      <c r="AG22" s="147">
        <v>619</v>
      </c>
      <c r="AH22" s="148">
        <v>380</v>
      </c>
      <c r="AI22" s="149">
        <v>61.389337641357024</v>
      </c>
      <c r="AJ22" s="148">
        <v>274</v>
      </c>
      <c r="AK22" s="150">
        <v>44.264943457189013</v>
      </c>
      <c r="AL22" s="147">
        <v>579</v>
      </c>
      <c r="AM22" s="148">
        <v>356</v>
      </c>
      <c r="AN22" s="149">
        <v>61.4853195164076</v>
      </c>
      <c r="AO22" s="148">
        <v>258</v>
      </c>
      <c r="AP22" s="150">
        <v>44.559585492227974</v>
      </c>
      <c r="AQ22" s="147">
        <v>40</v>
      </c>
      <c r="AR22" s="148">
        <v>24</v>
      </c>
      <c r="AS22" s="149">
        <v>60</v>
      </c>
      <c r="AT22" s="148">
        <v>16</v>
      </c>
      <c r="AU22" s="150">
        <v>40</v>
      </c>
    </row>
    <row r="23" spans="1:47" ht="15" customHeight="1" x14ac:dyDescent="0.2">
      <c r="A23" s="323" t="s">
        <v>49</v>
      </c>
      <c r="B23" s="388"/>
      <c r="C23" s="152">
        <v>1940</v>
      </c>
      <c r="D23" s="152">
        <v>1020</v>
      </c>
      <c r="E23" s="153">
        <v>52.577319587628871</v>
      </c>
      <c r="F23" s="152">
        <v>1465</v>
      </c>
      <c r="G23" s="154">
        <v>75.515463917525778</v>
      </c>
      <c r="H23" s="151">
        <v>1931</v>
      </c>
      <c r="I23" s="152">
        <v>1016</v>
      </c>
      <c r="J23" s="153">
        <v>52.615225271879851</v>
      </c>
      <c r="K23" s="152">
        <v>1458</v>
      </c>
      <c r="L23" s="154">
        <v>75.504919730709474</v>
      </c>
      <c r="M23" s="151">
        <v>9</v>
      </c>
      <c r="N23" s="152">
        <v>4</v>
      </c>
      <c r="O23" s="153" t="s">
        <v>238</v>
      </c>
      <c r="P23" s="152">
        <v>7</v>
      </c>
      <c r="Q23" s="154" t="s">
        <v>238</v>
      </c>
      <c r="R23" s="151">
        <v>1940</v>
      </c>
      <c r="S23" s="152">
        <v>1020</v>
      </c>
      <c r="T23" s="153">
        <v>52.577319587628871</v>
      </c>
      <c r="U23" s="152">
        <v>1465</v>
      </c>
      <c r="V23" s="154">
        <v>75.515463917525778</v>
      </c>
      <c r="W23" s="151">
        <v>1931</v>
      </c>
      <c r="X23" s="152">
        <v>1016</v>
      </c>
      <c r="Y23" s="153">
        <v>52.615225271879851</v>
      </c>
      <c r="Z23" s="152">
        <v>1458</v>
      </c>
      <c r="AA23" s="154">
        <v>75.504919730709474</v>
      </c>
      <c r="AB23" s="151">
        <v>9</v>
      </c>
      <c r="AC23" s="152">
        <v>4</v>
      </c>
      <c r="AD23" s="153" t="s">
        <v>238</v>
      </c>
      <c r="AE23" s="152">
        <v>7</v>
      </c>
      <c r="AF23" s="154" t="s">
        <v>238</v>
      </c>
      <c r="AG23" s="151">
        <v>0</v>
      </c>
      <c r="AH23" s="152">
        <v>0</v>
      </c>
      <c r="AI23" s="153" t="s">
        <v>238</v>
      </c>
      <c r="AJ23" s="152">
        <v>0</v>
      </c>
      <c r="AK23" s="154" t="s">
        <v>238</v>
      </c>
      <c r="AL23" s="151">
        <v>0</v>
      </c>
      <c r="AM23" s="152">
        <v>0</v>
      </c>
      <c r="AN23" s="153" t="s">
        <v>238</v>
      </c>
      <c r="AO23" s="152">
        <v>0</v>
      </c>
      <c r="AP23" s="154" t="s">
        <v>238</v>
      </c>
      <c r="AQ23" s="151">
        <v>0</v>
      </c>
      <c r="AR23" s="152">
        <v>0</v>
      </c>
      <c r="AS23" s="153" t="s">
        <v>238</v>
      </c>
      <c r="AT23" s="152">
        <v>0</v>
      </c>
      <c r="AU23" s="154" t="s">
        <v>238</v>
      </c>
    </row>
    <row r="24" spans="1:47" ht="15" customHeight="1" x14ac:dyDescent="0.2">
      <c r="A24" s="323" t="s">
        <v>38</v>
      </c>
      <c r="B24" s="388"/>
      <c r="C24" s="152">
        <v>407</v>
      </c>
      <c r="D24" s="152">
        <v>275</v>
      </c>
      <c r="E24" s="153">
        <v>67.567567567567565</v>
      </c>
      <c r="F24" s="152">
        <v>302</v>
      </c>
      <c r="G24" s="154">
        <v>74.201474201474198</v>
      </c>
      <c r="H24" s="151">
        <v>403</v>
      </c>
      <c r="I24" s="152">
        <v>271</v>
      </c>
      <c r="J24" s="153">
        <v>67.245657568238215</v>
      </c>
      <c r="K24" s="152" t="s">
        <v>437</v>
      </c>
      <c r="L24" s="154" t="s">
        <v>437</v>
      </c>
      <c r="M24" s="151">
        <v>4</v>
      </c>
      <c r="N24" s="152">
        <v>4</v>
      </c>
      <c r="O24" s="153" t="s">
        <v>238</v>
      </c>
      <c r="P24" s="152" t="s">
        <v>437</v>
      </c>
      <c r="Q24" s="154" t="s">
        <v>238</v>
      </c>
      <c r="R24" s="151">
        <v>317</v>
      </c>
      <c r="S24" s="152">
        <v>226</v>
      </c>
      <c r="T24" s="153">
        <v>71.293375394321771</v>
      </c>
      <c r="U24" s="152">
        <v>279</v>
      </c>
      <c r="V24" s="154">
        <v>88.012618296529965</v>
      </c>
      <c r="W24" s="151">
        <v>317</v>
      </c>
      <c r="X24" s="152">
        <v>226</v>
      </c>
      <c r="Y24" s="153">
        <v>71.293375394321771</v>
      </c>
      <c r="Z24" s="152">
        <v>279</v>
      </c>
      <c r="AA24" s="154">
        <v>88.012618296529965</v>
      </c>
      <c r="AB24" s="151">
        <v>0</v>
      </c>
      <c r="AC24" s="152">
        <v>0</v>
      </c>
      <c r="AD24" s="153" t="s">
        <v>238</v>
      </c>
      <c r="AE24" s="152">
        <v>0</v>
      </c>
      <c r="AF24" s="154" t="s">
        <v>238</v>
      </c>
      <c r="AG24" s="151">
        <v>90</v>
      </c>
      <c r="AH24" s="152">
        <v>49</v>
      </c>
      <c r="AI24" s="153">
        <v>54.444444444444443</v>
      </c>
      <c r="AJ24" s="152">
        <v>23</v>
      </c>
      <c r="AK24" s="154">
        <v>25.555555555555554</v>
      </c>
      <c r="AL24" s="151">
        <v>86</v>
      </c>
      <c r="AM24" s="152">
        <v>45</v>
      </c>
      <c r="AN24" s="153">
        <v>52.325581395348841</v>
      </c>
      <c r="AO24" s="152" t="s">
        <v>437</v>
      </c>
      <c r="AP24" s="154" t="s">
        <v>437</v>
      </c>
      <c r="AQ24" s="151">
        <v>4</v>
      </c>
      <c r="AR24" s="152">
        <v>4</v>
      </c>
      <c r="AS24" s="153" t="s">
        <v>238</v>
      </c>
      <c r="AT24" s="152" t="s">
        <v>437</v>
      </c>
      <c r="AU24" s="154" t="s">
        <v>238</v>
      </c>
    </row>
    <row r="25" spans="1:47" ht="15" customHeight="1" x14ac:dyDescent="0.2">
      <c r="A25" s="323" t="s">
        <v>39</v>
      </c>
      <c r="B25" s="389" t="s">
        <v>315</v>
      </c>
      <c r="C25" s="152">
        <v>0</v>
      </c>
      <c r="D25" s="152">
        <v>0</v>
      </c>
      <c r="E25" s="153" t="s">
        <v>238</v>
      </c>
      <c r="F25" s="152">
        <v>0</v>
      </c>
      <c r="G25" s="154" t="s">
        <v>238</v>
      </c>
      <c r="H25" s="151">
        <v>0</v>
      </c>
      <c r="I25" s="152">
        <v>0</v>
      </c>
      <c r="J25" s="153" t="s">
        <v>238</v>
      </c>
      <c r="K25" s="152">
        <v>0</v>
      </c>
      <c r="L25" s="154" t="s">
        <v>238</v>
      </c>
      <c r="M25" s="151">
        <v>0</v>
      </c>
      <c r="N25" s="152">
        <v>0</v>
      </c>
      <c r="O25" s="153" t="s">
        <v>238</v>
      </c>
      <c r="P25" s="152">
        <v>0</v>
      </c>
      <c r="Q25" s="154" t="s">
        <v>238</v>
      </c>
      <c r="R25" s="151">
        <v>0</v>
      </c>
      <c r="S25" s="152">
        <v>0</v>
      </c>
      <c r="T25" s="153" t="s">
        <v>238</v>
      </c>
      <c r="U25" s="152">
        <v>0</v>
      </c>
      <c r="V25" s="154" t="s">
        <v>238</v>
      </c>
      <c r="W25" s="151">
        <v>0</v>
      </c>
      <c r="X25" s="152">
        <v>0</v>
      </c>
      <c r="Y25" s="153" t="s">
        <v>238</v>
      </c>
      <c r="Z25" s="152">
        <v>0</v>
      </c>
      <c r="AA25" s="154" t="s">
        <v>238</v>
      </c>
      <c r="AB25" s="151">
        <v>0</v>
      </c>
      <c r="AC25" s="152">
        <v>0</v>
      </c>
      <c r="AD25" s="153" t="s">
        <v>238</v>
      </c>
      <c r="AE25" s="152">
        <v>0</v>
      </c>
      <c r="AF25" s="154" t="s">
        <v>238</v>
      </c>
      <c r="AG25" s="151">
        <v>0</v>
      </c>
      <c r="AH25" s="152">
        <v>0</v>
      </c>
      <c r="AI25" s="153" t="s">
        <v>238</v>
      </c>
      <c r="AJ25" s="152">
        <v>0</v>
      </c>
      <c r="AK25" s="154" t="s">
        <v>238</v>
      </c>
      <c r="AL25" s="151">
        <v>0</v>
      </c>
      <c r="AM25" s="152">
        <v>0</v>
      </c>
      <c r="AN25" s="153" t="s">
        <v>238</v>
      </c>
      <c r="AO25" s="152">
        <v>0</v>
      </c>
      <c r="AP25" s="154" t="s">
        <v>238</v>
      </c>
      <c r="AQ25" s="151">
        <v>0</v>
      </c>
      <c r="AR25" s="152">
        <v>0</v>
      </c>
      <c r="AS25" s="153" t="s">
        <v>238</v>
      </c>
      <c r="AT25" s="152">
        <v>0</v>
      </c>
      <c r="AU25" s="154" t="s">
        <v>238</v>
      </c>
    </row>
    <row r="26" spans="1:47" ht="15" customHeight="1" x14ac:dyDescent="0.2">
      <c r="A26" s="323" t="s">
        <v>40</v>
      </c>
      <c r="B26" s="388"/>
      <c r="C26" s="152">
        <v>629</v>
      </c>
      <c r="D26" s="152">
        <v>381</v>
      </c>
      <c r="E26" s="153">
        <v>60.57233704292527</v>
      </c>
      <c r="F26" s="152">
        <v>378</v>
      </c>
      <c r="G26" s="154">
        <v>60.095389507154216</v>
      </c>
      <c r="H26" s="151">
        <v>609</v>
      </c>
      <c r="I26" s="152">
        <v>374</v>
      </c>
      <c r="J26" s="153">
        <v>61.412151067323485</v>
      </c>
      <c r="K26" s="152">
        <v>373</v>
      </c>
      <c r="L26" s="154">
        <v>61.247947454844009</v>
      </c>
      <c r="M26" s="151">
        <v>20</v>
      </c>
      <c r="N26" s="152">
        <v>7</v>
      </c>
      <c r="O26" s="153">
        <v>35</v>
      </c>
      <c r="P26" s="152">
        <v>5</v>
      </c>
      <c r="Q26" s="154">
        <v>25</v>
      </c>
      <c r="R26" s="151">
        <v>418</v>
      </c>
      <c r="S26" s="152">
        <v>266</v>
      </c>
      <c r="T26" s="153">
        <v>63.636363636363633</v>
      </c>
      <c r="U26" s="152">
        <v>293</v>
      </c>
      <c r="V26" s="154">
        <v>70.095693779904309</v>
      </c>
      <c r="W26" s="151">
        <v>414</v>
      </c>
      <c r="X26" s="152" t="s">
        <v>437</v>
      </c>
      <c r="Y26" s="153" t="s">
        <v>437</v>
      </c>
      <c r="Z26" s="152" t="s">
        <v>437</v>
      </c>
      <c r="AA26" s="154" t="s">
        <v>437</v>
      </c>
      <c r="AB26" s="151">
        <v>4</v>
      </c>
      <c r="AC26" s="152" t="s">
        <v>437</v>
      </c>
      <c r="AD26" s="153" t="s">
        <v>238</v>
      </c>
      <c r="AE26" s="152" t="s">
        <v>437</v>
      </c>
      <c r="AF26" s="154" t="s">
        <v>238</v>
      </c>
      <c r="AG26" s="151">
        <v>211</v>
      </c>
      <c r="AH26" s="152">
        <v>115</v>
      </c>
      <c r="AI26" s="153">
        <v>54.502369668246445</v>
      </c>
      <c r="AJ26" s="152">
        <v>85</v>
      </c>
      <c r="AK26" s="154">
        <v>40.284360189573462</v>
      </c>
      <c r="AL26" s="151">
        <v>195</v>
      </c>
      <c r="AM26" s="152" t="s">
        <v>437</v>
      </c>
      <c r="AN26" s="153" t="s">
        <v>437</v>
      </c>
      <c r="AO26" s="152" t="s">
        <v>437</v>
      </c>
      <c r="AP26" s="154" t="s">
        <v>437</v>
      </c>
      <c r="AQ26" s="151">
        <v>16</v>
      </c>
      <c r="AR26" s="152" t="s">
        <v>437</v>
      </c>
      <c r="AS26" s="153" t="s">
        <v>238</v>
      </c>
      <c r="AT26" s="152" t="s">
        <v>437</v>
      </c>
      <c r="AU26" s="154" t="s">
        <v>238</v>
      </c>
    </row>
    <row r="27" spans="1:47" ht="15" customHeight="1" x14ac:dyDescent="0.2">
      <c r="A27" s="323" t="s">
        <v>312</v>
      </c>
      <c r="B27" s="389" t="s">
        <v>159</v>
      </c>
      <c r="C27" s="152">
        <v>950</v>
      </c>
      <c r="D27" s="152">
        <v>764</v>
      </c>
      <c r="E27" s="153">
        <v>80.421052631578945</v>
      </c>
      <c r="F27" s="152">
        <v>812</v>
      </c>
      <c r="G27" s="154">
        <v>85.473684210526315</v>
      </c>
      <c r="H27" s="151">
        <v>940</v>
      </c>
      <c r="I27" s="152">
        <v>758</v>
      </c>
      <c r="J27" s="153">
        <v>80.638297872340431</v>
      </c>
      <c r="K27" s="152">
        <v>806</v>
      </c>
      <c r="L27" s="154">
        <v>85.744680851063819</v>
      </c>
      <c r="M27" s="151">
        <v>10</v>
      </c>
      <c r="N27" s="152">
        <v>6</v>
      </c>
      <c r="O27" s="153" t="s">
        <v>238</v>
      </c>
      <c r="P27" s="152">
        <v>6</v>
      </c>
      <c r="Q27" s="154" t="s">
        <v>238</v>
      </c>
      <c r="R27" s="151">
        <v>868</v>
      </c>
      <c r="S27" s="152">
        <v>704</v>
      </c>
      <c r="T27" s="153">
        <v>81.105990783410135</v>
      </c>
      <c r="U27" s="152">
        <v>772</v>
      </c>
      <c r="V27" s="154">
        <v>88.940092165898619</v>
      </c>
      <c r="W27" s="151">
        <v>862</v>
      </c>
      <c r="X27" s="152" t="s">
        <v>437</v>
      </c>
      <c r="Y27" s="153" t="s">
        <v>437</v>
      </c>
      <c r="Z27" s="152" t="s">
        <v>437</v>
      </c>
      <c r="AA27" s="154" t="s">
        <v>437</v>
      </c>
      <c r="AB27" s="151">
        <v>6</v>
      </c>
      <c r="AC27" s="152" t="s">
        <v>437</v>
      </c>
      <c r="AD27" s="153" t="s">
        <v>238</v>
      </c>
      <c r="AE27" s="152" t="s">
        <v>437</v>
      </c>
      <c r="AF27" s="154" t="s">
        <v>238</v>
      </c>
      <c r="AG27" s="151">
        <v>82</v>
      </c>
      <c r="AH27" s="152">
        <v>60</v>
      </c>
      <c r="AI27" s="153">
        <v>73.170731707317074</v>
      </c>
      <c r="AJ27" s="152">
        <v>40</v>
      </c>
      <c r="AK27" s="154">
        <v>48.780487804878049</v>
      </c>
      <c r="AL27" s="151">
        <v>78</v>
      </c>
      <c r="AM27" s="152" t="s">
        <v>437</v>
      </c>
      <c r="AN27" s="153" t="s">
        <v>437</v>
      </c>
      <c r="AO27" s="152" t="s">
        <v>437</v>
      </c>
      <c r="AP27" s="154" t="s">
        <v>437</v>
      </c>
      <c r="AQ27" s="151">
        <v>4</v>
      </c>
      <c r="AR27" s="152" t="s">
        <v>437</v>
      </c>
      <c r="AS27" s="153" t="s">
        <v>238</v>
      </c>
      <c r="AT27" s="152" t="s">
        <v>437</v>
      </c>
      <c r="AU27" s="154" t="s">
        <v>238</v>
      </c>
    </row>
    <row r="28" spans="1:47" ht="15" customHeight="1" x14ac:dyDescent="0.2">
      <c r="A28" s="323" t="s">
        <v>313</v>
      </c>
      <c r="B28" s="389" t="s">
        <v>159</v>
      </c>
      <c r="C28" s="152">
        <v>33</v>
      </c>
      <c r="D28" s="152">
        <v>24</v>
      </c>
      <c r="E28" s="153">
        <v>72.727272727272734</v>
      </c>
      <c r="F28" s="152">
        <v>27</v>
      </c>
      <c r="G28" s="154">
        <v>81.818181818181827</v>
      </c>
      <c r="H28" s="151">
        <v>33</v>
      </c>
      <c r="I28" s="152">
        <v>24</v>
      </c>
      <c r="J28" s="153">
        <v>72.727272727272734</v>
      </c>
      <c r="K28" s="152">
        <v>27</v>
      </c>
      <c r="L28" s="154">
        <v>81.818181818181827</v>
      </c>
      <c r="M28" s="151">
        <v>0</v>
      </c>
      <c r="N28" s="152">
        <v>0</v>
      </c>
      <c r="O28" s="153" t="s">
        <v>238</v>
      </c>
      <c r="P28" s="152">
        <v>0</v>
      </c>
      <c r="Q28" s="154" t="s">
        <v>238</v>
      </c>
      <c r="R28" s="151" t="s">
        <v>437</v>
      </c>
      <c r="S28" s="152" t="s">
        <v>437</v>
      </c>
      <c r="T28" s="153">
        <v>72.41379310344827</v>
      </c>
      <c r="U28" s="152" t="s">
        <v>437</v>
      </c>
      <c r="V28" s="154">
        <v>86.206896551724128</v>
      </c>
      <c r="W28" s="151" t="s">
        <v>437</v>
      </c>
      <c r="X28" s="152" t="s">
        <v>437</v>
      </c>
      <c r="Y28" s="153">
        <v>72.41379310344827</v>
      </c>
      <c r="Z28" s="152" t="s">
        <v>437</v>
      </c>
      <c r="AA28" s="154">
        <v>86.206896551724128</v>
      </c>
      <c r="AB28" s="151">
        <v>0</v>
      </c>
      <c r="AC28" s="152">
        <v>0</v>
      </c>
      <c r="AD28" s="153" t="s">
        <v>238</v>
      </c>
      <c r="AE28" s="152">
        <v>0</v>
      </c>
      <c r="AF28" s="154" t="s">
        <v>238</v>
      </c>
      <c r="AG28" s="151" t="s">
        <v>437</v>
      </c>
      <c r="AH28" s="152" t="s">
        <v>437</v>
      </c>
      <c r="AI28" s="153" t="s">
        <v>238</v>
      </c>
      <c r="AJ28" s="152" t="s">
        <v>437</v>
      </c>
      <c r="AK28" s="154" t="s">
        <v>238</v>
      </c>
      <c r="AL28" s="151" t="s">
        <v>437</v>
      </c>
      <c r="AM28" s="152" t="s">
        <v>437</v>
      </c>
      <c r="AN28" s="153" t="s">
        <v>238</v>
      </c>
      <c r="AO28" s="152" t="s">
        <v>437</v>
      </c>
      <c r="AP28" s="154" t="s">
        <v>238</v>
      </c>
      <c r="AQ28" s="151">
        <v>0</v>
      </c>
      <c r="AR28" s="152">
        <v>0</v>
      </c>
      <c r="AS28" s="153" t="s">
        <v>238</v>
      </c>
      <c r="AT28" s="152">
        <v>0</v>
      </c>
      <c r="AU28" s="154" t="s">
        <v>238</v>
      </c>
    </row>
    <row r="29" spans="1:47" ht="15" customHeight="1" x14ac:dyDescent="0.2">
      <c r="A29" s="323" t="s">
        <v>314</v>
      </c>
      <c r="B29" s="389" t="s">
        <v>159</v>
      </c>
      <c r="C29" s="152">
        <v>18</v>
      </c>
      <c r="D29" s="152">
        <v>9</v>
      </c>
      <c r="E29" s="153" t="s">
        <v>238</v>
      </c>
      <c r="F29" s="152">
        <v>7</v>
      </c>
      <c r="G29" s="154" t="s">
        <v>238</v>
      </c>
      <c r="H29" s="151">
        <v>18</v>
      </c>
      <c r="I29" s="152">
        <v>9</v>
      </c>
      <c r="J29" s="153" t="s">
        <v>238</v>
      </c>
      <c r="K29" s="152">
        <v>7</v>
      </c>
      <c r="L29" s="154" t="s">
        <v>238</v>
      </c>
      <c r="M29" s="151">
        <v>0</v>
      </c>
      <c r="N29" s="152">
        <v>0</v>
      </c>
      <c r="O29" s="153" t="s">
        <v>238</v>
      </c>
      <c r="P29" s="152">
        <v>0</v>
      </c>
      <c r="Q29" s="154" t="s">
        <v>238</v>
      </c>
      <c r="R29" s="151">
        <v>6</v>
      </c>
      <c r="S29" s="152">
        <v>4</v>
      </c>
      <c r="T29" s="153" t="s">
        <v>238</v>
      </c>
      <c r="U29" s="152" t="s">
        <v>437</v>
      </c>
      <c r="V29" s="154" t="s">
        <v>238</v>
      </c>
      <c r="W29" s="151">
        <v>6</v>
      </c>
      <c r="X29" s="152">
        <v>4</v>
      </c>
      <c r="Y29" s="153" t="s">
        <v>238</v>
      </c>
      <c r="Z29" s="152" t="s">
        <v>437</v>
      </c>
      <c r="AA29" s="154" t="s">
        <v>238</v>
      </c>
      <c r="AB29" s="151">
        <v>0</v>
      </c>
      <c r="AC29" s="152">
        <v>0</v>
      </c>
      <c r="AD29" s="153" t="s">
        <v>238</v>
      </c>
      <c r="AE29" s="152">
        <v>0</v>
      </c>
      <c r="AF29" s="154" t="s">
        <v>238</v>
      </c>
      <c r="AG29" s="151">
        <v>12</v>
      </c>
      <c r="AH29" s="152">
        <v>5</v>
      </c>
      <c r="AI29" s="153" t="s">
        <v>238</v>
      </c>
      <c r="AJ29" s="152" t="s">
        <v>437</v>
      </c>
      <c r="AK29" s="154" t="s">
        <v>238</v>
      </c>
      <c r="AL29" s="151">
        <v>12</v>
      </c>
      <c r="AM29" s="152">
        <v>5</v>
      </c>
      <c r="AN29" s="153" t="s">
        <v>238</v>
      </c>
      <c r="AO29" s="152" t="s">
        <v>437</v>
      </c>
      <c r="AP29" s="154" t="s">
        <v>238</v>
      </c>
      <c r="AQ29" s="151">
        <v>0</v>
      </c>
      <c r="AR29" s="152">
        <v>0</v>
      </c>
      <c r="AS29" s="153" t="s">
        <v>238</v>
      </c>
      <c r="AT29" s="152">
        <v>0</v>
      </c>
      <c r="AU29" s="154" t="s">
        <v>238</v>
      </c>
    </row>
    <row r="30" spans="1:47" ht="15" customHeight="1" x14ac:dyDescent="0.2">
      <c r="A30" s="323" t="s">
        <v>139</v>
      </c>
      <c r="B30" s="388"/>
      <c r="C30" s="152">
        <v>1893</v>
      </c>
      <c r="D30" s="152">
        <v>1423</v>
      </c>
      <c r="E30" s="153">
        <v>75.171685155837295</v>
      </c>
      <c r="F30" s="152">
        <v>1551</v>
      </c>
      <c r="G30" s="154">
        <v>81.933438985736927</v>
      </c>
      <c r="H30" s="151">
        <v>1839</v>
      </c>
      <c r="I30" s="152">
        <v>1378</v>
      </c>
      <c r="J30" s="153">
        <v>74.932028276237077</v>
      </c>
      <c r="K30" s="152">
        <v>1509</v>
      </c>
      <c r="L30" s="154">
        <v>82.055464926590531</v>
      </c>
      <c r="M30" s="151">
        <v>54</v>
      </c>
      <c r="N30" s="152">
        <v>45</v>
      </c>
      <c r="O30" s="153">
        <v>83.333333333333343</v>
      </c>
      <c r="P30" s="152">
        <v>42</v>
      </c>
      <c r="Q30" s="154">
        <v>77.777777777777786</v>
      </c>
      <c r="R30" s="151">
        <v>1675</v>
      </c>
      <c r="S30" s="152">
        <v>1277</v>
      </c>
      <c r="T30" s="153">
        <v>76.238805970149244</v>
      </c>
      <c r="U30" s="152">
        <v>1430</v>
      </c>
      <c r="V30" s="154">
        <v>85.373134328358219</v>
      </c>
      <c r="W30" s="151">
        <v>1637</v>
      </c>
      <c r="X30" s="152">
        <v>1245</v>
      </c>
      <c r="Y30" s="153">
        <v>76.053756872327426</v>
      </c>
      <c r="Z30" s="152">
        <v>1399</v>
      </c>
      <c r="AA30" s="154">
        <v>85.461209529627368</v>
      </c>
      <c r="AB30" s="151">
        <v>38</v>
      </c>
      <c r="AC30" s="152">
        <v>32</v>
      </c>
      <c r="AD30" s="153">
        <v>84.210526315789465</v>
      </c>
      <c r="AE30" s="152">
        <v>31</v>
      </c>
      <c r="AF30" s="154">
        <v>81.578947368421055</v>
      </c>
      <c r="AG30" s="151">
        <v>218</v>
      </c>
      <c r="AH30" s="152">
        <v>146</v>
      </c>
      <c r="AI30" s="153">
        <v>66.972477064220186</v>
      </c>
      <c r="AJ30" s="152">
        <v>121</v>
      </c>
      <c r="AK30" s="154">
        <v>55.5045871559633</v>
      </c>
      <c r="AL30" s="151">
        <v>202</v>
      </c>
      <c r="AM30" s="152">
        <v>133</v>
      </c>
      <c r="AN30" s="153">
        <v>65.841584158415841</v>
      </c>
      <c r="AO30" s="152">
        <v>110</v>
      </c>
      <c r="AP30" s="154">
        <v>54.455445544554458</v>
      </c>
      <c r="AQ30" s="151">
        <v>16</v>
      </c>
      <c r="AR30" s="152">
        <v>13</v>
      </c>
      <c r="AS30" s="153" t="s">
        <v>238</v>
      </c>
      <c r="AT30" s="152">
        <v>11</v>
      </c>
      <c r="AU30" s="154" t="s">
        <v>238</v>
      </c>
    </row>
    <row r="31" spans="1:47" ht="15" customHeight="1" x14ac:dyDescent="0.2">
      <c r="A31" s="324" t="s">
        <v>140</v>
      </c>
      <c r="B31" s="390"/>
      <c r="C31" s="156">
        <v>102</v>
      </c>
      <c r="D31" s="156">
        <v>94</v>
      </c>
      <c r="E31" s="157">
        <v>92.156862745098039</v>
      </c>
      <c r="F31" s="156">
        <v>95</v>
      </c>
      <c r="G31" s="158">
        <v>93.137254901960787</v>
      </c>
      <c r="H31" s="155">
        <v>99</v>
      </c>
      <c r="I31" s="156">
        <v>91</v>
      </c>
      <c r="J31" s="157">
        <v>91.919191919191917</v>
      </c>
      <c r="K31" s="156" t="s">
        <v>437</v>
      </c>
      <c r="L31" s="158" t="s">
        <v>437</v>
      </c>
      <c r="M31" s="155">
        <v>3</v>
      </c>
      <c r="N31" s="156">
        <v>3</v>
      </c>
      <c r="O31" s="157" t="s">
        <v>238</v>
      </c>
      <c r="P31" s="156" t="s">
        <v>437</v>
      </c>
      <c r="Q31" s="158" t="s">
        <v>238</v>
      </c>
      <c r="R31" s="155" t="s">
        <v>437</v>
      </c>
      <c r="S31" s="156" t="s">
        <v>437</v>
      </c>
      <c r="T31" s="157">
        <v>92</v>
      </c>
      <c r="U31" s="156" t="s">
        <v>437</v>
      </c>
      <c r="V31" s="158">
        <v>93</v>
      </c>
      <c r="W31" s="155" t="s">
        <v>437</v>
      </c>
      <c r="X31" s="156" t="s">
        <v>437</v>
      </c>
      <c r="Y31" s="157">
        <v>91.75257731958763</v>
      </c>
      <c r="Z31" s="156">
        <v>90</v>
      </c>
      <c r="AA31" s="158" t="s">
        <v>437</v>
      </c>
      <c r="AB31" s="155">
        <v>3</v>
      </c>
      <c r="AC31" s="156">
        <v>3</v>
      </c>
      <c r="AD31" s="157" t="s">
        <v>238</v>
      </c>
      <c r="AE31" s="156" t="s">
        <v>437</v>
      </c>
      <c r="AF31" s="158" t="s">
        <v>238</v>
      </c>
      <c r="AG31" s="155" t="s">
        <v>437</v>
      </c>
      <c r="AH31" s="156" t="s">
        <v>437</v>
      </c>
      <c r="AI31" s="157" t="s">
        <v>238</v>
      </c>
      <c r="AJ31" s="156" t="s">
        <v>437</v>
      </c>
      <c r="AK31" s="158" t="s">
        <v>238</v>
      </c>
      <c r="AL31" s="155" t="s">
        <v>437</v>
      </c>
      <c r="AM31" s="156" t="s">
        <v>437</v>
      </c>
      <c r="AN31" s="157" t="s">
        <v>238</v>
      </c>
      <c r="AO31" s="156" t="s">
        <v>437</v>
      </c>
      <c r="AP31" s="158" t="s">
        <v>238</v>
      </c>
      <c r="AQ31" s="155">
        <v>0</v>
      </c>
      <c r="AR31" s="156">
        <v>0</v>
      </c>
      <c r="AS31" s="157" t="s">
        <v>238</v>
      </c>
      <c r="AT31" s="156">
        <v>0</v>
      </c>
      <c r="AU31" s="158" t="s">
        <v>238</v>
      </c>
    </row>
    <row r="32" spans="1:47" ht="15" customHeight="1" x14ac:dyDescent="0.2">
      <c r="A32" s="325" t="s">
        <v>41</v>
      </c>
      <c r="B32" s="391"/>
      <c r="C32" s="160">
        <v>4656</v>
      </c>
      <c r="D32" s="160">
        <v>2509</v>
      </c>
      <c r="E32" s="161">
        <v>53.887457044673539</v>
      </c>
      <c r="F32" s="160">
        <v>2799</v>
      </c>
      <c r="G32" s="162">
        <v>60.115979381443296</v>
      </c>
      <c r="H32" s="159">
        <v>827</v>
      </c>
      <c r="I32" s="160">
        <v>338</v>
      </c>
      <c r="J32" s="161">
        <v>40.87061668681983</v>
      </c>
      <c r="K32" s="160">
        <v>367</v>
      </c>
      <c r="L32" s="162">
        <v>44.377267230955262</v>
      </c>
      <c r="M32" s="159">
        <v>3829</v>
      </c>
      <c r="N32" s="160">
        <v>2171</v>
      </c>
      <c r="O32" s="161">
        <v>56.698876991381567</v>
      </c>
      <c r="P32" s="160">
        <v>2432</v>
      </c>
      <c r="Q32" s="162">
        <v>63.515278140506659</v>
      </c>
      <c r="R32" s="159">
        <v>3145</v>
      </c>
      <c r="S32" s="160">
        <v>1996</v>
      </c>
      <c r="T32" s="161">
        <v>63.465818759936411</v>
      </c>
      <c r="U32" s="160">
        <v>2384</v>
      </c>
      <c r="V32" s="162">
        <v>75.802861685214623</v>
      </c>
      <c r="W32" s="159">
        <v>381</v>
      </c>
      <c r="X32" s="160">
        <v>220</v>
      </c>
      <c r="Y32" s="161">
        <v>57.742782152230973</v>
      </c>
      <c r="Z32" s="160">
        <v>271</v>
      </c>
      <c r="AA32" s="162">
        <v>71.128608923884514</v>
      </c>
      <c r="AB32" s="159">
        <v>2764</v>
      </c>
      <c r="AC32" s="160">
        <v>1776</v>
      </c>
      <c r="AD32" s="161">
        <v>64.254703328509407</v>
      </c>
      <c r="AE32" s="160">
        <v>2113</v>
      </c>
      <c r="AF32" s="162">
        <v>76.447178002894361</v>
      </c>
      <c r="AG32" s="159">
        <v>1511</v>
      </c>
      <c r="AH32" s="160">
        <v>513</v>
      </c>
      <c r="AI32" s="161">
        <v>33.951025810721376</v>
      </c>
      <c r="AJ32" s="160">
        <v>415</v>
      </c>
      <c r="AK32" s="162">
        <v>27.465254798146923</v>
      </c>
      <c r="AL32" s="159">
        <v>446</v>
      </c>
      <c r="AM32" s="160">
        <v>118</v>
      </c>
      <c r="AN32" s="161">
        <v>26.457399103139011</v>
      </c>
      <c r="AO32" s="160">
        <v>96</v>
      </c>
      <c r="AP32" s="162">
        <v>21.524663677130047</v>
      </c>
      <c r="AQ32" s="159">
        <v>1065</v>
      </c>
      <c r="AR32" s="160">
        <v>395</v>
      </c>
      <c r="AS32" s="161">
        <v>37.089201877934272</v>
      </c>
      <c r="AT32" s="160">
        <v>319</v>
      </c>
      <c r="AU32" s="162">
        <v>29.953051643192492</v>
      </c>
    </row>
    <row r="33" spans="1:47" ht="15" customHeight="1" x14ac:dyDescent="0.2">
      <c r="A33" s="326" t="s">
        <v>106</v>
      </c>
      <c r="B33" s="392"/>
      <c r="C33" s="164">
        <v>4606</v>
      </c>
      <c r="D33" s="164">
        <v>2485</v>
      </c>
      <c r="E33" s="165">
        <v>53.951367781155014</v>
      </c>
      <c r="F33" s="164">
        <v>2773</v>
      </c>
      <c r="G33" s="166">
        <v>60.204081632653065</v>
      </c>
      <c r="H33" s="163">
        <v>808</v>
      </c>
      <c r="I33" s="164">
        <v>325</v>
      </c>
      <c r="J33" s="165">
        <v>40.222772277227726</v>
      </c>
      <c r="K33" s="164">
        <v>353</v>
      </c>
      <c r="L33" s="166">
        <v>43.688118811881189</v>
      </c>
      <c r="M33" s="163">
        <v>3798</v>
      </c>
      <c r="N33" s="164">
        <v>2160</v>
      </c>
      <c r="O33" s="165">
        <v>56.872037914691944</v>
      </c>
      <c r="P33" s="164">
        <v>2420</v>
      </c>
      <c r="Q33" s="166">
        <v>63.717746182201161</v>
      </c>
      <c r="R33" s="163">
        <v>3118</v>
      </c>
      <c r="S33" s="164" t="s">
        <v>437</v>
      </c>
      <c r="T33" s="165" t="s">
        <v>437</v>
      </c>
      <c r="U33" s="164" t="s">
        <v>437</v>
      </c>
      <c r="V33" s="166" t="s">
        <v>437</v>
      </c>
      <c r="W33" s="163">
        <v>366</v>
      </c>
      <c r="X33" s="164">
        <v>207</v>
      </c>
      <c r="Y33" s="165">
        <v>56.557377049180324</v>
      </c>
      <c r="Z33" s="164">
        <v>257</v>
      </c>
      <c r="AA33" s="166">
        <v>70.21857923497268</v>
      </c>
      <c r="AB33" s="163">
        <v>2752</v>
      </c>
      <c r="AC33" s="164" t="s">
        <v>437</v>
      </c>
      <c r="AD33" s="165" t="s">
        <v>437</v>
      </c>
      <c r="AE33" s="164" t="s">
        <v>437</v>
      </c>
      <c r="AF33" s="166" t="s">
        <v>437</v>
      </c>
      <c r="AG33" s="163">
        <v>1488</v>
      </c>
      <c r="AH33" s="164" t="s">
        <v>437</v>
      </c>
      <c r="AI33" s="165" t="s">
        <v>437</v>
      </c>
      <c r="AJ33" s="164" t="s">
        <v>437</v>
      </c>
      <c r="AK33" s="166" t="s">
        <v>437</v>
      </c>
      <c r="AL33" s="163">
        <v>442</v>
      </c>
      <c r="AM33" s="164">
        <v>118</v>
      </c>
      <c r="AN33" s="165">
        <v>26.696832579185521</v>
      </c>
      <c r="AO33" s="164">
        <v>96</v>
      </c>
      <c r="AP33" s="166">
        <v>21.719457013574662</v>
      </c>
      <c r="AQ33" s="163">
        <v>1046</v>
      </c>
      <c r="AR33" s="164" t="s">
        <v>437</v>
      </c>
      <c r="AS33" s="165" t="s">
        <v>437</v>
      </c>
      <c r="AT33" s="164" t="s">
        <v>437</v>
      </c>
      <c r="AU33" s="166" t="s">
        <v>437</v>
      </c>
    </row>
    <row r="34" spans="1:47" ht="15" customHeight="1" x14ac:dyDescent="0.2">
      <c r="A34" s="326" t="s">
        <v>420</v>
      </c>
      <c r="B34" s="392"/>
      <c r="C34" s="164">
        <v>50</v>
      </c>
      <c r="D34" s="164">
        <v>24</v>
      </c>
      <c r="E34" s="165">
        <v>48</v>
      </c>
      <c r="F34" s="164">
        <v>26</v>
      </c>
      <c r="G34" s="166">
        <v>52</v>
      </c>
      <c r="H34" s="163">
        <v>19</v>
      </c>
      <c r="I34" s="164">
        <v>13</v>
      </c>
      <c r="J34" s="165" t="s">
        <v>238</v>
      </c>
      <c r="K34" s="164">
        <v>14</v>
      </c>
      <c r="L34" s="166" t="s">
        <v>238</v>
      </c>
      <c r="M34" s="163">
        <v>31</v>
      </c>
      <c r="N34" s="164">
        <v>11</v>
      </c>
      <c r="O34" s="165">
        <v>35.483870967741936</v>
      </c>
      <c r="P34" s="164">
        <v>12</v>
      </c>
      <c r="Q34" s="166">
        <v>38.70967741935484</v>
      </c>
      <c r="R34" s="163">
        <v>27</v>
      </c>
      <c r="S34" s="164" t="s">
        <v>437</v>
      </c>
      <c r="T34" s="165" t="s">
        <v>437</v>
      </c>
      <c r="U34" s="164" t="s">
        <v>437</v>
      </c>
      <c r="V34" s="166" t="s">
        <v>437</v>
      </c>
      <c r="W34" s="163">
        <v>15</v>
      </c>
      <c r="X34" s="164">
        <v>13</v>
      </c>
      <c r="Y34" s="165" t="s">
        <v>238</v>
      </c>
      <c r="Z34" s="164">
        <v>14</v>
      </c>
      <c r="AA34" s="166" t="s">
        <v>238</v>
      </c>
      <c r="AB34" s="163">
        <v>12</v>
      </c>
      <c r="AC34" s="164" t="s">
        <v>437</v>
      </c>
      <c r="AD34" s="165" t="s">
        <v>238</v>
      </c>
      <c r="AE34" s="164" t="s">
        <v>437</v>
      </c>
      <c r="AF34" s="166" t="s">
        <v>238</v>
      </c>
      <c r="AG34" s="163">
        <v>23</v>
      </c>
      <c r="AH34" s="164" t="s">
        <v>437</v>
      </c>
      <c r="AI34" s="165" t="s">
        <v>437</v>
      </c>
      <c r="AJ34" s="164" t="s">
        <v>437</v>
      </c>
      <c r="AK34" s="166" t="s">
        <v>437</v>
      </c>
      <c r="AL34" s="163">
        <v>4</v>
      </c>
      <c r="AM34" s="164">
        <v>0</v>
      </c>
      <c r="AN34" s="165" t="s">
        <v>238</v>
      </c>
      <c r="AO34" s="164">
        <v>0</v>
      </c>
      <c r="AP34" s="166" t="s">
        <v>238</v>
      </c>
      <c r="AQ34" s="163">
        <v>19</v>
      </c>
      <c r="AR34" s="164" t="s">
        <v>437</v>
      </c>
      <c r="AS34" s="165" t="s">
        <v>238</v>
      </c>
      <c r="AT34" s="164" t="s">
        <v>437</v>
      </c>
      <c r="AU34" s="166" t="s">
        <v>238</v>
      </c>
    </row>
    <row r="35" spans="1:47" ht="15" customHeight="1" x14ac:dyDescent="0.2">
      <c r="A35" s="322" t="s">
        <v>42</v>
      </c>
      <c r="B35" s="387"/>
      <c r="C35" s="148">
        <v>81</v>
      </c>
      <c r="D35" s="148">
        <v>18</v>
      </c>
      <c r="E35" s="149">
        <v>22.222222222222221</v>
      </c>
      <c r="F35" s="148">
        <v>74</v>
      </c>
      <c r="G35" s="150">
        <v>91.358024691358025</v>
      </c>
      <c r="H35" s="147">
        <v>4</v>
      </c>
      <c r="I35" s="148">
        <v>0</v>
      </c>
      <c r="J35" s="149" t="s">
        <v>238</v>
      </c>
      <c r="K35" s="148">
        <v>3</v>
      </c>
      <c r="L35" s="150" t="s">
        <v>238</v>
      </c>
      <c r="M35" s="147">
        <v>77</v>
      </c>
      <c r="N35" s="148">
        <v>18</v>
      </c>
      <c r="O35" s="149">
        <v>23.376623376623375</v>
      </c>
      <c r="P35" s="148">
        <v>71</v>
      </c>
      <c r="Q35" s="150">
        <v>92.20779220779221</v>
      </c>
      <c r="R35" s="147">
        <v>81</v>
      </c>
      <c r="S35" s="148">
        <v>18</v>
      </c>
      <c r="T35" s="149">
        <v>22.222222222222221</v>
      </c>
      <c r="U35" s="148">
        <v>74</v>
      </c>
      <c r="V35" s="150">
        <v>91.358024691358025</v>
      </c>
      <c r="W35" s="147">
        <v>4</v>
      </c>
      <c r="X35" s="148">
        <v>0</v>
      </c>
      <c r="Y35" s="149" t="s">
        <v>238</v>
      </c>
      <c r="Z35" s="148">
        <v>3</v>
      </c>
      <c r="AA35" s="150" t="s">
        <v>238</v>
      </c>
      <c r="AB35" s="147">
        <v>77</v>
      </c>
      <c r="AC35" s="148">
        <v>18</v>
      </c>
      <c r="AD35" s="149">
        <v>23.376623376623375</v>
      </c>
      <c r="AE35" s="148">
        <v>71</v>
      </c>
      <c r="AF35" s="150">
        <v>92.20779220779221</v>
      </c>
      <c r="AG35" s="147">
        <v>0</v>
      </c>
      <c r="AH35" s="148">
        <v>0</v>
      </c>
      <c r="AI35" s="149" t="s">
        <v>238</v>
      </c>
      <c r="AJ35" s="148">
        <v>0</v>
      </c>
      <c r="AK35" s="150" t="s">
        <v>238</v>
      </c>
      <c r="AL35" s="147">
        <v>0</v>
      </c>
      <c r="AM35" s="148">
        <v>0</v>
      </c>
      <c r="AN35" s="149" t="s">
        <v>238</v>
      </c>
      <c r="AO35" s="148">
        <v>0</v>
      </c>
      <c r="AP35" s="150" t="s">
        <v>238</v>
      </c>
      <c r="AQ35" s="147">
        <v>0</v>
      </c>
      <c r="AR35" s="148">
        <v>0</v>
      </c>
      <c r="AS35" s="149" t="s">
        <v>238</v>
      </c>
      <c r="AT35" s="148">
        <v>0</v>
      </c>
      <c r="AU35" s="150" t="s">
        <v>238</v>
      </c>
    </row>
    <row r="36" spans="1:47" ht="15" customHeight="1" x14ac:dyDescent="0.2">
      <c r="A36" s="327" t="s">
        <v>43</v>
      </c>
      <c r="B36" s="393"/>
      <c r="C36" s="168">
        <v>81</v>
      </c>
      <c r="D36" s="168">
        <v>18</v>
      </c>
      <c r="E36" s="169">
        <v>22.222222222222221</v>
      </c>
      <c r="F36" s="168">
        <v>74</v>
      </c>
      <c r="G36" s="170">
        <v>91.358024691358025</v>
      </c>
      <c r="H36" s="167">
        <v>4</v>
      </c>
      <c r="I36" s="168">
        <v>0</v>
      </c>
      <c r="J36" s="169" t="s">
        <v>238</v>
      </c>
      <c r="K36" s="168">
        <v>3</v>
      </c>
      <c r="L36" s="170" t="s">
        <v>238</v>
      </c>
      <c r="M36" s="167">
        <v>77</v>
      </c>
      <c r="N36" s="168">
        <v>18</v>
      </c>
      <c r="O36" s="169">
        <v>23.376623376623375</v>
      </c>
      <c r="P36" s="168">
        <v>71</v>
      </c>
      <c r="Q36" s="170">
        <v>92.20779220779221</v>
      </c>
      <c r="R36" s="167">
        <v>81</v>
      </c>
      <c r="S36" s="168">
        <v>18</v>
      </c>
      <c r="T36" s="169">
        <v>22.222222222222221</v>
      </c>
      <c r="U36" s="168">
        <v>74</v>
      </c>
      <c r="V36" s="170">
        <v>91.358024691358025</v>
      </c>
      <c r="W36" s="167">
        <v>4</v>
      </c>
      <c r="X36" s="168">
        <v>0</v>
      </c>
      <c r="Y36" s="169" t="s">
        <v>238</v>
      </c>
      <c r="Z36" s="168">
        <v>3</v>
      </c>
      <c r="AA36" s="170" t="s">
        <v>238</v>
      </c>
      <c r="AB36" s="167">
        <v>77</v>
      </c>
      <c r="AC36" s="168">
        <v>18</v>
      </c>
      <c r="AD36" s="169">
        <v>23.376623376623375</v>
      </c>
      <c r="AE36" s="168">
        <v>71</v>
      </c>
      <c r="AF36" s="170">
        <v>92.20779220779221</v>
      </c>
      <c r="AG36" s="167">
        <v>0</v>
      </c>
      <c r="AH36" s="168">
        <v>0</v>
      </c>
      <c r="AI36" s="169" t="s">
        <v>238</v>
      </c>
      <c r="AJ36" s="168">
        <v>0</v>
      </c>
      <c r="AK36" s="170" t="s">
        <v>238</v>
      </c>
      <c r="AL36" s="167">
        <v>0</v>
      </c>
      <c r="AM36" s="168">
        <v>0</v>
      </c>
      <c r="AN36" s="169" t="s">
        <v>238</v>
      </c>
      <c r="AO36" s="168">
        <v>0</v>
      </c>
      <c r="AP36" s="170" t="s">
        <v>238</v>
      </c>
      <c r="AQ36" s="167">
        <v>0</v>
      </c>
      <c r="AR36" s="168">
        <v>0</v>
      </c>
      <c r="AS36" s="169" t="s">
        <v>238</v>
      </c>
      <c r="AT36" s="168">
        <v>0</v>
      </c>
      <c r="AU36" s="170" t="s">
        <v>238</v>
      </c>
    </row>
    <row r="37" spans="1:47" s="290" customFormat="1" ht="15" customHeight="1" x14ac:dyDescent="0.2">
      <c r="A37" s="366" t="s">
        <v>142</v>
      </c>
      <c r="B37" s="394"/>
      <c r="C37" s="160">
        <v>5882</v>
      </c>
      <c r="D37" s="160">
        <v>4787</v>
      </c>
      <c r="E37" s="161">
        <v>81.38388303298197</v>
      </c>
      <c r="F37" s="160">
        <v>4803</v>
      </c>
      <c r="G37" s="162">
        <v>81.655899353961232</v>
      </c>
      <c r="H37" s="159">
        <v>4109</v>
      </c>
      <c r="I37" s="160">
        <v>3337</v>
      </c>
      <c r="J37" s="161">
        <v>81.211973716232649</v>
      </c>
      <c r="K37" s="160">
        <v>3383</v>
      </c>
      <c r="L37" s="162">
        <v>82.331467510343145</v>
      </c>
      <c r="M37" s="159">
        <v>1773</v>
      </c>
      <c r="N37" s="160">
        <v>1450</v>
      </c>
      <c r="O37" s="161">
        <v>81.782289904117306</v>
      </c>
      <c r="P37" s="160">
        <v>1420</v>
      </c>
      <c r="Q37" s="162">
        <v>80.090242526790746</v>
      </c>
      <c r="R37" s="159">
        <v>4433</v>
      </c>
      <c r="S37" s="160">
        <v>3690</v>
      </c>
      <c r="T37" s="161">
        <v>83.239341303857429</v>
      </c>
      <c r="U37" s="160">
        <v>3828</v>
      </c>
      <c r="V37" s="162">
        <v>86.352357320099259</v>
      </c>
      <c r="W37" s="159">
        <v>3502</v>
      </c>
      <c r="X37" s="160">
        <v>2890</v>
      </c>
      <c r="Y37" s="161">
        <v>82.524271844660191</v>
      </c>
      <c r="Z37" s="160">
        <v>3002</v>
      </c>
      <c r="AA37" s="162">
        <v>85.722444317532847</v>
      </c>
      <c r="AB37" s="159">
        <v>931</v>
      </c>
      <c r="AC37" s="160">
        <v>800</v>
      </c>
      <c r="AD37" s="161">
        <v>85.929108485499455</v>
      </c>
      <c r="AE37" s="160">
        <v>826</v>
      </c>
      <c r="AF37" s="162">
        <v>88.721804511278194</v>
      </c>
      <c r="AG37" s="159">
        <v>1449</v>
      </c>
      <c r="AH37" s="160">
        <v>1097</v>
      </c>
      <c r="AI37" s="161">
        <v>75.707384403036585</v>
      </c>
      <c r="AJ37" s="160">
        <v>975</v>
      </c>
      <c r="AK37" s="162">
        <v>67.287784679089029</v>
      </c>
      <c r="AL37" s="159">
        <v>607</v>
      </c>
      <c r="AM37" s="160">
        <v>447</v>
      </c>
      <c r="AN37" s="161">
        <v>73.640856672158151</v>
      </c>
      <c r="AO37" s="160">
        <v>381</v>
      </c>
      <c r="AP37" s="162">
        <v>62.7677100494234</v>
      </c>
      <c r="AQ37" s="159">
        <v>842</v>
      </c>
      <c r="AR37" s="160">
        <v>650</v>
      </c>
      <c r="AS37" s="161">
        <v>77.197149643705458</v>
      </c>
      <c r="AT37" s="160">
        <v>594</v>
      </c>
      <c r="AU37" s="162">
        <v>70.546318289786228</v>
      </c>
    </row>
    <row r="38" spans="1:47" s="290" customFormat="1" ht="15" customHeight="1" x14ac:dyDescent="0.2">
      <c r="A38" s="327" t="s">
        <v>185</v>
      </c>
      <c r="B38" s="393"/>
      <c r="C38" s="168">
        <v>4064</v>
      </c>
      <c r="D38" s="168">
        <v>3328</v>
      </c>
      <c r="E38" s="169">
        <v>81.889763779527556</v>
      </c>
      <c r="F38" s="168">
        <v>3315</v>
      </c>
      <c r="G38" s="170">
        <v>81.569881889763778</v>
      </c>
      <c r="H38" s="167">
        <v>2792</v>
      </c>
      <c r="I38" s="168">
        <v>2273</v>
      </c>
      <c r="J38" s="169">
        <v>81.411174785100286</v>
      </c>
      <c r="K38" s="168">
        <v>2283</v>
      </c>
      <c r="L38" s="170">
        <v>81.769340974212028</v>
      </c>
      <c r="M38" s="167">
        <v>1272</v>
      </c>
      <c r="N38" s="168">
        <v>1055</v>
      </c>
      <c r="O38" s="169">
        <v>82.940251572327043</v>
      </c>
      <c r="P38" s="168">
        <v>1032</v>
      </c>
      <c r="Q38" s="170">
        <v>81.132075471698116</v>
      </c>
      <c r="R38" s="167">
        <v>3014</v>
      </c>
      <c r="S38" s="168">
        <v>2524</v>
      </c>
      <c r="T38" s="169">
        <v>83.742534837425353</v>
      </c>
      <c r="U38" s="168">
        <v>2602</v>
      </c>
      <c r="V38" s="170">
        <v>86.330457863304574</v>
      </c>
      <c r="W38" s="167">
        <v>2366</v>
      </c>
      <c r="X38" s="168">
        <v>1959</v>
      </c>
      <c r="Y38" s="169">
        <v>82.797971259509723</v>
      </c>
      <c r="Z38" s="168">
        <v>2024</v>
      </c>
      <c r="AA38" s="170">
        <v>85.545224006762467</v>
      </c>
      <c r="AB38" s="167">
        <v>648</v>
      </c>
      <c r="AC38" s="168">
        <v>565</v>
      </c>
      <c r="AD38" s="169">
        <v>87.191358024691354</v>
      </c>
      <c r="AE38" s="168">
        <v>578</v>
      </c>
      <c r="AF38" s="170">
        <v>89.197530864197532</v>
      </c>
      <c r="AG38" s="167">
        <v>1050</v>
      </c>
      <c r="AH38" s="168">
        <v>804</v>
      </c>
      <c r="AI38" s="169">
        <v>76.571428571428569</v>
      </c>
      <c r="AJ38" s="168">
        <v>713</v>
      </c>
      <c r="AK38" s="170">
        <v>67.904761904761898</v>
      </c>
      <c r="AL38" s="167">
        <v>426</v>
      </c>
      <c r="AM38" s="168">
        <v>314</v>
      </c>
      <c r="AN38" s="169">
        <v>73.708920187793424</v>
      </c>
      <c r="AO38" s="168">
        <v>259</v>
      </c>
      <c r="AP38" s="170">
        <v>60.798122065727696</v>
      </c>
      <c r="AQ38" s="167">
        <v>624</v>
      </c>
      <c r="AR38" s="168">
        <v>490</v>
      </c>
      <c r="AS38" s="169">
        <v>78.525641025641022</v>
      </c>
      <c r="AT38" s="168">
        <v>454</v>
      </c>
      <c r="AU38" s="170">
        <v>72.756410256410248</v>
      </c>
    </row>
    <row r="39" spans="1:47" s="290" customFormat="1" ht="15" customHeight="1" x14ac:dyDescent="0.2">
      <c r="A39" s="327" t="s">
        <v>184</v>
      </c>
      <c r="B39" s="393"/>
      <c r="C39" s="168">
        <v>1818</v>
      </c>
      <c r="D39" s="168">
        <v>1459</v>
      </c>
      <c r="E39" s="169">
        <v>80.253025302530261</v>
      </c>
      <c r="F39" s="168">
        <v>1488</v>
      </c>
      <c r="G39" s="170">
        <v>81.848184818481855</v>
      </c>
      <c r="H39" s="167">
        <v>1317</v>
      </c>
      <c r="I39" s="168">
        <v>1064</v>
      </c>
      <c r="J39" s="169">
        <v>80.789673500379649</v>
      </c>
      <c r="K39" s="168">
        <v>1100</v>
      </c>
      <c r="L39" s="170">
        <v>83.523158694001523</v>
      </c>
      <c r="M39" s="167">
        <v>501</v>
      </c>
      <c r="N39" s="168">
        <v>395</v>
      </c>
      <c r="O39" s="169">
        <v>78.84231536926147</v>
      </c>
      <c r="P39" s="168">
        <v>388</v>
      </c>
      <c r="Q39" s="170">
        <v>77.445109780439125</v>
      </c>
      <c r="R39" s="167">
        <v>1419</v>
      </c>
      <c r="S39" s="168">
        <v>1166</v>
      </c>
      <c r="T39" s="169">
        <v>82.170542635658919</v>
      </c>
      <c r="U39" s="168">
        <v>1226</v>
      </c>
      <c r="V39" s="170">
        <v>86.398872445384072</v>
      </c>
      <c r="W39" s="167">
        <v>1136</v>
      </c>
      <c r="X39" s="168">
        <v>931</v>
      </c>
      <c r="Y39" s="169">
        <v>81.954225352112672</v>
      </c>
      <c r="Z39" s="168">
        <v>978</v>
      </c>
      <c r="AA39" s="170">
        <v>86.091549295774655</v>
      </c>
      <c r="AB39" s="167">
        <v>283</v>
      </c>
      <c r="AC39" s="168">
        <v>235</v>
      </c>
      <c r="AD39" s="169">
        <v>83.038869257950537</v>
      </c>
      <c r="AE39" s="168">
        <v>248</v>
      </c>
      <c r="AF39" s="170">
        <v>87.632508833922259</v>
      </c>
      <c r="AG39" s="167">
        <v>399</v>
      </c>
      <c r="AH39" s="168">
        <v>293</v>
      </c>
      <c r="AI39" s="169">
        <v>73.43358395989975</v>
      </c>
      <c r="AJ39" s="168">
        <v>262</v>
      </c>
      <c r="AK39" s="170">
        <v>65.664160401002505</v>
      </c>
      <c r="AL39" s="167">
        <v>181</v>
      </c>
      <c r="AM39" s="168">
        <v>133</v>
      </c>
      <c r="AN39" s="169">
        <v>73.480662983425418</v>
      </c>
      <c r="AO39" s="168">
        <v>122</v>
      </c>
      <c r="AP39" s="170">
        <v>67.403314917127076</v>
      </c>
      <c r="AQ39" s="167">
        <v>218</v>
      </c>
      <c r="AR39" s="168">
        <v>160</v>
      </c>
      <c r="AS39" s="169">
        <v>73.394495412844037</v>
      </c>
      <c r="AT39" s="168">
        <v>140</v>
      </c>
      <c r="AU39" s="170">
        <v>64.22018348623854</v>
      </c>
    </row>
    <row r="40" spans="1:47" ht="15" customHeight="1" x14ac:dyDescent="0.2">
      <c r="A40" s="328" t="s">
        <v>141</v>
      </c>
      <c r="B40" s="395"/>
      <c r="C40" s="160">
        <v>72930</v>
      </c>
      <c r="D40" s="160">
        <v>46516</v>
      </c>
      <c r="E40" s="161">
        <v>63.781708487590841</v>
      </c>
      <c r="F40" s="160">
        <v>56483</v>
      </c>
      <c r="G40" s="162">
        <v>77.448238036473327</v>
      </c>
      <c r="H40" s="159">
        <v>52627</v>
      </c>
      <c r="I40" s="160">
        <v>33471</v>
      </c>
      <c r="J40" s="161">
        <v>63.600433237691675</v>
      </c>
      <c r="K40" s="160">
        <v>41361</v>
      </c>
      <c r="L40" s="162">
        <v>78.592737568168431</v>
      </c>
      <c r="M40" s="159">
        <v>20303</v>
      </c>
      <c r="N40" s="160">
        <v>13045</v>
      </c>
      <c r="O40" s="161">
        <v>64.251588435206614</v>
      </c>
      <c r="P40" s="160">
        <v>15122</v>
      </c>
      <c r="Q40" s="162">
        <v>74.481603703886123</v>
      </c>
      <c r="R40" s="159">
        <v>70416</v>
      </c>
      <c r="S40" s="160">
        <v>45724</v>
      </c>
      <c r="T40" s="161">
        <v>64.934105885026128</v>
      </c>
      <c r="U40" s="160">
        <v>55891</v>
      </c>
      <c r="V40" s="162">
        <v>79.372585775960019</v>
      </c>
      <c r="W40" s="159">
        <v>52145</v>
      </c>
      <c r="X40" s="160">
        <v>33331</v>
      </c>
      <c r="Y40" s="161">
        <v>63.919838910729695</v>
      </c>
      <c r="Z40" s="160">
        <v>41275</v>
      </c>
      <c r="AA40" s="162">
        <v>79.154281330904212</v>
      </c>
      <c r="AB40" s="159">
        <v>18271</v>
      </c>
      <c r="AC40" s="160">
        <v>12393</v>
      </c>
      <c r="AD40" s="161">
        <v>67.828799737288605</v>
      </c>
      <c r="AE40" s="160">
        <v>14616</v>
      </c>
      <c r="AF40" s="162">
        <v>79.995621476656993</v>
      </c>
      <c r="AG40" s="159">
        <v>2514</v>
      </c>
      <c r="AH40" s="160">
        <v>792</v>
      </c>
      <c r="AI40" s="161">
        <v>31.503579952267302</v>
      </c>
      <c r="AJ40" s="160">
        <v>592</v>
      </c>
      <c r="AK40" s="162">
        <v>23.548130469371522</v>
      </c>
      <c r="AL40" s="159">
        <v>482</v>
      </c>
      <c r="AM40" s="160">
        <v>140</v>
      </c>
      <c r="AN40" s="161">
        <v>29.045643153526974</v>
      </c>
      <c r="AO40" s="160">
        <v>86</v>
      </c>
      <c r="AP40" s="162">
        <v>17.842323651452283</v>
      </c>
      <c r="AQ40" s="159">
        <v>2032</v>
      </c>
      <c r="AR40" s="160">
        <v>652</v>
      </c>
      <c r="AS40" s="161">
        <v>32.086614173228348</v>
      </c>
      <c r="AT40" s="160">
        <v>506</v>
      </c>
      <c r="AU40" s="162">
        <v>24.901574803149607</v>
      </c>
    </row>
    <row r="41" spans="1:47" ht="15" customHeight="1" x14ac:dyDescent="0.2">
      <c r="A41" s="323" t="s">
        <v>50</v>
      </c>
      <c r="B41" s="388"/>
      <c r="C41" s="152">
        <v>15221</v>
      </c>
      <c r="D41" s="152">
        <v>9041</v>
      </c>
      <c r="E41" s="153">
        <v>59.398199855462849</v>
      </c>
      <c r="F41" s="152">
        <v>12018</v>
      </c>
      <c r="G41" s="154">
        <v>78.956704552920314</v>
      </c>
      <c r="H41" s="151">
        <v>15162</v>
      </c>
      <c r="I41" s="152">
        <v>9010</v>
      </c>
      <c r="J41" s="153">
        <v>59.424877984434779</v>
      </c>
      <c r="K41" s="152">
        <v>11983</v>
      </c>
      <c r="L41" s="154">
        <v>79.033109088510756</v>
      </c>
      <c r="M41" s="151">
        <v>59</v>
      </c>
      <c r="N41" s="152">
        <v>31</v>
      </c>
      <c r="O41" s="153">
        <v>52.542372881355938</v>
      </c>
      <c r="P41" s="152">
        <v>35</v>
      </c>
      <c r="Q41" s="154">
        <v>59.322033898305079</v>
      </c>
      <c r="R41" s="151">
        <v>15221</v>
      </c>
      <c r="S41" s="152">
        <v>9041</v>
      </c>
      <c r="T41" s="153">
        <v>59.398199855462849</v>
      </c>
      <c r="U41" s="152">
        <v>12018</v>
      </c>
      <c r="V41" s="154">
        <v>78.956704552920314</v>
      </c>
      <c r="W41" s="151">
        <v>15162</v>
      </c>
      <c r="X41" s="152">
        <v>9010</v>
      </c>
      <c r="Y41" s="153">
        <v>59.424877984434779</v>
      </c>
      <c r="Z41" s="152">
        <v>11983</v>
      </c>
      <c r="AA41" s="154">
        <v>79.033109088510756</v>
      </c>
      <c r="AB41" s="151">
        <v>59</v>
      </c>
      <c r="AC41" s="152">
        <v>31</v>
      </c>
      <c r="AD41" s="153">
        <v>52.542372881355938</v>
      </c>
      <c r="AE41" s="152">
        <v>35</v>
      </c>
      <c r="AF41" s="154">
        <v>59.322033898305079</v>
      </c>
      <c r="AG41" s="151">
        <v>0</v>
      </c>
      <c r="AH41" s="152">
        <v>0</v>
      </c>
      <c r="AI41" s="153" t="s">
        <v>238</v>
      </c>
      <c r="AJ41" s="152">
        <v>0</v>
      </c>
      <c r="AK41" s="154" t="s">
        <v>238</v>
      </c>
      <c r="AL41" s="151">
        <v>0</v>
      </c>
      <c r="AM41" s="152">
        <v>0</v>
      </c>
      <c r="AN41" s="153" t="s">
        <v>238</v>
      </c>
      <c r="AO41" s="152">
        <v>0</v>
      </c>
      <c r="AP41" s="154" t="s">
        <v>238</v>
      </c>
      <c r="AQ41" s="151">
        <v>0</v>
      </c>
      <c r="AR41" s="152">
        <v>0</v>
      </c>
      <c r="AS41" s="153" t="s">
        <v>238</v>
      </c>
      <c r="AT41" s="152">
        <v>0</v>
      </c>
      <c r="AU41" s="154" t="s">
        <v>238</v>
      </c>
    </row>
    <row r="42" spans="1:47" ht="15" customHeight="1" x14ac:dyDescent="0.2">
      <c r="A42" s="327" t="s">
        <v>44</v>
      </c>
      <c r="B42" s="393"/>
      <c r="C42" s="168">
        <v>6204</v>
      </c>
      <c r="D42" s="168">
        <v>2644</v>
      </c>
      <c r="E42" s="169">
        <v>42.617666021921337</v>
      </c>
      <c r="F42" s="168">
        <v>3461</v>
      </c>
      <c r="G42" s="170">
        <v>55.786589297227593</v>
      </c>
      <c r="H42" s="167">
        <v>1191</v>
      </c>
      <c r="I42" s="168">
        <v>494</v>
      </c>
      <c r="J42" s="169">
        <v>41.477749790092361</v>
      </c>
      <c r="K42" s="168">
        <v>572</v>
      </c>
      <c r="L42" s="170">
        <v>48.026868178001678</v>
      </c>
      <c r="M42" s="167">
        <v>5013</v>
      </c>
      <c r="N42" s="168">
        <v>2150</v>
      </c>
      <c r="O42" s="169">
        <v>42.888489926191902</v>
      </c>
      <c r="P42" s="168">
        <v>2889</v>
      </c>
      <c r="Q42" s="170">
        <v>57.630161579892281</v>
      </c>
      <c r="R42" s="167">
        <v>3690</v>
      </c>
      <c r="S42" s="168">
        <v>1852</v>
      </c>
      <c r="T42" s="169">
        <v>50.189701897018971</v>
      </c>
      <c r="U42" s="168">
        <v>2869</v>
      </c>
      <c r="V42" s="170">
        <v>77.750677506775062</v>
      </c>
      <c r="W42" s="167">
        <v>709</v>
      </c>
      <c r="X42" s="168">
        <v>354</v>
      </c>
      <c r="Y42" s="169">
        <v>49.929478138222848</v>
      </c>
      <c r="Z42" s="168">
        <v>486</v>
      </c>
      <c r="AA42" s="170">
        <v>68.5472496473907</v>
      </c>
      <c r="AB42" s="167">
        <v>2981</v>
      </c>
      <c r="AC42" s="168">
        <v>1498</v>
      </c>
      <c r="AD42" s="169">
        <v>50.251593425025156</v>
      </c>
      <c r="AE42" s="168">
        <v>2383</v>
      </c>
      <c r="AF42" s="170">
        <v>79.939617577993957</v>
      </c>
      <c r="AG42" s="167">
        <v>2514</v>
      </c>
      <c r="AH42" s="168">
        <v>792</v>
      </c>
      <c r="AI42" s="169">
        <v>31.503579952267302</v>
      </c>
      <c r="AJ42" s="168">
        <v>592</v>
      </c>
      <c r="AK42" s="170">
        <v>23.548130469371522</v>
      </c>
      <c r="AL42" s="167">
        <v>482</v>
      </c>
      <c r="AM42" s="168">
        <v>140</v>
      </c>
      <c r="AN42" s="169">
        <v>29.045643153526974</v>
      </c>
      <c r="AO42" s="168">
        <v>86</v>
      </c>
      <c r="AP42" s="170">
        <v>17.842323651452283</v>
      </c>
      <c r="AQ42" s="167">
        <v>2032</v>
      </c>
      <c r="AR42" s="168">
        <v>652</v>
      </c>
      <c r="AS42" s="169">
        <v>32.086614173228348</v>
      </c>
      <c r="AT42" s="168">
        <v>506</v>
      </c>
      <c r="AU42" s="170">
        <v>24.901574803149607</v>
      </c>
    </row>
    <row r="43" spans="1:47" ht="15" customHeight="1" x14ac:dyDescent="0.2">
      <c r="A43" s="327" t="s">
        <v>45</v>
      </c>
      <c r="B43" s="393"/>
      <c r="C43" s="168">
        <v>7840</v>
      </c>
      <c r="D43" s="168">
        <v>3078</v>
      </c>
      <c r="E43" s="169">
        <v>39.260204081632658</v>
      </c>
      <c r="F43" s="168">
        <v>4500</v>
      </c>
      <c r="G43" s="170">
        <v>57.397959183673478</v>
      </c>
      <c r="H43" s="167">
        <v>4758</v>
      </c>
      <c r="I43" s="168">
        <v>2391</v>
      </c>
      <c r="J43" s="169">
        <v>50.252206809583853</v>
      </c>
      <c r="K43" s="168">
        <v>3235</v>
      </c>
      <c r="L43" s="170">
        <v>67.99075241698192</v>
      </c>
      <c r="M43" s="167">
        <v>3082</v>
      </c>
      <c r="N43" s="168">
        <v>687</v>
      </c>
      <c r="O43" s="169">
        <v>22.290720311486048</v>
      </c>
      <c r="P43" s="168">
        <v>1265</v>
      </c>
      <c r="Q43" s="170">
        <v>41.044776119402989</v>
      </c>
      <c r="R43" s="167">
        <v>7840</v>
      </c>
      <c r="S43" s="168">
        <v>3078</v>
      </c>
      <c r="T43" s="169">
        <v>39.260204081632658</v>
      </c>
      <c r="U43" s="168">
        <v>4500</v>
      </c>
      <c r="V43" s="170">
        <v>57.397959183673478</v>
      </c>
      <c r="W43" s="167">
        <v>4758</v>
      </c>
      <c r="X43" s="168">
        <v>2391</v>
      </c>
      <c r="Y43" s="169">
        <v>50.252206809583853</v>
      </c>
      <c r="Z43" s="168">
        <v>3235</v>
      </c>
      <c r="AA43" s="170">
        <v>67.99075241698192</v>
      </c>
      <c r="AB43" s="167">
        <v>3082</v>
      </c>
      <c r="AC43" s="168">
        <v>687</v>
      </c>
      <c r="AD43" s="169">
        <v>22.290720311486048</v>
      </c>
      <c r="AE43" s="168">
        <v>1265</v>
      </c>
      <c r="AF43" s="170">
        <v>41.044776119402989</v>
      </c>
      <c r="AG43" s="167">
        <v>0</v>
      </c>
      <c r="AH43" s="168">
        <v>0</v>
      </c>
      <c r="AI43" s="169" t="s">
        <v>238</v>
      </c>
      <c r="AJ43" s="168">
        <v>0</v>
      </c>
      <c r="AK43" s="170" t="s">
        <v>238</v>
      </c>
      <c r="AL43" s="167">
        <v>0</v>
      </c>
      <c r="AM43" s="168">
        <v>0</v>
      </c>
      <c r="AN43" s="169" t="s">
        <v>238</v>
      </c>
      <c r="AO43" s="168">
        <v>0</v>
      </c>
      <c r="AP43" s="170" t="s">
        <v>238</v>
      </c>
      <c r="AQ43" s="167">
        <v>0</v>
      </c>
      <c r="AR43" s="168">
        <v>0</v>
      </c>
      <c r="AS43" s="169" t="s">
        <v>238</v>
      </c>
      <c r="AT43" s="168">
        <v>0</v>
      </c>
      <c r="AU43" s="170" t="s">
        <v>238</v>
      </c>
    </row>
    <row r="44" spans="1:47" ht="15" customHeight="1" x14ac:dyDescent="0.2">
      <c r="A44" s="327" t="s">
        <v>105</v>
      </c>
      <c r="B44" s="393"/>
      <c r="C44" s="168">
        <v>13386</v>
      </c>
      <c r="D44" s="168">
        <v>7851</v>
      </c>
      <c r="E44" s="169">
        <v>58.650829224562969</v>
      </c>
      <c r="F44" s="168">
        <v>9274</v>
      </c>
      <c r="G44" s="170">
        <v>69.281338712087262</v>
      </c>
      <c r="H44" s="167">
        <v>13219</v>
      </c>
      <c r="I44" s="168">
        <v>7742</v>
      </c>
      <c r="J44" s="169">
        <v>58.567213858839551</v>
      </c>
      <c r="K44" s="168">
        <v>9158</v>
      </c>
      <c r="L44" s="170">
        <v>69.279068008170057</v>
      </c>
      <c r="M44" s="167">
        <v>167</v>
      </c>
      <c r="N44" s="168">
        <v>109</v>
      </c>
      <c r="O44" s="169">
        <v>65.269461077844312</v>
      </c>
      <c r="P44" s="168">
        <v>116</v>
      </c>
      <c r="Q44" s="170">
        <v>69.461077844311376</v>
      </c>
      <c r="R44" s="167">
        <v>13386</v>
      </c>
      <c r="S44" s="168">
        <v>7851</v>
      </c>
      <c r="T44" s="169">
        <v>58.650829224562969</v>
      </c>
      <c r="U44" s="168">
        <v>9274</v>
      </c>
      <c r="V44" s="170">
        <v>69.281338712087262</v>
      </c>
      <c r="W44" s="167">
        <v>13219</v>
      </c>
      <c r="X44" s="168">
        <v>7742</v>
      </c>
      <c r="Y44" s="169">
        <v>58.567213858839551</v>
      </c>
      <c r="Z44" s="168">
        <v>9158</v>
      </c>
      <c r="AA44" s="170">
        <v>69.279068008170057</v>
      </c>
      <c r="AB44" s="167">
        <v>167</v>
      </c>
      <c r="AC44" s="168">
        <v>109</v>
      </c>
      <c r="AD44" s="169">
        <v>65.269461077844312</v>
      </c>
      <c r="AE44" s="168">
        <v>116</v>
      </c>
      <c r="AF44" s="170">
        <v>69.461077844311376</v>
      </c>
      <c r="AG44" s="167">
        <v>0</v>
      </c>
      <c r="AH44" s="168">
        <v>0</v>
      </c>
      <c r="AI44" s="169" t="s">
        <v>238</v>
      </c>
      <c r="AJ44" s="168">
        <v>0</v>
      </c>
      <c r="AK44" s="170" t="s">
        <v>238</v>
      </c>
      <c r="AL44" s="167">
        <v>0</v>
      </c>
      <c r="AM44" s="168">
        <v>0</v>
      </c>
      <c r="AN44" s="169" t="s">
        <v>238</v>
      </c>
      <c r="AO44" s="168">
        <v>0</v>
      </c>
      <c r="AP44" s="170" t="s">
        <v>238</v>
      </c>
      <c r="AQ44" s="167">
        <v>0</v>
      </c>
      <c r="AR44" s="168">
        <v>0</v>
      </c>
      <c r="AS44" s="169" t="s">
        <v>238</v>
      </c>
      <c r="AT44" s="168">
        <v>0</v>
      </c>
      <c r="AU44" s="170" t="s">
        <v>238</v>
      </c>
    </row>
    <row r="45" spans="1:47" ht="15" customHeight="1" x14ac:dyDescent="0.2">
      <c r="A45" s="329" t="s">
        <v>189</v>
      </c>
      <c r="B45" s="396"/>
      <c r="C45" s="168">
        <v>1031</v>
      </c>
      <c r="D45" s="168">
        <v>764</v>
      </c>
      <c r="E45" s="169">
        <v>74.102812803103774</v>
      </c>
      <c r="F45" s="168">
        <v>841</v>
      </c>
      <c r="G45" s="170">
        <v>81.571290009699325</v>
      </c>
      <c r="H45" s="167">
        <v>1016</v>
      </c>
      <c r="I45" s="168">
        <v>753</v>
      </c>
      <c r="J45" s="169">
        <v>74.114173228346459</v>
      </c>
      <c r="K45" s="168">
        <v>831</v>
      </c>
      <c r="L45" s="170">
        <v>81.79133858267717</v>
      </c>
      <c r="M45" s="167">
        <v>15</v>
      </c>
      <c r="N45" s="168">
        <v>11</v>
      </c>
      <c r="O45" s="169" t="s">
        <v>238</v>
      </c>
      <c r="P45" s="168">
        <v>10</v>
      </c>
      <c r="Q45" s="170" t="s">
        <v>238</v>
      </c>
      <c r="R45" s="167">
        <v>1031</v>
      </c>
      <c r="S45" s="168">
        <v>764</v>
      </c>
      <c r="T45" s="169">
        <v>74.102812803103774</v>
      </c>
      <c r="U45" s="168">
        <v>841</v>
      </c>
      <c r="V45" s="170">
        <v>81.571290009699325</v>
      </c>
      <c r="W45" s="167">
        <v>1016</v>
      </c>
      <c r="X45" s="168">
        <v>753</v>
      </c>
      <c r="Y45" s="169">
        <v>74.114173228346459</v>
      </c>
      <c r="Z45" s="168">
        <v>831</v>
      </c>
      <c r="AA45" s="170">
        <v>81.79133858267717</v>
      </c>
      <c r="AB45" s="167">
        <v>15</v>
      </c>
      <c r="AC45" s="168">
        <v>11</v>
      </c>
      <c r="AD45" s="169" t="s">
        <v>238</v>
      </c>
      <c r="AE45" s="168">
        <v>10</v>
      </c>
      <c r="AF45" s="170" t="s">
        <v>238</v>
      </c>
      <c r="AG45" s="167">
        <v>0</v>
      </c>
      <c r="AH45" s="168">
        <v>0</v>
      </c>
      <c r="AI45" s="169" t="s">
        <v>238</v>
      </c>
      <c r="AJ45" s="168">
        <v>0</v>
      </c>
      <c r="AK45" s="170" t="s">
        <v>238</v>
      </c>
      <c r="AL45" s="167">
        <v>0</v>
      </c>
      <c r="AM45" s="168">
        <v>0</v>
      </c>
      <c r="AN45" s="169" t="s">
        <v>238</v>
      </c>
      <c r="AO45" s="168">
        <v>0</v>
      </c>
      <c r="AP45" s="170" t="s">
        <v>238</v>
      </c>
      <c r="AQ45" s="167">
        <v>0</v>
      </c>
      <c r="AR45" s="168">
        <v>0</v>
      </c>
      <c r="AS45" s="169" t="s">
        <v>238</v>
      </c>
      <c r="AT45" s="168">
        <v>0</v>
      </c>
      <c r="AU45" s="170" t="s">
        <v>238</v>
      </c>
    </row>
    <row r="46" spans="1:47" ht="15" customHeight="1" x14ac:dyDescent="0.2">
      <c r="A46" s="327" t="s">
        <v>46</v>
      </c>
      <c r="B46" s="393"/>
      <c r="C46" s="168">
        <v>11705</v>
      </c>
      <c r="D46" s="168">
        <v>10711</v>
      </c>
      <c r="E46" s="169">
        <v>91.507902605724041</v>
      </c>
      <c r="F46" s="168">
        <v>10984</v>
      </c>
      <c r="G46" s="170">
        <v>93.840239214011106</v>
      </c>
      <c r="H46" s="167">
        <v>3410</v>
      </c>
      <c r="I46" s="168">
        <v>3027</v>
      </c>
      <c r="J46" s="169">
        <v>88.768328445747798</v>
      </c>
      <c r="K46" s="168">
        <v>3156</v>
      </c>
      <c r="L46" s="170">
        <v>92.551319648093838</v>
      </c>
      <c r="M46" s="167">
        <v>8295</v>
      </c>
      <c r="N46" s="168">
        <v>7684</v>
      </c>
      <c r="O46" s="169">
        <v>92.634116937914399</v>
      </c>
      <c r="P46" s="168">
        <v>7828</v>
      </c>
      <c r="Q46" s="170">
        <v>94.370102471368284</v>
      </c>
      <c r="R46" s="167">
        <v>11705</v>
      </c>
      <c r="S46" s="168">
        <v>10711</v>
      </c>
      <c r="T46" s="169">
        <v>91.507902605724041</v>
      </c>
      <c r="U46" s="168">
        <v>10984</v>
      </c>
      <c r="V46" s="170">
        <v>93.840239214011106</v>
      </c>
      <c r="W46" s="167">
        <v>3410</v>
      </c>
      <c r="X46" s="168">
        <v>3027</v>
      </c>
      <c r="Y46" s="169">
        <v>88.768328445747798</v>
      </c>
      <c r="Z46" s="168">
        <v>3156</v>
      </c>
      <c r="AA46" s="170">
        <v>92.551319648093838</v>
      </c>
      <c r="AB46" s="167">
        <v>8295</v>
      </c>
      <c r="AC46" s="168">
        <v>7684</v>
      </c>
      <c r="AD46" s="169">
        <v>92.634116937914399</v>
      </c>
      <c r="AE46" s="168">
        <v>7828</v>
      </c>
      <c r="AF46" s="170">
        <v>94.370102471368284</v>
      </c>
      <c r="AG46" s="167">
        <v>0</v>
      </c>
      <c r="AH46" s="168">
        <v>0</v>
      </c>
      <c r="AI46" s="169" t="s">
        <v>238</v>
      </c>
      <c r="AJ46" s="168">
        <v>0</v>
      </c>
      <c r="AK46" s="170" t="s">
        <v>238</v>
      </c>
      <c r="AL46" s="167">
        <v>0</v>
      </c>
      <c r="AM46" s="168">
        <v>0</v>
      </c>
      <c r="AN46" s="169" t="s">
        <v>238</v>
      </c>
      <c r="AO46" s="168">
        <v>0</v>
      </c>
      <c r="AP46" s="170" t="s">
        <v>238</v>
      </c>
      <c r="AQ46" s="167">
        <v>0</v>
      </c>
      <c r="AR46" s="168">
        <v>0</v>
      </c>
      <c r="AS46" s="169" t="s">
        <v>238</v>
      </c>
      <c r="AT46" s="168">
        <v>0</v>
      </c>
      <c r="AU46" s="170" t="s">
        <v>238</v>
      </c>
    </row>
    <row r="47" spans="1:47" ht="15" customHeight="1" x14ac:dyDescent="0.2">
      <c r="A47" s="327" t="s">
        <v>47</v>
      </c>
      <c r="B47" s="393"/>
      <c r="C47" s="168">
        <v>15634</v>
      </c>
      <c r="D47" s="168">
        <v>11436</v>
      </c>
      <c r="E47" s="169">
        <v>73.148266598439307</v>
      </c>
      <c r="F47" s="168">
        <v>14151</v>
      </c>
      <c r="G47" s="170">
        <v>90.514263784060375</v>
      </c>
      <c r="H47" s="167">
        <v>12646</v>
      </c>
      <c r="I47" s="168">
        <v>9459</v>
      </c>
      <c r="J47" s="169">
        <v>74.798355211133966</v>
      </c>
      <c r="K47" s="168">
        <v>11590</v>
      </c>
      <c r="L47" s="170">
        <v>91.649533449312031</v>
      </c>
      <c r="M47" s="167">
        <v>2988</v>
      </c>
      <c r="N47" s="168">
        <v>1977</v>
      </c>
      <c r="O47" s="169">
        <v>66.164658634538156</v>
      </c>
      <c r="P47" s="168">
        <v>2561</v>
      </c>
      <c r="Q47" s="170">
        <v>85.709504685408305</v>
      </c>
      <c r="R47" s="167">
        <v>15634</v>
      </c>
      <c r="S47" s="168">
        <v>11436</v>
      </c>
      <c r="T47" s="169">
        <v>73.148266598439307</v>
      </c>
      <c r="U47" s="168">
        <v>14151</v>
      </c>
      <c r="V47" s="170">
        <v>90.514263784060375</v>
      </c>
      <c r="W47" s="167">
        <v>12646</v>
      </c>
      <c r="X47" s="168">
        <v>9459</v>
      </c>
      <c r="Y47" s="169">
        <v>74.798355211133966</v>
      </c>
      <c r="Z47" s="168">
        <v>11590</v>
      </c>
      <c r="AA47" s="170">
        <v>91.649533449312031</v>
      </c>
      <c r="AB47" s="167">
        <v>2988</v>
      </c>
      <c r="AC47" s="168">
        <v>1977</v>
      </c>
      <c r="AD47" s="169">
        <v>66.164658634538156</v>
      </c>
      <c r="AE47" s="168">
        <v>2561</v>
      </c>
      <c r="AF47" s="170">
        <v>85.709504685408305</v>
      </c>
      <c r="AG47" s="167">
        <v>0</v>
      </c>
      <c r="AH47" s="168">
        <v>0</v>
      </c>
      <c r="AI47" s="169" t="s">
        <v>238</v>
      </c>
      <c r="AJ47" s="168">
        <v>0</v>
      </c>
      <c r="AK47" s="170" t="s">
        <v>238</v>
      </c>
      <c r="AL47" s="167">
        <v>0</v>
      </c>
      <c r="AM47" s="168">
        <v>0</v>
      </c>
      <c r="AN47" s="169" t="s">
        <v>238</v>
      </c>
      <c r="AO47" s="168">
        <v>0</v>
      </c>
      <c r="AP47" s="170" t="s">
        <v>238</v>
      </c>
      <c r="AQ47" s="167">
        <v>0</v>
      </c>
      <c r="AR47" s="168">
        <v>0</v>
      </c>
      <c r="AS47" s="169" t="s">
        <v>238</v>
      </c>
      <c r="AT47" s="168">
        <v>0</v>
      </c>
      <c r="AU47" s="170" t="s">
        <v>238</v>
      </c>
    </row>
    <row r="48" spans="1:47" ht="15" customHeight="1" x14ac:dyDescent="0.2">
      <c r="A48" s="329" t="s">
        <v>246</v>
      </c>
      <c r="B48" s="396"/>
      <c r="C48" s="168">
        <v>14184</v>
      </c>
      <c r="D48" s="168">
        <v>10759</v>
      </c>
      <c r="E48" s="169">
        <v>75.853073886068813</v>
      </c>
      <c r="F48" s="168">
        <v>13262</v>
      </c>
      <c r="G48" s="170">
        <v>93.499717992103783</v>
      </c>
      <c r="H48" s="167">
        <v>11685</v>
      </c>
      <c r="I48" s="168">
        <v>8993</v>
      </c>
      <c r="J48" s="169">
        <v>76.961916987590925</v>
      </c>
      <c r="K48" s="168">
        <v>10968</v>
      </c>
      <c r="L48" s="170">
        <v>93.86392811296534</v>
      </c>
      <c r="M48" s="167">
        <v>2499</v>
      </c>
      <c r="N48" s="168">
        <v>1766</v>
      </c>
      <c r="O48" s="169">
        <v>70.668267306922772</v>
      </c>
      <c r="P48" s="168">
        <v>2294</v>
      </c>
      <c r="Q48" s="170">
        <v>91.796718687474993</v>
      </c>
      <c r="R48" s="167">
        <v>14184</v>
      </c>
      <c r="S48" s="168">
        <v>10759</v>
      </c>
      <c r="T48" s="169">
        <v>75.853073886068813</v>
      </c>
      <c r="U48" s="168">
        <v>13262</v>
      </c>
      <c r="V48" s="170">
        <v>93.499717992103783</v>
      </c>
      <c r="W48" s="167">
        <v>11685</v>
      </c>
      <c r="X48" s="168">
        <v>8993</v>
      </c>
      <c r="Y48" s="169">
        <v>76.961916987590925</v>
      </c>
      <c r="Z48" s="168">
        <v>10968</v>
      </c>
      <c r="AA48" s="170">
        <v>93.86392811296534</v>
      </c>
      <c r="AB48" s="167">
        <v>2499</v>
      </c>
      <c r="AC48" s="168">
        <v>1766</v>
      </c>
      <c r="AD48" s="169">
        <v>70.668267306922772</v>
      </c>
      <c r="AE48" s="168">
        <v>2294</v>
      </c>
      <c r="AF48" s="170">
        <v>91.796718687474993</v>
      </c>
      <c r="AG48" s="167">
        <v>0</v>
      </c>
      <c r="AH48" s="168">
        <v>0</v>
      </c>
      <c r="AI48" s="169" t="s">
        <v>238</v>
      </c>
      <c r="AJ48" s="168">
        <v>0</v>
      </c>
      <c r="AK48" s="170" t="s">
        <v>238</v>
      </c>
      <c r="AL48" s="167">
        <v>0</v>
      </c>
      <c r="AM48" s="168">
        <v>0</v>
      </c>
      <c r="AN48" s="169" t="s">
        <v>238</v>
      </c>
      <c r="AO48" s="168">
        <v>0</v>
      </c>
      <c r="AP48" s="170" t="s">
        <v>238</v>
      </c>
      <c r="AQ48" s="167">
        <v>0</v>
      </c>
      <c r="AR48" s="168">
        <v>0</v>
      </c>
      <c r="AS48" s="169" t="s">
        <v>238</v>
      </c>
      <c r="AT48" s="168">
        <v>0</v>
      </c>
      <c r="AU48" s="170" t="s">
        <v>238</v>
      </c>
    </row>
    <row r="49" spans="1:47" ht="15" customHeight="1" x14ac:dyDescent="0.2">
      <c r="A49" s="330" t="s">
        <v>53</v>
      </c>
      <c r="B49" s="397"/>
      <c r="C49" s="168">
        <v>625</v>
      </c>
      <c r="D49" s="168">
        <v>308</v>
      </c>
      <c r="E49" s="169">
        <v>49.28</v>
      </c>
      <c r="F49" s="168">
        <v>405</v>
      </c>
      <c r="G49" s="170">
        <v>64.8</v>
      </c>
      <c r="H49" s="167">
        <v>445</v>
      </c>
      <c r="I49" s="168">
        <v>225</v>
      </c>
      <c r="J49" s="169">
        <v>50.561797752808992</v>
      </c>
      <c r="K49" s="168">
        <v>300</v>
      </c>
      <c r="L49" s="170">
        <v>67.415730337078656</v>
      </c>
      <c r="M49" s="167">
        <v>180</v>
      </c>
      <c r="N49" s="168">
        <v>83</v>
      </c>
      <c r="O49" s="169">
        <v>46.111111111111114</v>
      </c>
      <c r="P49" s="168">
        <v>105</v>
      </c>
      <c r="Q49" s="170">
        <v>58.333333333333336</v>
      </c>
      <c r="R49" s="167">
        <v>625</v>
      </c>
      <c r="S49" s="168">
        <v>308</v>
      </c>
      <c r="T49" s="169">
        <v>49.28</v>
      </c>
      <c r="U49" s="168">
        <v>405</v>
      </c>
      <c r="V49" s="170">
        <v>64.8</v>
      </c>
      <c r="W49" s="167">
        <v>445</v>
      </c>
      <c r="X49" s="168">
        <v>225</v>
      </c>
      <c r="Y49" s="169">
        <v>50.561797752808992</v>
      </c>
      <c r="Z49" s="168">
        <v>300</v>
      </c>
      <c r="AA49" s="170">
        <v>67.415730337078656</v>
      </c>
      <c r="AB49" s="167">
        <v>180</v>
      </c>
      <c r="AC49" s="168">
        <v>83</v>
      </c>
      <c r="AD49" s="169">
        <v>46.111111111111114</v>
      </c>
      <c r="AE49" s="168">
        <v>105</v>
      </c>
      <c r="AF49" s="170">
        <v>58.333333333333336</v>
      </c>
      <c r="AG49" s="167">
        <v>0</v>
      </c>
      <c r="AH49" s="168">
        <v>0</v>
      </c>
      <c r="AI49" s="169" t="s">
        <v>238</v>
      </c>
      <c r="AJ49" s="168">
        <v>0</v>
      </c>
      <c r="AK49" s="170" t="s">
        <v>238</v>
      </c>
      <c r="AL49" s="167">
        <v>0</v>
      </c>
      <c r="AM49" s="168">
        <v>0</v>
      </c>
      <c r="AN49" s="169" t="s">
        <v>238</v>
      </c>
      <c r="AO49" s="168">
        <v>0</v>
      </c>
      <c r="AP49" s="170" t="s">
        <v>238</v>
      </c>
      <c r="AQ49" s="167">
        <v>0</v>
      </c>
      <c r="AR49" s="168">
        <v>0</v>
      </c>
      <c r="AS49" s="169" t="s">
        <v>238</v>
      </c>
      <c r="AT49" s="168">
        <v>0</v>
      </c>
      <c r="AU49" s="170" t="s">
        <v>238</v>
      </c>
    </row>
    <row r="50" spans="1:47" ht="15" customHeight="1" x14ac:dyDescent="0.2">
      <c r="A50" s="330" t="s">
        <v>310</v>
      </c>
      <c r="B50" s="397"/>
      <c r="C50" s="168">
        <v>739</v>
      </c>
      <c r="D50" s="168">
        <v>337</v>
      </c>
      <c r="E50" s="169">
        <v>45.602165087956699</v>
      </c>
      <c r="F50" s="168">
        <v>430</v>
      </c>
      <c r="G50" s="170">
        <v>58.186738836265228</v>
      </c>
      <c r="H50" s="167">
        <v>463</v>
      </c>
      <c r="I50" s="168">
        <v>219</v>
      </c>
      <c r="J50" s="169">
        <v>47.300215982721383</v>
      </c>
      <c r="K50" s="168">
        <v>287</v>
      </c>
      <c r="L50" s="170">
        <v>61.987041036717059</v>
      </c>
      <c r="M50" s="167">
        <v>276</v>
      </c>
      <c r="N50" s="168">
        <v>118</v>
      </c>
      <c r="O50" s="169">
        <v>42.753623188405797</v>
      </c>
      <c r="P50" s="168">
        <v>143</v>
      </c>
      <c r="Q50" s="170">
        <v>51.811594202898547</v>
      </c>
      <c r="R50" s="167">
        <v>739</v>
      </c>
      <c r="S50" s="168">
        <v>337</v>
      </c>
      <c r="T50" s="169">
        <v>45.602165087956699</v>
      </c>
      <c r="U50" s="168">
        <v>430</v>
      </c>
      <c r="V50" s="170">
        <v>58.186738836265228</v>
      </c>
      <c r="W50" s="167">
        <v>463</v>
      </c>
      <c r="X50" s="168">
        <v>219</v>
      </c>
      <c r="Y50" s="169">
        <v>47.300215982721383</v>
      </c>
      <c r="Z50" s="168">
        <v>287</v>
      </c>
      <c r="AA50" s="170">
        <v>61.987041036717059</v>
      </c>
      <c r="AB50" s="167">
        <v>276</v>
      </c>
      <c r="AC50" s="168">
        <v>118</v>
      </c>
      <c r="AD50" s="169">
        <v>42.753623188405797</v>
      </c>
      <c r="AE50" s="168">
        <v>143</v>
      </c>
      <c r="AF50" s="170">
        <v>51.811594202898547</v>
      </c>
      <c r="AG50" s="167">
        <v>0</v>
      </c>
      <c r="AH50" s="168">
        <v>0</v>
      </c>
      <c r="AI50" s="169" t="s">
        <v>238</v>
      </c>
      <c r="AJ50" s="168">
        <v>0</v>
      </c>
      <c r="AK50" s="170" t="s">
        <v>238</v>
      </c>
      <c r="AL50" s="167">
        <v>0</v>
      </c>
      <c r="AM50" s="168">
        <v>0</v>
      </c>
      <c r="AN50" s="169" t="s">
        <v>238</v>
      </c>
      <c r="AO50" s="168">
        <v>0</v>
      </c>
      <c r="AP50" s="170" t="s">
        <v>238</v>
      </c>
      <c r="AQ50" s="167">
        <v>0</v>
      </c>
      <c r="AR50" s="168">
        <v>0</v>
      </c>
      <c r="AS50" s="169" t="s">
        <v>238</v>
      </c>
      <c r="AT50" s="168">
        <v>0</v>
      </c>
      <c r="AU50" s="170" t="s">
        <v>238</v>
      </c>
    </row>
    <row r="51" spans="1:47" ht="15" customHeight="1" x14ac:dyDescent="0.2">
      <c r="A51" s="327" t="s">
        <v>309</v>
      </c>
      <c r="B51" s="393"/>
      <c r="C51" s="168">
        <v>19</v>
      </c>
      <c r="D51" s="168">
        <v>14</v>
      </c>
      <c r="E51" s="169" t="s">
        <v>238</v>
      </c>
      <c r="F51" s="168">
        <v>16</v>
      </c>
      <c r="G51" s="170" t="s">
        <v>238</v>
      </c>
      <c r="H51" s="167">
        <v>15</v>
      </c>
      <c r="I51" s="168">
        <v>10</v>
      </c>
      <c r="J51" s="169" t="s">
        <v>238</v>
      </c>
      <c r="K51" s="168">
        <v>12</v>
      </c>
      <c r="L51" s="170" t="s">
        <v>238</v>
      </c>
      <c r="M51" s="167">
        <v>4</v>
      </c>
      <c r="N51" s="168">
        <v>4</v>
      </c>
      <c r="O51" s="169" t="s">
        <v>238</v>
      </c>
      <c r="P51" s="168">
        <v>4</v>
      </c>
      <c r="Q51" s="170" t="s">
        <v>238</v>
      </c>
      <c r="R51" s="167">
        <v>19</v>
      </c>
      <c r="S51" s="168">
        <v>14</v>
      </c>
      <c r="T51" s="169" t="s">
        <v>238</v>
      </c>
      <c r="U51" s="168">
        <v>16</v>
      </c>
      <c r="V51" s="170" t="s">
        <v>238</v>
      </c>
      <c r="W51" s="167">
        <v>15</v>
      </c>
      <c r="X51" s="168">
        <v>10</v>
      </c>
      <c r="Y51" s="169" t="s">
        <v>238</v>
      </c>
      <c r="Z51" s="168">
        <v>12</v>
      </c>
      <c r="AA51" s="170" t="s">
        <v>238</v>
      </c>
      <c r="AB51" s="167">
        <v>4</v>
      </c>
      <c r="AC51" s="168">
        <v>4</v>
      </c>
      <c r="AD51" s="169" t="s">
        <v>238</v>
      </c>
      <c r="AE51" s="168">
        <v>4</v>
      </c>
      <c r="AF51" s="170" t="s">
        <v>238</v>
      </c>
      <c r="AG51" s="167">
        <v>0</v>
      </c>
      <c r="AH51" s="168">
        <v>0</v>
      </c>
      <c r="AI51" s="169" t="s">
        <v>238</v>
      </c>
      <c r="AJ51" s="168">
        <v>0</v>
      </c>
      <c r="AK51" s="170" t="s">
        <v>238</v>
      </c>
      <c r="AL51" s="167">
        <v>0</v>
      </c>
      <c r="AM51" s="168">
        <v>0</v>
      </c>
      <c r="AN51" s="169" t="s">
        <v>238</v>
      </c>
      <c r="AO51" s="168">
        <v>0</v>
      </c>
      <c r="AP51" s="170" t="s">
        <v>238</v>
      </c>
      <c r="AQ51" s="167">
        <v>0</v>
      </c>
      <c r="AR51" s="168">
        <v>0</v>
      </c>
      <c r="AS51" s="169" t="s">
        <v>238</v>
      </c>
      <c r="AT51" s="168">
        <v>0</v>
      </c>
      <c r="AU51" s="170" t="s">
        <v>238</v>
      </c>
    </row>
    <row r="52" spans="1:47" ht="15" customHeight="1" x14ac:dyDescent="0.2">
      <c r="A52" s="398" t="s">
        <v>48</v>
      </c>
      <c r="B52" s="399"/>
      <c r="C52" s="172">
        <v>2921</v>
      </c>
      <c r="D52" s="172">
        <v>1741</v>
      </c>
      <c r="E52" s="173">
        <v>59.602875727490591</v>
      </c>
      <c r="F52" s="172">
        <v>2079</v>
      </c>
      <c r="G52" s="174">
        <v>71.17425539198905</v>
      </c>
      <c r="H52" s="171">
        <v>2226</v>
      </c>
      <c r="I52" s="172">
        <v>1338</v>
      </c>
      <c r="J52" s="173">
        <v>60.107816711590303</v>
      </c>
      <c r="K52" s="172">
        <v>1655</v>
      </c>
      <c r="L52" s="174">
        <v>74.348607367475296</v>
      </c>
      <c r="M52" s="171">
        <v>695</v>
      </c>
      <c r="N52" s="172">
        <v>403</v>
      </c>
      <c r="O52" s="173">
        <v>57.985611510791365</v>
      </c>
      <c r="P52" s="172">
        <v>424</v>
      </c>
      <c r="Q52" s="174">
        <v>61.007194244604314</v>
      </c>
      <c r="R52" s="171">
        <v>2921</v>
      </c>
      <c r="S52" s="172">
        <v>1741</v>
      </c>
      <c r="T52" s="173">
        <v>59.602875727490591</v>
      </c>
      <c r="U52" s="172">
        <v>2079</v>
      </c>
      <c r="V52" s="174">
        <v>71.17425539198905</v>
      </c>
      <c r="W52" s="171">
        <v>2226</v>
      </c>
      <c r="X52" s="172">
        <v>1338</v>
      </c>
      <c r="Y52" s="173">
        <v>60.107816711590303</v>
      </c>
      <c r="Z52" s="172">
        <v>1655</v>
      </c>
      <c r="AA52" s="174">
        <v>74.348607367475296</v>
      </c>
      <c r="AB52" s="171">
        <v>695</v>
      </c>
      <c r="AC52" s="172">
        <v>403</v>
      </c>
      <c r="AD52" s="173">
        <v>57.985611510791365</v>
      </c>
      <c r="AE52" s="172">
        <v>424</v>
      </c>
      <c r="AF52" s="174">
        <v>61.007194244604314</v>
      </c>
      <c r="AG52" s="171">
        <v>0</v>
      </c>
      <c r="AH52" s="172">
        <v>0</v>
      </c>
      <c r="AI52" s="173" t="s">
        <v>238</v>
      </c>
      <c r="AJ52" s="172">
        <v>0</v>
      </c>
      <c r="AK52" s="174" t="s">
        <v>238</v>
      </c>
      <c r="AL52" s="171">
        <v>0</v>
      </c>
      <c r="AM52" s="172">
        <v>0</v>
      </c>
      <c r="AN52" s="173" t="s">
        <v>238</v>
      </c>
      <c r="AO52" s="172">
        <v>0</v>
      </c>
      <c r="AP52" s="174" t="s">
        <v>238</v>
      </c>
      <c r="AQ52" s="171">
        <v>0</v>
      </c>
      <c r="AR52" s="172">
        <v>0</v>
      </c>
      <c r="AS52" s="173" t="s">
        <v>238</v>
      </c>
      <c r="AT52" s="172">
        <v>0</v>
      </c>
      <c r="AU52" s="174" t="s">
        <v>238</v>
      </c>
    </row>
    <row r="53" spans="1:47" ht="11.25" customHeight="1" x14ac:dyDescent="0.2">
      <c r="A53" s="259" t="s">
        <v>439</v>
      </c>
      <c r="B53" s="331"/>
      <c r="C53" s="331"/>
      <c r="D53" s="331"/>
      <c r="E53" s="331"/>
      <c r="F53" s="331"/>
      <c r="G53" s="331"/>
      <c r="H53" s="331"/>
      <c r="I53" s="331"/>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31"/>
      <c r="AG53" s="290"/>
      <c r="AH53" s="290"/>
      <c r="AI53" s="290"/>
      <c r="AJ53" s="290"/>
      <c r="AK53" s="290"/>
      <c r="AL53" s="290"/>
      <c r="AM53" s="290"/>
      <c r="AN53" s="290"/>
      <c r="AO53" s="290"/>
      <c r="AP53" s="290"/>
      <c r="AQ53" s="290"/>
      <c r="AR53" s="290"/>
      <c r="AS53" s="290"/>
      <c r="AT53" s="290"/>
      <c r="AU53" s="367" t="s">
        <v>6</v>
      </c>
    </row>
    <row r="55" spans="1:47" ht="14.25" customHeight="1" x14ac:dyDescent="0.2">
      <c r="A55" s="577" t="s">
        <v>276</v>
      </c>
      <c r="B55" s="577"/>
      <c r="C55" s="577"/>
      <c r="D55" s="577"/>
      <c r="E55" s="577"/>
      <c r="F55" s="577"/>
      <c r="G55" s="577"/>
      <c r="H55" s="577"/>
      <c r="I55" s="577"/>
      <c r="J55" s="577"/>
      <c r="K55" s="577"/>
      <c r="L55" s="577"/>
      <c r="M55" s="577"/>
      <c r="N55" s="577"/>
      <c r="O55" s="577"/>
      <c r="P55" s="577"/>
      <c r="Q55" s="577"/>
      <c r="R55" s="262"/>
      <c r="S55" s="262"/>
      <c r="T55" s="262"/>
      <c r="U55" s="262"/>
      <c r="V55" s="262"/>
      <c r="W55" s="262"/>
      <c r="X55" s="262"/>
      <c r="Y55" s="262"/>
      <c r="Z55" s="262"/>
      <c r="AA55" s="262"/>
      <c r="AB55" s="262"/>
      <c r="AC55" s="262"/>
      <c r="AD55" s="262"/>
      <c r="AE55" s="262"/>
      <c r="AF55" s="262"/>
      <c r="AG55" s="262"/>
      <c r="AH55" s="262"/>
      <c r="AI55" s="262"/>
      <c r="AJ55" s="262"/>
      <c r="AK55" s="262"/>
      <c r="AL55" s="262"/>
      <c r="AM55" s="262"/>
      <c r="AN55" s="262"/>
      <c r="AO55" s="262"/>
      <c r="AP55" s="262"/>
      <c r="AQ55" s="262"/>
      <c r="AR55" s="262"/>
      <c r="AS55" s="262"/>
      <c r="AT55" s="262"/>
      <c r="AU55" s="262"/>
    </row>
    <row r="56" spans="1:47" x14ac:dyDescent="0.2">
      <c r="A56" s="577" t="s">
        <v>381</v>
      </c>
      <c r="B56" s="577"/>
      <c r="C56" s="577"/>
      <c r="D56" s="577"/>
      <c r="E56" s="577"/>
      <c r="F56" s="577"/>
      <c r="G56" s="577"/>
      <c r="H56" s="577"/>
      <c r="I56" s="577"/>
      <c r="J56" s="577"/>
      <c r="K56" s="577"/>
      <c r="L56" s="577"/>
      <c r="M56" s="577"/>
      <c r="N56" s="577"/>
      <c r="O56" s="577"/>
      <c r="P56" s="577"/>
      <c r="Q56" s="577"/>
      <c r="R56" s="414"/>
      <c r="S56" s="414"/>
      <c r="T56" s="414"/>
      <c r="U56" s="414"/>
      <c r="V56" s="414"/>
      <c r="W56" s="414"/>
      <c r="X56" s="414"/>
      <c r="Y56" s="414"/>
      <c r="Z56" s="414"/>
      <c r="AA56" s="414"/>
      <c r="AB56" s="414"/>
      <c r="AC56" s="414"/>
      <c r="AD56" s="384"/>
      <c r="AE56" s="384"/>
      <c r="AF56" s="384"/>
      <c r="AG56" s="384"/>
      <c r="AH56" s="384"/>
      <c r="AI56" s="384"/>
      <c r="AJ56" s="384"/>
      <c r="AK56" s="384"/>
      <c r="AL56" s="384"/>
      <c r="AM56" s="384"/>
      <c r="AN56" s="384"/>
      <c r="AO56" s="384"/>
      <c r="AP56" s="384"/>
      <c r="AQ56" s="384"/>
      <c r="AR56" s="384"/>
      <c r="AS56" s="384"/>
      <c r="AT56" s="384"/>
      <c r="AU56" s="384"/>
    </row>
    <row r="57" spans="1:47" ht="23.25" customHeight="1" x14ac:dyDescent="0.2">
      <c r="A57" s="577" t="s">
        <v>382</v>
      </c>
      <c r="B57" s="577"/>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414"/>
      <c r="AE57" s="414"/>
      <c r="AF57" s="414"/>
      <c r="AG57" s="414"/>
      <c r="AH57" s="414"/>
      <c r="AI57" s="414"/>
      <c r="AJ57" s="414"/>
      <c r="AK57" s="414"/>
      <c r="AL57" s="414"/>
      <c r="AM57" s="414"/>
      <c r="AN57" s="414"/>
      <c r="AO57" s="414"/>
      <c r="AP57" s="414"/>
      <c r="AQ57" s="414"/>
      <c r="AR57" s="414"/>
      <c r="AS57" s="414"/>
      <c r="AT57" s="414"/>
      <c r="AU57" s="414"/>
    </row>
    <row r="58" spans="1:47" ht="23.25" customHeight="1" x14ac:dyDescent="0.2">
      <c r="A58" s="577" t="s">
        <v>446</v>
      </c>
      <c r="B58" s="577"/>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7"/>
      <c r="AL58" s="577"/>
      <c r="AM58" s="577"/>
      <c r="AN58" s="577"/>
      <c r="AO58" s="577"/>
      <c r="AP58" s="577"/>
      <c r="AQ58" s="577"/>
      <c r="AR58" s="577"/>
      <c r="AS58" s="577"/>
      <c r="AT58" s="577"/>
      <c r="AU58" s="577"/>
    </row>
    <row r="59" spans="1:47" x14ac:dyDescent="0.2">
      <c r="A59" s="310" t="s">
        <v>134</v>
      </c>
      <c r="B59" s="310"/>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262"/>
      <c r="AL59" s="262"/>
      <c r="AM59" s="262"/>
      <c r="AN59" s="262"/>
      <c r="AO59" s="262"/>
      <c r="AP59" s="262"/>
      <c r="AQ59" s="262"/>
      <c r="AR59" s="262"/>
      <c r="AS59" s="262"/>
      <c r="AT59" s="262"/>
      <c r="AU59" s="262"/>
    </row>
    <row r="60" spans="1:47" x14ac:dyDescent="0.2">
      <c r="A60" s="332" t="s">
        <v>134</v>
      </c>
      <c r="B60" s="33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262"/>
      <c r="AL60" s="262"/>
      <c r="AM60" s="262"/>
      <c r="AN60" s="262"/>
      <c r="AO60" s="262"/>
      <c r="AP60" s="262"/>
      <c r="AQ60" s="262"/>
      <c r="AR60" s="262"/>
      <c r="AS60" s="262"/>
      <c r="AT60" s="262"/>
      <c r="AU60" s="262"/>
    </row>
    <row r="61" spans="1:47" ht="14.25" customHeight="1" x14ac:dyDescent="0.2">
      <c r="A61" s="577"/>
      <c r="B61" s="577"/>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7"/>
      <c r="AL61" s="577"/>
      <c r="AM61" s="577"/>
      <c r="AN61" s="577"/>
      <c r="AO61" s="577"/>
      <c r="AP61" s="577"/>
      <c r="AQ61" s="577"/>
      <c r="AR61" s="577"/>
      <c r="AS61" s="577"/>
      <c r="AT61" s="577"/>
      <c r="AU61" s="577"/>
    </row>
    <row r="62" spans="1:47" ht="14.25" customHeight="1" x14ac:dyDescent="0.2">
      <c r="A62" s="577"/>
      <c r="B62" s="577"/>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7"/>
      <c r="AL62" s="577"/>
      <c r="AM62" s="577"/>
      <c r="AN62" s="577"/>
      <c r="AO62" s="577"/>
      <c r="AP62" s="577"/>
      <c r="AQ62" s="577"/>
      <c r="AR62" s="577"/>
      <c r="AS62" s="577"/>
      <c r="AT62" s="577"/>
      <c r="AU62" s="577"/>
    </row>
    <row r="63" spans="1:47" ht="14.25" customHeight="1" x14ac:dyDescent="0.2">
      <c r="A63" s="577"/>
      <c r="B63" s="577"/>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row>
    <row r="64" spans="1:47" ht="14.25" customHeight="1" x14ac:dyDescent="0.2">
      <c r="A64" s="577"/>
      <c r="B64" s="577"/>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7"/>
      <c r="AL64" s="577"/>
      <c r="AM64" s="577"/>
      <c r="AN64" s="577"/>
      <c r="AO64" s="577"/>
      <c r="AP64" s="577"/>
      <c r="AQ64" s="577"/>
      <c r="AR64" s="577"/>
      <c r="AS64" s="577"/>
      <c r="AT64" s="577"/>
      <c r="AU64" s="577"/>
    </row>
    <row r="65" spans="1:47" ht="14.25" customHeight="1" x14ac:dyDescent="0.2">
      <c r="A65" s="577"/>
      <c r="B65" s="577"/>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7"/>
      <c r="AL65" s="577"/>
      <c r="AM65" s="577"/>
      <c r="AN65" s="577"/>
      <c r="AO65" s="577"/>
      <c r="AP65" s="577"/>
      <c r="AQ65" s="577"/>
      <c r="AR65" s="577"/>
      <c r="AS65" s="577"/>
      <c r="AT65" s="577"/>
      <c r="AU65" s="577"/>
    </row>
    <row r="66" spans="1:47" ht="14.25" customHeight="1" x14ac:dyDescent="0.2">
      <c r="A66" s="577"/>
      <c r="B66" s="577"/>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7"/>
      <c r="AL66" s="577"/>
      <c r="AM66" s="577"/>
      <c r="AN66" s="577"/>
      <c r="AO66" s="577"/>
      <c r="AP66" s="577"/>
      <c r="AQ66" s="577"/>
      <c r="AR66" s="577"/>
      <c r="AS66" s="577"/>
      <c r="AT66" s="577"/>
      <c r="AU66" s="577"/>
    </row>
    <row r="67" spans="1:47" ht="14.25" customHeight="1" x14ac:dyDescent="0.2">
      <c r="A67" s="262"/>
      <c r="B67" s="384"/>
      <c r="C67" s="262"/>
      <c r="D67" s="262"/>
      <c r="E67" s="262"/>
      <c r="F67" s="262"/>
      <c r="G67" s="262"/>
      <c r="H67" s="262"/>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262"/>
      <c r="AM67" s="262"/>
      <c r="AN67" s="262"/>
      <c r="AO67" s="262"/>
      <c r="AP67" s="262"/>
      <c r="AQ67" s="262"/>
      <c r="AR67" s="262"/>
      <c r="AS67" s="262"/>
      <c r="AT67" s="262"/>
      <c r="AU67" s="262"/>
    </row>
    <row r="68" spans="1:47" ht="14.25" customHeight="1" x14ac:dyDescent="0.2">
      <c r="A68" s="262"/>
      <c r="B68" s="384"/>
      <c r="C68" s="262"/>
      <c r="D68" s="262"/>
      <c r="E68" s="262"/>
      <c r="F68" s="262"/>
      <c r="G68" s="262"/>
      <c r="H68" s="262"/>
      <c r="I68" s="262"/>
      <c r="J68" s="262"/>
      <c r="K68" s="262"/>
      <c r="L68" s="262"/>
      <c r="M68" s="262"/>
      <c r="N68" s="262"/>
      <c r="O68" s="262"/>
      <c r="P68" s="262"/>
      <c r="Q68" s="262"/>
      <c r="R68" s="262"/>
      <c r="S68" s="262"/>
      <c r="T68" s="262"/>
      <c r="U68" s="262"/>
      <c r="V68" s="262"/>
      <c r="W68" s="262"/>
      <c r="X68" s="262"/>
      <c r="Y68" s="262"/>
      <c r="Z68" s="262"/>
      <c r="AA68" s="262"/>
      <c r="AB68" s="262"/>
      <c r="AC68" s="262"/>
      <c r="AD68" s="262"/>
      <c r="AE68" s="262"/>
      <c r="AF68" s="262"/>
      <c r="AG68" s="262"/>
      <c r="AH68" s="262"/>
      <c r="AI68" s="262"/>
      <c r="AJ68" s="262"/>
      <c r="AK68" s="262"/>
      <c r="AL68" s="262"/>
      <c r="AM68" s="262"/>
      <c r="AN68" s="262"/>
      <c r="AO68" s="262"/>
      <c r="AP68" s="262"/>
      <c r="AQ68" s="262"/>
      <c r="AR68" s="262"/>
      <c r="AS68" s="262"/>
      <c r="AT68" s="262"/>
      <c r="AU68" s="262"/>
    </row>
    <row r="69" spans="1:47" ht="14.25" customHeight="1" x14ac:dyDescent="0.2">
      <c r="A69" s="262"/>
      <c r="B69" s="384"/>
      <c r="C69" s="262"/>
      <c r="D69" s="262"/>
      <c r="E69" s="262"/>
      <c r="F69" s="262"/>
      <c r="G69" s="262"/>
      <c r="H69" s="262"/>
      <c r="I69" s="262"/>
      <c r="J69" s="262"/>
      <c r="K69" s="262"/>
      <c r="L69" s="262"/>
      <c r="M69" s="262"/>
      <c r="N69" s="262"/>
      <c r="O69" s="262"/>
      <c r="P69" s="262"/>
      <c r="Q69" s="262"/>
      <c r="R69" s="262"/>
      <c r="S69" s="262"/>
      <c r="T69" s="262"/>
      <c r="U69" s="262"/>
      <c r="V69" s="262"/>
      <c r="W69" s="262"/>
      <c r="X69" s="262"/>
      <c r="Y69" s="262"/>
      <c r="Z69" s="262"/>
      <c r="AA69" s="262"/>
      <c r="AB69" s="262"/>
      <c r="AC69" s="262"/>
      <c r="AD69" s="262"/>
      <c r="AE69" s="262"/>
      <c r="AF69" s="262"/>
      <c r="AG69" s="262"/>
      <c r="AH69" s="262"/>
      <c r="AI69" s="262"/>
      <c r="AJ69" s="262"/>
      <c r="AK69" s="262"/>
      <c r="AL69" s="262"/>
      <c r="AM69" s="262"/>
      <c r="AN69" s="262"/>
      <c r="AO69" s="262"/>
      <c r="AP69" s="262"/>
      <c r="AQ69" s="262"/>
      <c r="AR69" s="262"/>
      <c r="AS69" s="262"/>
      <c r="AT69" s="262"/>
      <c r="AU69" s="262"/>
    </row>
  </sheetData>
  <sheetProtection sheet="1" objects="1" scenarios="1"/>
  <mergeCells count="49">
    <mergeCell ref="A55:Q55"/>
    <mergeCell ref="A58:Q58"/>
    <mergeCell ref="R58:AG58"/>
    <mergeCell ref="AH58:AU58"/>
    <mergeCell ref="A66:AU66"/>
    <mergeCell ref="A61:AU61"/>
    <mergeCell ref="A62:AU62"/>
    <mergeCell ref="A63:AU63"/>
    <mergeCell ref="A64:AU64"/>
    <mergeCell ref="A65:AU65"/>
    <mergeCell ref="A56:Q56"/>
    <mergeCell ref="A57:Q57"/>
    <mergeCell ref="R57:AC57"/>
    <mergeCell ref="C10:G11"/>
    <mergeCell ref="C12:C13"/>
    <mergeCell ref="D12:G12"/>
    <mergeCell ref="H12:H13"/>
    <mergeCell ref="H11:L11"/>
    <mergeCell ref="I12:L12"/>
    <mergeCell ref="M11:Q11"/>
    <mergeCell ref="AQ12:AQ13"/>
    <mergeCell ref="X12:AA12"/>
    <mergeCell ref="AB12:AB13"/>
    <mergeCell ref="AC12:AF12"/>
    <mergeCell ref="AL12:AL13"/>
    <mergeCell ref="AM12:AP12"/>
    <mergeCell ref="R12:R13"/>
    <mergeCell ref="M12:M13"/>
    <mergeCell ref="AH12:AK12"/>
    <mergeCell ref="AG12:AG13"/>
    <mergeCell ref="N12:Q12"/>
    <mergeCell ref="S12:V12"/>
    <mergeCell ref="W12:W13"/>
    <mergeCell ref="A3:Q3"/>
    <mergeCell ref="AR12:AU12"/>
    <mergeCell ref="C8:Q9"/>
    <mergeCell ref="R8:AU8"/>
    <mergeCell ref="R9:AF9"/>
    <mergeCell ref="AG9:AU9"/>
    <mergeCell ref="R10:V11"/>
    <mergeCell ref="W10:AF10"/>
    <mergeCell ref="W11:AA11"/>
    <mergeCell ref="AB11:AF11"/>
    <mergeCell ref="AG10:AK11"/>
    <mergeCell ref="AL10:AU10"/>
    <mergeCell ref="AL11:AP11"/>
    <mergeCell ref="AQ11:AU11"/>
    <mergeCell ref="H10:Q10"/>
    <mergeCell ref="A8:B14"/>
  </mergeCells>
  <hyperlinks>
    <hyperlink ref="A60" r:id="rId1" display="https://statistik.arbeitsagentur.de/DE/Statischer-Content/Statistiken/Fachstatistiken/Foerderung-und-berufliche-Rehabilitation/Generische-Publikationen/Plausibilitaet-XSozial.pdf?__blob=publicationFile&amp;v=45" xr:uid="{00000000-0004-0000-2600-000000000000}"/>
  </hyperlinks>
  <printOptions horizontalCentered="1"/>
  <pageMargins left="0.70866141732283472" right="0.39370078740157483" top="0.39370078740157483" bottom="0.39370078740157483" header="0.51181102362204722" footer="0.51181102362204722"/>
  <pageSetup paperSize="9" scale="55" fitToWidth="3" pageOrder="overThenDown" orientation="landscape" cellComments="asDisplayed" r:id="rId2"/>
  <colBreaks count="2" manualBreakCount="2">
    <brk id="17" max="54" man="1"/>
    <brk id="32" max="54"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7">
    <tabColor rgb="FF0070C0"/>
  </sheetPr>
  <dimension ref="A12:U57"/>
  <sheetViews>
    <sheetView showGridLines="0" workbookViewId="0"/>
  </sheetViews>
  <sheetFormatPr baseColWidth="10" defaultRowHeight="14.25" x14ac:dyDescent="0.2"/>
  <cols>
    <col min="1" max="1" width="11" style="50"/>
    <col min="2" max="2" width="22" style="5" customWidth="1"/>
    <col min="3" max="16384" width="11" style="50"/>
  </cols>
  <sheetData>
    <row r="12" spans="1:21" x14ac:dyDescent="0.2">
      <c r="A12" s="527"/>
      <c r="B12" s="533"/>
      <c r="C12" s="72" t="s">
        <v>150</v>
      </c>
      <c r="D12" s="528" t="s">
        <v>2</v>
      </c>
      <c r="E12" s="528"/>
      <c r="F12" s="528"/>
      <c r="G12" s="528"/>
      <c r="H12" s="528"/>
      <c r="I12" s="528"/>
      <c r="J12" s="528" t="s">
        <v>0</v>
      </c>
      <c r="K12" s="528"/>
      <c r="L12" s="528"/>
      <c r="M12" s="528"/>
      <c r="N12" s="528"/>
      <c r="O12" s="528"/>
      <c r="P12" s="529" t="s">
        <v>1</v>
      </c>
      <c r="Q12" s="529"/>
      <c r="R12" s="529"/>
      <c r="S12" s="529"/>
      <c r="T12" s="529"/>
      <c r="U12" s="529"/>
    </row>
    <row r="13" spans="1:21" x14ac:dyDescent="0.2">
      <c r="A13" s="527"/>
      <c r="B13" s="533"/>
      <c r="C13" s="28"/>
      <c r="D13" s="528" t="s">
        <v>61</v>
      </c>
      <c r="E13" s="532"/>
      <c r="F13" s="528" t="s">
        <v>62</v>
      </c>
      <c r="G13" s="532"/>
      <c r="H13" s="528" t="s">
        <v>63</v>
      </c>
      <c r="I13" s="532"/>
      <c r="J13" s="528" t="s">
        <v>61</v>
      </c>
      <c r="K13" s="532"/>
      <c r="L13" s="528" t="s">
        <v>62</v>
      </c>
      <c r="M13" s="532"/>
      <c r="N13" s="528" t="s">
        <v>63</v>
      </c>
      <c r="O13" s="532"/>
      <c r="P13" s="528" t="s">
        <v>61</v>
      </c>
      <c r="Q13" s="532"/>
      <c r="R13" s="528" t="s">
        <v>62</v>
      </c>
      <c r="S13" s="532"/>
      <c r="T13" s="528" t="s">
        <v>63</v>
      </c>
      <c r="U13" s="532"/>
    </row>
    <row r="14" spans="1:21" ht="33.75" x14ac:dyDescent="0.2">
      <c r="A14" s="527"/>
      <c r="B14" s="533"/>
      <c r="C14" s="28" t="s">
        <v>60</v>
      </c>
      <c r="D14" s="73" t="s">
        <v>151</v>
      </c>
      <c r="E14" s="73" t="s">
        <v>152</v>
      </c>
      <c r="F14" s="73" t="s">
        <v>153</v>
      </c>
      <c r="G14" s="73" t="s">
        <v>154</v>
      </c>
      <c r="H14" s="73" t="s">
        <v>155</v>
      </c>
      <c r="I14" s="73" t="s">
        <v>156</v>
      </c>
      <c r="J14" s="73" t="s">
        <v>151</v>
      </c>
      <c r="K14" s="73" t="s">
        <v>152</v>
      </c>
      <c r="L14" s="73" t="s">
        <v>153</v>
      </c>
      <c r="M14" s="73" t="s">
        <v>154</v>
      </c>
      <c r="N14" s="73" t="s">
        <v>155</v>
      </c>
      <c r="O14" s="73" t="s">
        <v>156</v>
      </c>
      <c r="P14" s="73" t="s">
        <v>151</v>
      </c>
      <c r="Q14" s="73" t="s">
        <v>152</v>
      </c>
      <c r="R14" s="73" t="s">
        <v>153</v>
      </c>
      <c r="S14" s="73" t="s">
        <v>154</v>
      </c>
      <c r="T14" s="73" t="s">
        <v>155</v>
      </c>
      <c r="U14" s="74" t="s">
        <v>156</v>
      </c>
    </row>
    <row r="15" spans="1:21" x14ac:dyDescent="0.2">
      <c r="A15" s="28" t="s">
        <v>157</v>
      </c>
      <c r="B15" s="52" t="s">
        <v>171</v>
      </c>
      <c r="C15" s="28"/>
      <c r="D15" s="73"/>
      <c r="E15" s="73"/>
      <c r="F15" s="73"/>
      <c r="G15" s="73"/>
      <c r="H15" s="73"/>
      <c r="I15" s="73"/>
      <c r="J15" s="73"/>
      <c r="K15" s="73"/>
      <c r="L15" s="73"/>
      <c r="M15" s="73"/>
      <c r="N15" s="73"/>
      <c r="O15" s="73"/>
      <c r="P15" s="73"/>
      <c r="Q15" s="73"/>
      <c r="R15" s="73"/>
      <c r="S15" s="73"/>
      <c r="T15" s="73"/>
      <c r="U15" s="74"/>
    </row>
    <row r="16" spans="1:21" x14ac:dyDescent="0.2">
      <c r="A16" s="526" t="s">
        <v>2</v>
      </c>
      <c r="B16" s="11" t="s">
        <v>2</v>
      </c>
      <c r="C16" s="71"/>
      <c r="D16" s="25">
        <v>11191</v>
      </c>
      <c r="E16" s="75">
        <v>2.2569444444444442</v>
      </c>
      <c r="F16" s="25">
        <v>177518.91666666666</v>
      </c>
      <c r="G16" s="75">
        <v>-0.97480611956970931</v>
      </c>
      <c r="H16" s="25">
        <v>15842</v>
      </c>
      <c r="I16" s="75">
        <v>-4.4626703654565194</v>
      </c>
      <c r="J16" s="25">
        <v>9229</v>
      </c>
      <c r="K16" s="75">
        <v>2.0004420866489832</v>
      </c>
      <c r="L16" s="25">
        <v>127316</v>
      </c>
      <c r="M16" s="75">
        <v>-1.3246769687050717</v>
      </c>
      <c r="N16" s="25">
        <v>13210</v>
      </c>
      <c r="O16" s="75">
        <v>-4.4622839372242717</v>
      </c>
      <c r="P16" s="25">
        <v>1962</v>
      </c>
      <c r="Q16" s="75">
        <v>3.481012658227848</v>
      </c>
      <c r="R16" s="25">
        <v>50202.916666666664</v>
      </c>
      <c r="S16" s="75">
        <v>-7.629852627737832E-2</v>
      </c>
      <c r="T16" s="25">
        <v>2632</v>
      </c>
      <c r="U16" s="75">
        <v>-4.4646098003629762</v>
      </c>
    </row>
    <row r="17" spans="1:21" ht="22.5" x14ac:dyDescent="0.2">
      <c r="A17" s="526"/>
      <c r="B17" s="47" t="s">
        <v>107</v>
      </c>
      <c r="C17" s="71"/>
      <c r="D17" s="25">
        <v>7458</v>
      </c>
      <c r="E17" s="75">
        <v>5.0274609209970427</v>
      </c>
      <c r="F17" s="25">
        <v>147818.33333333334</v>
      </c>
      <c r="G17" s="75">
        <v>-0.13354412135624977</v>
      </c>
      <c r="H17" s="25">
        <v>11203</v>
      </c>
      <c r="I17" s="75">
        <v>-4.4112627986348123</v>
      </c>
      <c r="J17" s="25">
        <v>5829</v>
      </c>
      <c r="K17" s="75">
        <v>5.6169595941293711</v>
      </c>
      <c r="L17" s="25">
        <v>106888.16666666667</v>
      </c>
      <c r="M17" s="75">
        <v>-0.65393799555573107</v>
      </c>
      <c r="N17" s="25">
        <v>9085</v>
      </c>
      <c r="O17" s="75">
        <v>-4.8691099476439792</v>
      </c>
      <c r="P17" s="25">
        <v>1629</v>
      </c>
      <c r="Q17" s="75">
        <v>2.9709228824273071</v>
      </c>
      <c r="R17" s="25">
        <v>40930.166666666664</v>
      </c>
      <c r="S17" s="75">
        <v>1.2515177564621895</v>
      </c>
      <c r="T17" s="25">
        <v>2118</v>
      </c>
      <c r="U17" s="75">
        <v>-2.3963133640552998</v>
      </c>
    </row>
    <row r="18" spans="1:21" x14ac:dyDescent="0.2">
      <c r="A18" s="526"/>
      <c r="B18" s="47" t="s">
        <v>108</v>
      </c>
      <c r="C18" s="71"/>
      <c r="D18" s="25">
        <v>3667</v>
      </c>
      <c r="E18" s="75">
        <v>8.4269662921348321</v>
      </c>
      <c r="F18" s="25">
        <v>63861.25</v>
      </c>
      <c r="G18" s="75">
        <v>2.902294953412083</v>
      </c>
      <c r="H18" s="25">
        <v>4498</v>
      </c>
      <c r="I18" s="75">
        <v>-1.7903930131004366</v>
      </c>
      <c r="J18" s="25">
        <v>2773</v>
      </c>
      <c r="K18" s="75">
        <v>9.8217821782178216</v>
      </c>
      <c r="L18" s="25">
        <v>42524</v>
      </c>
      <c r="M18" s="75">
        <v>2.9053341426672934</v>
      </c>
      <c r="N18" s="25">
        <v>3464</v>
      </c>
      <c r="O18" s="75">
        <v>-0.2304147465437788</v>
      </c>
      <c r="P18" s="25">
        <v>894</v>
      </c>
      <c r="Q18" s="75">
        <v>4.3173862310385065</v>
      </c>
      <c r="R18" s="25">
        <v>21337.25</v>
      </c>
      <c r="S18" s="75">
        <v>2.8962385468574183</v>
      </c>
      <c r="T18" s="25">
        <v>1034</v>
      </c>
      <c r="U18" s="75">
        <v>-6.6787003610108311</v>
      </c>
    </row>
    <row r="19" spans="1:21" x14ac:dyDescent="0.2">
      <c r="A19" s="526"/>
      <c r="B19" s="47" t="s">
        <v>109</v>
      </c>
      <c r="C19" s="71"/>
      <c r="D19" s="25">
        <v>273</v>
      </c>
      <c r="E19" s="75">
        <v>0</v>
      </c>
      <c r="F19" s="25">
        <v>4671.666666666667</v>
      </c>
      <c r="G19" s="75">
        <v>-3.9690288983675077</v>
      </c>
      <c r="H19" s="25">
        <v>373</v>
      </c>
      <c r="I19" s="75">
        <v>-2.864583333333333</v>
      </c>
      <c r="J19" s="25">
        <v>225</v>
      </c>
      <c r="K19" s="75">
        <v>0</v>
      </c>
      <c r="L19" s="25">
        <v>3395.75</v>
      </c>
      <c r="M19" s="75">
        <v>-3.6461658508902604</v>
      </c>
      <c r="N19" s="25">
        <v>319</v>
      </c>
      <c r="O19" s="75">
        <v>3.2362459546925564</v>
      </c>
      <c r="P19" s="25">
        <v>48</v>
      </c>
      <c r="Q19" s="75">
        <v>0</v>
      </c>
      <c r="R19" s="25">
        <v>1275.9166666666667</v>
      </c>
      <c r="S19" s="75">
        <v>-4.8178540345642169</v>
      </c>
      <c r="T19" s="25">
        <v>54</v>
      </c>
      <c r="U19" s="75">
        <v>-28.000000000000004</v>
      </c>
    </row>
    <row r="20" spans="1:21" x14ac:dyDescent="0.2">
      <c r="A20" s="526"/>
      <c r="B20" s="48" t="s">
        <v>114</v>
      </c>
      <c r="C20" s="71"/>
      <c r="D20" s="25">
        <v>2010</v>
      </c>
      <c r="E20" s="75">
        <v>-5.500705218617771</v>
      </c>
      <c r="F20" s="25">
        <v>58991.916666666664</v>
      </c>
      <c r="G20" s="75">
        <v>-4.1018339650655262</v>
      </c>
      <c r="H20" s="25">
        <v>4919</v>
      </c>
      <c r="I20" s="75">
        <v>-7.1361147819520481</v>
      </c>
      <c r="J20" s="25">
        <v>1562</v>
      </c>
      <c r="K20" s="75">
        <v>-6.0733613950691527</v>
      </c>
      <c r="L20" s="25">
        <v>42749</v>
      </c>
      <c r="M20" s="75">
        <v>-5.1185398640925381</v>
      </c>
      <c r="N20" s="25">
        <v>4042</v>
      </c>
      <c r="O20" s="75">
        <v>-8.9024115393283747</v>
      </c>
      <c r="P20" s="25">
        <v>448</v>
      </c>
      <c r="Q20" s="75">
        <v>-3.4482758620689653</v>
      </c>
      <c r="R20" s="25">
        <v>16242.916666666666</v>
      </c>
      <c r="S20" s="75">
        <v>-1.3188537869582828</v>
      </c>
      <c r="T20" s="25">
        <v>877</v>
      </c>
      <c r="U20" s="75">
        <v>1.9767441860465116</v>
      </c>
    </row>
    <row r="21" spans="1:21" x14ac:dyDescent="0.2">
      <c r="A21" s="526"/>
      <c r="B21" s="47" t="s">
        <v>110</v>
      </c>
      <c r="C21" s="71"/>
      <c r="D21" s="25">
        <v>1508</v>
      </c>
      <c r="E21" s="75">
        <v>14.329037149355573</v>
      </c>
      <c r="F21" s="25">
        <v>20293.5</v>
      </c>
      <c r="G21" s="75">
        <v>3.6652022885165509</v>
      </c>
      <c r="H21" s="25">
        <v>1413</v>
      </c>
      <c r="I21" s="75">
        <v>-3.1528444139821796</v>
      </c>
      <c r="J21" s="25">
        <v>1269</v>
      </c>
      <c r="K21" s="75">
        <v>14.737793851717903</v>
      </c>
      <c r="L21" s="25">
        <v>18219.416666666668</v>
      </c>
      <c r="M21" s="75">
        <v>2.9990530793764458</v>
      </c>
      <c r="N21" s="25">
        <v>1260</v>
      </c>
      <c r="O21" s="75">
        <v>-5.4054054054054053</v>
      </c>
      <c r="P21" s="25">
        <v>239</v>
      </c>
      <c r="Q21" s="75">
        <v>12.206572769953052</v>
      </c>
      <c r="R21" s="25">
        <v>2074.0833333333335</v>
      </c>
      <c r="S21" s="75">
        <v>9.9094722896886722</v>
      </c>
      <c r="T21" s="25">
        <v>153</v>
      </c>
      <c r="U21" s="75">
        <v>20.472440944881889</v>
      </c>
    </row>
    <row r="22" spans="1:21" x14ac:dyDescent="0.2">
      <c r="A22" s="526"/>
      <c r="B22" s="47" t="s">
        <v>113</v>
      </c>
      <c r="C22" s="71"/>
      <c r="D22" s="25">
        <v>347</v>
      </c>
      <c r="E22" s="75">
        <v>-6.9705093833780163</v>
      </c>
      <c r="F22" s="25">
        <v>6070.583333333333</v>
      </c>
      <c r="G22" s="75">
        <v>-3.1894959267479104</v>
      </c>
      <c r="H22" s="25">
        <v>525</v>
      </c>
      <c r="I22" s="75">
        <v>-11.76470588235294</v>
      </c>
      <c r="J22" s="25">
        <v>283</v>
      </c>
      <c r="K22" s="75">
        <v>-8.4142394822006477</v>
      </c>
      <c r="L22" s="25">
        <v>4301.416666666667</v>
      </c>
      <c r="M22" s="75">
        <v>-3.5394591766178913</v>
      </c>
      <c r="N22" s="25">
        <v>444</v>
      </c>
      <c r="O22" s="75">
        <v>-12.770137524557956</v>
      </c>
      <c r="P22" s="25">
        <v>64</v>
      </c>
      <c r="Q22" s="75">
        <v>0</v>
      </c>
      <c r="R22" s="25">
        <v>1769.1666666666667</v>
      </c>
      <c r="S22" s="75">
        <v>-2.3279352226720649</v>
      </c>
      <c r="T22" s="25">
        <v>81</v>
      </c>
      <c r="U22" s="75">
        <v>-5.8139534883720927</v>
      </c>
    </row>
    <row r="23" spans="1:21" x14ac:dyDescent="0.2">
      <c r="A23" s="526"/>
      <c r="B23" s="48" t="s">
        <v>115</v>
      </c>
      <c r="C23" s="71"/>
      <c r="D23" s="25">
        <v>177</v>
      </c>
      <c r="E23" s="75">
        <v>-7.8125</v>
      </c>
      <c r="F23" s="25">
        <v>2885.6666666666665</v>
      </c>
      <c r="G23" s="75">
        <v>-2.3077357106584664</v>
      </c>
      <c r="H23" s="25">
        <v>230</v>
      </c>
      <c r="I23" s="75">
        <v>-9.4488188976377945</v>
      </c>
      <c r="J23" s="25">
        <v>139</v>
      </c>
      <c r="K23" s="75">
        <v>-13.664596273291925</v>
      </c>
      <c r="L23" s="25">
        <v>1891.6666666666667</v>
      </c>
      <c r="M23" s="75">
        <v>-2.0411686013895478</v>
      </c>
      <c r="N23" s="25">
        <v>193</v>
      </c>
      <c r="O23" s="75">
        <v>-3.9800995024875623</v>
      </c>
      <c r="P23" s="25">
        <v>38</v>
      </c>
      <c r="Q23" s="75">
        <v>22.58064516129032</v>
      </c>
      <c r="R23" s="25">
        <v>994</v>
      </c>
      <c r="S23" s="75">
        <v>-2.8110486433634807</v>
      </c>
      <c r="T23" s="25">
        <v>37</v>
      </c>
      <c r="U23" s="75">
        <v>-30.188679245283019</v>
      </c>
    </row>
    <row r="24" spans="1:21" x14ac:dyDescent="0.2">
      <c r="A24" s="526"/>
      <c r="B24" s="48" t="s">
        <v>116</v>
      </c>
      <c r="C24" s="71"/>
      <c r="D24" s="25">
        <v>170</v>
      </c>
      <c r="E24" s="75">
        <v>-6.0773480662983426</v>
      </c>
      <c r="F24" s="25">
        <v>3184.9166666666665</v>
      </c>
      <c r="G24" s="75">
        <v>-3.9747745031531867</v>
      </c>
      <c r="H24" s="25">
        <v>295</v>
      </c>
      <c r="I24" s="75">
        <v>-13.48973607038123</v>
      </c>
      <c r="J24" s="25">
        <v>144</v>
      </c>
      <c r="K24" s="75">
        <v>-2.7027027027027026</v>
      </c>
      <c r="L24" s="25">
        <v>2409.75</v>
      </c>
      <c r="M24" s="75">
        <v>-4.6838947854176274</v>
      </c>
      <c r="N24" s="25">
        <v>251</v>
      </c>
      <c r="O24" s="75">
        <v>-18.506493506493506</v>
      </c>
      <c r="P24" s="25">
        <v>26</v>
      </c>
      <c r="Q24" s="75">
        <v>-21.212121212121211</v>
      </c>
      <c r="R24" s="25">
        <v>775.16666666666663</v>
      </c>
      <c r="S24" s="75">
        <v>-1.7013632040579096</v>
      </c>
      <c r="T24" s="25">
        <v>44</v>
      </c>
      <c r="U24" s="75">
        <v>33.333333333333329</v>
      </c>
    </row>
    <row r="25" spans="1:21" x14ac:dyDescent="0.2">
      <c r="A25" s="526"/>
      <c r="B25" s="47" t="s">
        <v>117</v>
      </c>
      <c r="C25" s="71"/>
      <c r="D25" s="25">
        <v>3386</v>
      </c>
      <c r="E25" s="75">
        <v>-2.364475201845444</v>
      </c>
      <c r="F25" s="25">
        <v>23622.583333333332</v>
      </c>
      <c r="G25" s="75">
        <v>-5.3904586445588105</v>
      </c>
      <c r="H25" s="25">
        <v>4114</v>
      </c>
      <c r="I25" s="75">
        <v>-3.5856573705179287</v>
      </c>
      <c r="J25" s="25">
        <v>3117</v>
      </c>
      <c r="K25" s="75">
        <v>-3.1385954008701056</v>
      </c>
      <c r="L25" s="25">
        <v>16122.583333333334</v>
      </c>
      <c r="M25" s="75">
        <v>-4.9847510816664293</v>
      </c>
      <c r="N25" s="25">
        <v>3681</v>
      </c>
      <c r="O25" s="75">
        <v>-2.3089171974522293</v>
      </c>
      <c r="P25" s="25">
        <v>269</v>
      </c>
      <c r="Q25" s="75">
        <v>7.6</v>
      </c>
      <c r="R25" s="25">
        <v>7500</v>
      </c>
      <c r="S25" s="75">
        <v>-6.2509765523275789</v>
      </c>
      <c r="T25" s="25">
        <v>433</v>
      </c>
      <c r="U25" s="75">
        <v>-13.226452905811623</v>
      </c>
    </row>
    <row r="26" spans="1:21" ht="22.5" x14ac:dyDescent="0.2">
      <c r="A26" s="526"/>
      <c r="B26" s="47" t="s">
        <v>118</v>
      </c>
      <c r="C26" s="71"/>
      <c r="D26" s="25">
        <v>2993</v>
      </c>
      <c r="E26" s="75">
        <v>-2.1575678326250411</v>
      </c>
      <c r="F26" s="25">
        <v>17434.166666666668</v>
      </c>
      <c r="G26" s="75">
        <v>-4.6557837266322126</v>
      </c>
      <c r="H26" s="25">
        <v>3508</v>
      </c>
      <c r="I26" s="75">
        <v>-2.1205357142857144</v>
      </c>
      <c r="J26" s="25">
        <v>2793</v>
      </c>
      <c r="K26" s="75">
        <v>-2.5130890052356021</v>
      </c>
      <c r="L26" s="25">
        <v>12069.666666666666</v>
      </c>
      <c r="M26" s="75">
        <v>-4.1208518413091397</v>
      </c>
      <c r="N26" s="25">
        <v>3169</v>
      </c>
      <c r="O26" s="75">
        <v>-1.7059553349875931</v>
      </c>
      <c r="P26" s="25">
        <v>200</v>
      </c>
      <c r="Q26" s="75">
        <v>3.0927835051546393</v>
      </c>
      <c r="R26" s="25">
        <v>5364.5</v>
      </c>
      <c r="S26" s="75">
        <v>-5.8377824910407368</v>
      </c>
      <c r="T26" s="25">
        <v>339</v>
      </c>
      <c r="U26" s="75">
        <v>-5.833333333333333</v>
      </c>
    </row>
    <row r="27" spans="1:21" x14ac:dyDescent="0.2">
      <c r="A27" s="526"/>
      <c r="B27" s="47" t="s">
        <v>111</v>
      </c>
      <c r="C27" s="71"/>
      <c r="D27" s="25">
        <v>244</v>
      </c>
      <c r="E27" s="75">
        <v>2.5210084033613445</v>
      </c>
      <c r="F27" s="25">
        <v>4299.75</v>
      </c>
      <c r="G27" s="75">
        <v>-8.4964886145988494</v>
      </c>
      <c r="H27" s="25">
        <v>383</v>
      </c>
      <c r="I27" s="75">
        <v>-11.954022988505747</v>
      </c>
      <c r="J27" s="25">
        <v>187</v>
      </c>
      <c r="K27" s="75">
        <v>-4.1025641025641022</v>
      </c>
      <c r="L27" s="25">
        <v>2637</v>
      </c>
      <c r="M27" s="75">
        <v>-9.5989029825162842</v>
      </c>
      <c r="N27" s="25">
        <v>310</v>
      </c>
      <c r="O27" s="75">
        <v>-6.0606060606060606</v>
      </c>
      <c r="P27" s="25">
        <v>57</v>
      </c>
      <c r="Q27" s="75">
        <v>32.558139534883722</v>
      </c>
      <c r="R27" s="25">
        <v>1662.75</v>
      </c>
      <c r="S27" s="75">
        <v>-6.691919191919192</v>
      </c>
      <c r="T27" s="25">
        <v>73</v>
      </c>
      <c r="U27" s="75">
        <v>-30.476190476190478</v>
      </c>
    </row>
    <row r="28" spans="1:21" x14ac:dyDescent="0.2">
      <c r="A28" s="526"/>
      <c r="B28" s="47" t="s">
        <v>112</v>
      </c>
      <c r="C28" s="71"/>
      <c r="D28" s="25">
        <v>149</v>
      </c>
      <c r="E28" s="75">
        <v>-12.865497076023392</v>
      </c>
      <c r="F28" s="25">
        <v>1888.6666666666667</v>
      </c>
      <c r="G28" s="75">
        <v>-4.80510752688172</v>
      </c>
      <c r="H28" s="25">
        <v>223</v>
      </c>
      <c r="I28" s="75">
        <v>-10.080645161290322</v>
      </c>
      <c r="J28" s="25">
        <v>137</v>
      </c>
      <c r="K28" s="75">
        <v>-13.291139240506327</v>
      </c>
      <c r="L28" s="25">
        <v>1415.9166666666667</v>
      </c>
      <c r="M28" s="75">
        <v>-3.2182729551150606</v>
      </c>
      <c r="N28" s="25">
        <v>202</v>
      </c>
      <c r="O28" s="75">
        <v>-5.6074766355140184</v>
      </c>
      <c r="P28" s="25">
        <v>12</v>
      </c>
      <c r="Q28" s="75">
        <v>-7.6923076923076925</v>
      </c>
      <c r="R28" s="25">
        <v>472.75</v>
      </c>
      <c r="S28" s="75">
        <v>-9.2610364683301345</v>
      </c>
      <c r="T28" s="25">
        <v>21</v>
      </c>
      <c r="U28" s="75">
        <v>-38.235294117647058</v>
      </c>
    </row>
    <row r="29" spans="1:21" x14ac:dyDescent="0.2">
      <c r="A29" s="526"/>
      <c r="B29" s="49" t="s">
        <v>172</v>
      </c>
      <c r="C29" s="71"/>
      <c r="D29" s="25">
        <v>0</v>
      </c>
      <c r="E29" s="75" t="s">
        <v>224</v>
      </c>
      <c r="F29" s="25">
        <v>7.416666666666667</v>
      </c>
      <c r="G29" s="75">
        <v>-34.558823529411761</v>
      </c>
      <c r="H29" s="25">
        <v>0</v>
      </c>
      <c r="I29" s="75" t="s">
        <v>238</v>
      </c>
      <c r="J29" s="25">
        <v>0</v>
      </c>
      <c r="K29" s="75" t="s">
        <v>224</v>
      </c>
      <c r="L29" s="25">
        <v>3.8333333333333335</v>
      </c>
      <c r="M29" s="75">
        <v>-33.333333333333329</v>
      </c>
      <c r="N29" s="25">
        <v>0</v>
      </c>
      <c r="O29" s="75" t="s">
        <v>238</v>
      </c>
      <c r="P29" s="25">
        <v>0</v>
      </c>
      <c r="Q29" s="75" t="s">
        <v>238</v>
      </c>
      <c r="R29" s="25">
        <v>3.5833333333333335</v>
      </c>
      <c r="S29" s="75">
        <v>-35.820895522388057</v>
      </c>
      <c r="T29" s="25">
        <v>0</v>
      </c>
      <c r="U29" s="75" t="s">
        <v>238</v>
      </c>
    </row>
    <row r="30" spans="1:21" ht="14.25" customHeight="1" x14ac:dyDescent="0.2">
      <c r="A30" s="526" t="s">
        <v>11</v>
      </c>
      <c r="B30" s="11" t="s">
        <v>2</v>
      </c>
      <c r="C30" s="71"/>
      <c r="D30" s="25">
        <v>6465</v>
      </c>
      <c r="E30" s="75">
        <v>3.09360548556849</v>
      </c>
      <c r="F30" s="25">
        <v>135884.91666666666</v>
      </c>
      <c r="G30" s="75">
        <v>-6.4473781785666345E-2</v>
      </c>
      <c r="H30" s="25">
        <v>10335</v>
      </c>
      <c r="I30" s="75">
        <v>-5.2356501008619114</v>
      </c>
      <c r="J30" s="25">
        <v>5279</v>
      </c>
      <c r="K30" s="75">
        <v>3.815142576204523</v>
      </c>
      <c r="L30" s="25">
        <v>103355.5</v>
      </c>
      <c r="M30" s="75">
        <v>-0.87982258096741328</v>
      </c>
      <c r="N30" s="25">
        <v>8696</v>
      </c>
      <c r="O30" s="75">
        <v>-6.0805702559671673</v>
      </c>
      <c r="P30" s="25">
        <v>1186</v>
      </c>
      <c r="Q30" s="75">
        <v>0</v>
      </c>
      <c r="R30" s="25">
        <v>32529.416666666668</v>
      </c>
      <c r="S30" s="75">
        <v>2.6175354104669872</v>
      </c>
      <c r="T30" s="25">
        <v>1639</v>
      </c>
      <c r="U30" s="75">
        <v>-0.48573163327261693</v>
      </c>
    </row>
    <row r="31" spans="1:21" ht="22.5" x14ac:dyDescent="0.2">
      <c r="A31" s="526"/>
      <c r="B31" s="47" t="s">
        <v>107</v>
      </c>
      <c r="C31" s="71"/>
      <c r="D31" s="25">
        <v>5730</v>
      </c>
      <c r="E31" s="75">
        <v>4.2766151046405829</v>
      </c>
      <c r="F31" s="25">
        <v>124338.08333333333</v>
      </c>
      <c r="G31" s="75">
        <v>0.31876211914616664</v>
      </c>
      <c r="H31" s="25">
        <v>9168</v>
      </c>
      <c r="I31" s="75">
        <v>-4.7579472262622069</v>
      </c>
      <c r="J31" s="25">
        <v>4624</v>
      </c>
      <c r="K31" s="75">
        <v>5.3063083580050101</v>
      </c>
      <c r="L31" s="25">
        <v>94348.666666666672</v>
      </c>
      <c r="M31" s="75">
        <v>-0.5088863990860959</v>
      </c>
      <c r="N31" s="25">
        <v>7638</v>
      </c>
      <c r="O31" s="75">
        <v>-5.8083610802811689</v>
      </c>
      <c r="P31" s="25">
        <v>1106</v>
      </c>
      <c r="Q31" s="75">
        <v>0.18115942028985507</v>
      </c>
      <c r="R31" s="25">
        <v>29989.416666666668</v>
      </c>
      <c r="S31" s="75">
        <v>3.0148193312551346</v>
      </c>
      <c r="T31" s="25">
        <v>1530</v>
      </c>
      <c r="U31" s="75">
        <v>0.85695451549110091</v>
      </c>
    </row>
    <row r="32" spans="1:21" x14ac:dyDescent="0.2">
      <c r="A32" s="526"/>
      <c r="B32" s="47" t="s">
        <v>108</v>
      </c>
      <c r="C32" s="71"/>
      <c r="D32" s="25">
        <v>2174</v>
      </c>
      <c r="E32" s="75">
        <v>8.0516898608349905</v>
      </c>
      <c r="F32" s="25">
        <v>43865.416666666664</v>
      </c>
      <c r="G32" s="75">
        <v>4.9338662573385035</v>
      </c>
      <c r="H32" s="25">
        <v>2810</v>
      </c>
      <c r="I32" s="75">
        <v>-0.84685956245589278</v>
      </c>
      <c r="J32" s="25">
        <v>1739</v>
      </c>
      <c r="K32" s="75">
        <v>10.834926704907584</v>
      </c>
      <c r="L32" s="25">
        <v>32040.333333333332</v>
      </c>
      <c r="M32" s="75">
        <v>4.0619688423605327</v>
      </c>
      <c r="N32" s="25">
        <v>2280</v>
      </c>
      <c r="O32" s="75">
        <v>-0.43668122270742354</v>
      </c>
      <c r="P32" s="25">
        <v>435</v>
      </c>
      <c r="Q32" s="75">
        <v>-1.8058690744920991</v>
      </c>
      <c r="R32" s="25">
        <v>11825.083333333334</v>
      </c>
      <c r="S32" s="75">
        <v>7.3714238152528395</v>
      </c>
      <c r="T32" s="25">
        <v>530</v>
      </c>
      <c r="U32" s="75">
        <v>-2.5735294117647056</v>
      </c>
    </row>
    <row r="33" spans="1:21" x14ac:dyDescent="0.2">
      <c r="A33" s="526"/>
      <c r="B33" s="47" t="s">
        <v>109</v>
      </c>
      <c r="C33" s="71"/>
      <c r="D33" s="25">
        <v>147</v>
      </c>
      <c r="E33" s="75">
        <v>2.7972027972027971</v>
      </c>
      <c r="F33" s="25">
        <v>2980.1666666666665</v>
      </c>
      <c r="G33" s="75">
        <v>-3.1522504468396253</v>
      </c>
      <c r="H33" s="25">
        <v>208</v>
      </c>
      <c r="I33" s="75">
        <v>-0.95238095238095244</v>
      </c>
      <c r="J33" s="25">
        <v>128</v>
      </c>
      <c r="K33" s="75">
        <v>4.0650406504065035</v>
      </c>
      <c r="L33" s="25">
        <v>2379.6666666666665</v>
      </c>
      <c r="M33" s="75">
        <v>-3.6929614515530673</v>
      </c>
      <c r="N33" s="25">
        <v>189</v>
      </c>
      <c r="O33" s="75">
        <v>7.3863636363636367</v>
      </c>
      <c r="P33" s="25">
        <v>19</v>
      </c>
      <c r="Q33" s="75">
        <v>-5</v>
      </c>
      <c r="R33" s="25">
        <v>600.5</v>
      </c>
      <c r="S33" s="75">
        <v>-0.94845360824742275</v>
      </c>
      <c r="T33" s="25">
        <v>19</v>
      </c>
      <c r="U33" s="75">
        <v>-44.117647058823529</v>
      </c>
    </row>
    <row r="34" spans="1:21" x14ac:dyDescent="0.2">
      <c r="A34" s="526"/>
      <c r="B34" s="48" t="s">
        <v>114</v>
      </c>
      <c r="C34" s="71"/>
      <c r="D34" s="25">
        <v>1968</v>
      </c>
      <c r="E34" s="75">
        <v>-5.9273422562141489</v>
      </c>
      <c r="F34" s="25">
        <v>58013.916666666664</v>
      </c>
      <c r="G34" s="75">
        <v>-3.8418135282555754</v>
      </c>
      <c r="H34" s="25">
        <v>4838</v>
      </c>
      <c r="I34" s="75">
        <v>-7.1222883470915725</v>
      </c>
      <c r="J34" s="25">
        <v>1541</v>
      </c>
      <c r="K34" s="75">
        <v>-6.0365853658536581</v>
      </c>
      <c r="L34" s="25">
        <v>42315.25</v>
      </c>
      <c r="M34" s="75">
        <v>-4.9764585235863885</v>
      </c>
      <c r="N34" s="25">
        <v>3988</v>
      </c>
      <c r="O34" s="75">
        <v>-9.0120921743098332</v>
      </c>
      <c r="P34" s="25">
        <v>427</v>
      </c>
      <c r="Q34" s="75">
        <v>-5.5309734513274336</v>
      </c>
      <c r="R34" s="25">
        <v>15698.666666666666</v>
      </c>
      <c r="S34" s="75">
        <v>-0.64397035943144953</v>
      </c>
      <c r="T34" s="25">
        <v>850</v>
      </c>
      <c r="U34" s="75">
        <v>2.9055690072639226</v>
      </c>
    </row>
    <row r="35" spans="1:21" x14ac:dyDescent="0.2">
      <c r="A35" s="526"/>
      <c r="B35" s="47" t="s">
        <v>110</v>
      </c>
      <c r="C35" s="71"/>
      <c r="D35" s="25">
        <v>1441</v>
      </c>
      <c r="E35" s="75">
        <v>15.464743589743591</v>
      </c>
      <c r="F35" s="25">
        <v>19478.583333333332</v>
      </c>
      <c r="G35" s="75">
        <v>3.9902301867653733</v>
      </c>
      <c r="H35" s="25">
        <v>1312</v>
      </c>
      <c r="I35" s="75">
        <v>-4.4428259286234519</v>
      </c>
      <c r="J35" s="25">
        <v>1216</v>
      </c>
      <c r="K35" s="75">
        <v>14.825306893295561</v>
      </c>
      <c r="L35" s="25">
        <v>17613.416666666668</v>
      </c>
      <c r="M35" s="75">
        <v>3.3691654603075238</v>
      </c>
      <c r="N35" s="25">
        <v>1181</v>
      </c>
      <c r="O35" s="75">
        <v>-6.2698412698412698</v>
      </c>
      <c r="P35" s="25">
        <v>225</v>
      </c>
      <c r="Q35" s="75">
        <v>19.047619047619047</v>
      </c>
      <c r="R35" s="25">
        <v>1865.1666666666667</v>
      </c>
      <c r="S35" s="75">
        <v>10.245296029947788</v>
      </c>
      <c r="T35" s="25">
        <v>131</v>
      </c>
      <c r="U35" s="75">
        <v>15.929203539823009</v>
      </c>
    </row>
    <row r="36" spans="1:21" x14ac:dyDescent="0.2">
      <c r="A36" s="526"/>
      <c r="B36" s="47" t="s">
        <v>113</v>
      </c>
      <c r="C36" s="71"/>
      <c r="D36" s="25">
        <v>178</v>
      </c>
      <c r="E36" s="75">
        <v>9.8765432098765427</v>
      </c>
      <c r="F36" s="25">
        <v>4224.083333333333</v>
      </c>
      <c r="G36" s="75">
        <v>-3.9599082968604939</v>
      </c>
      <c r="H36" s="25">
        <v>319</v>
      </c>
      <c r="I36" s="75">
        <v>-17.357512953367877</v>
      </c>
      <c r="J36" s="25">
        <v>144</v>
      </c>
      <c r="K36" s="75">
        <v>4.3478260869565215</v>
      </c>
      <c r="L36" s="25">
        <v>3292.5833333333335</v>
      </c>
      <c r="M36" s="75">
        <v>-4.8913174301326334</v>
      </c>
      <c r="N36" s="25">
        <v>277</v>
      </c>
      <c r="O36" s="75">
        <v>-19.241982507288629</v>
      </c>
      <c r="P36" s="25">
        <v>34</v>
      </c>
      <c r="Q36" s="75">
        <v>41.666666666666671</v>
      </c>
      <c r="R36" s="25">
        <v>931.5</v>
      </c>
      <c r="S36" s="75">
        <v>-0.51619793520825918</v>
      </c>
      <c r="T36" s="25">
        <v>42</v>
      </c>
      <c r="U36" s="75">
        <v>-2.3255813953488373</v>
      </c>
    </row>
    <row r="37" spans="1:21" x14ac:dyDescent="0.2">
      <c r="A37" s="526"/>
      <c r="B37" s="48" t="s">
        <v>115</v>
      </c>
      <c r="C37" s="71"/>
      <c r="D37" s="25">
        <v>76</v>
      </c>
      <c r="E37" s="75">
        <v>11.76470588235294</v>
      </c>
      <c r="F37" s="25">
        <v>1695.5833333333333</v>
      </c>
      <c r="G37" s="75">
        <v>-2.3796958211389918</v>
      </c>
      <c r="H37" s="25">
        <v>112</v>
      </c>
      <c r="I37" s="75">
        <v>-8.9430894308943092</v>
      </c>
      <c r="J37" s="25">
        <v>61</v>
      </c>
      <c r="K37" s="75">
        <v>3.3898305084745761</v>
      </c>
      <c r="L37" s="25">
        <v>1259.8333333333333</v>
      </c>
      <c r="M37" s="75">
        <v>-3.7008726670488565</v>
      </c>
      <c r="N37" s="25">
        <v>97</v>
      </c>
      <c r="O37" s="75">
        <v>-4.9019607843137258</v>
      </c>
      <c r="P37" s="25">
        <v>15</v>
      </c>
      <c r="Q37" s="75">
        <v>66.666666666666657</v>
      </c>
      <c r="R37" s="25">
        <v>435.75</v>
      </c>
      <c r="S37" s="75">
        <v>1.6524105754276825</v>
      </c>
      <c r="T37" s="25">
        <v>15</v>
      </c>
      <c r="U37" s="75">
        <v>-28.571428571428569</v>
      </c>
    </row>
    <row r="38" spans="1:21" x14ac:dyDescent="0.2">
      <c r="A38" s="526"/>
      <c r="B38" s="48" t="s">
        <v>116</v>
      </c>
      <c r="C38" s="71"/>
      <c r="D38" s="25">
        <v>102</v>
      </c>
      <c r="E38" s="75">
        <v>8.5106382978723403</v>
      </c>
      <c r="F38" s="25">
        <v>2528.5</v>
      </c>
      <c r="G38" s="75">
        <v>-4.9912324649298592</v>
      </c>
      <c r="H38" s="25">
        <v>207</v>
      </c>
      <c r="I38" s="75">
        <v>-21.292775665399237</v>
      </c>
      <c r="J38" s="25">
        <v>83</v>
      </c>
      <c r="K38" s="75">
        <v>5.0632911392405067</v>
      </c>
      <c r="L38" s="25">
        <v>2032.75</v>
      </c>
      <c r="M38" s="75">
        <v>-5.6144559665686424</v>
      </c>
      <c r="N38" s="25">
        <v>180</v>
      </c>
      <c r="O38" s="75">
        <v>-25.311203319502074</v>
      </c>
      <c r="P38" s="25">
        <v>19</v>
      </c>
      <c r="Q38" s="75">
        <v>26.666666666666668</v>
      </c>
      <c r="R38" s="25">
        <v>495.75</v>
      </c>
      <c r="S38" s="75">
        <v>-2.3473407747866055</v>
      </c>
      <c r="T38" s="25">
        <v>27</v>
      </c>
      <c r="U38" s="75">
        <v>22.727272727272727</v>
      </c>
    </row>
    <row r="39" spans="1:21" x14ac:dyDescent="0.2">
      <c r="A39" s="526"/>
      <c r="B39" s="47" t="s">
        <v>117</v>
      </c>
      <c r="C39" s="71"/>
      <c r="D39" s="25">
        <v>557</v>
      </c>
      <c r="E39" s="75">
        <v>-9.1353996737357264</v>
      </c>
      <c r="F39" s="25">
        <v>7320.25</v>
      </c>
      <c r="G39" s="75">
        <v>-4.0397199069269512</v>
      </c>
      <c r="H39" s="25">
        <v>848</v>
      </c>
      <c r="I39" s="75">
        <v>-5.1454138702460845</v>
      </c>
      <c r="J39" s="25">
        <v>511</v>
      </c>
      <c r="K39" s="75">
        <v>-7.9279279279279278</v>
      </c>
      <c r="L39" s="25">
        <v>5711.833333333333</v>
      </c>
      <c r="M39" s="75">
        <v>-4.4351184417829703</v>
      </c>
      <c r="N39" s="25">
        <v>781</v>
      </c>
      <c r="O39" s="75">
        <v>-3.2218091697645597</v>
      </c>
      <c r="P39" s="25">
        <v>46</v>
      </c>
      <c r="Q39" s="75">
        <v>-20.689655172413794</v>
      </c>
      <c r="R39" s="25">
        <v>1608.4166666666667</v>
      </c>
      <c r="S39" s="75">
        <v>-2.6087395297204563</v>
      </c>
      <c r="T39" s="25">
        <v>67</v>
      </c>
      <c r="U39" s="75">
        <v>-22.988505747126435</v>
      </c>
    </row>
    <row r="40" spans="1:21" ht="22.5" x14ac:dyDescent="0.2">
      <c r="A40" s="526"/>
      <c r="B40" s="47" t="s">
        <v>118</v>
      </c>
      <c r="C40" s="71"/>
      <c r="D40" s="25">
        <v>451</v>
      </c>
      <c r="E40" s="75">
        <v>-6.041666666666667</v>
      </c>
      <c r="F40" s="25">
        <v>4629.666666666667</v>
      </c>
      <c r="G40" s="75">
        <v>-2.4340557058059078</v>
      </c>
      <c r="H40" s="25">
        <v>617</v>
      </c>
      <c r="I40" s="75">
        <v>-3.5937499999999996</v>
      </c>
      <c r="J40" s="25">
        <v>420</v>
      </c>
      <c r="K40" s="75">
        <v>-4.3280182232346238</v>
      </c>
      <c r="L40" s="25">
        <v>3663.5</v>
      </c>
      <c r="M40" s="75">
        <v>-2.5708080315588848</v>
      </c>
      <c r="N40" s="25">
        <v>575</v>
      </c>
      <c r="O40" s="75">
        <v>-2.3769100169779285</v>
      </c>
      <c r="P40" s="25">
        <v>31</v>
      </c>
      <c r="Q40" s="75">
        <v>-24.390243902439025</v>
      </c>
      <c r="R40" s="25">
        <v>966.16666666666663</v>
      </c>
      <c r="S40" s="75">
        <v>-1.9120135363790185</v>
      </c>
      <c r="T40" s="25">
        <v>42</v>
      </c>
      <c r="U40" s="75">
        <v>-17.647058823529413</v>
      </c>
    </row>
    <row r="41" spans="1:21" x14ac:dyDescent="0.2">
      <c r="A41" s="526"/>
      <c r="B41" s="47" t="s">
        <v>111</v>
      </c>
      <c r="C41" s="71"/>
      <c r="D41" s="25">
        <v>65</v>
      </c>
      <c r="E41" s="75">
        <v>-2.9850746268656714</v>
      </c>
      <c r="F41" s="25">
        <v>1702.6666666666667</v>
      </c>
      <c r="G41" s="75">
        <v>-7.9058865951500952</v>
      </c>
      <c r="H41" s="25">
        <v>140</v>
      </c>
      <c r="I41" s="75">
        <v>-4.10958904109589</v>
      </c>
      <c r="J41" s="25">
        <v>53</v>
      </c>
      <c r="K41" s="75">
        <v>-7.0175438596491224</v>
      </c>
      <c r="L41" s="25">
        <v>1225.5</v>
      </c>
      <c r="M41" s="75">
        <v>-10.449397150164414</v>
      </c>
      <c r="N41" s="25">
        <v>119</v>
      </c>
      <c r="O41" s="75">
        <v>-4.032258064516129</v>
      </c>
      <c r="P41" s="25">
        <v>12</v>
      </c>
      <c r="Q41" s="75">
        <v>20</v>
      </c>
      <c r="R41" s="25">
        <v>477.16666666666669</v>
      </c>
      <c r="S41" s="75">
        <v>-0.65926439972241502</v>
      </c>
      <c r="T41" s="25">
        <v>21</v>
      </c>
      <c r="U41" s="75">
        <v>-4.5454545454545459</v>
      </c>
    </row>
    <row r="42" spans="1:21" x14ac:dyDescent="0.2">
      <c r="A42" s="526"/>
      <c r="B42" s="47" t="s">
        <v>112</v>
      </c>
      <c r="C42" s="71"/>
      <c r="D42" s="25">
        <v>41</v>
      </c>
      <c r="E42" s="75">
        <v>-37.878787878787875</v>
      </c>
      <c r="F42" s="25">
        <v>987.91666666666663</v>
      </c>
      <c r="G42" s="75">
        <v>-4.4952871989043741</v>
      </c>
      <c r="H42" s="25">
        <v>91</v>
      </c>
      <c r="I42" s="75">
        <v>-15.74074074074074</v>
      </c>
      <c r="J42" s="25">
        <v>38</v>
      </c>
      <c r="K42" s="75">
        <v>-35.593220338983052</v>
      </c>
      <c r="L42" s="25">
        <v>822.83333333333337</v>
      </c>
      <c r="M42" s="75">
        <v>-2.9963650653305822</v>
      </c>
      <c r="N42" s="25">
        <v>87</v>
      </c>
      <c r="O42" s="75">
        <v>-7.4468085106382977</v>
      </c>
      <c r="P42" s="25">
        <v>3</v>
      </c>
      <c r="Q42" s="75">
        <v>-57.142857142857139</v>
      </c>
      <c r="R42" s="25">
        <v>165.08333333333334</v>
      </c>
      <c r="S42" s="75">
        <v>-11.324977618621308</v>
      </c>
      <c r="T42" s="25">
        <v>4</v>
      </c>
      <c r="U42" s="75">
        <v>-71.428571428571431</v>
      </c>
    </row>
    <row r="43" spans="1:21" x14ac:dyDescent="0.2">
      <c r="A43" s="526"/>
      <c r="B43" s="49" t="s">
        <v>172</v>
      </c>
      <c r="C43" s="71"/>
      <c r="D43" s="25">
        <v>0</v>
      </c>
      <c r="E43" s="75" t="s">
        <v>224</v>
      </c>
      <c r="F43" s="25">
        <v>2.5</v>
      </c>
      <c r="G43" s="75">
        <v>-14.285714285714285</v>
      </c>
      <c r="H43" s="25">
        <v>0</v>
      </c>
      <c r="I43" s="75" t="s">
        <v>238</v>
      </c>
      <c r="J43" s="25">
        <v>0</v>
      </c>
      <c r="K43" s="75" t="s">
        <v>224</v>
      </c>
      <c r="L43" s="25">
        <v>2.4166666666666665</v>
      </c>
      <c r="M43" s="75">
        <v>-14.705882352941178</v>
      </c>
      <c r="N43" s="25">
        <v>0</v>
      </c>
      <c r="O43" s="75" t="s">
        <v>238</v>
      </c>
      <c r="P43" s="25">
        <v>0</v>
      </c>
      <c r="Q43" s="75" t="s">
        <v>238</v>
      </c>
      <c r="R43" s="25">
        <v>8.3333333333333329E-2</v>
      </c>
      <c r="S43" s="75" t="s">
        <v>224</v>
      </c>
      <c r="T43" s="25">
        <v>0</v>
      </c>
      <c r="U43" s="75" t="s">
        <v>238</v>
      </c>
    </row>
    <row r="44" spans="1:21" ht="14.25" customHeight="1" x14ac:dyDescent="0.2">
      <c r="A44" s="526" t="s">
        <v>12</v>
      </c>
      <c r="B44" s="11" t="s">
        <v>2</v>
      </c>
      <c r="C44" s="71"/>
      <c r="D44" s="25">
        <v>4726</v>
      </c>
      <c r="E44" s="75">
        <v>1.1341750481489408</v>
      </c>
      <c r="F44" s="25">
        <v>41634</v>
      </c>
      <c r="G44" s="75">
        <v>-3.8338793438634444</v>
      </c>
      <c r="H44" s="25">
        <v>5507</v>
      </c>
      <c r="I44" s="75">
        <v>-2.9774489076814659</v>
      </c>
      <c r="J44" s="25">
        <v>3950</v>
      </c>
      <c r="K44" s="75">
        <v>-0.32803431743628564</v>
      </c>
      <c r="L44" s="25">
        <v>23960.5</v>
      </c>
      <c r="M44" s="75">
        <v>-3.1986991081618843</v>
      </c>
      <c r="N44" s="25">
        <v>4514</v>
      </c>
      <c r="O44" s="75">
        <v>-1.1821366024518389</v>
      </c>
      <c r="P44" s="25">
        <v>776</v>
      </c>
      <c r="Q44" s="75">
        <v>9.295774647887324</v>
      </c>
      <c r="R44" s="25">
        <v>17673.5</v>
      </c>
      <c r="S44" s="75">
        <v>-4.6818187946912122</v>
      </c>
      <c r="T44" s="25">
        <v>993</v>
      </c>
      <c r="U44" s="75">
        <v>-10.379061371841155</v>
      </c>
    </row>
    <row r="45" spans="1:21" ht="22.5" x14ac:dyDescent="0.2">
      <c r="A45" s="526"/>
      <c r="B45" s="47" t="s">
        <v>107</v>
      </c>
      <c r="C45" s="71"/>
      <c r="D45" s="25">
        <v>1728</v>
      </c>
      <c r="E45" s="75">
        <v>7.5965130759651309</v>
      </c>
      <c r="F45" s="25">
        <v>23480.25</v>
      </c>
      <c r="G45" s="75">
        <v>-2.462302164250405</v>
      </c>
      <c r="H45" s="25">
        <v>2035</v>
      </c>
      <c r="I45" s="75">
        <v>-2.8175740210124167</v>
      </c>
      <c r="J45" s="25">
        <v>1205</v>
      </c>
      <c r="K45" s="75">
        <v>6.8262411347517729</v>
      </c>
      <c r="L45" s="25">
        <v>12539.5</v>
      </c>
      <c r="M45" s="75">
        <v>-1.7319070569335058</v>
      </c>
      <c r="N45" s="25">
        <v>1447</v>
      </c>
      <c r="O45" s="75">
        <v>0.41637751561415681</v>
      </c>
      <c r="P45" s="25">
        <v>523</v>
      </c>
      <c r="Q45" s="75">
        <v>9.4142259414225933</v>
      </c>
      <c r="R45" s="25">
        <v>10940.75</v>
      </c>
      <c r="S45" s="75">
        <v>-3.2861878453038673</v>
      </c>
      <c r="T45" s="25">
        <v>588</v>
      </c>
      <c r="U45" s="75">
        <v>-9.9540581929555891</v>
      </c>
    </row>
    <row r="46" spans="1:21" x14ac:dyDescent="0.2">
      <c r="A46" s="526"/>
      <c r="B46" s="47" t="s">
        <v>108</v>
      </c>
      <c r="C46" s="71"/>
      <c r="D46" s="25">
        <v>1493</v>
      </c>
      <c r="E46" s="75">
        <v>8.9781021897810209</v>
      </c>
      <c r="F46" s="25">
        <v>19995.833333333332</v>
      </c>
      <c r="G46" s="75">
        <v>-1.2900784084644941</v>
      </c>
      <c r="H46" s="25">
        <v>1688</v>
      </c>
      <c r="I46" s="75">
        <v>-3.3218785796105386</v>
      </c>
      <c r="J46" s="25">
        <v>1034</v>
      </c>
      <c r="K46" s="75">
        <v>8.1589958158995817</v>
      </c>
      <c r="L46" s="25">
        <v>10483.666666666666</v>
      </c>
      <c r="M46" s="75">
        <v>-0.47545587595427391</v>
      </c>
      <c r="N46" s="25">
        <v>1184</v>
      </c>
      <c r="O46" s="75">
        <v>0.16920473773265651</v>
      </c>
      <c r="P46" s="25">
        <v>459</v>
      </c>
      <c r="Q46" s="75">
        <v>10.869565217391305</v>
      </c>
      <c r="R46" s="25">
        <v>9512.1666666666661</v>
      </c>
      <c r="S46" s="75">
        <v>-2.1725902246295457</v>
      </c>
      <c r="T46" s="25">
        <v>504</v>
      </c>
      <c r="U46" s="75">
        <v>-10.638297872340425</v>
      </c>
    </row>
    <row r="47" spans="1:21" x14ac:dyDescent="0.2">
      <c r="A47" s="526"/>
      <c r="B47" s="47" t="s">
        <v>109</v>
      </c>
      <c r="C47" s="71"/>
      <c r="D47" s="25">
        <v>126</v>
      </c>
      <c r="E47" s="75">
        <v>-3.0769230769230771</v>
      </c>
      <c r="F47" s="25">
        <v>1691.5</v>
      </c>
      <c r="G47" s="75">
        <v>-5.3750407906391313</v>
      </c>
      <c r="H47" s="25">
        <v>165</v>
      </c>
      <c r="I47" s="75">
        <v>-5.1724137931034484</v>
      </c>
      <c r="J47" s="25">
        <v>97</v>
      </c>
      <c r="K47" s="75">
        <v>-4.9019607843137258</v>
      </c>
      <c r="L47" s="25">
        <v>1016.0833333333334</v>
      </c>
      <c r="M47" s="75">
        <v>-3.5363924050632911</v>
      </c>
      <c r="N47" s="25">
        <v>130</v>
      </c>
      <c r="O47" s="75">
        <v>-2.2556390977443606</v>
      </c>
      <c r="P47" s="25">
        <v>29</v>
      </c>
      <c r="Q47" s="75">
        <v>3.5714285714285712</v>
      </c>
      <c r="R47" s="25">
        <v>675.41666666666663</v>
      </c>
      <c r="S47" s="75">
        <v>-8.0127113834978996</v>
      </c>
      <c r="T47" s="25">
        <v>35</v>
      </c>
      <c r="U47" s="75">
        <v>-14.634146341463413</v>
      </c>
    </row>
    <row r="48" spans="1:21" x14ac:dyDescent="0.2">
      <c r="A48" s="526"/>
      <c r="B48" s="48" t="s">
        <v>114</v>
      </c>
      <c r="C48" s="71"/>
      <c r="D48" s="25">
        <v>42</v>
      </c>
      <c r="E48" s="75">
        <v>20</v>
      </c>
      <c r="F48" s="25">
        <v>978</v>
      </c>
      <c r="G48" s="75">
        <v>-17.357932539961972</v>
      </c>
      <c r="H48" s="25">
        <v>81</v>
      </c>
      <c r="I48" s="75">
        <v>-7.9545454545454541</v>
      </c>
      <c r="J48" s="25">
        <v>21</v>
      </c>
      <c r="K48" s="75">
        <v>-8.695652173913043</v>
      </c>
      <c r="L48" s="25">
        <v>433.75</v>
      </c>
      <c r="M48" s="75">
        <v>-17.196945593382118</v>
      </c>
      <c r="N48" s="25">
        <v>54</v>
      </c>
      <c r="O48" s="75">
        <v>0</v>
      </c>
      <c r="P48" s="25">
        <v>21</v>
      </c>
      <c r="Q48" s="75">
        <v>75</v>
      </c>
      <c r="R48" s="25">
        <v>544.25</v>
      </c>
      <c r="S48" s="75">
        <v>-17.485786481364499</v>
      </c>
      <c r="T48" s="25">
        <v>27</v>
      </c>
      <c r="U48" s="75">
        <v>-20.588235294117645</v>
      </c>
    </row>
    <row r="49" spans="1:21" x14ac:dyDescent="0.2">
      <c r="A49" s="526"/>
      <c r="B49" s="47" t="s">
        <v>110</v>
      </c>
      <c r="C49" s="71"/>
      <c r="D49" s="25">
        <v>67</v>
      </c>
      <c r="E49" s="75">
        <v>-5.6338028169014089</v>
      </c>
      <c r="F49" s="25">
        <v>814.91666666666663</v>
      </c>
      <c r="G49" s="75">
        <v>-3.5411323732491615</v>
      </c>
      <c r="H49" s="25">
        <v>101</v>
      </c>
      <c r="I49" s="75">
        <v>17.441860465116278</v>
      </c>
      <c r="J49" s="25">
        <v>53</v>
      </c>
      <c r="K49" s="75">
        <v>12.76595744680851</v>
      </c>
      <c r="L49" s="25">
        <v>606</v>
      </c>
      <c r="M49" s="75">
        <v>-6.7094291212315582</v>
      </c>
      <c r="N49" s="25">
        <v>79</v>
      </c>
      <c r="O49" s="75">
        <v>9.7222222222222232</v>
      </c>
      <c r="P49" s="25">
        <v>14</v>
      </c>
      <c r="Q49" s="75">
        <v>-41.666666666666671</v>
      </c>
      <c r="R49" s="25">
        <v>208.91666666666666</v>
      </c>
      <c r="S49" s="75">
        <v>6.9995731967562955</v>
      </c>
      <c r="T49" s="25">
        <v>22</v>
      </c>
      <c r="U49" s="75">
        <v>57.142857142857139</v>
      </c>
    </row>
    <row r="50" spans="1:21" x14ac:dyDescent="0.2">
      <c r="A50" s="526"/>
      <c r="B50" s="47" t="s">
        <v>113</v>
      </c>
      <c r="C50" s="71"/>
      <c r="D50" s="25">
        <v>169</v>
      </c>
      <c r="E50" s="75">
        <v>-19.90521327014218</v>
      </c>
      <c r="F50" s="25">
        <v>1846.5</v>
      </c>
      <c r="G50" s="75">
        <v>-1.3797400747730104</v>
      </c>
      <c r="H50" s="25">
        <v>206</v>
      </c>
      <c r="I50" s="75">
        <v>-1.4354066985645932</v>
      </c>
      <c r="J50" s="25">
        <v>139</v>
      </c>
      <c r="K50" s="75">
        <v>-18.71345029239766</v>
      </c>
      <c r="L50" s="25">
        <v>1008.8333333333334</v>
      </c>
      <c r="M50" s="75">
        <v>1.1530748663101604</v>
      </c>
      <c r="N50" s="25">
        <v>167</v>
      </c>
      <c r="O50" s="75">
        <v>0.60240963855421692</v>
      </c>
      <c r="P50" s="25">
        <v>30</v>
      </c>
      <c r="Q50" s="75">
        <v>-25</v>
      </c>
      <c r="R50" s="25">
        <v>837.66666666666663</v>
      </c>
      <c r="S50" s="75">
        <v>-4.2666666666666666</v>
      </c>
      <c r="T50" s="25">
        <v>39</v>
      </c>
      <c r="U50" s="75">
        <v>-9.3023255813953494</v>
      </c>
    </row>
    <row r="51" spans="1:21" x14ac:dyDescent="0.2">
      <c r="A51" s="526"/>
      <c r="B51" s="48" t="s">
        <v>115</v>
      </c>
      <c r="C51" s="71"/>
      <c r="D51" s="25">
        <v>101</v>
      </c>
      <c r="E51" s="75">
        <v>-18.548387096774192</v>
      </c>
      <c r="F51" s="25">
        <v>1190.0833333333333</v>
      </c>
      <c r="G51" s="75">
        <v>-2.2050263644456618</v>
      </c>
      <c r="H51" s="25">
        <v>118</v>
      </c>
      <c r="I51" s="75">
        <v>-9.9236641221374047</v>
      </c>
      <c r="J51" s="25">
        <v>78</v>
      </c>
      <c r="K51" s="75">
        <v>-23.52941176470588</v>
      </c>
      <c r="L51" s="25">
        <v>631.83333333333337</v>
      </c>
      <c r="M51" s="75">
        <v>1.4450093658014451</v>
      </c>
      <c r="N51" s="25">
        <v>96</v>
      </c>
      <c r="O51" s="75">
        <v>-3.0303030303030303</v>
      </c>
      <c r="P51" s="25">
        <v>23</v>
      </c>
      <c r="Q51" s="75">
        <v>4.5454545454545459</v>
      </c>
      <c r="R51" s="25">
        <v>558.25</v>
      </c>
      <c r="S51" s="75">
        <v>-6.0317015009117689</v>
      </c>
      <c r="T51" s="25">
        <v>22</v>
      </c>
      <c r="U51" s="75">
        <v>-31.25</v>
      </c>
    </row>
    <row r="52" spans="1:21" x14ac:dyDescent="0.2">
      <c r="A52" s="526"/>
      <c r="B52" s="48" t="s">
        <v>116</v>
      </c>
      <c r="C52" s="71"/>
      <c r="D52" s="25">
        <v>68</v>
      </c>
      <c r="E52" s="75">
        <v>-21.839080459770116</v>
      </c>
      <c r="F52" s="25">
        <v>656.41666666666663</v>
      </c>
      <c r="G52" s="75">
        <v>0.15257469802924348</v>
      </c>
      <c r="H52" s="25">
        <v>88</v>
      </c>
      <c r="I52" s="75">
        <v>12.820512820512819</v>
      </c>
      <c r="J52" s="25">
        <v>61</v>
      </c>
      <c r="K52" s="75">
        <v>-11.594202898550725</v>
      </c>
      <c r="L52" s="25">
        <v>377</v>
      </c>
      <c r="M52" s="75">
        <v>0.66755674232309747</v>
      </c>
      <c r="N52" s="25">
        <v>71</v>
      </c>
      <c r="O52" s="75">
        <v>5.9701492537313428</v>
      </c>
      <c r="P52" s="25">
        <v>7</v>
      </c>
      <c r="Q52" s="75">
        <v>-61.111111111111114</v>
      </c>
      <c r="R52" s="25">
        <v>279.41666666666669</v>
      </c>
      <c r="S52" s="75">
        <v>-0.5339661821417977</v>
      </c>
      <c r="T52" s="25">
        <v>17</v>
      </c>
      <c r="U52" s="75">
        <v>54.54545454545454</v>
      </c>
    </row>
    <row r="53" spans="1:21" x14ac:dyDescent="0.2">
      <c r="A53" s="526"/>
      <c r="B53" s="47" t="s">
        <v>117</v>
      </c>
      <c r="C53" s="71"/>
      <c r="D53" s="25">
        <v>2829</v>
      </c>
      <c r="E53" s="75">
        <v>-0.91068301225919435</v>
      </c>
      <c r="F53" s="25">
        <v>16302.333333333334</v>
      </c>
      <c r="G53" s="75">
        <v>-5.9846886548988136</v>
      </c>
      <c r="H53" s="25">
        <v>3266</v>
      </c>
      <c r="I53" s="75">
        <v>-3.1722502223539872</v>
      </c>
      <c r="J53" s="25">
        <v>2606</v>
      </c>
      <c r="K53" s="75">
        <v>-2.1404431092752536</v>
      </c>
      <c r="L53" s="25">
        <v>10410.75</v>
      </c>
      <c r="M53" s="75">
        <v>-5.283628258199518</v>
      </c>
      <c r="N53" s="25">
        <v>2900</v>
      </c>
      <c r="O53" s="75">
        <v>-2.0601148260722728</v>
      </c>
      <c r="P53" s="25">
        <v>223</v>
      </c>
      <c r="Q53" s="75">
        <v>16.145833333333336</v>
      </c>
      <c r="R53" s="25">
        <v>5891.583333333333</v>
      </c>
      <c r="S53" s="75">
        <v>-7.1984563485291986</v>
      </c>
      <c r="T53" s="25">
        <v>366</v>
      </c>
      <c r="U53" s="75">
        <v>-11.165048543689322</v>
      </c>
    </row>
    <row r="54" spans="1:21" ht="22.5" x14ac:dyDescent="0.2">
      <c r="A54" s="526"/>
      <c r="B54" s="47" t="s">
        <v>118</v>
      </c>
      <c r="C54" s="71"/>
      <c r="D54" s="25">
        <v>2542</v>
      </c>
      <c r="E54" s="75">
        <v>-1.4346645986816595</v>
      </c>
      <c r="F54" s="25">
        <v>12804.5</v>
      </c>
      <c r="G54" s="75">
        <v>-5.4343812313827824</v>
      </c>
      <c r="H54" s="25">
        <v>2891</v>
      </c>
      <c r="I54" s="75">
        <v>-1.8002717391304348</v>
      </c>
      <c r="J54" s="25">
        <v>2373</v>
      </c>
      <c r="K54" s="75">
        <v>-2.1846661170651278</v>
      </c>
      <c r="L54" s="25">
        <v>8406.1666666666661</v>
      </c>
      <c r="M54" s="75">
        <v>-4.7810532476236327</v>
      </c>
      <c r="N54" s="25">
        <v>2594</v>
      </c>
      <c r="O54" s="75">
        <v>-1.555977229601518</v>
      </c>
      <c r="P54" s="25">
        <v>169</v>
      </c>
      <c r="Q54" s="75">
        <v>10.457516339869281</v>
      </c>
      <c r="R54" s="25">
        <v>4398.333333333333</v>
      </c>
      <c r="S54" s="75">
        <v>-6.658413652842869</v>
      </c>
      <c r="T54" s="25">
        <v>297</v>
      </c>
      <c r="U54" s="75">
        <v>-3.8834951456310676</v>
      </c>
    </row>
    <row r="55" spans="1:21" x14ac:dyDescent="0.2">
      <c r="A55" s="526"/>
      <c r="B55" s="47" t="s">
        <v>111</v>
      </c>
      <c r="C55" s="71"/>
      <c r="D55" s="25">
        <v>179</v>
      </c>
      <c r="E55" s="75">
        <v>4.6783625730994149</v>
      </c>
      <c r="F55" s="25">
        <v>2597.0833333333335</v>
      </c>
      <c r="G55" s="75">
        <v>-8.8795976843459457</v>
      </c>
      <c r="H55" s="25">
        <v>243</v>
      </c>
      <c r="I55" s="75">
        <v>-15.916955017301039</v>
      </c>
      <c r="J55" s="25">
        <v>134</v>
      </c>
      <c r="K55" s="75">
        <v>-2.8985507246376812</v>
      </c>
      <c r="L55" s="25">
        <v>1411.5</v>
      </c>
      <c r="M55" s="75">
        <v>-8.8472715531159185</v>
      </c>
      <c r="N55" s="25">
        <v>191</v>
      </c>
      <c r="O55" s="75">
        <v>-7.2815533980582519</v>
      </c>
      <c r="P55" s="25">
        <v>45</v>
      </c>
      <c r="Q55" s="75">
        <v>36.363636363636367</v>
      </c>
      <c r="R55" s="25">
        <v>1185.5833333333333</v>
      </c>
      <c r="S55" s="75">
        <v>-8.9180537772087067</v>
      </c>
      <c r="T55" s="25">
        <v>52</v>
      </c>
      <c r="U55" s="75">
        <v>-37.349397590361441</v>
      </c>
    </row>
    <row r="56" spans="1:21" x14ac:dyDescent="0.2">
      <c r="A56" s="526"/>
      <c r="B56" s="47" t="s">
        <v>112</v>
      </c>
      <c r="C56" s="71"/>
      <c r="D56" s="25">
        <v>108</v>
      </c>
      <c r="E56" s="75">
        <v>2.8571428571428572</v>
      </c>
      <c r="F56" s="25">
        <v>900.75</v>
      </c>
      <c r="G56" s="75">
        <v>-5.1426064063185608</v>
      </c>
      <c r="H56" s="25">
        <v>132</v>
      </c>
      <c r="I56" s="75">
        <v>-5.7142857142857144</v>
      </c>
      <c r="J56" s="25">
        <v>99</v>
      </c>
      <c r="K56" s="75">
        <v>0</v>
      </c>
      <c r="L56" s="25">
        <v>593.08333333333337</v>
      </c>
      <c r="M56" s="75">
        <v>-3.5244679408973836</v>
      </c>
      <c r="N56" s="25">
        <v>115</v>
      </c>
      <c r="O56" s="75">
        <v>-4.1666666666666661</v>
      </c>
      <c r="P56" s="25">
        <v>9</v>
      </c>
      <c r="Q56" s="75">
        <v>50</v>
      </c>
      <c r="R56" s="25">
        <v>307.66666666666669</v>
      </c>
      <c r="S56" s="75">
        <v>-8.1134892981582869</v>
      </c>
      <c r="T56" s="25">
        <v>17</v>
      </c>
      <c r="U56" s="75">
        <v>-15</v>
      </c>
    </row>
    <row r="57" spans="1:21" x14ac:dyDescent="0.2">
      <c r="A57" s="526"/>
      <c r="B57" s="49" t="s">
        <v>172</v>
      </c>
      <c r="C57" s="71"/>
      <c r="D57" s="25">
        <v>0</v>
      </c>
      <c r="E57" s="75" t="s">
        <v>224</v>
      </c>
      <c r="F57" s="25">
        <v>4.916666666666667</v>
      </c>
      <c r="G57" s="75">
        <v>-41.584158415841586</v>
      </c>
      <c r="H57" s="25">
        <v>0</v>
      </c>
      <c r="I57" s="75" t="s">
        <v>238</v>
      </c>
      <c r="J57" s="25">
        <v>0</v>
      </c>
      <c r="K57" s="75" t="s">
        <v>224</v>
      </c>
      <c r="L57" s="25">
        <v>1.4166666666666667</v>
      </c>
      <c r="M57" s="75">
        <v>-51.428571428571423</v>
      </c>
      <c r="N57" s="25">
        <v>0</v>
      </c>
      <c r="O57" s="75" t="s">
        <v>238</v>
      </c>
      <c r="P57" s="25">
        <v>0</v>
      </c>
      <c r="Q57" s="75" t="s">
        <v>238</v>
      </c>
      <c r="R57" s="25">
        <v>3.5</v>
      </c>
      <c r="S57" s="75">
        <v>-36.363636363636367</v>
      </c>
      <c r="T57" s="25">
        <v>0</v>
      </c>
      <c r="U57" s="75" t="s">
        <v>238</v>
      </c>
    </row>
  </sheetData>
  <sheetProtection sheet="1" objects="1" scenarios="1"/>
  <mergeCells count="17">
    <mergeCell ref="D12:I12"/>
    <mergeCell ref="J12:O12"/>
    <mergeCell ref="P12:U12"/>
    <mergeCell ref="D13:E13"/>
    <mergeCell ref="F13:G13"/>
    <mergeCell ref="H13:I13"/>
    <mergeCell ref="J13:K13"/>
    <mergeCell ref="L13:M13"/>
    <mergeCell ref="N13:O13"/>
    <mergeCell ref="P13:Q13"/>
    <mergeCell ref="R13:S13"/>
    <mergeCell ref="T13:U13"/>
    <mergeCell ref="A16:A29"/>
    <mergeCell ref="A30:A43"/>
    <mergeCell ref="A44:A57"/>
    <mergeCell ref="A12:A14"/>
    <mergeCell ref="B12:B14"/>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9F0EB-5055-410C-9CAD-41131D007398}">
  <sheetPr codeName="Tabelle3">
    <pageSetUpPr fitToPage="1"/>
  </sheetPr>
  <dimension ref="A1:D67"/>
  <sheetViews>
    <sheetView showGridLines="0" zoomScaleNormal="100" zoomScaleSheetLayoutView="100" workbookViewId="0"/>
  </sheetViews>
  <sheetFormatPr baseColWidth="10" defaultColWidth="10.25" defaultRowHeight="12.75" x14ac:dyDescent="0.2"/>
  <cols>
    <col min="1" max="1" width="1.25" style="55" customWidth="1"/>
    <col min="2" max="2" width="76.5" style="334" customWidth="1"/>
    <col min="3" max="3" width="31" style="55" customWidth="1"/>
    <col min="4" max="4" width="17.25" style="55" customWidth="1"/>
    <col min="5" max="225" width="10.25" style="55"/>
    <col min="226" max="226" width="1.25" style="55" customWidth="1"/>
    <col min="227" max="227" width="78.75" style="55" customWidth="1"/>
    <col min="228" max="231" width="10.25" style="55"/>
    <col min="232" max="232" width="4.25" style="55" customWidth="1"/>
    <col min="233" max="16384" width="10.25" style="55"/>
  </cols>
  <sheetData>
    <row r="1" spans="1:4" ht="39.75" customHeight="1" x14ac:dyDescent="0.2">
      <c r="A1" s="438"/>
      <c r="B1" s="439" t="s">
        <v>183</v>
      </c>
      <c r="C1" s="440"/>
      <c r="D1" s="440"/>
    </row>
    <row r="2" spans="1:4" ht="25.5" customHeight="1" x14ac:dyDescent="0.2">
      <c r="A2" s="440"/>
      <c r="B2" s="419" t="s">
        <v>430</v>
      </c>
      <c r="C2" s="440"/>
      <c r="D2" s="440"/>
    </row>
    <row r="3" spans="1:4" ht="30" customHeight="1" x14ac:dyDescent="0.2">
      <c r="A3" s="441"/>
      <c r="B3" s="442" t="s">
        <v>268</v>
      </c>
      <c r="C3" s="440"/>
      <c r="D3" s="440"/>
    </row>
    <row r="4" spans="1:4" ht="12.75" customHeight="1" x14ac:dyDescent="0.2">
      <c r="A4" s="441"/>
      <c r="B4" s="442"/>
      <c r="C4" s="440"/>
      <c r="D4" s="440"/>
    </row>
    <row r="5" spans="1:4" ht="25.5" x14ac:dyDescent="0.2">
      <c r="A5" s="441"/>
      <c r="B5" s="352" t="s">
        <v>269</v>
      </c>
      <c r="C5" s="440"/>
      <c r="D5" s="440"/>
    </row>
    <row r="6" spans="1:4" x14ac:dyDescent="0.2">
      <c r="A6" s="441"/>
      <c r="B6" s="352"/>
      <c r="C6" s="440"/>
      <c r="D6" s="440"/>
    </row>
    <row r="7" spans="1:4" x14ac:dyDescent="0.2">
      <c r="A7" s="441"/>
      <c r="B7" s="352" t="s">
        <v>270</v>
      </c>
      <c r="C7" s="440"/>
      <c r="D7" s="440"/>
    </row>
    <row r="8" spans="1:4" x14ac:dyDescent="0.2">
      <c r="A8" s="441"/>
      <c r="B8" s="352"/>
      <c r="C8" s="440"/>
      <c r="D8" s="440"/>
    </row>
    <row r="9" spans="1:4" s="334" customFormat="1" ht="168.75" customHeight="1" x14ac:dyDescent="0.2">
      <c r="A9" s="443"/>
      <c r="B9" s="411" t="s">
        <v>397</v>
      </c>
      <c r="C9" s="444"/>
      <c r="D9" s="444"/>
    </row>
    <row r="10" spans="1:4" s="334" customFormat="1" x14ac:dyDescent="0.2">
      <c r="A10" s="443"/>
      <c r="B10" s="411"/>
      <c r="C10" s="444"/>
      <c r="D10" s="445"/>
    </row>
    <row r="11" spans="1:4" s="334" customFormat="1" ht="216.75" x14ac:dyDescent="0.2">
      <c r="A11" s="443"/>
      <c r="B11" s="411" t="s">
        <v>406</v>
      </c>
      <c r="C11" s="444"/>
      <c r="D11" s="420"/>
    </row>
    <row r="12" spans="1:4" x14ac:dyDescent="0.2">
      <c r="A12" s="441"/>
      <c r="B12" s="443"/>
      <c r="C12" s="440"/>
      <c r="D12" s="440"/>
    </row>
    <row r="13" spans="1:4" ht="48.75" x14ac:dyDescent="0.2">
      <c r="A13" s="441"/>
      <c r="B13" s="411" t="s">
        <v>398</v>
      </c>
      <c r="C13" s="440"/>
      <c r="D13" s="440"/>
    </row>
    <row r="14" spans="1:4" x14ac:dyDescent="0.2">
      <c r="A14" s="441"/>
      <c r="B14" s="443"/>
      <c r="C14" s="440"/>
      <c r="D14" s="440"/>
    </row>
    <row r="15" spans="1:4" ht="132.75" x14ac:dyDescent="0.2">
      <c r="A15" s="441"/>
      <c r="B15" s="411" t="s">
        <v>399</v>
      </c>
      <c r="C15" s="440"/>
      <c r="D15" s="440"/>
    </row>
    <row r="16" spans="1:4" x14ac:dyDescent="0.2">
      <c r="A16" s="441"/>
      <c r="B16" s="443"/>
      <c r="C16" s="440"/>
      <c r="D16" s="440"/>
    </row>
    <row r="17" spans="1:4" x14ac:dyDescent="0.2">
      <c r="A17" s="441"/>
      <c r="B17" s="352" t="s">
        <v>271</v>
      </c>
      <c r="C17" s="440"/>
      <c r="D17" s="440"/>
    </row>
    <row r="18" spans="1:4" x14ac:dyDescent="0.2">
      <c r="A18" s="441"/>
      <c r="B18" s="443"/>
      <c r="C18" s="440"/>
      <c r="D18" s="440"/>
    </row>
    <row r="19" spans="1:4" ht="137.25" customHeight="1" x14ac:dyDescent="0.2">
      <c r="A19" s="441"/>
      <c r="B19" s="411" t="s">
        <v>400</v>
      </c>
      <c r="C19" s="446"/>
      <c r="D19" s="447"/>
    </row>
    <row r="20" spans="1:4" x14ac:dyDescent="0.2">
      <c r="A20" s="441"/>
      <c r="B20" s="411"/>
      <c r="C20" s="440"/>
      <c r="D20" s="440"/>
    </row>
    <row r="21" spans="1:4" ht="350.25" customHeight="1" x14ac:dyDescent="0.2">
      <c r="A21" s="441"/>
      <c r="B21" s="411" t="s">
        <v>407</v>
      </c>
      <c r="C21" s="440"/>
      <c r="D21" s="440"/>
    </row>
    <row r="22" spans="1:4" x14ac:dyDescent="0.2">
      <c r="A22" s="441"/>
      <c r="B22" s="443"/>
      <c r="C22" s="440"/>
      <c r="D22" s="440"/>
    </row>
    <row r="23" spans="1:4" ht="48.75" x14ac:dyDescent="0.2">
      <c r="A23" s="441"/>
      <c r="B23" s="411" t="s">
        <v>401</v>
      </c>
      <c r="C23" s="446"/>
      <c r="D23" s="447"/>
    </row>
    <row r="24" spans="1:4" x14ac:dyDescent="0.2">
      <c r="A24" s="441"/>
      <c r="B24" s="443"/>
      <c r="C24" s="440"/>
      <c r="D24" s="440"/>
    </row>
    <row r="25" spans="1:4" x14ac:dyDescent="0.2">
      <c r="A25" s="441"/>
      <c r="B25" s="443"/>
      <c r="C25" s="440"/>
      <c r="D25" s="440"/>
    </row>
    <row r="26" spans="1:4" x14ac:dyDescent="0.2">
      <c r="A26" s="440"/>
      <c r="B26" s="444"/>
      <c r="C26" s="440"/>
      <c r="D26" s="440"/>
    </row>
    <row r="27" spans="1:4" x14ac:dyDescent="0.2">
      <c r="A27" s="440"/>
      <c r="B27" s="444"/>
      <c r="C27" s="440"/>
      <c r="D27" s="440"/>
    </row>
    <row r="28" spans="1:4" x14ac:dyDescent="0.2">
      <c r="A28" s="440"/>
      <c r="B28" s="444"/>
      <c r="C28" s="440"/>
      <c r="D28" s="440"/>
    </row>
    <row r="29" spans="1:4" x14ac:dyDescent="0.2">
      <c r="A29" s="440"/>
      <c r="B29" s="444"/>
      <c r="C29" s="440"/>
      <c r="D29" s="440"/>
    </row>
    <row r="30" spans="1:4" x14ac:dyDescent="0.2">
      <c r="A30" s="440"/>
      <c r="B30" s="444"/>
      <c r="C30" s="440"/>
      <c r="D30" s="440"/>
    </row>
    <row r="31" spans="1:4" x14ac:dyDescent="0.2">
      <c r="A31" s="440"/>
      <c r="B31" s="444"/>
      <c r="C31" s="440"/>
      <c r="D31" s="440"/>
    </row>
    <row r="32" spans="1:4" x14ac:dyDescent="0.2">
      <c r="A32" s="440"/>
      <c r="B32" s="444"/>
      <c r="C32" s="440"/>
      <c r="D32" s="440"/>
    </row>
    <row r="33" spans="1:4" x14ac:dyDescent="0.2">
      <c r="A33" s="440"/>
      <c r="B33" s="444"/>
      <c r="C33" s="440"/>
      <c r="D33" s="440"/>
    </row>
    <row r="34" spans="1:4" x14ac:dyDescent="0.2">
      <c r="A34" s="440"/>
      <c r="B34" s="444"/>
      <c r="C34" s="440"/>
      <c r="D34" s="440"/>
    </row>
    <row r="35" spans="1:4" x14ac:dyDescent="0.2">
      <c r="A35" s="440"/>
      <c r="B35" s="444"/>
      <c r="C35" s="440"/>
      <c r="D35" s="440"/>
    </row>
    <row r="36" spans="1:4" x14ac:dyDescent="0.2">
      <c r="A36" s="440"/>
      <c r="B36" s="444"/>
      <c r="C36" s="440"/>
      <c r="D36" s="440"/>
    </row>
    <row r="37" spans="1:4" x14ac:dyDescent="0.2">
      <c r="A37" s="440"/>
      <c r="B37" s="444"/>
      <c r="C37" s="440"/>
      <c r="D37" s="440"/>
    </row>
    <row r="38" spans="1:4" x14ac:dyDescent="0.2">
      <c r="A38" s="440"/>
      <c r="B38" s="444"/>
      <c r="C38" s="440"/>
      <c r="D38" s="440"/>
    </row>
    <row r="39" spans="1:4" x14ac:dyDescent="0.2">
      <c r="A39" s="440"/>
      <c r="B39" s="444"/>
      <c r="C39" s="440"/>
      <c r="D39" s="440"/>
    </row>
    <row r="40" spans="1:4" x14ac:dyDescent="0.2">
      <c r="A40" s="440"/>
      <c r="B40" s="444"/>
      <c r="C40" s="440"/>
      <c r="D40" s="440"/>
    </row>
    <row r="41" spans="1:4" x14ac:dyDescent="0.2">
      <c r="A41" s="440"/>
      <c r="B41" s="444"/>
      <c r="C41" s="440"/>
      <c r="D41" s="440"/>
    </row>
    <row r="42" spans="1:4" x14ac:dyDescent="0.2">
      <c r="A42" s="440"/>
      <c r="B42" s="444"/>
      <c r="C42" s="440"/>
      <c r="D42" s="440"/>
    </row>
    <row r="43" spans="1:4" x14ac:dyDescent="0.2">
      <c r="A43" s="440"/>
      <c r="B43" s="444"/>
      <c r="C43" s="440"/>
      <c r="D43" s="440"/>
    </row>
    <row r="44" spans="1:4" x14ac:dyDescent="0.2">
      <c r="A44" s="440"/>
      <c r="B44" s="444"/>
      <c r="C44" s="440"/>
      <c r="D44" s="440"/>
    </row>
    <row r="45" spans="1:4" x14ac:dyDescent="0.2">
      <c r="A45" s="440"/>
      <c r="B45" s="444"/>
      <c r="C45" s="440"/>
      <c r="D45" s="440"/>
    </row>
    <row r="46" spans="1:4" x14ac:dyDescent="0.2">
      <c r="A46" s="440"/>
      <c r="B46" s="444"/>
      <c r="C46" s="440"/>
      <c r="D46" s="440"/>
    </row>
    <row r="47" spans="1:4" x14ac:dyDescent="0.2">
      <c r="A47" s="440"/>
      <c r="B47" s="444"/>
      <c r="C47" s="440"/>
      <c r="D47" s="440"/>
    </row>
    <row r="48" spans="1:4" x14ac:dyDescent="0.2">
      <c r="A48" s="440"/>
      <c r="B48" s="444"/>
      <c r="C48" s="440"/>
      <c r="D48" s="440"/>
    </row>
    <row r="49" spans="1:4" x14ac:dyDescent="0.2">
      <c r="A49" s="440"/>
      <c r="B49" s="444"/>
      <c r="C49" s="440"/>
      <c r="D49" s="440"/>
    </row>
    <row r="50" spans="1:4" x14ac:dyDescent="0.2">
      <c r="A50" s="440"/>
      <c r="B50" s="444"/>
      <c r="C50" s="440"/>
      <c r="D50" s="440"/>
    </row>
    <row r="51" spans="1:4" x14ac:dyDescent="0.2">
      <c r="A51" s="440"/>
      <c r="B51" s="444"/>
      <c r="C51" s="440"/>
      <c r="D51" s="440"/>
    </row>
    <row r="52" spans="1:4" x14ac:dyDescent="0.2">
      <c r="A52" s="440"/>
      <c r="B52" s="444"/>
      <c r="C52" s="440"/>
      <c r="D52" s="440"/>
    </row>
    <row r="53" spans="1:4" x14ac:dyDescent="0.2">
      <c r="A53" s="440"/>
      <c r="B53" s="444"/>
      <c r="C53" s="440"/>
      <c r="D53" s="440"/>
    </row>
    <row r="54" spans="1:4" x14ac:dyDescent="0.2">
      <c r="A54" s="440"/>
      <c r="B54" s="444"/>
      <c r="C54" s="440"/>
      <c r="D54" s="440"/>
    </row>
    <row r="55" spans="1:4" x14ac:dyDescent="0.2">
      <c r="A55" s="440"/>
      <c r="B55" s="444"/>
      <c r="C55" s="440"/>
      <c r="D55" s="440"/>
    </row>
    <row r="56" spans="1:4" x14ac:dyDescent="0.2">
      <c r="A56" s="440"/>
      <c r="B56" s="444"/>
      <c r="C56" s="440"/>
      <c r="D56" s="440"/>
    </row>
    <row r="57" spans="1:4" x14ac:dyDescent="0.2">
      <c r="A57" s="440"/>
      <c r="B57" s="444"/>
      <c r="C57" s="440"/>
      <c r="D57" s="440"/>
    </row>
    <row r="58" spans="1:4" x14ac:dyDescent="0.2">
      <c r="A58" s="440"/>
      <c r="B58" s="444"/>
      <c r="C58" s="440"/>
      <c r="D58" s="440"/>
    </row>
    <row r="59" spans="1:4" x14ac:dyDescent="0.2">
      <c r="A59" s="440"/>
      <c r="B59" s="444"/>
      <c r="C59" s="440"/>
      <c r="D59" s="440"/>
    </row>
    <row r="60" spans="1:4" x14ac:dyDescent="0.2">
      <c r="A60" s="440"/>
      <c r="B60" s="444"/>
      <c r="C60" s="440"/>
      <c r="D60" s="440"/>
    </row>
    <row r="61" spans="1:4" x14ac:dyDescent="0.2">
      <c r="A61" s="440"/>
      <c r="B61" s="444"/>
      <c r="C61" s="440"/>
      <c r="D61" s="440"/>
    </row>
    <row r="62" spans="1:4" x14ac:dyDescent="0.2">
      <c r="A62" s="440"/>
      <c r="B62" s="444"/>
      <c r="C62" s="440"/>
      <c r="D62" s="440"/>
    </row>
    <row r="63" spans="1:4" x14ac:dyDescent="0.2">
      <c r="A63" s="440"/>
      <c r="B63" s="444"/>
      <c r="C63" s="440"/>
      <c r="D63" s="440"/>
    </row>
    <row r="64" spans="1:4" x14ac:dyDescent="0.2">
      <c r="A64" s="440"/>
      <c r="B64" s="444"/>
      <c r="C64" s="440"/>
      <c r="D64" s="440"/>
    </row>
    <row r="65" spans="1:4" x14ac:dyDescent="0.2">
      <c r="A65" s="440"/>
      <c r="B65" s="444"/>
      <c r="C65" s="440"/>
      <c r="D65" s="440"/>
    </row>
    <row r="66" spans="1:4" x14ac:dyDescent="0.2">
      <c r="A66" s="440"/>
      <c r="B66" s="444"/>
      <c r="C66" s="440"/>
      <c r="D66" s="440"/>
    </row>
    <row r="67" spans="1:4" x14ac:dyDescent="0.2">
      <c r="A67" s="440"/>
      <c r="B67" s="444"/>
      <c r="C67" s="440"/>
      <c r="D67" s="440"/>
    </row>
  </sheetData>
  <sheetProtection sheet="1" objects="1" scenarios="1"/>
  <pageMargins left="0.70866141732283472" right="0.70866141732283472" top="0.59055118110236227" bottom="0.59055118110236227" header="0.31496062992125984" footer="0.31496062992125984"/>
  <pageSetup paperSize="9" fitToHeight="0" orientation="portrait" r:id="rId1"/>
  <headerFooter>
    <oddFooter>&amp;C&amp;8Seite &amp;P von &amp;N</oddFooter>
  </headerFooter>
  <rowBreaks count="1" manualBreakCount="1">
    <brk id="15" max="1"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305D5-2C11-462A-9D93-D94063960137}">
  <sheetPr codeName="Tabelle4"/>
  <dimension ref="A1:I23"/>
  <sheetViews>
    <sheetView showGridLines="0" zoomScaleNormal="100" workbookViewId="0"/>
  </sheetViews>
  <sheetFormatPr baseColWidth="10" defaultRowHeight="12.75" x14ac:dyDescent="0.2"/>
  <cols>
    <col min="1" max="1" width="1.25" style="55" customWidth="1"/>
    <col min="2" max="2" width="76.5" style="55" customWidth="1"/>
    <col min="3" max="6" width="11" style="55"/>
    <col min="7" max="7" width="4.125" style="55" customWidth="1"/>
    <col min="8" max="16384" width="11" style="55"/>
  </cols>
  <sheetData>
    <row r="1" spans="1:9" ht="39.75" customHeight="1" x14ac:dyDescent="0.2">
      <c r="A1" s="340"/>
      <c r="B1" s="341" t="s">
        <v>183</v>
      </c>
    </row>
    <row r="2" spans="1:9" ht="25.5" customHeight="1" x14ac:dyDescent="0.2">
      <c r="B2" s="241" t="s">
        <v>431</v>
      </c>
    </row>
    <row r="3" spans="1:9" ht="24.95" customHeight="1" x14ac:dyDescent="0.2">
      <c r="A3" s="234"/>
      <c r="B3" s="242" t="s">
        <v>255</v>
      </c>
    </row>
    <row r="4" spans="1:9" x14ac:dyDescent="0.2">
      <c r="A4" s="234"/>
      <c r="B4" s="234"/>
      <c r="C4" s="234"/>
      <c r="D4" s="234"/>
      <c r="E4" s="234"/>
      <c r="F4" s="234"/>
    </row>
    <row r="5" spans="1:9" ht="60.75" x14ac:dyDescent="0.2">
      <c r="A5" s="234"/>
      <c r="B5" s="421" t="s">
        <v>432</v>
      </c>
      <c r="C5" s="234"/>
      <c r="D5" s="243"/>
      <c r="E5" s="234"/>
      <c r="F5" s="234"/>
    </row>
    <row r="6" spans="1:9" x14ac:dyDescent="0.2">
      <c r="A6" s="234"/>
      <c r="B6" s="234"/>
      <c r="C6" s="234"/>
      <c r="D6" s="234"/>
      <c r="E6" s="234"/>
      <c r="F6" s="234"/>
    </row>
    <row r="7" spans="1:9" ht="48.75" x14ac:dyDescent="0.2">
      <c r="A7" s="234"/>
      <c r="B7" s="236" t="s">
        <v>256</v>
      </c>
      <c r="C7" s="234"/>
      <c r="D7" s="234"/>
      <c r="E7" s="234"/>
      <c r="F7" s="234"/>
    </row>
    <row r="8" spans="1:9" x14ac:dyDescent="0.2">
      <c r="A8" s="234"/>
      <c r="B8" s="234"/>
      <c r="C8" s="234"/>
      <c r="D8" s="234"/>
      <c r="E8" s="234"/>
      <c r="F8" s="234"/>
    </row>
    <row r="9" spans="1:9" ht="240.75" x14ac:dyDescent="0.2">
      <c r="A9" s="234"/>
      <c r="B9" s="421" t="s">
        <v>303</v>
      </c>
      <c r="C9" s="234"/>
      <c r="D9" s="234"/>
      <c r="E9" s="234"/>
      <c r="F9" s="244"/>
    </row>
    <row r="10" spans="1:9" x14ac:dyDescent="0.2">
      <c r="A10" s="234"/>
      <c r="B10" s="245"/>
      <c r="C10" s="234"/>
      <c r="D10" s="234"/>
      <c r="E10" s="234"/>
      <c r="F10" s="234"/>
    </row>
    <row r="11" spans="1:9" x14ac:dyDescent="0.2">
      <c r="A11" s="234"/>
      <c r="B11" s="246" t="s">
        <v>257</v>
      </c>
      <c r="C11" s="234"/>
      <c r="D11" s="234"/>
      <c r="E11" s="234"/>
      <c r="F11" s="234"/>
    </row>
    <row r="12" spans="1:9" x14ac:dyDescent="0.2">
      <c r="A12" s="234"/>
      <c r="B12" s="236"/>
      <c r="C12" s="234"/>
      <c r="D12" s="234"/>
      <c r="E12" s="234"/>
      <c r="F12" s="234"/>
    </row>
    <row r="13" spans="1:9" ht="204.75" x14ac:dyDescent="0.2">
      <c r="A13" s="234"/>
      <c r="B13" s="352" t="s">
        <v>304</v>
      </c>
      <c r="C13" s="234"/>
      <c r="D13" s="234"/>
      <c r="E13" s="234"/>
      <c r="F13" s="234"/>
      <c r="H13" s="247"/>
      <c r="I13" s="247"/>
    </row>
    <row r="14" spans="1:9" x14ac:dyDescent="0.2">
      <c r="A14" s="234"/>
      <c r="B14" s="236"/>
      <c r="C14" s="234"/>
      <c r="D14" s="234"/>
      <c r="E14" s="234"/>
      <c r="F14" s="234"/>
    </row>
    <row r="15" spans="1:9" ht="120.75" x14ac:dyDescent="0.2">
      <c r="A15" s="234"/>
      <c r="B15" s="352" t="s">
        <v>433</v>
      </c>
      <c r="C15" s="234"/>
      <c r="D15" s="234"/>
      <c r="E15" s="234"/>
      <c r="F15" s="234"/>
    </row>
    <row r="16" spans="1:9" x14ac:dyDescent="0.2">
      <c r="A16" s="234"/>
      <c r="B16" s="234"/>
      <c r="C16" s="234"/>
      <c r="D16" s="234"/>
      <c r="E16" s="234"/>
      <c r="F16" s="234"/>
    </row>
    <row r="17" spans="1:8" ht="60.75" x14ac:dyDescent="0.2">
      <c r="A17" s="238"/>
      <c r="B17" s="421" t="s">
        <v>305</v>
      </c>
      <c r="C17" s="238"/>
      <c r="D17" s="238"/>
      <c r="E17" s="238"/>
      <c r="F17" s="238"/>
      <c r="H17" s="247"/>
    </row>
    <row r="18" spans="1:8" x14ac:dyDescent="0.2">
      <c r="A18" s="234"/>
      <c r="B18" s="412" t="s">
        <v>280</v>
      </c>
      <c r="C18" s="234"/>
      <c r="D18" s="234"/>
      <c r="E18" s="234"/>
      <c r="F18" s="234"/>
    </row>
    <row r="19" spans="1:8" x14ac:dyDescent="0.2">
      <c r="A19" s="234"/>
      <c r="B19" s="236"/>
      <c r="C19" s="234"/>
      <c r="D19" s="234"/>
      <c r="E19" s="234"/>
      <c r="F19" s="234"/>
    </row>
    <row r="20" spans="1:8" x14ac:dyDescent="0.2">
      <c r="A20" s="240"/>
      <c r="B20" s="235" t="s">
        <v>306</v>
      </c>
      <c r="C20" s="234"/>
      <c r="D20" s="234"/>
      <c r="E20" s="234"/>
      <c r="F20" s="234"/>
    </row>
    <row r="21" spans="1:8" x14ac:dyDescent="0.2">
      <c r="A21" s="422"/>
      <c r="B21" s="448" t="s">
        <v>212</v>
      </c>
      <c r="C21" s="234"/>
      <c r="D21" s="234"/>
      <c r="E21" s="234"/>
      <c r="F21" s="234"/>
    </row>
    <row r="22" spans="1:8" x14ac:dyDescent="0.2">
      <c r="A22" s="234"/>
      <c r="B22" s="413" t="s">
        <v>258</v>
      </c>
      <c r="C22" s="234"/>
      <c r="D22" s="234"/>
      <c r="E22" s="234"/>
      <c r="F22" s="234"/>
    </row>
    <row r="23" spans="1:8" x14ac:dyDescent="0.2">
      <c r="B23" s="413" t="s">
        <v>307</v>
      </c>
    </row>
  </sheetData>
  <sheetProtection sheet="1" objects="1" scenarios="1"/>
  <hyperlinks>
    <hyperlink ref="B18" r:id="rId1" xr:uid="{225D4503-C114-4D7C-A5DB-3CFCD5B21DDC}"/>
    <hyperlink ref="B23" r:id="rId2" xr:uid="{236A00E8-B940-41DB-9555-3B662F0EFF41}"/>
    <hyperlink ref="B22" r:id="rId3" xr:uid="{5B24DB3E-E008-4E44-AD01-1755A8906704}"/>
    <hyperlink ref="B21" r:id="rId4" xr:uid="{6CA503F9-8C01-4CB1-8435-7BACACC1C51D}"/>
  </hyperlinks>
  <pageMargins left="0.70866141732283472" right="0.70866141732283472" top="0.78740157480314965" bottom="0.78740157480314965" header="0.31496062992125984" footer="0.31496062992125984"/>
  <pageSetup paperSize="9" fitToHeight="2" orientation="portrait" r:id="rId5"/>
  <headerFooter>
    <oddFooter>&amp;C&amp;8Seite &amp;P von &amp;N</oddFooter>
  </headerFooter>
  <rowBreaks count="1" manualBreakCount="1">
    <brk id="10" max="1" man="1"/>
  </rowBreaks>
  <drawing r:id="rId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F221F-1095-4EED-98B6-09E14D329B47}">
  <sheetPr codeName="Tabelle5"/>
  <dimension ref="A1:F35"/>
  <sheetViews>
    <sheetView showGridLines="0" zoomScaleNormal="100" zoomScaleSheetLayoutView="70" workbookViewId="0"/>
  </sheetViews>
  <sheetFormatPr baseColWidth="10" defaultRowHeight="12.75" x14ac:dyDescent="0.2"/>
  <cols>
    <col min="1" max="1" width="1.25" style="55" customWidth="1"/>
    <col min="2" max="2" width="76.5" style="55" customWidth="1"/>
    <col min="3" max="6" width="11" style="55"/>
    <col min="7" max="7" width="4.125" style="55" customWidth="1"/>
    <col min="8" max="16384" width="11" style="55"/>
  </cols>
  <sheetData>
    <row r="1" spans="1:6" ht="39.75" customHeight="1" x14ac:dyDescent="0.2">
      <c r="A1" s="340"/>
      <c r="B1" s="341" t="s">
        <v>183</v>
      </c>
    </row>
    <row r="2" spans="1:6" ht="25.5" customHeight="1" x14ac:dyDescent="0.2">
      <c r="B2" s="233" t="s">
        <v>434</v>
      </c>
    </row>
    <row r="3" spans="1:6" ht="33" customHeight="1" x14ac:dyDescent="0.2">
      <c r="A3" s="234"/>
      <c r="B3" s="353" t="s">
        <v>250</v>
      </c>
    </row>
    <row r="4" spans="1:6" ht="156.75" customHeight="1" x14ac:dyDescent="0.2">
      <c r="A4" s="234"/>
      <c r="B4" s="354" t="s">
        <v>376</v>
      </c>
    </row>
    <row r="5" spans="1:6" x14ac:dyDescent="0.2">
      <c r="A5" s="234"/>
      <c r="B5" s="234"/>
      <c r="C5" s="234"/>
      <c r="D5" s="234"/>
      <c r="E5" s="234"/>
      <c r="F5" s="234"/>
    </row>
    <row r="6" spans="1:6" ht="62.25" customHeight="1" x14ac:dyDescent="0.2">
      <c r="A6" s="234"/>
      <c r="B6" s="235" t="s">
        <v>251</v>
      </c>
      <c r="C6" s="234"/>
      <c r="D6" s="234"/>
      <c r="E6" s="234"/>
      <c r="F6" s="234"/>
    </row>
    <row r="7" spans="1:6" x14ac:dyDescent="0.2">
      <c r="A7" s="234"/>
      <c r="B7" s="236"/>
      <c r="C7" s="234"/>
      <c r="D7" s="234"/>
      <c r="E7" s="234"/>
      <c r="F7" s="234"/>
    </row>
    <row r="8" spans="1:6" ht="120" customHeight="1" x14ac:dyDescent="0.2">
      <c r="A8" s="234"/>
      <c r="B8" s="237" t="s">
        <v>252</v>
      </c>
      <c r="C8" s="234"/>
      <c r="D8" s="234"/>
      <c r="E8" s="234"/>
      <c r="F8" s="234"/>
    </row>
    <row r="9" spans="1:6" x14ac:dyDescent="0.2">
      <c r="A9" s="234"/>
      <c r="B9" s="236"/>
      <c r="C9" s="234"/>
      <c r="D9" s="234"/>
      <c r="E9" s="234"/>
      <c r="F9" s="234"/>
    </row>
    <row r="10" spans="1:6" ht="123.75" customHeight="1" x14ac:dyDescent="0.2">
      <c r="A10" s="234"/>
      <c r="B10" s="421" t="s">
        <v>402</v>
      </c>
      <c r="C10" s="234"/>
      <c r="D10" s="234"/>
      <c r="E10" s="234"/>
      <c r="F10" s="234"/>
    </row>
    <row r="11" spans="1:6" x14ac:dyDescent="0.2">
      <c r="A11" s="234"/>
      <c r="B11" s="236"/>
      <c r="C11" s="234"/>
      <c r="D11" s="234"/>
      <c r="E11" s="234"/>
      <c r="F11" s="234"/>
    </row>
    <row r="12" spans="1:6" ht="93.75" customHeight="1" x14ac:dyDescent="0.2">
      <c r="A12" s="234"/>
      <c r="B12" s="237" t="s">
        <v>403</v>
      </c>
      <c r="C12" s="234"/>
      <c r="D12" s="234"/>
      <c r="E12" s="234"/>
      <c r="F12" s="234"/>
    </row>
    <row r="13" spans="1:6" x14ac:dyDescent="0.2">
      <c r="A13" s="234"/>
      <c r="B13" s="236"/>
      <c r="C13" s="234"/>
      <c r="D13" s="234"/>
      <c r="E13" s="234"/>
      <c r="F13" s="234"/>
    </row>
    <row r="14" spans="1:6" ht="96.75" customHeight="1" x14ac:dyDescent="0.2">
      <c r="A14" s="234"/>
      <c r="B14" s="237" t="s">
        <v>281</v>
      </c>
      <c r="C14" s="234"/>
      <c r="D14" s="234"/>
      <c r="E14" s="234"/>
      <c r="F14" s="234"/>
    </row>
    <row r="15" spans="1:6" x14ac:dyDescent="0.2">
      <c r="A15" s="234"/>
      <c r="B15" s="236"/>
      <c r="C15" s="234"/>
      <c r="D15" s="234"/>
      <c r="E15" s="234"/>
      <c r="F15" s="234"/>
    </row>
    <row r="16" spans="1:6" ht="205.5" customHeight="1" x14ac:dyDescent="0.2">
      <c r="A16" s="234"/>
      <c r="B16" s="237" t="s">
        <v>377</v>
      </c>
      <c r="C16" s="234"/>
      <c r="D16" s="234"/>
      <c r="E16" s="234"/>
      <c r="F16" s="234"/>
    </row>
    <row r="17" spans="1:6" ht="194.25" customHeight="1" x14ac:dyDescent="0.2">
      <c r="A17" s="234"/>
      <c r="B17" s="342" t="s">
        <v>408</v>
      </c>
      <c r="C17" s="234"/>
      <c r="D17" s="234"/>
      <c r="E17" s="234"/>
      <c r="F17" s="234"/>
    </row>
    <row r="18" spans="1:6" x14ac:dyDescent="0.2">
      <c r="A18" s="234"/>
      <c r="B18" s="234"/>
      <c r="C18" s="234"/>
      <c r="D18" s="234"/>
      <c r="E18" s="234"/>
      <c r="F18" s="234"/>
    </row>
    <row r="19" spans="1:6" ht="143.25" customHeight="1" x14ac:dyDescent="0.2">
      <c r="A19" s="234"/>
      <c r="B19" s="236" t="s">
        <v>378</v>
      </c>
      <c r="C19" s="234"/>
      <c r="D19" s="234"/>
      <c r="E19" s="234"/>
      <c r="F19" s="234"/>
    </row>
    <row r="20" spans="1:6" x14ac:dyDescent="0.2">
      <c r="A20" s="234"/>
      <c r="B20" s="234"/>
      <c r="C20" s="234"/>
      <c r="D20" s="234"/>
      <c r="E20" s="234"/>
      <c r="F20" s="234"/>
    </row>
    <row r="21" spans="1:6" ht="135" customHeight="1" x14ac:dyDescent="0.2">
      <c r="A21" s="234"/>
      <c r="B21" s="421" t="s">
        <v>388</v>
      </c>
      <c r="C21" s="234"/>
      <c r="D21" s="234"/>
      <c r="E21" s="234"/>
      <c r="F21" s="234"/>
    </row>
    <row r="22" spans="1:6" x14ac:dyDescent="0.2">
      <c r="A22" s="234"/>
      <c r="B22" s="234"/>
      <c r="C22" s="234"/>
      <c r="D22" s="234"/>
      <c r="E22" s="234"/>
      <c r="F22" s="234"/>
    </row>
    <row r="23" spans="1:6" ht="126" customHeight="1" x14ac:dyDescent="0.2">
      <c r="A23" s="234"/>
      <c r="B23" s="236" t="s">
        <v>379</v>
      </c>
      <c r="C23" s="234"/>
      <c r="D23" s="234"/>
      <c r="E23" s="234"/>
      <c r="F23" s="234"/>
    </row>
    <row r="24" spans="1:6" x14ac:dyDescent="0.2">
      <c r="A24" s="234"/>
      <c r="B24" s="236"/>
      <c r="C24" s="234"/>
      <c r="D24" s="234"/>
      <c r="E24" s="234"/>
      <c r="F24" s="234"/>
    </row>
    <row r="25" spans="1:6" ht="149.25" customHeight="1" x14ac:dyDescent="0.2">
      <c r="A25" s="234"/>
      <c r="B25" s="237" t="s">
        <v>253</v>
      </c>
      <c r="C25" s="234"/>
      <c r="D25" s="234"/>
      <c r="E25" s="234"/>
      <c r="F25" s="234"/>
    </row>
    <row r="26" spans="1:6" x14ac:dyDescent="0.2">
      <c r="A26" s="234"/>
      <c r="B26" s="236"/>
      <c r="C26" s="234"/>
      <c r="D26" s="234"/>
      <c r="E26" s="234"/>
      <c r="F26" s="234"/>
    </row>
    <row r="27" spans="1:6" ht="144" customHeight="1" x14ac:dyDescent="0.2">
      <c r="A27" s="234"/>
      <c r="B27" s="237" t="s">
        <v>254</v>
      </c>
      <c r="C27" s="234"/>
      <c r="D27" s="234"/>
      <c r="E27" s="234"/>
      <c r="F27" s="234"/>
    </row>
    <row r="28" spans="1:6" x14ac:dyDescent="0.2">
      <c r="A28" s="234"/>
      <c r="B28" s="236"/>
      <c r="C28" s="234"/>
      <c r="D28" s="234"/>
      <c r="E28" s="234"/>
      <c r="F28" s="234"/>
    </row>
    <row r="29" spans="1:6" ht="252.75" customHeight="1" x14ac:dyDescent="0.2">
      <c r="A29" s="238"/>
      <c r="B29" s="421" t="s">
        <v>409</v>
      </c>
      <c r="C29" s="238"/>
      <c r="D29" s="238"/>
      <c r="E29" s="423"/>
      <c r="F29" s="238"/>
    </row>
    <row r="30" spans="1:6" x14ac:dyDescent="0.2">
      <c r="A30" s="234"/>
      <c r="B30" s="234"/>
      <c r="C30" s="234"/>
      <c r="D30" s="234"/>
      <c r="E30" s="234"/>
      <c r="F30" s="234"/>
    </row>
    <row r="31" spans="1:6" ht="38.25" customHeight="1" x14ac:dyDescent="0.2">
      <c r="A31" s="238"/>
      <c r="B31" s="239" t="s">
        <v>410</v>
      </c>
      <c r="C31" s="238"/>
      <c r="D31" s="238"/>
      <c r="E31" s="238"/>
      <c r="F31" s="238"/>
    </row>
    <row r="32" spans="1:6" ht="14.25" customHeight="1" x14ac:dyDescent="0.2">
      <c r="A32" s="234"/>
      <c r="B32" s="521" t="s">
        <v>258</v>
      </c>
      <c r="C32" s="234"/>
      <c r="D32" s="234"/>
      <c r="E32" s="234"/>
      <c r="F32" s="234"/>
    </row>
    <row r="33" spans="1:6" x14ac:dyDescent="0.2">
      <c r="A33" s="234"/>
      <c r="B33" s="236"/>
      <c r="C33" s="234"/>
      <c r="D33" s="234"/>
      <c r="E33" s="234"/>
      <c r="F33" s="234"/>
    </row>
    <row r="34" spans="1:6" ht="221.25" customHeight="1" x14ac:dyDescent="0.2">
      <c r="A34" s="234"/>
      <c r="B34" s="421" t="s">
        <v>411</v>
      </c>
      <c r="C34" s="234"/>
      <c r="D34" s="234"/>
      <c r="E34" s="234"/>
      <c r="F34" s="234"/>
    </row>
    <row r="35" spans="1:6" x14ac:dyDescent="0.2">
      <c r="A35" s="234"/>
      <c r="B35" s="234"/>
      <c r="C35" s="234"/>
      <c r="D35" s="234"/>
      <c r="E35" s="234"/>
      <c r="F35" s="234"/>
    </row>
  </sheetData>
  <sheetProtection sheet="1" objects="1" scenarios="1"/>
  <hyperlinks>
    <hyperlink ref="B32" r:id="rId1" xr:uid="{ECB0666D-BCCA-4383-BAD5-DA2C50A874FB}"/>
  </hyperlinks>
  <pageMargins left="0.70866141732283472" right="0.70866141732283472" top="0.59055118110236227" bottom="0.59055118110236227" header="0.31496062992125984" footer="0.31496062992125984"/>
  <pageSetup paperSize="9" orientation="portrait" r:id="rId2"/>
  <headerFooter>
    <oddFooter>&amp;C&amp;8Seite &amp;P von &amp;N</oddFooter>
  </headerFooter>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4738D-4AEC-4CB6-81D1-8B0FF57DF50A}">
  <sheetPr codeName="Tabelle6">
    <pageSetUpPr fitToPage="1"/>
  </sheetPr>
  <dimension ref="A1:I67"/>
  <sheetViews>
    <sheetView showGridLines="0" workbookViewId="0"/>
  </sheetViews>
  <sheetFormatPr baseColWidth="10" defaultRowHeight="12.75" x14ac:dyDescent="0.2"/>
  <cols>
    <col min="1" max="1" width="59.625" style="406" customWidth="1"/>
    <col min="2" max="3" width="5.25" style="410" customWidth="1"/>
    <col min="4" max="4" width="38.375" style="406" customWidth="1"/>
    <col min="5" max="5" width="11" style="450"/>
    <col min="6" max="16384" width="11" style="406"/>
  </cols>
  <sheetData>
    <row r="1" spans="1:9" s="55" customFormat="1" ht="39.75" customHeight="1" x14ac:dyDescent="0.2">
      <c r="A1" s="340"/>
      <c r="B1" s="456" t="s">
        <v>183</v>
      </c>
      <c r="C1" s="341"/>
      <c r="D1" s="457" t="s">
        <v>183</v>
      </c>
      <c r="E1" s="449"/>
    </row>
    <row r="2" spans="1:9" s="55" customFormat="1" ht="25.5" customHeight="1" x14ac:dyDescent="0.2">
      <c r="B2" s="458" t="s">
        <v>412</v>
      </c>
      <c r="D2" s="419" t="s">
        <v>435</v>
      </c>
      <c r="E2" s="449"/>
    </row>
    <row r="3" spans="1:9" s="55" customFormat="1" ht="24.95" customHeight="1" x14ac:dyDescent="0.2">
      <c r="A3" s="234"/>
      <c r="B3" s="459" t="s">
        <v>250</v>
      </c>
      <c r="E3" s="449"/>
    </row>
    <row r="4" spans="1:9" ht="17.25" customHeight="1" x14ac:dyDescent="0.2">
      <c r="A4" s="404" t="s">
        <v>316</v>
      </c>
      <c r="B4" s="460"/>
      <c r="C4" s="405"/>
    </row>
    <row r="5" spans="1:9" ht="24.75" customHeight="1" x14ac:dyDescent="0.2">
      <c r="A5" s="611"/>
      <c r="B5" s="613" t="s">
        <v>317</v>
      </c>
      <c r="C5" s="614"/>
      <c r="D5" s="615" t="s">
        <v>318</v>
      </c>
    </row>
    <row r="6" spans="1:9" x14ac:dyDescent="0.2">
      <c r="A6" s="612"/>
      <c r="B6" s="461" t="s">
        <v>1</v>
      </c>
      <c r="C6" s="461" t="s">
        <v>0</v>
      </c>
      <c r="D6" s="616"/>
    </row>
    <row r="7" spans="1:9" ht="13.5" customHeight="1" x14ac:dyDescent="0.2">
      <c r="A7" s="462" t="s">
        <v>319</v>
      </c>
      <c r="B7" s="463"/>
      <c r="C7" s="463"/>
      <c r="D7" s="464"/>
      <c r="E7" s="451"/>
    </row>
    <row r="8" spans="1:9" ht="13.5" customHeight="1" x14ac:dyDescent="0.2">
      <c r="A8" s="408" t="s">
        <v>413</v>
      </c>
      <c r="B8" s="465" t="s">
        <v>224</v>
      </c>
      <c r="C8" s="409" t="s">
        <v>224</v>
      </c>
      <c r="D8" s="466" t="s">
        <v>320</v>
      </c>
      <c r="E8" s="451"/>
    </row>
    <row r="9" spans="1:9" ht="13.5" customHeight="1" x14ac:dyDescent="0.2">
      <c r="A9" s="467" t="s">
        <v>321</v>
      </c>
      <c r="B9" s="465" t="s">
        <v>224</v>
      </c>
      <c r="C9" s="468" t="s">
        <v>224</v>
      </c>
      <c r="D9" s="469"/>
      <c r="E9" s="451"/>
    </row>
    <row r="10" spans="1:9" ht="13.5" customHeight="1" x14ac:dyDescent="0.2">
      <c r="A10" s="470" t="s">
        <v>322</v>
      </c>
      <c r="B10" s="465" t="s">
        <v>224</v>
      </c>
      <c r="C10" s="468" t="s">
        <v>224</v>
      </c>
      <c r="D10" s="469"/>
    </row>
    <row r="11" spans="1:9" ht="22.5" x14ac:dyDescent="0.2">
      <c r="A11" s="471" t="s">
        <v>404</v>
      </c>
      <c r="B11" s="472" t="s">
        <v>224</v>
      </c>
      <c r="C11" s="473" t="s">
        <v>224</v>
      </c>
      <c r="D11" s="474" t="s">
        <v>323</v>
      </c>
      <c r="E11" s="452"/>
    </row>
    <row r="12" spans="1:9" ht="13.5" customHeight="1" x14ac:dyDescent="0.2">
      <c r="A12" s="475" t="s">
        <v>414</v>
      </c>
      <c r="B12" s="465" t="s">
        <v>224</v>
      </c>
      <c r="C12" s="468" t="s">
        <v>224</v>
      </c>
      <c r="D12" s="466" t="s">
        <v>320</v>
      </c>
    </row>
    <row r="13" spans="1:9" ht="13.5" customHeight="1" x14ac:dyDescent="0.2">
      <c r="A13" s="471" t="s">
        <v>324</v>
      </c>
      <c r="B13" s="465" t="s">
        <v>224</v>
      </c>
      <c r="C13" s="468" t="s">
        <v>224</v>
      </c>
      <c r="D13" s="466" t="s">
        <v>325</v>
      </c>
    </row>
    <row r="14" spans="1:9" ht="13.5" customHeight="1" x14ac:dyDescent="0.2">
      <c r="A14" s="471" t="s">
        <v>326</v>
      </c>
      <c r="B14" s="465" t="s">
        <v>224</v>
      </c>
      <c r="C14" s="468" t="s">
        <v>224</v>
      </c>
      <c r="D14" s="466" t="s">
        <v>327</v>
      </c>
      <c r="I14" s="453"/>
    </row>
    <row r="15" spans="1:9" ht="13.5" customHeight="1" x14ac:dyDescent="0.2">
      <c r="A15" s="471" t="s">
        <v>328</v>
      </c>
      <c r="B15" s="465" t="s">
        <v>224</v>
      </c>
      <c r="C15" s="468" t="s">
        <v>224</v>
      </c>
      <c r="D15" s="466" t="s">
        <v>323</v>
      </c>
      <c r="I15" s="454"/>
    </row>
    <row r="16" spans="1:9" ht="13.5" customHeight="1" x14ac:dyDescent="0.2">
      <c r="A16" s="470" t="s">
        <v>329</v>
      </c>
      <c r="B16" s="465" t="s">
        <v>224</v>
      </c>
      <c r="C16" s="468" t="s">
        <v>224</v>
      </c>
      <c r="D16" s="466" t="s">
        <v>320</v>
      </c>
      <c r="I16" s="454"/>
    </row>
    <row r="17" spans="1:9" ht="13.5" customHeight="1" x14ac:dyDescent="0.2">
      <c r="A17" s="476" t="s">
        <v>137</v>
      </c>
      <c r="B17" s="465" t="s">
        <v>224</v>
      </c>
      <c r="C17" s="468" t="s">
        <v>224</v>
      </c>
      <c r="D17" s="466" t="s">
        <v>320</v>
      </c>
      <c r="I17" s="454"/>
    </row>
    <row r="18" spans="1:9" ht="13.5" customHeight="1" x14ac:dyDescent="0.2">
      <c r="A18" s="476" t="s">
        <v>415</v>
      </c>
      <c r="B18" s="465" t="s">
        <v>224</v>
      </c>
      <c r="C18" s="468" t="s">
        <v>224</v>
      </c>
      <c r="D18" s="466" t="s">
        <v>320</v>
      </c>
      <c r="E18" s="455"/>
    </row>
    <row r="19" spans="1:9" ht="13.5" customHeight="1" x14ac:dyDescent="0.2">
      <c r="A19" s="477" t="s">
        <v>330</v>
      </c>
      <c r="B19" s="478" t="s">
        <v>224</v>
      </c>
      <c r="C19" s="478"/>
      <c r="D19" s="479" t="s">
        <v>323</v>
      </c>
    </row>
    <row r="20" spans="1:9" ht="13.5" customHeight="1" x14ac:dyDescent="0.2">
      <c r="A20" s="480" t="s">
        <v>331</v>
      </c>
      <c r="B20" s="465"/>
      <c r="C20" s="465"/>
      <c r="D20" s="469"/>
    </row>
    <row r="21" spans="1:9" ht="13.5" customHeight="1" x14ac:dyDescent="0.2">
      <c r="A21" s="467" t="s">
        <v>332</v>
      </c>
      <c r="B21" s="465"/>
      <c r="C21" s="465" t="s">
        <v>224</v>
      </c>
      <c r="D21" s="466" t="s">
        <v>333</v>
      </c>
    </row>
    <row r="22" spans="1:9" ht="13.5" customHeight="1" x14ac:dyDescent="0.2">
      <c r="A22" s="467" t="s">
        <v>334</v>
      </c>
      <c r="B22" s="465" t="s">
        <v>224</v>
      </c>
      <c r="C22" s="465" t="s">
        <v>224</v>
      </c>
      <c r="D22" s="466" t="s">
        <v>320</v>
      </c>
    </row>
    <row r="23" spans="1:9" ht="13.5" customHeight="1" x14ac:dyDescent="0.2">
      <c r="A23" s="481" t="s">
        <v>383</v>
      </c>
      <c r="B23" s="465" t="s">
        <v>224</v>
      </c>
      <c r="C23" s="465" t="s">
        <v>224</v>
      </c>
      <c r="D23" s="466" t="s">
        <v>320</v>
      </c>
    </row>
    <row r="24" spans="1:9" ht="13.5" customHeight="1" x14ac:dyDescent="0.2">
      <c r="A24" s="482" t="s">
        <v>313</v>
      </c>
      <c r="B24" s="465" t="s">
        <v>224</v>
      </c>
      <c r="C24" s="465" t="s">
        <v>224</v>
      </c>
      <c r="D24" s="466" t="s">
        <v>320</v>
      </c>
    </row>
    <row r="25" spans="1:9" ht="13.5" customHeight="1" x14ac:dyDescent="0.2">
      <c r="A25" s="482" t="s">
        <v>314</v>
      </c>
      <c r="B25" s="465" t="s">
        <v>224</v>
      </c>
      <c r="C25" s="465" t="s">
        <v>224</v>
      </c>
      <c r="D25" s="466" t="s">
        <v>336</v>
      </c>
    </row>
    <row r="26" spans="1:9" ht="13.5" customHeight="1" x14ac:dyDescent="0.2">
      <c r="A26" s="467" t="s">
        <v>335</v>
      </c>
      <c r="B26" s="465"/>
      <c r="C26" s="465" t="s">
        <v>224</v>
      </c>
      <c r="D26" s="466" t="s">
        <v>336</v>
      </c>
    </row>
    <row r="27" spans="1:9" ht="13.5" customHeight="1" x14ac:dyDescent="0.2">
      <c r="A27" s="467" t="s">
        <v>38</v>
      </c>
      <c r="B27" s="465" t="s">
        <v>224</v>
      </c>
      <c r="C27" s="465" t="s">
        <v>224</v>
      </c>
      <c r="D27" s="466" t="s">
        <v>336</v>
      </c>
    </row>
    <row r="28" spans="1:9" ht="13.5" customHeight="1" x14ac:dyDescent="0.2">
      <c r="A28" s="467" t="s">
        <v>337</v>
      </c>
      <c r="B28" s="465" t="s">
        <v>224</v>
      </c>
      <c r="C28" s="465" t="s">
        <v>224</v>
      </c>
      <c r="D28" s="466" t="s">
        <v>338</v>
      </c>
      <c r="E28" s="451"/>
    </row>
    <row r="29" spans="1:9" ht="13.5" customHeight="1" x14ac:dyDescent="0.2">
      <c r="A29" s="467" t="s">
        <v>40</v>
      </c>
      <c r="B29" s="465" t="s">
        <v>224</v>
      </c>
      <c r="C29" s="465" t="s">
        <v>224</v>
      </c>
      <c r="D29" s="466" t="s">
        <v>320</v>
      </c>
    </row>
    <row r="30" spans="1:9" ht="13.5" customHeight="1" x14ac:dyDescent="0.2">
      <c r="A30" s="483" t="s">
        <v>339</v>
      </c>
      <c r="B30" s="478" t="s">
        <v>224</v>
      </c>
      <c r="C30" s="478" t="s">
        <v>224</v>
      </c>
      <c r="D30" s="479" t="s">
        <v>320</v>
      </c>
    </row>
    <row r="31" spans="1:9" ht="13.5" customHeight="1" x14ac:dyDescent="0.2">
      <c r="A31" s="484" t="s">
        <v>340</v>
      </c>
      <c r="B31" s="463"/>
      <c r="C31" s="463"/>
      <c r="D31" s="464"/>
    </row>
    <row r="32" spans="1:9" ht="13.5" customHeight="1" x14ac:dyDescent="0.2">
      <c r="A32" s="485" t="s">
        <v>341</v>
      </c>
      <c r="B32" s="465" t="s">
        <v>224</v>
      </c>
      <c r="C32" s="465" t="s">
        <v>224</v>
      </c>
      <c r="D32" s="466" t="s">
        <v>320</v>
      </c>
    </row>
    <row r="33" spans="1:5" ht="13.5" customHeight="1" x14ac:dyDescent="0.2">
      <c r="A33" s="486" t="s">
        <v>342</v>
      </c>
      <c r="B33" s="465" t="s">
        <v>224</v>
      </c>
      <c r="C33" s="465" t="s">
        <v>224</v>
      </c>
      <c r="D33" s="466" t="s">
        <v>320</v>
      </c>
    </row>
    <row r="34" spans="1:5" ht="13.5" customHeight="1" x14ac:dyDescent="0.2">
      <c r="A34" s="487" t="s">
        <v>343</v>
      </c>
      <c r="B34" s="465" t="s">
        <v>224</v>
      </c>
      <c r="C34" s="465" t="s">
        <v>224</v>
      </c>
      <c r="D34" s="466" t="s">
        <v>320</v>
      </c>
    </row>
    <row r="35" spans="1:5" ht="13.5" customHeight="1" x14ac:dyDescent="0.2">
      <c r="A35" s="487" t="s">
        <v>344</v>
      </c>
      <c r="B35" s="465" t="s">
        <v>224</v>
      </c>
      <c r="C35" s="465" t="s">
        <v>224</v>
      </c>
      <c r="D35" s="466" t="s">
        <v>320</v>
      </c>
    </row>
    <row r="36" spans="1:5" ht="22.5" x14ac:dyDescent="0.2">
      <c r="A36" s="488" t="s">
        <v>405</v>
      </c>
      <c r="B36" s="472" t="s">
        <v>224</v>
      </c>
      <c r="C36" s="472" t="s">
        <v>224</v>
      </c>
      <c r="D36" s="474" t="s">
        <v>345</v>
      </c>
      <c r="E36" s="452"/>
    </row>
    <row r="37" spans="1:5" ht="13.5" customHeight="1" x14ac:dyDescent="0.2">
      <c r="A37" s="489" t="s">
        <v>346</v>
      </c>
      <c r="B37" s="465"/>
      <c r="C37" s="465" t="s">
        <v>224</v>
      </c>
      <c r="D37" s="466" t="s">
        <v>327</v>
      </c>
    </row>
    <row r="38" spans="1:5" ht="13.5" customHeight="1" x14ac:dyDescent="0.2">
      <c r="A38" s="490" t="s">
        <v>347</v>
      </c>
      <c r="B38" s="478"/>
      <c r="C38" s="478" t="s">
        <v>224</v>
      </c>
      <c r="D38" s="479" t="s">
        <v>327</v>
      </c>
    </row>
    <row r="39" spans="1:5" ht="13.5" customHeight="1" x14ac:dyDescent="0.2">
      <c r="A39" s="491" t="s">
        <v>348</v>
      </c>
      <c r="B39" s="465"/>
      <c r="C39" s="465"/>
      <c r="D39" s="469"/>
    </row>
    <row r="40" spans="1:5" ht="13.5" customHeight="1" x14ac:dyDescent="0.2">
      <c r="A40" s="467" t="s">
        <v>349</v>
      </c>
      <c r="B40" s="465" t="s">
        <v>224</v>
      </c>
      <c r="C40" s="465" t="s">
        <v>224</v>
      </c>
      <c r="D40" s="466" t="s">
        <v>350</v>
      </c>
    </row>
    <row r="41" spans="1:5" ht="13.5" customHeight="1" x14ac:dyDescent="0.2">
      <c r="A41" s="467" t="s">
        <v>351</v>
      </c>
      <c r="B41" s="465" t="s">
        <v>224</v>
      </c>
      <c r="C41" s="465" t="s">
        <v>224</v>
      </c>
      <c r="D41" s="466" t="s">
        <v>350</v>
      </c>
    </row>
    <row r="42" spans="1:5" ht="13.5" customHeight="1" x14ac:dyDescent="0.2">
      <c r="A42" s="467" t="s">
        <v>352</v>
      </c>
      <c r="B42" s="465" t="s">
        <v>224</v>
      </c>
      <c r="C42" s="465"/>
      <c r="D42" s="466" t="s">
        <v>350</v>
      </c>
    </row>
    <row r="43" spans="1:5" ht="13.5" customHeight="1" x14ac:dyDescent="0.2">
      <c r="A43" s="467" t="s">
        <v>353</v>
      </c>
      <c r="B43" s="465" t="s">
        <v>224</v>
      </c>
      <c r="C43" s="465"/>
      <c r="D43" s="466" t="s">
        <v>320</v>
      </c>
    </row>
    <row r="44" spans="1:5" ht="13.5" customHeight="1" x14ac:dyDescent="0.2">
      <c r="A44" s="467" t="s">
        <v>354</v>
      </c>
      <c r="B44" s="465" t="s">
        <v>224</v>
      </c>
      <c r="C44" s="465"/>
      <c r="D44" s="466" t="s">
        <v>350</v>
      </c>
    </row>
    <row r="45" spans="1:5" ht="13.5" customHeight="1" x14ac:dyDescent="0.2">
      <c r="A45" s="467" t="s">
        <v>43</v>
      </c>
      <c r="B45" s="465"/>
      <c r="C45" s="465" t="s">
        <v>224</v>
      </c>
      <c r="D45" s="466" t="s">
        <v>355</v>
      </c>
    </row>
    <row r="46" spans="1:5" ht="13.5" customHeight="1" x14ac:dyDescent="0.2">
      <c r="A46" s="467" t="s">
        <v>356</v>
      </c>
      <c r="B46" s="465" t="s">
        <v>224</v>
      </c>
      <c r="C46" s="465"/>
      <c r="D46" s="466" t="s">
        <v>355</v>
      </c>
    </row>
    <row r="47" spans="1:5" ht="13.5" customHeight="1" x14ac:dyDescent="0.2">
      <c r="A47" s="483" t="s">
        <v>416</v>
      </c>
      <c r="B47" s="478" t="s">
        <v>224</v>
      </c>
      <c r="C47" s="478"/>
      <c r="D47" s="479" t="s">
        <v>355</v>
      </c>
    </row>
    <row r="48" spans="1:5" ht="13.5" customHeight="1" x14ac:dyDescent="0.2">
      <c r="A48" s="484" t="s">
        <v>357</v>
      </c>
      <c r="B48" s="492"/>
      <c r="C48" s="492"/>
      <c r="D48" s="493"/>
    </row>
    <row r="49" spans="1:5" ht="13.5" customHeight="1" x14ac:dyDescent="0.2">
      <c r="A49" s="494" t="s">
        <v>358</v>
      </c>
      <c r="B49" s="468"/>
      <c r="C49" s="468"/>
      <c r="D49" s="495"/>
    </row>
    <row r="50" spans="1:5" ht="13.5" customHeight="1" x14ac:dyDescent="0.2">
      <c r="A50" s="496" t="s">
        <v>359</v>
      </c>
      <c r="B50" s="468" t="s">
        <v>224</v>
      </c>
      <c r="C50" s="468" t="s">
        <v>224</v>
      </c>
      <c r="D50" s="497" t="s">
        <v>320</v>
      </c>
    </row>
    <row r="51" spans="1:5" ht="13.5" customHeight="1" x14ac:dyDescent="0.2">
      <c r="A51" s="496" t="s">
        <v>360</v>
      </c>
      <c r="B51" s="468"/>
      <c r="C51" s="468" t="s">
        <v>224</v>
      </c>
      <c r="D51" s="497" t="s">
        <v>336</v>
      </c>
    </row>
    <row r="52" spans="1:5" ht="13.5" customHeight="1" x14ac:dyDescent="0.2">
      <c r="A52" s="496" t="s">
        <v>361</v>
      </c>
      <c r="B52" s="468"/>
      <c r="C52" s="468" t="s">
        <v>224</v>
      </c>
      <c r="D52" s="497" t="s">
        <v>320</v>
      </c>
    </row>
    <row r="53" spans="1:5" ht="13.5" customHeight="1" x14ac:dyDescent="0.2">
      <c r="A53" s="496" t="s">
        <v>362</v>
      </c>
      <c r="B53" s="468"/>
      <c r="C53" s="468" t="s">
        <v>224</v>
      </c>
      <c r="D53" s="497" t="s">
        <v>320</v>
      </c>
    </row>
    <row r="54" spans="1:5" ht="13.5" customHeight="1" x14ac:dyDescent="0.2">
      <c r="A54" s="494" t="s">
        <v>363</v>
      </c>
      <c r="B54" s="468"/>
      <c r="C54" s="468"/>
      <c r="D54" s="495"/>
    </row>
    <row r="55" spans="1:5" ht="13.5" customHeight="1" x14ac:dyDescent="0.2">
      <c r="A55" s="496" t="s">
        <v>359</v>
      </c>
      <c r="B55" s="468" t="s">
        <v>224</v>
      </c>
      <c r="C55" s="468" t="s">
        <v>224</v>
      </c>
      <c r="D55" s="497" t="s">
        <v>345</v>
      </c>
    </row>
    <row r="56" spans="1:5" ht="13.5" customHeight="1" x14ac:dyDescent="0.2">
      <c r="A56" s="496" t="s">
        <v>364</v>
      </c>
      <c r="B56" s="468"/>
      <c r="C56" s="468" t="s">
        <v>224</v>
      </c>
      <c r="D56" s="497" t="s">
        <v>345</v>
      </c>
    </row>
    <row r="57" spans="1:5" ht="13.5" customHeight="1" x14ac:dyDescent="0.2">
      <c r="A57" s="494" t="s">
        <v>365</v>
      </c>
      <c r="B57" s="468"/>
      <c r="C57" s="468"/>
      <c r="D57" s="495"/>
    </row>
    <row r="58" spans="1:5" ht="13.5" customHeight="1" x14ac:dyDescent="0.2">
      <c r="A58" s="496" t="s">
        <v>417</v>
      </c>
      <c r="B58" s="468"/>
      <c r="C58" s="468" t="s">
        <v>224</v>
      </c>
      <c r="D58" s="497" t="s">
        <v>366</v>
      </c>
    </row>
    <row r="59" spans="1:5" ht="13.5" customHeight="1" x14ac:dyDescent="0.2">
      <c r="A59" s="498" t="s">
        <v>367</v>
      </c>
      <c r="B59" s="499"/>
      <c r="C59" s="499" t="s">
        <v>224</v>
      </c>
      <c r="D59" s="500" t="s">
        <v>320</v>
      </c>
    </row>
    <row r="60" spans="1:5" ht="13.5" customHeight="1" x14ac:dyDescent="0.2">
      <c r="A60" s="484" t="s">
        <v>368</v>
      </c>
      <c r="B60" s="463"/>
      <c r="C60" s="463"/>
      <c r="D60" s="464"/>
    </row>
    <row r="61" spans="1:5" ht="13.5" customHeight="1" x14ac:dyDescent="0.2">
      <c r="A61" s="467" t="s">
        <v>369</v>
      </c>
      <c r="B61" s="465" t="s">
        <v>224</v>
      </c>
      <c r="C61" s="465"/>
      <c r="D61" s="466" t="s">
        <v>323</v>
      </c>
    </row>
    <row r="62" spans="1:5" ht="13.5" customHeight="1" x14ac:dyDescent="0.2">
      <c r="A62" s="467" t="s">
        <v>370</v>
      </c>
      <c r="B62" s="465" t="s">
        <v>224</v>
      </c>
      <c r="C62" s="465"/>
      <c r="D62" s="466" t="s">
        <v>350</v>
      </c>
      <c r="E62" s="455"/>
    </row>
    <row r="63" spans="1:5" ht="13.5" customHeight="1" x14ac:dyDescent="0.2">
      <c r="A63" s="467" t="s">
        <v>371</v>
      </c>
      <c r="B63" s="465" t="s">
        <v>224</v>
      </c>
      <c r="C63" s="465"/>
      <c r="D63" s="466" t="s">
        <v>350</v>
      </c>
      <c r="E63" s="455"/>
    </row>
    <row r="64" spans="1:5" ht="13.5" customHeight="1" x14ac:dyDescent="0.2">
      <c r="A64" s="467" t="s">
        <v>372</v>
      </c>
      <c r="B64" s="465" t="s">
        <v>224</v>
      </c>
      <c r="C64" s="465"/>
      <c r="D64" s="466" t="s">
        <v>350</v>
      </c>
    </row>
    <row r="65" spans="1:4" ht="13.5" customHeight="1" x14ac:dyDescent="0.2">
      <c r="A65" s="480" t="s">
        <v>373</v>
      </c>
      <c r="B65" s="465"/>
      <c r="C65" s="465"/>
      <c r="D65" s="469"/>
    </row>
    <row r="66" spans="1:4" ht="13.5" customHeight="1" x14ac:dyDescent="0.2">
      <c r="A66" s="501" t="s">
        <v>418</v>
      </c>
      <c r="B66" s="478" t="s">
        <v>224</v>
      </c>
      <c r="C66" s="478"/>
      <c r="D66" s="479" t="s">
        <v>374</v>
      </c>
    </row>
    <row r="67" spans="1:4" x14ac:dyDescent="0.2">
      <c r="A67" s="407" t="s">
        <v>419</v>
      </c>
    </row>
  </sheetData>
  <sheetProtection sheet="1" objects="1" scenarios="1"/>
  <mergeCells count="3">
    <mergeCell ref="A5:A6"/>
    <mergeCell ref="B5:C5"/>
    <mergeCell ref="D5:D6"/>
  </mergeCells>
  <pageMargins left="0.70866141732283472" right="0.70866141732283472" top="0.78740157480314965" bottom="0.78740157480314965" header="0.31496062992125984" footer="0.31496062992125984"/>
  <pageSetup paperSize="9" scale="71"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CB481-613F-4ECF-A4A0-A0F19BCD5E27}">
  <sheetPr codeName="Tabelle7"/>
  <dimension ref="A1:K63"/>
  <sheetViews>
    <sheetView showGridLines="0" zoomScaleNormal="100" zoomScaleSheetLayoutView="100" workbookViewId="0"/>
  </sheetViews>
  <sheetFormatPr baseColWidth="10" defaultRowHeight="16.5" customHeight="1" x14ac:dyDescent="0.2"/>
  <cols>
    <col min="1" max="1" width="2.375" style="70" customWidth="1"/>
    <col min="2" max="2" width="15.125" style="70" customWidth="1"/>
    <col min="3" max="3" width="20.375" style="70" customWidth="1"/>
    <col min="4" max="5" width="10" style="70" customWidth="1"/>
    <col min="6" max="8" width="11" style="70"/>
    <col min="9" max="9" width="13.75" style="70" customWidth="1"/>
    <col min="10" max="256" width="11" style="70"/>
    <col min="257" max="257" width="2.375" style="70" customWidth="1"/>
    <col min="258" max="258" width="15.125" style="70" customWidth="1"/>
    <col min="259" max="259" width="20.375" style="70" customWidth="1"/>
    <col min="260" max="261" width="10" style="70" customWidth="1"/>
    <col min="262" max="264" width="11" style="70"/>
    <col min="265" max="265" width="13.75" style="70" customWidth="1"/>
    <col min="266" max="512" width="11" style="70"/>
    <col min="513" max="513" width="2.375" style="70" customWidth="1"/>
    <col min="514" max="514" width="15.125" style="70" customWidth="1"/>
    <col min="515" max="515" width="20.375" style="70" customWidth="1"/>
    <col min="516" max="517" width="10" style="70" customWidth="1"/>
    <col min="518" max="520" width="11" style="70"/>
    <col min="521" max="521" width="13.75" style="70" customWidth="1"/>
    <col min="522" max="768" width="11" style="70"/>
    <col min="769" max="769" width="2.375" style="70" customWidth="1"/>
    <col min="770" max="770" width="15.125" style="70" customWidth="1"/>
    <col min="771" max="771" width="20.375" style="70" customWidth="1"/>
    <col min="772" max="773" width="10" style="70" customWidth="1"/>
    <col min="774" max="776" width="11" style="70"/>
    <col min="777" max="777" width="13.75" style="70" customWidth="1"/>
    <col min="778" max="1024" width="11" style="70"/>
    <col min="1025" max="1025" width="2.375" style="70" customWidth="1"/>
    <col min="1026" max="1026" width="15.125" style="70" customWidth="1"/>
    <col min="1027" max="1027" width="20.375" style="70" customWidth="1"/>
    <col min="1028" max="1029" width="10" style="70" customWidth="1"/>
    <col min="1030" max="1032" width="11" style="70"/>
    <col min="1033" max="1033" width="13.75" style="70" customWidth="1"/>
    <col min="1034" max="1280" width="11" style="70"/>
    <col min="1281" max="1281" width="2.375" style="70" customWidth="1"/>
    <col min="1282" max="1282" width="15.125" style="70" customWidth="1"/>
    <col min="1283" max="1283" width="20.375" style="70" customWidth="1"/>
    <col min="1284" max="1285" width="10" style="70" customWidth="1"/>
    <col min="1286" max="1288" width="11" style="70"/>
    <col min="1289" max="1289" width="13.75" style="70" customWidth="1"/>
    <col min="1290" max="1536" width="11" style="70"/>
    <col min="1537" max="1537" width="2.375" style="70" customWidth="1"/>
    <col min="1538" max="1538" width="15.125" style="70" customWidth="1"/>
    <col min="1539" max="1539" width="20.375" style="70" customWidth="1"/>
    <col min="1540" max="1541" width="10" style="70" customWidth="1"/>
    <col min="1542" max="1544" width="11" style="70"/>
    <col min="1545" max="1545" width="13.75" style="70" customWidth="1"/>
    <col min="1546" max="1792" width="11" style="70"/>
    <col min="1793" max="1793" width="2.375" style="70" customWidth="1"/>
    <col min="1794" max="1794" width="15.125" style="70" customWidth="1"/>
    <col min="1795" max="1795" width="20.375" style="70" customWidth="1"/>
    <col min="1796" max="1797" width="10" style="70" customWidth="1"/>
    <col min="1798" max="1800" width="11" style="70"/>
    <col min="1801" max="1801" width="13.75" style="70" customWidth="1"/>
    <col min="1802" max="2048" width="11" style="70"/>
    <col min="2049" max="2049" width="2.375" style="70" customWidth="1"/>
    <col min="2050" max="2050" width="15.125" style="70" customWidth="1"/>
    <col min="2051" max="2051" width="20.375" style="70" customWidth="1"/>
    <col min="2052" max="2053" width="10" style="70" customWidth="1"/>
    <col min="2054" max="2056" width="11" style="70"/>
    <col min="2057" max="2057" width="13.75" style="70" customWidth="1"/>
    <col min="2058" max="2304" width="11" style="70"/>
    <col min="2305" max="2305" width="2.375" style="70" customWidth="1"/>
    <col min="2306" max="2306" width="15.125" style="70" customWidth="1"/>
    <col min="2307" max="2307" width="20.375" style="70" customWidth="1"/>
    <col min="2308" max="2309" width="10" style="70" customWidth="1"/>
    <col min="2310" max="2312" width="11" style="70"/>
    <col min="2313" max="2313" width="13.75" style="70" customWidth="1"/>
    <col min="2314" max="2560" width="11" style="70"/>
    <col min="2561" max="2561" width="2.375" style="70" customWidth="1"/>
    <col min="2562" max="2562" width="15.125" style="70" customWidth="1"/>
    <col min="2563" max="2563" width="20.375" style="70" customWidth="1"/>
    <col min="2564" max="2565" width="10" style="70" customWidth="1"/>
    <col min="2566" max="2568" width="11" style="70"/>
    <col min="2569" max="2569" width="13.75" style="70" customWidth="1"/>
    <col min="2570" max="2816" width="11" style="70"/>
    <col min="2817" max="2817" width="2.375" style="70" customWidth="1"/>
    <col min="2818" max="2818" width="15.125" style="70" customWidth="1"/>
    <col min="2819" max="2819" width="20.375" style="70" customWidth="1"/>
    <col min="2820" max="2821" width="10" style="70" customWidth="1"/>
    <col min="2822" max="2824" width="11" style="70"/>
    <col min="2825" max="2825" width="13.75" style="70" customWidth="1"/>
    <col min="2826" max="3072" width="11" style="70"/>
    <col min="3073" max="3073" width="2.375" style="70" customWidth="1"/>
    <col min="3074" max="3074" width="15.125" style="70" customWidth="1"/>
    <col min="3075" max="3075" width="20.375" style="70" customWidth="1"/>
    <col min="3076" max="3077" width="10" style="70" customWidth="1"/>
    <col min="3078" max="3080" width="11" style="70"/>
    <col min="3081" max="3081" width="13.75" style="70" customWidth="1"/>
    <col min="3082" max="3328" width="11" style="70"/>
    <col min="3329" max="3329" width="2.375" style="70" customWidth="1"/>
    <col min="3330" max="3330" width="15.125" style="70" customWidth="1"/>
    <col min="3331" max="3331" width="20.375" style="70" customWidth="1"/>
    <col min="3332" max="3333" width="10" style="70" customWidth="1"/>
    <col min="3334" max="3336" width="11" style="70"/>
    <col min="3337" max="3337" width="13.75" style="70" customWidth="1"/>
    <col min="3338" max="3584" width="11" style="70"/>
    <col min="3585" max="3585" width="2.375" style="70" customWidth="1"/>
    <col min="3586" max="3586" width="15.125" style="70" customWidth="1"/>
    <col min="3587" max="3587" width="20.375" style="70" customWidth="1"/>
    <col min="3588" max="3589" width="10" style="70" customWidth="1"/>
    <col min="3590" max="3592" width="11" style="70"/>
    <col min="3593" max="3593" width="13.75" style="70" customWidth="1"/>
    <col min="3594" max="3840" width="11" style="70"/>
    <col min="3841" max="3841" width="2.375" style="70" customWidth="1"/>
    <col min="3842" max="3842" width="15.125" style="70" customWidth="1"/>
    <col min="3843" max="3843" width="20.375" style="70" customWidth="1"/>
    <col min="3844" max="3845" width="10" style="70" customWidth="1"/>
    <col min="3846" max="3848" width="11" style="70"/>
    <col min="3849" max="3849" width="13.75" style="70" customWidth="1"/>
    <col min="3850" max="4096" width="11" style="70"/>
    <col min="4097" max="4097" width="2.375" style="70" customWidth="1"/>
    <col min="4098" max="4098" width="15.125" style="70" customWidth="1"/>
    <col min="4099" max="4099" width="20.375" style="70" customWidth="1"/>
    <col min="4100" max="4101" width="10" style="70" customWidth="1"/>
    <col min="4102" max="4104" width="11" style="70"/>
    <col min="4105" max="4105" width="13.75" style="70" customWidth="1"/>
    <col min="4106" max="4352" width="11" style="70"/>
    <col min="4353" max="4353" width="2.375" style="70" customWidth="1"/>
    <col min="4354" max="4354" width="15.125" style="70" customWidth="1"/>
    <col min="4355" max="4355" width="20.375" style="70" customWidth="1"/>
    <col min="4356" max="4357" width="10" style="70" customWidth="1"/>
    <col min="4358" max="4360" width="11" style="70"/>
    <col min="4361" max="4361" width="13.75" style="70" customWidth="1"/>
    <col min="4362" max="4608" width="11" style="70"/>
    <col min="4609" max="4609" width="2.375" style="70" customWidth="1"/>
    <col min="4610" max="4610" width="15.125" style="70" customWidth="1"/>
    <col min="4611" max="4611" width="20.375" style="70" customWidth="1"/>
    <col min="4612" max="4613" width="10" style="70" customWidth="1"/>
    <col min="4614" max="4616" width="11" style="70"/>
    <col min="4617" max="4617" width="13.75" style="70" customWidth="1"/>
    <col min="4618" max="4864" width="11" style="70"/>
    <col min="4865" max="4865" width="2.375" style="70" customWidth="1"/>
    <col min="4866" max="4866" width="15.125" style="70" customWidth="1"/>
    <col min="4867" max="4867" width="20.375" style="70" customWidth="1"/>
    <col min="4868" max="4869" width="10" style="70" customWidth="1"/>
    <col min="4870" max="4872" width="11" style="70"/>
    <col min="4873" max="4873" width="13.75" style="70" customWidth="1"/>
    <col min="4874" max="5120" width="11" style="70"/>
    <col min="5121" max="5121" width="2.375" style="70" customWidth="1"/>
    <col min="5122" max="5122" width="15.125" style="70" customWidth="1"/>
    <col min="5123" max="5123" width="20.375" style="70" customWidth="1"/>
    <col min="5124" max="5125" width="10" style="70" customWidth="1"/>
    <col min="5126" max="5128" width="11" style="70"/>
    <col min="5129" max="5129" width="13.75" style="70" customWidth="1"/>
    <col min="5130" max="5376" width="11" style="70"/>
    <col min="5377" max="5377" width="2.375" style="70" customWidth="1"/>
    <col min="5378" max="5378" width="15.125" style="70" customWidth="1"/>
    <col min="5379" max="5379" width="20.375" style="70" customWidth="1"/>
    <col min="5380" max="5381" width="10" style="70" customWidth="1"/>
    <col min="5382" max="5384" width="11" style="70"/>
    <col min="5385" max="5385" width="13.75" style="70" customWidth="1"/>
    <col min="5386" max="5632" width="11" style="70"/>
    <col min="5633" max="5633" width="2.375" style="70" customWidth="1"/>
    <col min="5634" max="5634" width="15.125" style="70" customWidth="1"/>
    <col min="5635" max="5635" width="20.375" style="70" customWidth="1"/>
    <col min="5636" max="5637" width="10" style="70" customWidth="1"/>
    <col min="5638" max="5640" width="11" style="70"/>
    <col min="5641" max="5641" width="13.75" style="70" customWidth="1"/>
    <col min="5642" max="5888" width="11" style="70"/>
    <col min="5889" max="5889" width="2.375" style="70" customWidth="1"/>
    <col min="5890" max="5890" width="15.125" style="70" customWidth="1"/>
    <col min="5891" max="5891" width="20.375" style="70" customWidth="1"/>
    <col min="5892" max="5893" width="10" style="70" customWidth="1"/>
    <col min="5894" max="5896" width="11" style="70"/>
    <col min="5897" max="5897" width="13.75" style="70" customWidth="1"/>
    <col min="5898" max="6144" width="11" style="70"/>
    <col min="6145" max="6145" width="2.375" style="70" customWidth="1"/>
    <col min="6146" max="6146" width="15.125" style="70" customWidth="1"/>
    <col min="6147" max="6147" width="20.375" style="70" customWidth="1"/>
    <col min="6148" max="6149" width="10" style="70" customWidth="1"/>
    <col min="6150" max="6152" width="11" style="70"/>
    <col min="6153" max="6153" width="13.75" style="70" customWidth="1"/>
    <col min="6154" max="6400" width="11" style="70"/>
    <col min="6401" max="6401" width="2.375" style="70" customWidth="1"/>
    <col min="6402" max="6402" width="15.125" style="70" customWidth="1"/>
    <col min="6403" max="6403" width="20.375" style="70" customWidth="1"/>
    <col min="6404" max="6405" width="10" style="70" customWidth="1"/>
    <col min="6406" max="6408" width="11" style="70"/>
    <col min="6409" max="6409" width="13.75" style="70" customWidth="1"/>
    <col min="6410" max="6656" width="11" style="70"/>
    <col min="6657" max="6657" width="2.375" style="70" customWidth="1"/>
    <col min="6658" max="6658" width="15.125" style="70" customWidth="1"/>
    <col min="6659" max="6659" width="20.375" style="70" customWidth="1"/>
    <col min="6660" max="6661" width="10" style="70" customWidth="1"/>
    <col min="6662" max="6664" width="11" style="70"/>
    <col min="6665" max="6665" width="13.75" style="70" customWidth="1"/>
    <col min="6666" max="6912" width="11" style="70"/>
    <col min="6913" max="6913" width="2.375" style="70" customWidth="1"/>
    <col min="6914" max="6914" width="15.125" style="70" customWidth="1"/>
    <col min="6915" max="6915" width="20.375" style="70" customWidth="1"/>
    <col min="6916" max="6917" width="10" style="70" customWidth="1"/>
    <col min="6918" max="6920" width="11" style="70"/>
    <col min="6921" max="6921" width="13.75" style="70" customWidth="1"/>
    <col min="6922" max="7168" width="11" style="70"/>
    <col min="7169" max="7169" width="2.375" style="70" customWidth="1"/>
    <col min="7170" max="7170" width="15.125" style="70" customWidth="1"/>
    <col min="7171" max="7171" width="20.375" style="70" customWidth="1"/>
    <col min="7172" max="7173" width="10" style="70" customWidth="1"/>
    <col min="7174" max="7176" width="11" style="70"/>
    <col min="7177" max="7177" width="13.75" style="70" customWidth="1"/>
    <col min="7178" max="7424" width="11" style="70"/>
    <col min="7425" max="7425" width="2.375" style="70" customWidth="1"/>
    <col min="7426" max="7426" width="15.125" style="70" customWidth="1"/>
    <col min="7427" max="7427" width="20.375" style="70" customWidth="1"/>
    <col min="7428" max="7429" width="10" style="70" customWidth="1"/>
    <col min="7430" max="7432" width="11" style="70"/>
    <col min="7433" max="7433" width="13.75" style="70" customWidth="1"/>
    <col min="7434" max="7680" width="11" style="70"/>
    <col min="7681" max="7681" width="2.375" style="70" customWidth="1"/>
    <col min="7682" max="7682" width="15.125" style="70" customWidth="1"/>
    <col min="7683" max="7683" width="20.375" style="70" customWidth="1"/>
    <col min="7684" max="7685" width="10" style="70" customWidth="1"/>
    <col min="7686" max="7688" width="11" style="70"/>
    <col min="7689" max="7689" width="13.75" style="70" customWidth="1"/>
    <col min="7690" max="7936" width="11" style="70"/>
    <col min="7937" max="7937" width="2.375" style="70" customWidth="1"/>
    <col min="7938" max="7938" width="15.125" style="70" customWidth="1"/>
    <col min="7939" max="7939" width="20.375" style="70" customWidth="1"/>
    <col min="7940" max="7941" width="10" style="70" customWidth="1"/>
    <col min="7942" max="7944" width="11" style="70"/>
    <col min="7945" max="7945" width="13.75" style="70" customWidth="1"/>
    <col min="7946" max="8192" width="11" style="70"/>
    <col min="8193" max="8193" width="2.375" style="70" customWidth="1"/>
    <col min="8194" max="8194" width="15.125" style="70" customWidth="1"/>
    <col min="8195" max="8195" width="20.375" style="70" customWidth="1"/>
    <col min="8196" max="8197" width="10" style="70" customWidth="1"/>
    <col min="8198" max="8200" width="11" style="70"/>
    <col min="8201" max="8201" width="13.75" style="70" customWidth="1"/>
    <col min="8202" max="8448" width="11" style="70"/>
    <col min="8449" max="8449" width="2.375" style="70" customWidth="1"/>
    <col min="8450" max="8450" width="15.125" style="70" customWidth="1"/>
    <col min="8451" max="8451" width="20.375" style="70" customWidth="1"/>
    <col min="8452" max="8453" width="10" style="70" customWidth="1"/>
    <col min="8454" max="8456" width="11" style="70"/>
    <col min="8457" max="8457" width="13.75" style="70" customWidth="1"/>
    <col min="8458" max="8704" width="11" style="70"/>
    <col min="8705" max="8705" width="2.375" style="70" customWidth="1"/>
    <col min="8706" max="8706" width="15.125" style="70" customWidth="1"/>
    <col min="8707" max="8707" width="20.375" style="70" customWidth="1"/>
    <col min="8708" max="8709" width="10" style="70" customWidth="1"/>
    <col min="8710" max="8712" width="11" style="70"/>
    <col min="8713" max="8713" width="13.75" style="70" customWidth="1"/>
    <col min="8714" max="8960" width="11" style="70"/>
    <col min="8961" max="8961" width="2.375" style="70" customWidth="1"/>
    <col min="8962" max="8962" width="15.125" style="70" customWidth="1"/>
    <col min="8963" max="8963" width="20.375" style="70" customWidth="1"/>
    <col min="8964" max="8965" width="10" style="70" customWidth="1"/>
    <col min="8966" max="8968" width="11" style="70"/>
    <col min="8969" max="8969" width="13.75" style="70" customWidth="1"/>
    <col min="8970" max="9216" width="11" style="70"/>
    <col min="9217" max="9217" width="2.375" style="70" customWidth="1"/>
    <col min="9218" max="9218" width="15.125" style="70" customWidth="1"/>
    <col min="9219" max="9219" width="20.375" style="70" customWidth="1"/>
    <col min="9220" max="9221" width="10" style="70" customWidth="1"/>
    <col min="9222" max="9224" width="11" style="70"/>
    <col min="9225" max="9225" width="13.75" style="70" customWidth="1"/>
    <col min="9226" max="9472" width="11" style="70"/>
    <col min="9473" max="9473" width="2.375" style="70" customWidth="1"/>
    <col min="9474" max="9474" width="15.125" style="70" customWidth="1"/>
    <col min="9475" max="9475" width="20.375" style="70" customWidth="1"/>
    <col min="9476" max="9477" width="10" style="70" customWidth="1"/>
    <col min="9478" max="9480" width="11" style="70"/>
    <col min="9481" max="9481" width="13.75" style="70" customWidth="1"/>
    <col min="9482" max="9728" width="11" style="70"/>
    <col min="9729" max="9729" width="2.375" style="70" customWidth="1"/>
    <col min="9730" max="9730" width="15.125" style="70" customWidth="1"/>
    <col min="9731" max="9731" width="20.375" style="70" customWidth="1"/>
    <col min="9732" max="9733" width="10" style="70" customWidth="1"/>
    <col min="9734" max="9736" width="11" style="70"/>
    <col min="9737" max="9737" width="13.75" style="70" customWidth="1"/>
    <col min="9738" max="9984" width="11" style="70"/>
    <col min="9985" max="9985" width="2.375" style="70" customWidth="1"/>
    <col min="9986" max="9986" width="15.125" style="70" customWidth="1"/>
    <col min="9987" max="9987" width="20.375" style="70" customWidth="1"/>
    <col min="9988" max="9989" width="10" style="70" customWidth="1"/>
    <col min="9990" max="9992" width="11" style="70"/>
    <col min="9993" max="9993" width="13.75" style="70" customWidth="1"/>
    <col min="9994" max="10240" width="11" style="70"/>
    <col min="10241" max="10241" width="2.375" style="70" customWidth="1"/>
    <col min="10242" max="10242" width="15.125" style="70" customWidth="1"/>
    <col min="10243" max="10243" width="20.375" style="70" customWidth="1"/>
    <col min="10244" max="10245" width="10" style="70" customWidth="1"/>
    <col min="10246" max="10248" width="11" style="70"/>
    <col min="10249" max="10249" width="13.75" style="70" customWidth="1"/>
    <col min="10250" max="10496" width="11" style="70"/>
    <col min="10497" max="10497" width="2.375" style="70" customWidth="1"/>
    <col min="10498" max="10498" width="15.125" style="70" customWidth="1"/>
    <col min="10499" max="10499" width="20.375" style="70" customWidth="1"/>
    <col min="10500" max="10501" width="10" style="70" customWidth="1"/>
    <col min="10502" max="10504" width="11" style="70"/>
    <col min="10505" max="10505" width="13.75" style="70" customWidth="1"/>
    <col min="10506" max="10752" width="11" style="70"/>
    <col min="10753" max="10753" width="2.375" style="70" customWidth="1"/>
    <col min="10754" max="10754" width="15.125" style="70" customWidth="1"/>
    <col min="10755" max="10755" width="20.375" style="70" customWidth="1"/>
    <col min="10756" max="10757" width="10" style="70" customWidth="1"/>
    <col min="10758" max="10760" width="11" style="70"/>
    <col min="10761" max="10761" width="13.75" style="70" customWidth="1"/>
    <col min="10762" max="11008" width="11" style="70"/>
    <col min="11009" max="11009" width="2.375" style="70" customWidth="1"/>
    <col min="11010" max="11010" width="15.125" style="70" customWidth="1"/>
    <col min="11011" max="11011" width="20.375" style="70" customWidth="1"/>
    <col min="11012" max="11013" width="10" style="70" customWidth="1"/>
    <col min="11014" max="11016" width="11" style="70"/>
    <col min="11017" max="11017" width="13.75" style="70" customWidth="1"/>
    <col min="11018" max="11264" width="11" style="70"/>
    <col min="11265" max="11265" width="2.375" style="70" customWidth="1"/>
    <col min="11266" max="11266" width="15.125" style="70" customWidth="1"/>
    <col min="11267" max="11267" width="20.375" style="70" customWidth="1"/>
    <col min="11268" max="11269" width="10" style="70" customWidth="1"/>
    <col min="11270" max="11272" width="11" style="70"/>
    <col min="11273" max="11273" width="13.75" style="70" customWidth="1"/>
    <col min="11274" max="11520" width="11" style="70"/>
    <col min="11521" max="11521" width="2.375" style="70" customWidth="1"/>
    <col min="11522" max="11522" width="15.125" style="70" customWidth="1"/>
    <col min="11523" max="11523" width="20.375" style="70" customWidth="1"/>
    <col min="11524" max="11525" width="10" style="70" customWidth="1"/>
    <col min="11526" max="11528" width="11" style="70"/>
    <col min="11529" max="11529" width="13.75" style="70" customWidth="1"/>
    <col min="11530" max="11776" width="11" style="70"/>
    <col min="11777" max="11777" width="2.375" style="70" customWidth="1"/>
    <col min="11778" max="11778" width="15.125" style="70" customWidth="1"/>
    <col min="11779" max="11779" width="20.375" style="70" customWidth="1"/>
    <col min="11780" max="11781" width="10" style="70" customWidth="1"/>
    <col min="11782" max="11784" width="11" style="70"/>
    <col min="11785" max="11785" width="13.75" style="70" customWidth="1"/>
    <col min="11786" max="12032" width="11" style="70"/>
    <col min="12033" max="12033" width="2.375" style="70" customWidth="1"/>
    <col min="12034" max="12034" width="15.125" style="70" customWidth="1"/>
    <col min="12035" max="12035" width="20.375" style="70" customWidth="1"/>
    <col min="12036" max="12037" width="10" style="70" customWidth="1"/>
    <col min="12038" max="12040" width="11" style="70"/>
    <col min="12041" max="12041" width="13.75" style="70" customWidth="1"/>
    <col min="12042" max="12288" width="11" style="70"/>
    <col min="12289" max="12289" width="2.375" style="70" customWidth="1"/>
    <col min="12290" max="12290" width="15.125" style="70" customWidth="1"/>
    <col min="12291" max="12291" width="20.375" style="70" customWidth="1"/>
    <col min="12292" max="12293" width="10" style="70" customWidth="1"/>
    <col min="12294" max="12296" width="11" style="70"/>
    <col min="12297" max="12297" width="13.75" style="70" customWidth="1"/>
    <col min="12298" max="12544" width="11" style="70"/>
    <col min="12545" max="12545" width="2.375" style="70" customWidth="1"/>
    <col min="12546" max="12546" width="15.125" style="70" customWidth="1"/>
    <col min="12547" max="12547" width="20.375" style="70" customWidth="1"/>
    <col min="12548" max="12549" width="10" style="70" customWidth="1"/>
    <col min="12550" max="12552" width="11" style="70"/>
    <col min="12553" max="12553" width="13.75" style="70" customWidth="1"/>
    <col min="12554" max="12800" width="11" style="70"/>
    <col min="12801" max="12801" width="2.375" style="70" customWidth="1"/>
    <col min="12802" max="12802" width="15.125" style="70" customWidth="1"/>
    <col min="12803" max="12803" width="20.375" style="70" customWidth="1"/>
    <col min="12804" max="12805" width="10" style="70" customWidth="1"/>
    <col min="12806" max="12808" width="11" style="70"/>
    <col min="12809" max="12809" width="13.75" style="70" customWidth="1"/>
    <col min="12810" max="13056" width="11" style="70"/>
    <col min="13057" max="13057" width="2.375" style="70" customWidth="1"/>
    <col min="13058" max="13058" width="15.125" style="70" customWidth="1"/>
    <col min="13059" max="13059" width="20.375" style="70" customWidth="1"/>
    <col min="13060" max="13061" width="10" style="70" customWidth="1"/>
    <col min="13062" max="13064" width="11" style="70"/>
    <col min="13065" max="13065" width="13.75" style="70" customWidth="1"/>
    <col min="13066" max="13312" width="11" style="70"/>
    <col min="13313" max="13313" width="2.375" style="70" customWidth="1"/>
    <col min="13314" max="13314" width="15.125" style="70" customWidth="1"/>
    <col min="13315" max="13315" width="20.375" style="70" customWidth="1"/>
    <col min="13316" max="13317" width="10" style="70" customWidth="1"/>
    <col min="13318" max="13320" width="11" style="70"/>
    <col min="13321" max="13321" width="13.75" style="70" customWidth="1"/>
    <col min="13322" max="13568" width="11" style="70"/>
    <col min="13569" max="13569" width="2.375" style="70" customWidth="1"/>
    <col min="13570" max="13570" width="15.125" style="70" customWidth="1"/>
    <col min="13571" max="13571" width="20.375" style="70" customWidth="1"/>
    <col min="13572" max="13573" width="10" style="70" customWidth="1"/>
    <col min="13574" max="13576" width="11" style="70"/>
    <col min="13577" max="13577" width="13.75" style="70" customWidth="1"/>
    <col min="13578" max="13824" width="11" style="70"/>
    <col min="13825" max="13825" width="2.375" style="70" customWidth="1"/>
    <col min="13826" max="13826" width="15.125" style="70" customWidth="1"/>
    <col min="13827" max="13827" width="20.375" style="70" customWidth="1"/>
    <col min="13828" max="13829" width="10" style="70" customWidth="1"/>
    <col min="13830" max="13832" width="11" style="70"/>
    <col min="13833" max="13833" width="13.75" style="70" customWidth="1"/>
    <col min="13834" max="14080" width="11" style="70"/>
    <col min="14081" max="14081" width="2.375" style="70" customWidth="1"/>
    <col min="14082" max="14082" width="15.125" style="70" customWidth="1"/>
    <col min="14083" max="14083" width="20.375" style="70" customWidth="1"/>
    <col min="14084" max="14085" width="10" style="70" customWidth="1"/>
    <col min="14086" max="14088" width="11" style="70"/>
    <col min="14089" max="14089" width="13.75" style="70" customWidth="1"/>
    <col min="14090" max="14336" width="11" style="70"/>
    <col min="14337" max="14337" width="2.375" style="70" customWidth="1"/>
    <col min="14338" max="14338" width="15.125" style="70" customWidth="1"/>
    <col min="14339" max="14339" width="20.375" style="70" customWidth="1"/>
    <col min="14340" max="14341" width="10" style="70" customWidth="1"/>
    <col min="14342" max="14344" width="11" style="70"/>
    <col min="14345" max="14345" width="13.75" style="70" customWidth="1"/>
    <col min="14346" max="14592" width="11" style="70"/>
    <col min="14593" max="14593" width="2.375" style="70" customWidth="1"/>
    <col min="14594" max="14594" width="15.125" style="70" customWidth="1"/>
    <col min="14595" max="14595" width="20.375" style="70" customWidth="1"/>
    <col min="14596" max="14597" width="10" style="70" customWidth="1"/>
    <col min="14598" max="14600" width="11" style="70"/>
    <col min="14601" max="14601" width="13.75" style="70" customWidth="1"/>
    <col min="14602" max="14848" width="11" style="70"/>
    <col min="14849" max="14849" width="2.375" style="70" customWidth="1"/>
    <col min="14850" max="14850" width="15.125" style="70" customWidth="1"/>
    <col min="14851" max="14851" width="20.375" style="70" customWidth="1"/>
    <col min="14852" max="14853" width="10" style="70" customWidth="1"/>
    <col min="14854" max="14856" width="11" style="70"/>
    <col min="14857" max="14857" width="13.75" style="70" customWidth="1"/>
    <col min="14858" max="15104" width="11" style="70"/>
    <col min="15105" max="15105" width="2.375" style="70" customWidth="1"/>
    <col min="15106" max="15106" width="15.125" style="70" customWidth="1"/>
    <col min="15107" max="15107" width="20.375" style="70" customWidth="1"/>
    <col min="15108" max="15109" width="10" style="70" customWidth="1"/>
    <col min="15110" max="15112" width="11" style="70"/>
    <col min="15113" max="15113" width="13.75" style="70" customWidth="1"/>
    <col min="15114" max="15360" width="11" style="70"/>
    <col min="15361" max="15361" width="2.375" style="70" customWidth="1"/>
    <col min="15362" max="15362" width="15.125" style="70" customWidth="1"/>
    <col min="15363" max="15363" width="20.375" style="70" customWidth="1"/>
    <col min="15364" max="15365" width="10" style="70" customWidth="1"/>
    <col min="15366" max="15368" width="11" style="70"/>
    <col min="15369" max="15369" width="13.75" style="70" customWidth="1"/>
    <col min="15370" max="15616" width="11" style="70"/>
    <col min="15617" max="15617" width="2.375" style="70" customWidth="1"/>
    <col min="15618" max="15618" width="15.125" style="70" customWidth="1"/>
    <col min="15619" max="15619" width="20.375" style="70" customWidth="1"/>
    <col min="15620" max="15621" width="10" style="70" customWidth="1"/>
    <col min="15622" max="15624" width="11" style="70"/>
    <col min="15625" max="15625" width="13.75" style="70" customWidth="1"/>
    <col min="15626" max="15872" width="11" style="70"/>
    <col min="15873" max="15873" width="2.375" style="70" customWidth="1"/>
    <col min="15874" max="15874" width="15.125" style="70" customWidth="1"/>
    <col min="15875" max="15875" width="20.375" style="70" customWidth="1"/>
    <col min="15876" max="15877" width="10" style="70" customWidth="1"/>
    <col min="15878" max="15880" width="11" style="70"/>
    <col min="15881" max="15881" width="13.75" style="70" customWidth="1"/>
    <col min="15882" max="16128" width="11" style="70"/>
    <col min="16129" max="16129" width="2.375" style="70" customWidth="1"/>
    <col min="16130" max="16130" width="15.125" style="70" customWidth="1"/>
    <col min="16131" max="16131" width="20.375" style="70" customWidth="1"/>
    <col min="16132" max="16133" width="10" style="70" customWidth="1"/>
    <col min="16134" max="16136" width="11" style="70"/>
    <col min="16137" max="16137" width="13.75" style="70" customWidth="1"/>
    <col min="16138" max="16384" width="11" style="70"/>
  </cols>
  <sheetData>
    <row r="1" spans="1:11" s="56" customFormat="1" ht="32.25" customHeight="1" x14ac:dyDescent="0.2">
      <c r="A1" s="416"/>
      <c r="B1" s="416"/>
      <c r="C1" s="416"/>
      <c r="D1" s="416"/>
      <c r="E1" s="417"/>
      <c r="F1" s="417"/>
      <c r="G1" s="417"/>
      <c r="I1" s="175"/>
    </row>
    <row r="2" spans="1:11" s="58" customFormat="1" ht="13.15" customHeight="1" x14ac:dyDescent="0.2">
      <c r="A2" s="57"/>
      <c r="C2" s="59"/>
      <c r="D2" s="59"/>
      <c r="G2" s="176" t="s">
        <v>390</v>
      </c>
      <c r="H2" s="60"/>
      <c r="I2" s="60"/>
      <c r="K2" s="175"/>
    </row>
    <row r="3" spans="1:11" s="56" customFormat="1" ht="19.5" customHeight="1" x14ac:dyDescent="0.25">
      <c r="A3" s="61" t="s">
        <v>213</v>
      </c>
      <c r="D3" s="62"/>
    </row>
    <row r="4" spans="1:11" s="58" customFormat="1" ht="19.5" customHeight="1" x14ac:dyDescent="0.2">
      <c r="A4" s="57"/>
      <c r="C4" s="59"/>
      <c r="D4" s="59"/>
      <c r="E4" s="59"/>
      <c r="G4" s="63"/>
      <c r="H4" s="60"/>
      <c r="I4" s="60"/>
    </row>
    <row r="5" spans="1:11" s="58" customFormat="1" ht="13.15" customHeight="1" x14ac:dyDescent="0.2">
      <c r="A5" s="57"/>
      <c r="C5" s="59"/>
      <c r="D5" s="59"/>
      <c r="E5" s="59"/>
      <c r="G5" s="63"/>
      <c r="H5" s="60"/>
      <c r="I5" s="60"/>
    </row>
    <row r="6" spans="1:11" s="58" customFormat="1" ht="13.15" customHeight="1" x14ac:dyDescent="0.2">
      <c r="A6" s="618" t="s">
        <v>214</v>
      </c>
      <c r="B6" s="619"/>
      <c r="C6" s="619"/>
      <c r="D6" s="619"/>
      <c r="E6" s="619"/>
      <c r="F6" s="620"/>
      <c r="G6" s="620"/>
      <c r="H6" s="60"/>
      <c r="I6" s="60"/>
    </row>
    <row r="7" spans="1:11" s="58" customFormat="1" ht="13.15" customHeight="1" x14ac:dyDescent="0.2">
      <c r="A7" s="57"/>
      <c r="C7" s="59"/>
      <c r="D7" s="59"/>
      <c r="E7" s="59"/>
      <c r="G7" s="63"/>
      <c r="H7" s="60"/>
      <c r="I7" s="60"/>
    </row>
    <row r="8" spans="1:11" s="63" customFormat="1" ht="13.15" customHeight="1" x14ac:dyDescent="0.2">
      <c r="B8" s="425" t="s">
        <v>286</v>
      </c>
      <c r="C8" s="348"/>
      <c r="D8" s="348"/>
      <c r="E8" s="426"/>
      <c r="F8" s="349"/>
      <c r="G8" s="349"/>
      <c r="H8" s="60"/>
      <c r="I8" s="60"/>
    </row>
    <row r="9" spans="1:11" s="63" customFormat="1" ht="13.15" customHeight="1" x14ac:dyDescent="0.2">
      <c r="A9" s="427"/>
      <c r="B9" s="621" t="s">
        <v>287</v>
      </c>
      <c r="C9" s="621"/>
      <c r="D9" s="622"/>
      <c r="E9" s="343"/>
      <c r="F9" s="343"/>
      <c r="H9" s="60"/>
      <c r="I9" s="60"/>
    </row>
    <row r="10" spans="1:11" s="63" customFormat="1" ht="13.15" customHeight="1" x14ac:dyDescent="0.2">
      <c r="A10" s="427"/>
      <c r="B10" s="623" t="s">
        <v>273</v>
      </c>
      <c r="C10" s="623"/>
      <c r="D10" s="428"/>
      <c r="E10" s="429"/>
      <c r="G10" s="344"/>
      <c r="H10" s="64"/>
      <c r="I10" s="64"/>
    </row>
    <row r="11" spans="1:11" s="63" customFormat="1" ht="13.15" customHeight="1" x14ac:dyDescent="0.2">
      <c r="A11" s="427"/>
      <c r="B11" s="624" t="s">
        <v>215</v>
      </c>
      <c r="C11" s="621"/>
      <c r="D11" s="430"/>
      <c r="E11" s="429"/>
      <c r="G11" s="344"/>
      <c r="H11" s="65"/>
      <c r="I11" s="65"/>
    </row>
    <row r="12" spans="1:11" s="63" customFormat="1" ht="13.15" customHeight="1" x14ac:dyDescent="0.2">
      <c r="A12" s="427"/>
      <c r="B12" s="625" t="s">
        <v>244</v>
      </c>
      <c r="C12" s="625"/>
      <c r="D12" s="430"/>
      <c r="E12" s="429"/>
      <c r="G12" s="344"/>
      <c r="H12" s="65"/>
      <c r="I12" s="65"/>
    </row>
    <row r="13" spans="1:11" s="63" customFormat="1" ht="13.15" customHeight="1" x14ac:dyDescent="0.2">
      <c r="A13" s="427"/>
      <c r="B13" s="625" t="s">
        <v>242</v>
      </c>
      <c r="C13" s="625"/>
      <c r="D13" s="430"/>
      <c r="E13" s="429"/>
      <c r="G13" s="344"/>
    </row>
    <row r="14" spans="1:11" s="63" customFormat="1" ht="13.15" customHeight="1" x14ac:dyDescent="0.2">
      <c r="A14" s="427"/>
      <c r="B14" s="625" t="s">
        <v>288</v>
      </c>
      <c r="C14" s="625"/>
      <c r="D14" s="428"/>
      <c r="E14" s="429"/>
      <c r="G14" s="344"/>
    </row>
    <row r="15" spans="1:11" s="63" customFormat="1" ht="13.15" customHeight="1" x14ac:dyDescent="0.2">
      <c r="A15" s="427"/>
      <c r="B15" s="625" t="s">
        <v>216</v>
      </c>
      <c r="C15" s="625"/>
      <c r="D15" s="428"/>
      <c r="E15" s="429"/>
      <c r="G15" s="344"/>
    </row>
    <row r="16" spans="1:11" s="63" customFormat="1" ht="13.15" customHeight="1" x14ac:dyDescent="0.2">
      <c r="A16" s="427"/>
      <c r="B16" s="617" t="s">
        <v>217</v>
      </c>
      <c r="C16" s="617"/>
      <c r="D16" s="428"/>
      <c r="E16" s="429"/>
      <c r="G16" s="344"/>
    </row>
    <row r="17" spans="1:7" s="63" customFormat="1" ht="13.15" customHeight="1" x14ac:dyDescent="0.2">
      <c r="A17" s="427"/>
      <c r="B17" s="617"/>
      <c r="C17" s="617"/>
      <c r="D17" s="428"/>
      <c r="E17" s="429"/>
      <c r="G17" s="344"/>
    </row>
    <row r="18" spans="1:7" s="63" customFormat="1" ht="13.15" customHeight="1" x14ac:dyDescent="0.2">
      <c r="B18" s="425" t="s">
        <v>289</v>
      </c>
      <c r="C18" s="345"/>
      <c r="D18" s="428"/>
      <c r="E18" s="429"/>
      <c r="G18" s="344"/>
    </row>
    <row r="19" spans="1:7" s="63" customFormat="1" ht="13.15" customHeight="1" x14ac:dyDescent="0.2">
      <c r="A19" s="427"/>
      <c r="B19" s="624" t="s">
        <v>221</v>
      </c>
      <c r="C19" s="621"/>
      <c r="D19" s="428"/>
      <c r="E19" s="429"/>
      <c r="G19" s="344"/>
    </row>
    <row r="20" spans="1:7" s="63" customFormat="1" ht="13.15" customHeight="1" x14ac:dyDescent="0.2">
      <c r="A20" s="427"/>
      <c r="B20" s="617" t="s">
        <v>243</v>
      </c>
      <c r="C20" s="617"/>
      <c r="D20" s="428"/>
      <c r="E20" s="429"/>
      <c r="G20" s="344"/>
    </row>
    <row r="21" spans="1:7" s="63" customFormat="1" ht="13.15" customHeight="1" x14ac:dyDescent="0.2">
      <c r="A21" s="427"/>
      <c r="B21" s="617" t="s">
        <v>290</v>
      </c>
      <c r="C21" s="617"/>
      <c r="D21" s="428"/>
      <c r="E21" s="429"/>
      <c r="G21" s="344"/>
    </row>
    <row r="22" spans="1:7" s="63" customFormat="1" ht="13.15" customHeight="1" x14ac:dyDescent="0.2">
      <c r="A22" s="427"/>
      <c r="B22" s="625" t="s">
        <v>291</v>
      </c>
      <c r="C22" s="625"/>
      <c r="D22" s="428"/>
      <c r="E22" s="429"/>
      <c r="G22" s="344"/>
    </row>
    <row r="23" spans="1:7" s="63" customFormat="1" ht="13.15" customHeight="1" x14ac:dyDescent="0.2">
      <c r="A23" s="427"/>
      <c r="B23" s="625" t="s">
        <v>292</v>
      </c>
      <c r="C23" s="625"/>
      <c r="D23" s="428"/>
      <c r="E23" s="429"/>
      <c r="G23" s="344"/>
    </row>
    <row r="24" spans="1:7" s="63" customFormat="1" ht="13.15" customHeight="1" x14ac:dyDescent="0.2">
      <c r="A24" s="427"/>
      <c r="B24" s="625" t="s">
        <v>293</v>
      </c>
      <c r="C24" s="625"/>
      <c r="D24" s="428"/>
      <c r="E24" s="429"/>
      <c r="G24" s="344"/>
    </row>
    <row r="25" spans="1:7" s="63" customFormat="1" ht="13.15" customHeight="1" x14ac:dyDescent="0.2">
      <c r="A25" s="427"/>
      <c r="B25" s="625" t="s">
        <v>294</v>
      </c>
      <c r="C25" s="625"/>
      <c r="D25" s="428"/>
      <c r="E25" s="429"/>
      <c r="G25" s="344"/>
    </row>
    <row r="26" spans="1:7" s="63" customFormat="1" ht="13.15" customHeight="1" x14ac:dyDescent="0.2">
      <c r="A26" s="427"/>
      <c r="B26" s="625" t="s">
        <v>245</v>
      </c>
      <c r="C26" s="625"/>
      <c r="D26" s="428"/>
      <c r="E26" s="429"/>
      <c r="G26" s="58"/>
    </row>
    <row r="27" spans="1:7" s="58" customFormat="1" ht="13.15" customHeight="1" x14ac:dyDescent="0.2">
      <c r="A27" s="427"/>
      <c r="B27" s="624" t="s">
        <v>220</v>
      </c>
      <c r="C27" s="621"/>
      <c r="D27" s="428"/>
      <c r="E27" s="429"/>
      <c r="F27" s="63"/>
    </row>
    <row r="28" spans="1:7" s="58" customFormat="1" ht="13.15" customHeight="1" x14ac:dyDescent="0.2">
      <c r="A28" s="418" t="s">
        <v>384</v>
      </c>
      <c r="B28" s="624" t="s">
        <v>384</v>
      </c>
      <c r="C28" s="621"/>
      <c r="D28" s="428"/>
      <c r="E28" s="429"/>
      <c r="F28" s="63"/>
    </row>
    <row r="29" spans="1:7" s="58" customFormat="1" ht="13.15" customHeight="1" x14ac:dyDescent="0.2">
      <c r="A29" s="427"/>
      <c r="B29" s="624" t="s">
        <v>219</v>
      </c>
      <c r="C29" s="621"/>
      <c r="D29" s="430"/>
      <c r="E29" s="429"/>
      <c r="F29" s="63"/>
    </row>
    <row r="30" spans="1:7" s="58" customFormat="1" ht="13.15" customHeight="1" x14ac:dyDescent="0.2">
      <c r="A30" s="427"/>
      <c r="B30" s="625" t="s">
        <v>295</v>
      </c>
      <c r="C30" s="626"/>
      <c r="D30" s="430"/>
      <c r="E30" s="429"/>
    </row>
    <row r="31" spans="1:7" s="58" customFormat="1" ht="13.15" customHeight="1" x14ac:dyDescent="0.2">
      <c r="A31" s="427"/>
      <c r="B31" s="625" t="s">
        <v>218</v>
      </c>
      <c r="C31" s="625"/>
      <c r="D31" s="430"/>
      <c r="E31" s="429"/>
    </row>
    <row r="32" spans="1:7" s="58" customFormat="1" ht="13.15" customHeight="1" x14ac:dyDescent="0.2">
      <c r="A32" s="427"/>
      <c r="B32" s="625" t="s">
        <v>274</v>
      </c>
      <c r="C32" s="625"/>
      <c r="D32" s="430"/>
      <c r="E32" s="429"/>
    </row>
    <row r="33" spans="1:8" s="58" customFormat="1" ht="13.15" customHeight="1" x14ac:dyDescent="0.2">
      <c r="A33" s="427"/>
      <c r="B33" s="519" t="s">
        <v>391</v>
      </c>
      <c r="C33" s="519"/>
      <c r="D33" s="430"/>
      <c r="E33" s="429"/>
    </row>
    <row r="34" spans="1:8" s="58" customFormat="1" ht="13.15" customHeight="1" x14ac:dyDescent="0.2">
      <c r="A34" s="427"/>
      <c r="B34" s="625" t="s">
        <v>385</v>
      </c>
      <c r="C34" s="625"/>
      <c r="D34" s="430"/>
      <c r="E34" s="429"/>
    </row>
    <row r="35" spans="1:8" s="58" customFormat="1" ht="13.15" customHeight="1" x14ac:dyDescent="0.2">
      <c r="A35" s="427"/>
      <c r="B35" s="625" t="s">
        <v>222</v>
      </c>
      <c r="C35" s="625"/>
      <c r="D35" s="430"/>
      <c r="E35" s="429"/>
      <c r="H35" s="67"/>
    </row>
    <row r="36" spans="1:8" s="58" customFormat="1" ht="13.15" customHeight="1" x14ac:dyDescent="0.2">
      <c r="A36" s="427"/>
      <c r="B36" s="625" t="s">
        <v>296</v>
      </c>
      <c r="C36" s="625"/>
      <c r="D36" s="430"/>
      <c r="E36" s="429"/>
      <c r="H36" s="67"/>
    </row>
    <row r="37" spans="1:8" s="63" customFormat="1" ht="13.15" customHeight="1" x14ac:dyDescent="0.2">
      <c r="A37" s="427"/>
      <c r="B37" s="346"/>
      <c r="C37" s="347"/>
      <c r="D37" s="430"/>
      <c r="E37" s="429"/>
      <c r="F37" s="58"/>
      <c r="G37" s="58"/>
      <c r="H37" s="68"/>
    </row>
    <row r="38" spans="1:8" ht="13.15" customHeight="1" x14ac:dyDescent="0.2">
      <c r="A38" s="630" t="s">
        <v>386</v>
      </c>
      <c r="B38" s="631"/>
      <c r="C38" s="631"/>
      <c r="D38" s="631"/>
      <c r="E38" s="631"/>
      <c r="F38" s="520"/>
      <c r="G38" s="520"/>
      <c r="H38" s="69"/>
    </row>
    <row r="39" spans="1:8" ht="13.15" customHeight="1" x14ac:dyDescent="0.2">
      <c r="A39" s="350"/>
      <c r="B39" s="431"/>
      <c r="C39" s="431"/>
      <c r="D39" s="351"/>
      <c r="E39" s="351"/>
      <c r="F39" s="351"/>
      <c r="G39" s="351"/>
      <c r="H39" s="69"/>
    </row>
    <row r="40" spans="1:8" ht="13.15" customHeight="1" x14ac:dyDescent="0.2">
      <c r="A40" s="629" t="s">
        <v>387</v>
      </c>
      <c r="B40" s="629"/>
      <c r="C40" s="629"/>
      <c r="D40" s="629"/>
      <c r="E40" s="629"/>
      <c r="F40" s="629"/>
      <c r="G40" s="629"/>
      <c r="H40" s="69"/>
    </row>
    <row r="41" spans="1:8" ht="13.15" customHeight="1" x14ac:dyDescent="0.2">
      <c r="A41" s="432"/>
      <c r="B41" s="66"/>
      <c r="C41" s="66"/>
      <c r="D41" s="428"/>
      <c r="E41" s="433"/>
      <c r="F41" s="67"/>
      <c r="G41" s="67"/>
      <c r="H41" s="69"/>
    </row>
    <row r="42" spans="1:8" ht="13.15" customHeight="1" x14ac:dyDescent="0.2">
      <c r="A42" s="632" t="s">
        <v>392</v>
      </c>
      <c r="B42" s="632"/>
      <c r="C42" s="632"/>
      <c r="D42" s="632"/>
      <c r="E42" s="632"/>
      <c r="F42" s="633"/>
      <c r="G42" s="633"/>
      <c r="H42" s="69"/>
    </row>
    <row r="43" spans="1:8" ht="13.15" customHeight="1" x14ac:dyDescent="0.2">
      <c r="A43" s="633"/>
      <c r="B43" s="633"/>
      <c r="C43" s="633"/>
      <c r="D43" s="633"/>
      <c r="E43" s="633"/>
      <c r="F43" s="633"/>
      <c r="G43" s="633"/>
    </row>
    <row r="44" spans="1:8" ht="13.15" customHeight="1" x14ac:dyDescent="0.2">
      <c r="A44" s="434"/>
      <c r="B44" s="434"/>
      <c r="C44" s="434"/>
      <c r="D44" s="435"/>
      <c r="E44" s="435"/>
      <c r="F44" s="69"/>
      <c r="G44" s="69"/>
    </row>
    <row r="45" spans="1:8" ht="13.15" customHeight="1" x14ac:dyDescent="0.2">
      <c r="A45" s="627" t="s">
        <v>223</v>
      </c>
      <c r="B45" s="628"/>
      <c r="C45" s="628"/>
      <c r="D45" s="628"/>
      <c r="E45" s="628"/>
      <c r="F45" s="628"/>
      <c r="G45" s="628"/>
    </row>
    <row r="46" spans="1:8" ht="13.15" customHeight="1" x14ac:dyDescent="0.2">
      <c r="A46" s="629" t="s">
        <v>275</v>
      </c>
      <c r="B46" s="629"/>
      <c r="C46" s="518" t="s">
        <v>393</v>
      </c>
      <c r="D46" s="518"/>
      <c r="E46" s="518"/>
      <c r="F46" s="518"/>
      <c r="G46" s="518"/>
    </row>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sheetProtection sheet="1" objects="1" scenarios="1"/>
  <mergeCells count="32">
    <mergeCell ref="A45:G45"/>
    <mergeCell ref="A46:B46"/>
    <mergeCell ref="B34:C34"/>
    <mergeCell ref="B35:C35"/>
    <mergeCell ref="B36:C36"/>
    <mergeCell ref="A38:E38"/>
    <mergeCell ref="A40:G40"/>
    <mergeCell ref="A42:G43"/>
    <mergeCell ref="B32:C32"/>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2:E43" r:id="rId1" display="Das Glossar enthält Erläuterungen zu allen statistisch relevanten Begriffen, die in den verschiedenen Produkten der Statistik der BA verwendung finden." xr:uid="{E8334382-2186-498A-BE4C-AF9FD4ECFC58}"/>
    <hyperlink ref="A42:G43" r:id="rId2" display="Das Glossar enthält Erläuterungen zu allen statistisch relevanten Begriffen, die in den verschiedenen Produkten der Statistik der BA Verwendung finden." xr:uid="{8BB9122A-09A3-4014-B89A-2731C839541F}"/>
    <hyperlink ref="A46:B46" r:id="rId3" display="Abkürzungsverzeichnis" xr:uid="{D9F70138-022D-45BC-A17F-2959C8DE231A}"/>
    <hyperlink ref="C46" r:id="rId4" xr:uid="{6BFE3881-5238-4EAF-83E1-BACF13C6F015}"/>
    <hyperlink ref="A40:G40" r:id="rId5" display="Die Qualitätsberichte der Statistik erläutern die Entstehung und Aussagekraft der jeweiligen Fachstatistik." xr:uid="{39452715-A828-4FE8-AFFC-4B8AE3184D12}"/>
    <hyperlink ref="B9:D9" r:id="rId6" display="Arbeitsuche, Arbeitslosigkeit und Unterbeschäftigung" xr:uid="{CCE1375F-D74F-4C34-B846-786285FD3CDC}"/>
    <hyperlink ref="B10:C10" r:id="rId7" display="Ausbildungsmarkt" xr:uid="{9C02AEB7-BE1F-4125-B45B-249B39FC9661}"/>
    <hyperlink ref="B11:C11" r:id="rId8" display="Beschäftigung" xr:uid="{FA356B7A-9A40-4539-9158-414E742DCBBA}"/>
    <hyperlink ref="B12:C12" r:id="rId9" display="Einnahmen/Ausgaben" xr:uid="{28A0398F-E9E3-4C55-A845-1E874DF95FD6}"/>
    <hyperlink ref="B13:C13" r:id="rId10" display="Förderung und berufliche Rehabilitation" xr:uid="{929D5A15-C287-45AD-9BD3-B8D287F3E412}"/>
    <hyperlink ref="B14:C14" r:id="rId11" display="Gemeldete Arbeitsstellen" xr:uid="{D01990E1-6DED-4A45-9524-C25EB407A9DC}"/>
    <hyperlink ref="B15:C15" r:id="rId12" display="Grundsicherung für Arbeitsuchende (SGB II)" xr:uid="{268927DD-C0F5-4461-86D5-CC66751B8A87}"/>
    <hyperlink ref="B16:C16" r:id="rId13" display="Leistungen SGB III" xr:uid="{09865A96-5888-4895-878A-144FB0F85510}"/>
    <hyperlink ref="B19:C19" r:id="rId14" display="Berufe" xr:uid="{25714558-7D1D-4FBB-BAE3-89EABFB9D002}"/>
    <hyperlink ref="B20:C20" r:id="rId15" display="Bildung" xr:uid="{43E7E35F-51C4-485E-A244-750AEC2B123A}"/>
    <hyperlink ref="B21:C21" r:id="rId16" display="Corona" xr:uid="{16A87D8E-E642-47FC-A61B-B4F84FFFF3D6}"/>
    <hyperlink ref="B22:C22" r:id="rId17" display="Demografie" xr:uid="{401D1289-FD34-4C40-B723-4FE521D0A2B8}"/>
    <hyperlink ref="B23:C23" r:id="rId18" display="Eingliederungsbilanzen" xr:uid="{1A80A784-47AA-42A3-A302-9062A730085B}"/>
    <hyperlink ref="B24:C24" r:id="rId19" display="Entgelt" xr:uid="{9E91A738-2B0F-4EEE-B4C3-D21F872B98DD}"/>
    <hyperlink ref="B25:C25" r:id="rId20" display="Fachkräftebedarf" xr:uid="{DA94724E-1108-4B91-960E-E805B75558C7}"/>
    <hyperlink ref="B26:C26" r:id="rId21" display="Familien und Kinder" xr:uid="{19CB4559-0DD0-4A21-9878-D92D5F280ED3}"/>
    <hyperlink ref="B27:C27" r:id="rId22" display="Frauen und Männer" xr:uid="{13800300-DB10-4FE7-A220-18611A16EDFD}"/>
    <hyperlink ref="B29:C29" r:id="rId23" display="Langzeitarbeitslosigkeit" xr:uid="{1C0EC95D-1117-47CA-A45C-74CA7C6C579D}"/>
    <hyperlink ref="B30:C30" r:id="rId24" display="Menschen mit Behinderungen" xr:uid="{6687AB52-CCC0-4F41-B9C1-7D45E19B1F50}"/>
    <hyperlink ref="B31:C31" r:id="rId25" display="Migration" xr:uid="{1787C1EA-CB90-4E8D-804C-1BE6D019696D}"/>
    <hyperlink ref="B32:C32" r:id="rId26" display="Regionale Mobilität" xr:uid="{27988BC9-54C3-45AF-B718-25B7873B394F}"/>
    <hyperlink ref="B35:C35" r:id="rId27" display="Wirtschaftszweige" xr:uid="{78372293-543E-4888-ABFC-D056D31EA1F5}"/>
    <hyperlink ref="B36:C36" r:id="rId28" display="Zeitarbeit" xr:uid="{98C49972-5020-40D8-A369-E63A912D0D77}"/>
    <hyperlink ref="A28" r:id="rId29" tooltip="Jüngere" display="https://statistik.arbeitsagentur.de/DE/Navigation/Statistiken/Themen-im-Fokus/Juengere/Juengere-Nav.html?mtm_campaign=Bericht" xr:uid="{B16D1C1F-27C9-4004-9177-DDCE81D73B12}"/>
    <hyperlink ref="B28:C28" r:id="rId30" display="Jüngere" xr:uid="{A0624DE2-758F-4D8D-961D-0AD0B5D1335A}"/>
    <hyperlink ref="B34:C34" r:id="rId31" display="Ukraine-Krieg" xr:uid="{C78F1F19-E5E0-4B38-A2A2-8A503DE98C0C}"/>
    <hyperlink ref="A38:E38" r:id="rId32" display="Die Methodischen Hinweise der Statistik bieten ergänzende Informationen." xr:uid="{CB9312D8-E4C2-4822-92F3-386C9FB5488F}"/>
    <hyperlink ref="B33" r:id="rId33" xr:uid="{18F5F874-68DC-47DC-9486-AB7D2F84A02E}"/>
  </hyperlinks>
  <printOptions horizontalCentered="1"/>
  <pageMargins left="0.70866141732283472" right="0.39370078740157483" top="0.39370078740157483" bottom="0.59055118110236227" header="0.39370078740157483" footer="0.39370078740157483"/>
  <pageSetup paperSize="9" fitToWidth="0" orientation="portrait" r:id="rId34"/>
  <headerFooter alignWithMargins="0"/>
  <drawing r:id="rId3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91">
    <tabColor rgb="FF0070C0"/>
  </sheetPr>
  <dimension ref="A14:TV58"/>
  <sheetViews>
    <sheetView showGridLines="0" workbookViewId="0"/>
  </sheetViews>
  <sheetFormatPr baseColWidth="10" defaultRowHeight="14.25" x14ac:dyDescent="0.2"/>
  <cols>
    <col min="1" max="1" width="33.75" style="13" customWidth="1"/>
    <col min="2" max="380" width="11" style="13"/>
    <col min="381" max="488" width="11" style="50"/>
    <col min="489" max="16384" width="11" style="13"/>
  </cols>
  <sheetData>
    <row r="14" spans="1:542" ht="22.5" customHeight="1" x14ac:dyDescent="0.2">
      <c r="A14" s="527"/>
      <c r="B14" s="14" t="s">
        <v>173</v>
      </c>
      <c r="C14" s="528" t="s">
        <v>2</v>
      </c>
      <c r="D14" s="534"/>
      <c r="E14" s="534"/>
      <c r="F14" s="534"/>
      <c r="G14" s="534"/>
      <c r="H14" s="534"/>
      <c r="I14" s="534"/>
      <c r="J14" s="534"/>
      <c r="K14" s="534"/>
      <c r="L14" s="534"/>
      <c r="M14" s="534"/>
      <c r="N14" s="534"/>
      <c r="O14" s="534"/>
      <c r="P14" s="534"/>
      <c r="Q14" s="534"/>
      <c r="R14" s="534"/>
      <c r="S14" s="534"/>
      <c r="T14" s="534"/>
      <c r="U14" s="534"/>
      <c r="V14" s="534"/>
      <c r="W14" s="534"/>
      <c r="X14" s="534"/>
      <c r="Y14" s="534"/>
      <c r="Z14" s="534"/>
      <c r="AA14" s="534"/>
      <c r="AB14" s="534"/>
      <c r="AC14" s="534"/>
      <c r="AD14" s="534"/>
      <c r="AE14" s="534"/>
      <c r="AF14" s="534"/>
      <c r="AG14" s="534"/>
      <c r="AH14" s="534"/>
      <c r="AI14" s="534"/>
      <c r="AJ14" s="534"/>
      <c r="AK14" s="534"/>
      <c r="AL14" s="534"/>
      <c r="AM14" s="534"/>
      <c r="AN14" s="534"/>
      <c r="AO14" s="534"/>
      <c r="AP14" s="534"/>
      <c r="AQ14" s="534"/>
      <c r="AR14" s="534"/>
      <c r="AS14" s="534"/>
      <c r="AT14" s="534"/>
      <c r="AU14" s="534"/>
      <c r="AV14" s="534"/>
      <c r="AW14" s="534"/>
      <c r="AX14" s="534"/>
      <c r="AY14" s="534"/>
      <c r="AZ14" s="534"/>
      <c r="BA14" s="534"/>
      <c r="BB14" s="534"/>
      <c r="BC14" s="534"/>
      <c r="BD14" s="532"/>
      <c r="BE14" s="522" t="s">
        <v>3</v>
      </c>
      <c r="BF14" s="534"/>
      <c r="BG14" s="534"/>
      <c r="BH14" s="534"/>
      <c r="BI14" s="534"/>
      <c r="BJ14" s="534"/>
      <c r="BK14" s="534"/>
      <c r="BL14" s="534"/>
      <c r="BM14" s="534"/>
      <c r="BN14" s="534"/>
      <c r="BO14" s="534"/>
      <c r="BP14" s="534"/>
      <c r="BQ14" s="534"/>
      <c r="BR14" s="534"/>
      <c r="BS14" s="534"/>
      <c r="BT14" s="534"/>
      <c r="BU14" s="534"/>
      <c r="BV14" s="534"/>
      <c r="BW14" s="534"/>
      <c r="BX14" s="534"/>
      <c r="BY14" s="534"/>
      <c r="BZ14" s="534"/>
      <c r="CA14" s="534"/>
      <c r="CB14" s="534"/>
      <c r="CC14" s="534"/>
      <c r="CD14" s="534"/>
      <c r="CE14" s="534"/>
      <c r="CF14" s="534"/>
      <c r="CG14" s="534"/>
      <c r="CH14" s="534"/>
      <c r="CI14" s="534"/>
      <c r="CJ14" s="534"/>
      <c r="CK14" s="534"/>
      <c r="CL14" s="534"/>
      <c r="CM14" s="534"/>
      <c r="CN14" s="534"/>
      <c r="CO14" s="534"/>
      <c r="CP14" s="534"/>
      <c r="CQ14" s="534"/>
      <c r="CR14" s="534"/>
      <c r="CS14" s="534"/>
      <c r="CT14" s="534"/>
      <c r="CU14" s="534"/>
      <c r="CV14" s="534"/>
      <c r="CW14" s="534"/>
      <c r="CX14" s="534"/>
      <c r="CY14" s="534"/>
      <c r="CZ14" s="534"/>
      <c r="DA14" s="534"/>
      <c r="DB14" s="534"/>
      <c r="DC14" s="534"/>
      <c r="DD14" s="534"/>
      <c r="DE14" s="534"/>
      <c r="DF14" s="532"/>
      <c r="DG14" s="522" t="s">
        <v>4</v>
      </c>
      <c r="DH14" s="534"/>
      <c r="DI14" s="534"/>
      <c r="DJ14" s="534"/>
      <c r="DK14" s="534"/>
      <c r="DL14" s="534"/>
      <c r="DM14" s="534"/>
      <c r="DN14" s="534"/>
      <c r="DO14" s="534"/>
      <c r="DP14" s="534"/>
      <c r="DQ14" s="534"/>
      <c r="DR14" s="534"/>
      <c r="DS14" s="534"/>
      <c r="DT14" s="534"/>
      <c r="DU14" s="534"/>
      <c r="DV14" s="534"/>
      <c r="DW14" s="534"/>
      <c r="DX14" s="534"/>
      <c r="DY14" s="534"/>
      <c r="DZ14" s="534"/>
      <c r="EA14" s="534"/>
      <c r="EB14" s="534"/>
      <c r="EC14" s="534"/>
      <c r="ED14" s="534"/>
      <c r="EE14" s="534"/>
      <c r="EF14" s="534"/>
      <c r="EG14" s="534"/>
      <c r="EH14" s="534"/>
      <c r="EI14" s="534"/>
      <c r="EJ14" s="534"/>
      <c r="EK14" s="534"/>
      <c r="EL14" s="534"/>
      <c r="EM14" s="534"/>
      <c r="EN14" s="534"/>
      <c r="EO14" s="534"/>
      <c r="EP14" s="534"/>
      <c r="EQ14" s="534"/>
      <c r="ER14" s="534"/>
      <c r="ES14" s="534"/>
      <c r="ET14" s="534"/>
      <c r="EU14" s="534"/>
      <c r="EV14" s="534"/>
      <c r="EW14" s="534"/>
      <c r="EX14" s="534"/>
      <c r="EY14" s="534"/>
      <c r="EZ14" s="534"/>
      <c r="FA14" s="534"/>
      <c r="FB14" s="534"/>
      <c r="FC14" s="534"/>
      <c r="FD14" s="534"/>
      <c r="FE14" s="534"/>
      <c r="FF14" s="534"/>
      <c r="FG14" s="534"/>
      <c r="FH14" s="532"/>
      <c r="FI14" s="522" t="s">
        <v>51</v>
      </c>
      <c r="FJ14" s="534"/>
      <c r="FK14" s="534"/>
      <c r="FL14" s="534"/>
      <c r="FM14" s="534"/>
      <c r="FN14" s="534"/>
      <c r="FO14" s="534"/>
      <c r="FP14" s="534"/>
      <c r="FQ14" s="534"/>
      <c r="FR14" s="534"/>
      <c r="FS14" s="534"/>
      <c r="FT14" s="534"/>
      <c r="FU14" s="534"/>
      <c r="FV14" s="534"/>
      <c r="FW14" s="534"/>
      <c r="FX14" s="534"/>
      <c r="FY14" s="534"/>
      <c r="FZ14" s="534"/>
      <c r="GA14" s="534"/>
      <c r="GB14" s="534"/>
      <c r="GC14" s="534"/>
      <c r="GD14" s="534"/>
      <c r="GE14" s="534"/>
      <c r="GF14" s="534"/>
      <c r="GG14" s="534"/>
      <c r="GH14" s="534"/>
      <c r="GI14" s="534"/>
      <c r="GJ14" s="534"/>
      <c r="GK14" s="534"/>
      <c r="GL14" s="534"/>
      <c r="GM14" s="534"/>
      <c r="GN14" s="534"/>
      <c r="GO14" s="534"/>
      <c r="GP14" s="534"/>
      <c r="GQ14" s="534"/>
      <c r="GR14" s="534"/>
      <c r="GS14" s="534"/>
      <c r="GT14" s="534"/>
      <c r="GU14" s="534"/>
      <c r="GV14" s="534"/>
      <c r="GW14" s="534"/>
      <c r="GX14" s="534"/>
      <c r="GY14" s="534"/>
      <c r="GZ14" s="534"/>
      <c r="HA14" s="534"/>
      <c r="HB14" s="534"/>
      <c r="HC14" s="534"/>
      <c r="HD14" s="534"/>
      <c r="HE14" s="534"/>
      <c r="HF14" s="534"/>
      <c r="HG14" s="534"/>
      <c r="HH14" s="534"/>
      <c r="HI14" s="534"/>
      <c r="HJ14" s="532"/>
      <c r="HK14" s="522" t="s">
        <v>104</v>
      </c>
      <c r="HL14" s="534"/>
      <c r="HM14" s="534"/>
      <c r="HN14" s="534"/>
      <c r="HO14" s="534"/>
      <c r="HP14" s="534"/>
      <c r="HQ14" s="534"/>
      <c r="HR14" s="534"/>
      <c r="HS14" s="534"/>
      <c r="HT14" s="534"/>
      <c r="HU14" s="534"/>
      <c r="HV14" s="534"/>
      <c r="HW14" s="534"/>
      <c r="HX14" s="534"/>
      <c r="HY14" s="534"/>
      <c r="HZ14" s="534"/>
      <c r="IA14" s="534"/>
      <c r="IB14" s="534"/>
      <c r="IC14" s="534"/>
      <c r="ID14" s="534"/>
      <c r="IE14" s="534"/>
      <c r="IF14" s="534"/>
      <c r="IG14" s="534"/>
      <c r="IH14" s="534"/>
      <c r="II14" s="534"/>
      <c r="IJ14" s="534"/>
      <c r="IK14" s="534"/>
      <c r="IL14" s="534"/>
      <c r="IM14" s="534"/>
      <c r="IN14" s="534"/>
      <c r="IO14" s="534"/>
      <c r="IP14" s="534"/>
      <c r="IQ14" s="534"/>
      <c r="IR14" s="534"/>
      <c r="IS14" s="534"/>
      <c r="IT14" s="534"/>
      <c r="IU14" s="534"/>
      <c r="IV14" s="534"/>
      <c r="IW14" s="534"/>
      <c r="IX14" s="534"/>
      <c r="IY14" s="534"/>
      <c r="IZ14" s="534"/>
      <c r="JA14" s="534"/>
      <c r="JB14" s="534"/>
      <c r="JC14" s="534"/>
      <c r="JD14" s="534"/>
      <c r="JE14" s="534"/>
      <c r="JF14" s="534"/>
      <c r="JG14" s="534"/>
      <c r="JH14" s="534"/>
      <c r="JI14" s="534"/>
      <c r="JJ14" s="534"/>
      <c r="JK14" s="534"/>
      <c r="JL14" s="532"/>
      <c r="JM14" s="522" t="s">
        <v>14</v>
      </c>
      <c r="JN14" s="534"/>
      <c r="JO14" s="534"/>
      <c r="JP14" s="534"/>
      <c r="JQ14" s="534"/>
      <c r="JR14" s="534"/>
      <c r="JS14" s="534"/>
      <c r="JT14" s="534"/>
      <c r="JU14" s="534"/>
      <c r="JV14" s="534"/>
      <c r="JW14" s="534"/>
      <c r="JX14" s="534"/>
      <c r="JY14" s="534"/>
      <c r="JZ14" s="534"/>
      <c r="KA14" s="534"/>
      <c r="KB14" s="534"/>
      <c r="KC14" s="534"/>
      <c r="KD14" s="534"/>
      <c r="KE14" s="534"/>
      <c r="KF14" s="534"/>
      <c r="KG14" s="534"/>
      <c r="KH14" s="534"/>
      <c r="KI14" s="534"/>
      <c r="KJ14" s="534"/>
      <c r="KK14" s="534"/>
      <c r="KL14" s="534"/>
      <c r="KM14" s="534"/>
      <c r="KN14" s="534"/>
      <c r="KO14" s="534"/>
      <c r="KP14" s="534"/>
      <c r="KQ14" s="534"/>
      <c r="KR14" s="534"/>
      <c r="KS14" s="534"/>
      <c r="KT14" s="534"/>
      <c r="KU14" s="534"/>
      <c r="KV14" s="534"/>
      <c r="KW14" s="534"/>
      <c r="KX14" s="534"/>
      <c r="KY14" s="534"/>
      <c r="KZ14" s="534"/>
      <c r="LA14" s="534"/>
      <c r="LB14" s="534"/>
      <c r="LC14" s="534"/>
      <c r="LD14" s="534"/>
      <c r="LE14" s="534"/>
      <c r="LF14" s="534"/>
      <c r="LG14" s="534"/>
      <c r="LH14" s="534"/>
      <c r="LI14" s="534"/>
      <c r="LJ14" s="534"/>
      <c r="LK14" s="534"/>
      <c r="LL14" s="534"/>
      <c r="LM14" s="534"/>
      <c r="LN14" s="532"/>
      <c r="LO14" s="522" t="s">
        <v>182</v>
      </c>
      <c r="LP14" s="534"/>
      <c r="LQ14" s="534"/>
      <c r="LR14" s="534"/>
      <c r="LS14" s="534"/>
      <c r="LT14" s="534"/>
      <c r="LU14" s="534"/>
      <c r="LV14" s="534"/>
      <c r="LW14" s="534"/>
      <c r="LX14" s="534"/>
      <c r="LY14" s="534"/>
      <c r="LZ14" s="534"/>
      <c r="MA14" s="534"/>
      <c r="MB14" s="534"/>
      <c r="MC14" s="534"/>
      <c r="MD14" s="534"/>
      <c r="ME14" s="534"/>
      <c r="MF14" s="534"/>
      <c r="MG14" s="534"/>
      <c r="MH14" s="534"/>
      <c r="MI14" s="534"/>
      <c r="MJ14" s="534"/>
      <c r="MK14" s="534"/>
      <c r="ML14" s="534"/>
      <c r="MM14" s="534"/>
      <c r="MN14" s="534"/>
      <c r="MO14" s="534"/>
      <c r="MP14" s="534"/>
      <c r="MQ14" s="534"/>
      <c r="MR14" s="534"/>
      <c r="MS14" s="534"/>
      <c r="MT14" s="534"/>
      <c r="MU14" s="534"/>
      <c r="MV14" s="534"/>
      <c r="MW14" s="534"/>
      <c r="MX14" s="534"/>
      <c r="MY14" s="534"/>
      <c r="MZ14" s="534"/>
      <c r="NA14" s="534"/>
      <c r="NB14" s="534"/>
      <c r="NC14" s="534"/>
      <c r="ND14" s="534"/>
      <c r="NE14" s="534"/>
      <c r="NF14" s="534"/>
      <c r="NG14" s="534"/>
      <c r="NH14" s="534"/>
      <c r="NI14" s="534"/>
      <c r="NJ14" s="534"/>
      <c r="NK14" s="534"/>
      <c r="NL14" s="534"/>
      <c r="NM14" s="534"/>
      <c r="NN14" s="534"/>
      <c r="NO14" s="534"/>
      <c r="NP14" s="532"/>
      <c r="NQ14" s="522" t="s">
        <v>394</v>
      </c>
      <c r="NR14" s="523"/>
      <c r="NS14" s="523"/>
      <c r="NT14" s="523"/>
      <c r="NU14" s="523"/>
      <c r="NV14" s="523"/>
      <c r="NW14" s="523"/>
      <c r="NX14" s="523"/>
      <c r="NY14" s="523"/>
      <c r="NZ14" s="523"/>
      <c r="OA14" s="523"/>
      <c r="OB14" s="523"/>
      <c r="OC14" s="523"/>
      <c r="OD14" s="523"/>
      <c r="OE14" s="523"/>
      <c r="OF14" s="523"/>
      <c r="OG14" s="523"/>
      <c r="OH14" s="523"/>
      <c r="OI14" s="523"/>
      <c r="OJ14" s="523"/>
      <c r="OK14" s="523"/>
      <c r="OL14" s="523"/>
      <c r="OM14" s="523"/>
      <c r="ON14" s="523"/>
      <c r="OO14" s="523"/>
      <c r="OP14" s="523"/>
      <c r="OQ14" s="523"/>
      <c r="OR14" s="523"/>
      <c r="OS14" s="523"/>
      <c r="OT14" s="523"/>
      <c r="OU14" s="523"/>
      <c r="OV14" s="523"/>
      <c r="OW14" s="523"/>
      <c r="OX14" s="523"/>
      <c r="OY14" s="523"/>
      <c r="OZ14" s="523"/>
      <c r="PA14" s="523"/>
      <c r="PB14" s="523"/>
      <c r="PC14" s="523"/>
      <c r="PD14" s="523"/>
      <c r="PE14" s="523"/>
      <c r="PF14" s="523"/>
      <c r="PG14" s="523"/>
      <c r="PH14" s="523"/>
      <c r="PI14" s="523"/>
      <c r="PJ14" s="523"/>
      <c r="PK14" s="523"/>
      <c r="PL14" s="523"/>
      <c r="PM14" s="523"/>
      <c r="PN14" s="523"/>
      <c r="PO14" s="523"/>
      <c r="PP14" s="523"/>
      <c r="PQ14" s="523"/>
      <c r="PR14" s="524"/>
      <c r="PS14" s="522" t="s">
        <v>395</v>
      </c>
      <c r="PT14" s="523"/>
      <c r="PU14" s="523"/>
      <c r="PV14" s="523"/>
      <c r="PW14" s="523"/>
      <c r="PX14" s="523"/>
      <c r="PY14" s="523"/>
      <c r="PZ14" s="523"/>
      <c r="QA14" s="523"/>
      <c r="QB14" s="523"/>
      <c r="QC14" s="523"/>
      <c r="QD14" s="523"/>
      <c r="QE14" s="523"/>
      <c r="QF14" s="523"/>
      <c r="QG14" s="523"/>
      <c r="QH14" s="523"/>
      <c r="QI14" s="523"/>
      <c r="QJ14" s="523"/>
      <c r="QK14" s="523"/>
      <c r="QL14" s="523"/>
      <c r="QM14" s="523"/>
      <c r="QN14" s="523"/>
      <c r="QO14" s="523"/>
      <c r="QP14" s="523"/>
      <c r="QQ14" s="523"/>
      <c r="QR14" s="523"/>
      <c r="QS14" s="523"/>
      <c r="QT14" s="523"/>
      <c r="QU14" s="523"/>
      <c r="QV14" s="523"/>
      <c r="QW14" s="523"/>
      <c r="QX14" s="523"/>
      <c r="QY14" s="523"/>
      <c r="QZ14" s="523"/>
      <c r="RA14" s="523"/>
      <c r="RB14" s="523"/>
      <c r="RC14" s="523"/>
      <c r="RD14" s="523"/>
      <c r="RE14" s="523"/>
      <c r="RF14" s="523"/>
      <c r="RG14" s="523"/>
      <c r="RH14" s="523"/>
      <c r="RI14" s="523"/>
      <c r="RJ14" s="523"/>
      <c r="RK14" s="523"/>
      <c r="RL14" s="523"/>
      <c r="RM14" s="523"/>
      <c r="RN14" s="523"/>
      <c r="RO14" s="523"/>
      <c r="RP14" s="523"/>
      <c r="RQ14" s="523"/>
      <c r="RR14" s="523"/>
      <c r="RS14" s="523"/>
      <c r="RT14" s="524"/>
      <c r="RU14" s="525" t="s">
        <v>186</v>
      </c>
      <c r="RV14" s="525"/>
      <c r="RW14" s="525"/>
      <c r="RX14" s="525"/>
      <c r="RY14" s="525"/>
      <c r="RZ14" s="525"/>
      <c r="SA14" s="525"/>
      <c r="SB14" s="525"/>
      <c r="SC14" s="525"/>
      <c r="SD14" s="525"/>
      <c r="SE14" s="525"/>
      <c r="SF14" s="525"/>
      <c r="SG14" s="525"/>
      <c r="SH14" s="525"/>
      <c r="SI14" s="525"/>
      <c r="SJ14" s="525"/>
      <c r="SK14" s="525"/>
      <c r="SL14" s="525"/>
      <c r="SM14" s="525"/>
      <c r="SN14" s="525"/>
      <c r="SO14" s="525"/>
      <c r="SP14" s="525"/>
      <c r="SQ14" s="525"/>
      <c r="SR14" s="525"/>
      <c r="SS14" s="525"/>
      <c r="ST14" s="525"/>
      <c r="SU14" s="525"/>
      <c r="SV14" s="525"/>
      <c r="SW14" s="525"/>
      <c r="SX14" s="525"/>
      <c r="SY14" s="525"/>
      <c r="SZ14" s="525"/>
      <c r="TA14" s="525"/>
      <c r="TB14" s="525"/>
      <c r="TC14" s="525"/>
      <c r="TD14" s="525"/>
      <c r="TE14" s="525"/>
      <c r="TF14" s="525"/>
      <c r="TG14" s="525"/>
      <c r="TH14" s="525"/>
      <c r="TI14" s="525"/>
      <c r="TJ14" s="525"/>
      <c r="TK14" s="525"/>
      <c r="TL14" s="525"/>
      <c r="TM14" s="525"/>
      <c r="TN14" s="525"/>
      <c r="TO14" s="525"/>
      <c r="TP14" s="525"/>
      <c r="TQ14" s="525"/>
      <c r="TR14" s="525"/>
      <c r="TS14" s="525"/>
      <c r="TT14" s="525"/>
      <c r="TU14" s="525"/>
      <c r="TV14" s="525"/>
    </row>
    <row r="15" spans="1:542" ht="22.5" customHeight="1" x14ac:dyDescent="0.2">
      <c r="A15" s="527"/>
      <c r="B15" s="15" t="s">
        <v>174</v>
      </c>
      <c r="C15" s="530" t="s">
        <v>2</v>
      </c>
      <c r="D15" s="530"/>
      <c r="E15" s="530"/>
      <c r="F15" s="530"/>
      <c r="G15" s="530"/>
      <c r="H15" s="530"/>
      <c r="I15" s="530"/>
      <c r="J15" s="530"/>
      <c r="K15" s="530"/>
      <c r="L15" s="530"/>
      <c r="M15" s="530"/>
      <c r="N15" s="530"/>
      <c r="O15" s="530"/>
      <c r="P15" s="530"/>
      <c r="Q15" s="530"/>
      <c r="R15" s="530"/>
      <c r="S15" s="530"/>
      <c r="T15" s="530"/>
      <c r="U15" s="530" t="s">
        <v>0</v>
      </c>
      <c r="V15" s="530"/>
      <c r="W15" s="530"/>
      <c r="X15" s="530"/>
      <c r="Y15" s="530"/>
      <c r="Z15" s="530"/>
      <c r="AA15" s="530"/>
      <c r="AB15" s="530"/>
      <c r="AC15" s="530"/>
      <c r="AD15" s="530"/>
      <c r="AE15" s="530"/>
      <c r="AF15" s="530"/>
      <c r="AG15" s="530"/>
      <c r="AH15" s="530"/>
      <c r="AI15" s="530"/>
      <c r="AJ15" s="530"/>
      <c r="AK15" s="530"/>
      <c r="AL15" s="530"/>
      <c r="AM15" s="530" t="s">
        <v>1</v>
      </c>
      <c r="AN15" s="530"/>
      <c r="AO15" s="530"/>
      <c r="AP15" s="530"/>
      <c r="AQ15" s="530"/>
      <c r="AR15" s="530"/>
      <c r="AS15" s="530"/>
      <c r="AT15" s="530"/>
      <c r="AU15" s="530"/>
      <c r="AV15" s="530"/>
      <c r="AW15" s="530"/>
      <c r="AX15" s="530"/>
      <c r="AY15" s="530"/>
      <c r="AZ15" s="530"/>
      <c r="BA15" s="530"/>
      <c r="BB15" s="530"/>
      <c r="BC15" s="530"/>
      <c r="BD15" s="530"/>
      <c r="BE15" s="530" t="s">
        <v>2</v>
      </c>
      <c r="BF15" s="530"/>
      <c r="BG15" s="530"/>
      <c r="BH15" s="530"/>
      <c r="BI15" s="530"/>
      <c r="BJ15" s="530"/>
      <c r="BK15" s="530"/>
      <c r="BL15" s="530"/>
      <c r="BM15" s="530"/>
      <c r="BN15" s="530"/>
      <c r="BO15" s="530"/>
      <c r="BP15" s="530"/>
      <c r="BQ15" s="530"/>
      <c r="BR15" s="530"/>
      <c r="BS15" s="530"/>
      <c r="BT15" s="530"/>
      <c r="BU15" s="530"/>
      <c r="BV15" s="530"/>
      <c r="BW15" s="530" t="s">
        <v>0</v>
      </c>
      <c r="BX15" s="530"/>
      <c r="BY15" s="530"/>
      <c r="BZ15" s="530"/>
      <c r="CA15" s="530"/>
      <c r="CB15" s="530"/>
      <c r="CC15" s="530"/>
      <c r="CD15" s="530"/>
      <c r="CE15" s="530"/>
      <c r="CF15" s="530"/>
      <c r="CG15" s="530"/>
      <c r="CH15" s="530"/>
      <c r="CI15" s="530"/>
      <c r="CJ15" s="530"/>
      <c r="CK15" s="530"/>
      <c r="CL15" s="530"/>
      <c r="CM15" s="530"/>
      <c r="CN15" s="530"/>
      <c r="CO15" s="530" t="s">
        <v>1</v>
      </c>
      <c r="CP15" s="530"/>
      <c r="CQ15" s="530"/>
      <c r="CR15" s="530"/>
      <c r="CS15" s="530"/>
      <c r="CT15" s="530"/>
      <c r="CU15" s="530"/>
      <c r="CV15" s="530"/>
      <c r="CW15" s="530"/>
      <c r="CX15" s="530"/>
      <c r="CY15" s="530"/>
      <c r="CZ15" s="530"/>
      <c r="DA15" s="530"/>
      <c r="DB15" s="530"/>
      <c r="DC15" s="530"/>
      <c r="DD15" s="530"/>
      <c r="DE15" s="530"/>
      <c r="DF15" s="530"/>
      <c r="DG15" s="530" t="s">
        <v>2</v>
      </c>
      <c r="DH15" s="530"/>
      <c r="DI15" s="530"/>
      <c r="DJ15" s="530"/>
      <c r="DK15" s="530"/>
      <c r="DL15" s="530"/>
      <c r="DM15" s="530"/>
      <c r="DN15" s="530"/>
      <c r="DO15" s="530"/>
      <c r="DP15" s="530"/>
      <c r="DQ15" s="530"/>
      <c r="DR15" s="530"/>
      <c r="DS15" s="530"/>
      <c r="DT15" s="530"/>
      <c r="DU15" s="530"/>
      <c r="DV15" s="530"/>
      <c r="DW15" s="530"/>
      <c r="DX15" s="530"/>
      <c r="DY15" s="530" t="s">
        <v>0</v>
      </c>
      <c r="DZ15" s="530"/>
      <c r="EA15" s="530"/>
      <c r="EB15" s="530"/>
      <c r="EC15" s="530"/>
      <c r="ED15" s="530"/>
      <c r="EE15" s="530"/>
      <c r="EF15" s="530"/>
      <c r="EG15" s="530"/>
      <c r="EH15" s="530"/>
      <c r="EI15" s="530"/>
      <c r="EJ15" s="530"/>
      <c r="EK15" s="530"/>
      <c r="EL15" s="530"/>
      <c r="EM15" s="530"/>
      <c r="EN15" s="530"/>
      <c r="EO15" s="530"/>
      <c r="EP15" s="530"/>
      <c r="EQ15" s="530" t="s">
        <v>1</v>
      </c>
      <c r="ER15" s="530"/>
      <c r="ES15" s="530"/>
      <c r="ET15" s="530"/>
      <c r="EU15" s="530"/>
      <c r="EV15" s="530"/>
      <c r="EW15" s="530"/>
      <c r="EX15" s="530"/>
      <c r="EY15" s="530"/>
      <c r="EZ15" s="530"/>
      <c r="FA15" s="530"/>
      <c r="FB15" s="530"/>
      <c r="FC15" s="530"/>
      <c r="FD15" s="530"/>
      <c r="FE15" s="530"/>
      <c r="FF15" s="530"/>
      <c r="FG15" s="530"/>
      <c r="FH15" s="530"/>
      <c r="FI15" s="530" t="s">
        <v>2</v>
      </c>
      <c r="FJ15" s="530"/>
      <c r="FK15" s="530"/>
      <c r="FL15" s="530"/>
      <c r="FM15" s="530"/>
      <c r="FN15" s="530"/>
      <c r="FO15" s="530"/>
      <c r="FP15" s="530"/>
      <c r="FQ15" s="530"/>
      <c r="FR15" s="530"/>
      <c r="FS15" s="530"/>
      <c r="FT15" s="530"/>
      <c r="FU15" s="530"/>
      <c r="FV15" s="530"/>
      <c r="FW15" s="530"/>
      <c r="FX15" s="530"/>
      <c r="FY15" s="530"/>
      <c r="FZ15" s="530"/>
      <c r="GA15" s="530" t="s">
        <v>0</v>
      </c>
      <c r="GB15" s="530"/>
      <c r="GC15" s="530"/>
      <c r="GD15" s="530"/>
      <c r="GE15" s="530"/>
      <c r="GF15" s="530"/>
      <c r="GG15" s="530"/>
      <c r="GH15" s="530"/>
      <c r="GI15" s="530"/>
      <c r="GJ15" s="530"/>
      <c r="GK15" s="530"/>
      <c r="GL15" s="530"/>
      <c r="GM15" s="530"/>
      <c r="GN15" s="530"/>
      <c r="GO15" s="530"/>
      <c r="GP15" s="530"/>
      <c r="GQ15" s="530"/>
      <c r="GR15" s="530"/>
      <c r="GS15" s="530" t="s">
        <v>1</v>
      </c>
      <c r="GT15" s="530"/>
      <c r="GU15" s="530"/>
      <c r="GV15" s="530"/>
      <c r="GW15" s="530"/>
      <c r="GX15" s="530"/>
      <c r="GY15" s="530"/>
      <c r="GZ15" s="530"/>
      <c r="HA15" s="530"/>
      <c r="HB15" s="530"/>
      <c r="HC15" s="530"/>
      <c r="HD15" s="530"/>
      <c r="HE15" s="530"/>
      <c r="HF15" s="530"/>
      <c r="HG15" s="530"/>
      <c r="HH15" s="530"/>
      <c r="HI15" s="530"/>
      <c r="HJ15" s="530"/>
      <c r="HK15" s="530" t="s">
        <v>2</v>
      </c>
      <c r="HL15" s="530"/>
      <c r="HM15" s="530"/>
      <c r="HN15" s="530"/>
      <c r="HO15" s="530"/>
      <c r="HP15" s="530"/>
      <c r="HQ15" s="530"/>
      <c r="HR15" s="530"/>
      <c r="HS15" s="530"/>
      <c r="HT15" s="530"/>
      <c r="HU15" s="530"/>
      <c r="HV15" s="530"/>
      <c r="HW15" s="530"/>
      <c r="HX15" s="530"/>
      <c r="HY15" s="530"/>
      <c r="HZ15" s="530"/>
      <c r="IA15" s="530"/>
      <c r="IB15" s="530"/>
      <c r="IC15" s="530" t="s">
        <v>0</v>
      </c>
      <c r="ID15" s="530"/>
      <c r="IE15" s="530"/>
      <c r="IF15" s="530"/>
      <c r="IG15" s="530"/>
      <c r="IH15" s="530"/>
      <c r="II15" s="530"/>
      <c r="IJ15" s="530"/>
      <c r="IK15" s="530"/>
      <c r="IL15" s="530"/>
      <c r="IM15" s="530"/>
      <c r="IN15" s="530"/>
      <c r="IO15" s="530"/>
      <c r="IP15" s="530"/>
      <c r="IQ15" s="530"/>
      <c r="IR15" s="530"/>
      <c r="IS15" s="530"/>
      <c r="IT15" s="530"/>
      <c r="IU15" s="530" t="s">
        <v>1</v>
      </c>
      <c r="IV15" s="530"/>
      <c r="IW15" s="530"/>
      <c r="IX15" s="530"/>
      <c r="IY15" s="530"/>
      <c r="IZ15" s="530"/>
      <c r="JA15" s="530"/>
      <c r="JB15" s="530"/>
      <c r="JC15" s="530"/>
      <c r="JD15" s="530"/>
      <c r="JE15" s="530"/>
      <c r="JF15" s="530"/>
      <c r="JG15" s="530"/>
      <c r="JH15" s="530"/>
      <c r="JI15" s="530"/>
      <c r="JJ15" s="530"/>
      <c r="JK15" s="530"/>
      <c r="JL15" s="530"/>
      <c r="JM15" s="530" t="s">
        <v>2</v>
      </c>
      <c r="JN15" s="530"/>
      <c r="JO15" s="530"/>
      <c r="JP15" s="530"/>
      <c r="JQ15" s="530"/>
      <c r="JR15" s="530"/>
      <c r="JS15" s="530"/>
      <c r="JT15" s="530"/>
      <c r="JU15" s="530"/>
      <c r="JV15" s="530"/>
      <c r="JW15" s="530"/>
      <c r="JX15" s="530"/>
      <c r="JY15" s="530"/>
      <c r="JZ15" s="530"/>
      <c r="KA15" s="530"/>
      <c r="KB15" s="530"/>
      <c r="KC15" s="530"/>
      <c r="KD15" s="530"/>
      <c r="KE15" s="530" t="s">
        <v>0</v>
      </c>
      <c r="KF15" s="530"/>
      <c r="KG15" s="530"/>
      <c r="KH15" s="530"/>
      <c r="KI15" s="530"/>
      <c r="KJ15" s="530"/>
      <c r="KK15" s="530"/>
      <c r="KL15" s="530"/>
      <c r="KM15" s="530"/>
      <c r="KN15" s="530"/>
      <c r="KO15" s="530"/>
      <c r="KP15" s="530"/>
      <c r="KQ15" s="530"/>
      <c r="KR15" s="530"/>
      <c r="KS15" s="530"/>
      <c r="KT15" s="530"/>
      <c r="KU15" s="530"/>
      <c r="KV15" s="530"/>
      <c r="KW15" s="530" t="s">
        <v>1</v>
      </c>
      <c r="KX15" s="530"/>
      <c r="KY15" s="530"/>
      <c r="KZ15" s="530"/>
      <c r="LA15" s="530"/>
      <c r="LB15" s="530"/>
      <c r="LC15" s="530"/>
      <c r="LD15" s="530"/>
      <c r="LE15" s="530"/>
      <c r="LF15" s="530"/>
      <c r="LG15" s="530"/>
      <c r="LH15" s="530"/>
      <c r="LI15" s="530"/>
      <c r="LJ15" s="530"/>
      <c r="LK15" s="530"/>
      <c r="LL15" s="530"/>
      <c r="LM15" s="530"/>
      <c r="LN15" s="530"/>
      <c r="LO15" s="530" t="s">
        <v>2</v>
      </c>
      <c r="LP15" s="530"/>
      <c r="LQ15" s="530"/>
      <c r="LR15" s="530"/>
      <c r="LS15" s="530"/>
      <c r="LT15" s="530"/>
      <c r="LU15" s="530"/>
      <c r="LV15" s="530"/>
      <c r="LW15" s="530"/>
      <c r="LX15" s="530"/>
      <c r="LY15" s="530"/>
      <c r="LZ15" s="530"/>
      <c r="MA15" s="530"/>
      <c r="MB15" s="530"/>
      <c r="MC15" s="530"/>
      <c r="MD15" s="530"/>
      <c r="ME15" s="530"/>
      <c r="MF15" s="530"/>
      <c r="MG15" s="530" t="s">
        <v>0</v>
      </c>
      <c r="MH15" s="530"/>
      <c r="MI15" s="530"/>
      <c r="MJ15" s="530"/>
      <c r="MK15" s="530"/>
      <c r="ML15" s="530"/>
      <c r="MM15" s="530"/>
      <c r="MN15" s="530"/>
      <c r="MO15" s="530"/>
      <c r="MP15" s="530"/>
      <c r="MQ15" s="530"/>
      <c r="MR15" s="530"/>
      <c r="MS15" s="530"/>
      <c r="MT15" s="530"/>
      <c r="MU15" s="530"/>
      <c r="MV15" s="530"/>
      <c r="MW15" s="530"/>
      <c r="MX15" s="530"/>
      <c r="MY15" s="531" t="s">
        <v>1</v>
      </c>
      <c r="MZ15" s="531"/>
      <c r="NA15" s="531"/>
      <c r="NB15" s="531"/>
      <c r="NC15" s="531"/>
      <c r="ND15" s="531"/>
      <c r="NE15" s="531"/>
      <c r="NF15" s="531"/>
      <c r="NG15" s="531"/>
      <c r="NH15" s="531"/>
      <c r="NI15" s="531"/>
      <c r="NJ15" s="531"/>
      <c r="NK15" s="531"/>
      <c r="NL15" s="531"/>
      <c r="NM15" s="531"/>
      <c r="NN15" s="531"/>
      <c r="NO15" s="531"/>
      <c r="NP15" s="531"/>
      <c r="NQ15" s="530" t="s">
        <v>2</v>
      </c>
      <c r="NR15" s="530"/>
      <c r="NS15" s="530"/>
      <c r="NT15" s="530"/>
      <c r="NU15" s="530"/>
      <c r="NV15" s="530"/>
      <c r="NW15" s="530"/>
      <c r="NX15" s="530"/>
      <c r="NY15" s="530"/>
      <c r="NZ15" s="530"/>
      <c r="OA15" s="530"/>
      <c r="OB15" s="530"/>
      <c r="OC15" s="530"/>
      <c r="OD15" s="530"/>
      <c r="OE15" s="530"/>
      <c r="OF15" s="530"/>
      <c r="OG15" s="530"/>
      <c r="OH15" s="530"/>
      <c r="OI15" s="530" t="s">
        <v>0</v>
      </c>
      <c r="OJ15" s="530"/>
      <c r="OK15" s="530"/>
      <c r="OL15" s="530"/>
      <c r="OM15" s="530"/>
      <c r="ON15" s="530"/>
      <c r="OO15" s="530"/>
      <c r="OP15" s="530"/>
      <c r="OQ15" s="530"/>
      <c r="OR15" s="530"/>
      <c r="OS15" s="530"/>
      <c r="OT15" s="530"/>
      <c r="OU15" s="530"/>
      <c r="OV15" s="530"/>
      <c r="OW15" s="530"/>
      <c r="OX15" s="530"/>
      <c r="OY15" s="530"/>
      <c r="OZ15" s="530"/>
      <c r="PA15" s="531" t="s">
        <v>1</v>
      </c>
      <c r="PB15" s="531"/>
      <c r="PC15" s="531"/>
      <c r="PD15" s="531"/>
      <c r="PE15" s="531"/>
      <c r="PF15" s="531"/>
      <c r="PG15" s="531"/>
      <c r="PH15" s="531"/>
      <c r="PI15" s="531"/>
      <c r="PJ15" s="531"/>
      <c r="PK15" s="531"/>
      <c r="PL15" s="531"/>
      <c r="PM15" s="531"/>
      <c r="PN15" s="531"/>
      <c r="PO15" s="531"/>
      <c r="PP15" s="531"/>
      <c r="PQ15" s="531"/>
      <c r="PR15" s="531"/>
      <c r="PS15" s="530" t="s">
        <v>2</v>
      </c>
      <c r="PT15" s="530"/>
      <c r="PU15" s="530"/>
      <c r="PV15" s="530"/>
      <c r="PW15" s="530"/>
      <c r="PX15" s="530"/>
      <c r="PY15" s="530"/>
      <c r="PZ15" s="530"/>
      <c r="QA15" s="530"/>
      <c r="QB15" s="530"/>
      <c r="QC15" s="530"/>
      <c r="QD15" s="530"/>
      <c r="QE15" s="530"/>
      <c r="QF15" s="530"/>
      <c r="QG15" s="530"/>
      <c r="QH15" s="530"/>
      <c r="QI15" s="530"/>
      <c r="QJ15" s="530"/>
      <c r="QK15" s="530" t="s">
        <v>0</v>
      </c>
      <c r="QL15" s="530"/>
      <c r="QM15" s="530"/>
      <c r="QN15" s="530"/>
      <c r="QO15" s="530"/>
      <c r="QP15" s="530"/>
      <c r="QQ15" s="530"/>
      <c r="QR15" s="530"/>
      <c r="QS15" s="530"/>
      <c r="QT15" s="530"/>
      <c r="QU15" s="530"/>
      <c r="QV15" s="530"/>
      <c r="QW15" s="530"/>
      <c r="QX15" s="530"/>
      <c r="QY15" s="530"/>
      <c r="QZ15" s="530"/>
      <c r="RA15" s="530"/>
      <c r="RB15" s="530"/>
      <c r="RC15" s="531" t="s">
        <v>1</v>
      </c>
      <c r="RD15" s="531"/>
      <c r="RE15" s="531"/>
      <c r="RF15" s="531"/>
      <c r="RG15" s="531"/>
      <c r="RH15" s="531"/>
      <c r="RI15" s="531"/>
      <c r="RJ15" s="531"/>
      <c r="RK15" s="531"/>
      <c r="RL15" s="531"/>
      <c r="RM15" s="531"/>
      <c r="RN15" s="531"/>
      <c r="RO15" s="531"/>
      <c r="RP15" s="531"/>
      <c r="RQ15" s="531"/>
      <c r="RR15" s="531"/>
      <c r="RS15" s="531"/>
      <c r="RT15" s="531"/>
      <c r="RU15" s="535" t="s">
        <v>2</v>
      </c>
      <c r="RV15" s="535"/>
      <c r="RW15" s="535"/>
      <c r="RX15" s="535"/>
      <c r="RY15" s="535"/>
      <c r="RZ15" s="535"/>
      <c r="SA15" s="535"/>
      <c r="SB15" s="535"/>
      <c r="SC15" s="535"/>
      <c r="SD15" s="535"/>
      <c r="SE15" s="535"/>
      <c r="SF15" s="535"/>
      <c r="SG15" s="535"/>
      <c r="SH15" s="535"/>
      <c r="SI15" s="535"/>
      <c r="SJ15" s="535"/>
      <c r="SK15" s="535"/>
      <c r="SL15" s="535"/>
      <c r="SM15" s="535" t="s">
        <v>0</v>
      </c>
      <c r="SN15" s="535"/>
      <c r="SO15" s="535"/>
      <c r="SP15" s="535"/>
      <c r="SQ15" s="535"/>
      <c r="SR15" s="535"/>
      <c r="SS15" s="535"/>
      <c r="ST15" s="535"/>
      <c r="SU15" s="535"/>
      <c r="SV15" s="535"/>
      <c r="SW15" s="535"/>
      <c r="SX15" s="535"/>
      <c r="SY15" s="535"/>
      <c r="SZ15" s="535"/>
      <c r="TA15" s="535"/>
      <c r="TB15" s="535"/>
      <c r="TC15" s="535"/>
      <c r="TD15" s="535"/>
      <c r="TE15" s="536" t="s">
        <v>1</v>
      </c>
      <c r="TF15" s="536"/>
      <c r="TG15" s="536"/>
      <c r="TH15" s="536"/>
      <c r="TI15" s="536"/>
      <c r="TJ15" s="536"/>
      <c r="TK15" s="536"/>
      <c r="TL15" s="536"/>
      <c r="TM15" s="536"/>
      <c r="TN15" s="536"/>
      <c r="TO15" s="536"/>
      <c r="TP15" s="536"/>
      <c r="TQ15" s="536"/>
      <c r="TR15" s="536"/>
      <c r="TS15" s="536"/>
      <c r="TT15" s="536"/>
      <c r="TU15" s="536"/>
      <c r="TV15" s="536"/>
    </row>
    <row r="16" spans="1:542" ht="14.25" customHeight="1" x14ac:dyDescent="0.2">
      <c r="A16" s="527"/>
      <c r="B16" s="15" t="s">
        <v>157</v>
      </c>
      <c r="C16" s="530" t="s">
        <v>2</v>
      </c>
      <c r="D16" s="530"/>
      <c r="E16" s="530"/>
      <c r="F16" s="530"/>
      <c r="G16" s="530"/>
      <c r="H16" s="530"/>
      <c r="I16" s="535" t="s">
        <v>11</v>
      </c>
      <c r="J16" s="530"/>
      <c r="K16" s="530"/>
      <c r="L16" s="530"/>
      <c r="M16" s="530"/>
      <c r="N16" s="530"/>
      <c r="O16" s="535" t="s">
        <v>12</v>
      </c>
      <c r="P16" s="530"/>
      <c r="Q16" s="530"/>
      <c r="R16" s="530"/>
      <c r="S16" s="530"/>
      <c r="T16" s="530"/>
      <c r="U16" s="530" t="s">
        <v>2</v>
      </c>
      <c r="V16" s="530"/>
      <c r="W16" s="530"/>
      <c r="X16" s="530"/>
      <c r="Y16" s="530"/>
      <c r="Z16" s="530"/>
      <c r="AA16" s="535" t="s">
        <v>11</v>
      </c>
      <c r="AB16" s="530"/>
      <c r="AC16" s="530"/>
      <c r="AD16" s="530"/>
      <c r="AE16" s="530"/>
      <c r="AF16" s="530"/>
      <c r="AG16" s="535" t="s">
        <v>12</v>
      </c>
      <c r="AH16" s="530"/>
      <c r="AI16" s="530"/>
      <c r="AJ16" s="530"/>
      <c r="AK16" s="530"/>
      <c r="AL16" s="530"/>
      <c r="AM16" s="530" t="s">
        <v>2</v>
      </c>
      <c r="AN16" s="530"/>
      <c r="AO16" s="530"/>
      <c r="AP16" s="530"/>
      <c r="AQ16" s="530"/>
      <c r="AR16" s="530"/>
      <c r="AS16" s="535" t="s">
        <v>11</v>
      </c>
      <c r="AT16" s="530"/>
      <c r="AU16" s="530"/>
      <c r="AV16" s="530"/>
      <c r="AW16" s="530"/>
      <c r="AX16" s="530"/>
      <c r="AY16" s="535" t="s">
        <v>12</v>
      </c>
      <c r="AZ16" s="530"/>
      <c r="BA16" s="530"/>
      <c r="BB16" s="530"/>
      <c r="BC16" s="530"/>
      <c r="BD16" s="530"/>
      <c r="BE16" s="530" t="s">
        <v>2</v>
      </c>
      <c r="BF16" s="530"/>
      <c r="BG16" s="530"/>
      <c r="BH16" s="530"/>
      <c r="BI16" s="530"/>
      <c r="BJ16" s="530"/>
      <c r="BK16" s="535" t="s">
        <v>11</v>
      </c>
      <c r="BL16" s="530"/>
      <c r="BM16" s="530"/>
      <c r="BN16" s="530"/>
      <c r="BO16" s="530"/>
      <c r="BP16" s="530"/>
      <c r="BQ16" s="535" t="s">
        <v>12</v>
      </c>
      <c r="BR16" s="530"/>
      <c r="BS16" s="530"/>
      <c r="BT16" s="530"/>
      <c r="BU16" s="530"/>
      <c r="BV16" s="530"/>
      <c r="BW16" s="530" t="s">
        <v>2</v>
      </c>
      <c r="BX16" s="530"/>
      <c r="BY16" s="530"/>
      <c r="BZ16" s="530"/>
      <c r="CA16" s="530"/>
      <c r="CB16" s="530"/>
      <c r="CC16" s="535" t="s">
        <v>11</v>
      </c>
      <c r="CD16" s="530"/>
      <c r="CE16" s="530"/>
      <c r="CF16" s="530"/>
      <c r="CG16" s="530"/>
      <c r="CH16" s="530"/>
      <c r="CI16" s="535" t="s">
        <v>12</v>
      </c>
      <c r="CJ16" s="530"/>
      <c r="CK16" s="530"/>
      <c r="CL16" s="530"/>
      <c r="CM16" s="530"/>
      <c r="CN16" s="530"/>
      <c r="CO16" s="530" t="s">
        <v>2</v>
      </c>
      <c r="CP16" s="530"/>
      <c r="CQ16" s="530"/>
      <c r="CR16" s="530"/>
      <c r="CS16" s="530"/>
      <c r="CT16" s="530"/>
      <c r="CU16" s="535" t="s">
        <v>11</v>
      </c>
      <c r="CV16" s="530"/>
      <c r="CW16" s="530"/>
      <c r="CX16" s="530"/>
      <c r="CY16" s="530"/>
      <c r="CZ16" s="530"/>
      <c r="DA16" s="535" t="s">
        <v>12</v>
      </c>
      <c r="DB16" s="530"/>
      <c r="DC16" s="530"/>
      <c r="DD16" s="530"/>
      <c r="DE16" s="530"/>
      <c r="DF16" s="530"/>
      <c r="DG16" s="530" t="s">
        <v>2</v>
      </c>
      <c r="DH16" s="530"/>
      <c r="DI16" s="530"/>
      <c r="DJ16" s="530"/>
      <c r="DK16" s="530"/>
      <c r="DL16" s="530"/>
      <c r="DM16" s="535" t="s">
        <v>11</v>
      </c>
      <c r="DN16" s="530"/>
      <c r="DO16" s="530"/>
      <c r="DP16" s="530"/>
      <c r="DQ16" s="530"/>
      <c r="DR16" s="530"/>
      <c r="DS16" s="535" t="s">
        <v>12</v>
      </c>
      <c r="DT16" s="530"/>
      <c r="DU16" s="530"/>
      <c r="DV16" s="530"/>
      <c r="DW16" s="530"/>
      <c r="DX16" s="530"/>
      <c r="DY16" s="530" t="s">
        <v>2</v>
      </c>
      <c r="DZ16" s="530"/>
      <c r="EA16" s="530"/>
      <c r="EB16" s="530"/>
      <c r="EC16" s="530"/>
      <c r="ED16" s="530"/>
      <c r="EE16" s="535" t="s">
        <v>11</v>
      </c>
      <c r="EF16" s="530"/>
      <c r="EG16" s="530"/>
      <c r="EH16" s="530"/>
      <c r="EI16" s="530"/>
      <c r="EJ16" s="530"/>
      <c r="EK16" s="535" t="s">
        <v>12</v>
      </c>
      <c r="EL16" s="530"/>
      <c r="EM16" s="530"/>
      <c r="EN16" s="530"/>
      <c r="EO16" s="530"/>
      <c r="EP16" s="530"/>
      <c r="EQ16" s="530" t="s">
        <v>2</v>
      </c>
      <c r="ER16" s="530"/>
      <c r="ES16" s="530"/>
      <c r="ET16" s="530"/>
      <c r="EU16" s="530"/>
      <c r="EV16" s="530"/>
      <c r="EW16" s="535" t="s">
        <v>11</v>
      </c>
      <c r="EX16" s="530"/>
      <c r="EY16" s="530"/>
      <c r="EZ16" s="530"/>
      <c r="FA16" s="530"/>
      <c r="FB16" s="530"/>
      <c r="FC16" s="535" t="s">
        <v>12</v>
      </c>
      <c r="FD16" s="530"/>
      <c r="FE16" s="530"/>
      <c r="FF16" s="530"/>
      <c r="FG16" s="530"/>
      <c r="FH16" s="530"/>
      <c r="FI16" s="530" t="s">
        <v>2</v>
      </c>
      <c r="FJ16" s="530"/>
      <c r="FK16" s="530"/>
      <c r="FL16" s="530"/>
      <c r="FM16" s="530"/>
      <c r="FN16" s="530"/>
      <c r="FO16" s="535" t="s">
        <v>11</v>
      </c>
      <c r="FP16" s="530"/>
      <c r="FQ16" s="530"/>
      <c r="FR16" s="530"/>
      <c r="FS16" s="530"/>
      <c r="FT16" s="530"/>
      <c r="FU16" s="535" t="s">
        <v>12</v>
      </c>
      <c r="FV16" s="530"/>
      <c r="FW16" s="530"/>
      <c r="FX16" s="530"/>
      <c r="FY16" s="530"/>
      <c r="FZ16" s="530"/>
      <c r="GA16" s="530" t="s">
        <v>2</v>
      </c>
      <c r="GB16" s="530"/>
      <c r="GC16" s="530"/>
      <c r="GD16" s="530"/>
      <c r="GE16" s="530"/>
      <c r="GF16" s="530"/>
      <c r="GG16" s="535" t="s">
        <v>11</v>
      </c>
      <c r="GH16" s="530"/>
      <c r="GI16" s="530"/>
      <c r="GJ16" s="530"/>
      <c r="GK16" s="530"/>
      <c r="GL16" s="530"/>
      <c r="GM16" s="535" t="s">
        <v>12</v>
      </c>
      <c r="GN16" s="530"/>
      <c r="GO16" s="530"/>
      <c r="GP16" s="530"/>
      <c r="GQ16" s="530"/>
      <c r="GR16" s="530"/>
      <c r="GS16" s="530" t="s">
        <v>2</v>
      </c>
      <c r="GT16" s="530"/>
      <c r="GU16" s="530"/>
      <c r="GV16" s="530"/>
      <c r="GW16" s="530"/>
      <c r="GX16" s="530"/>
      <c r="GY16" s="535" t="s">
        <v>11</v>
      </c>
      <c r="GZ16" s="530"/>
      <c r="HA16" s="530"/>
      <c r="HB16" s="530"/>
      <c r="HC16" s="530"/>
      <c r="HD16" s="530"/>
      <c r="HE16" s="535" t="s">
        <v>12</v>
      </c>
      <c r="HF16" s="530"/>
      <c r="HG16" s="530"/>
      <c r="HH16" s="530"/>
      <c r="HI16" s="530"/>
      <c r="HJ16" s="530"/>
      <c r="HK16" s="530" t="s">
        <v>2</v>
      </c>
      <c r="HL16" s="530"/>
      <c r="HM16" s="530"/>
      <c r="HN16" s="530"/>
      <c r="HO16" s="530"/>
      <c r="HP16" s="530"/>
      <c r="HQ16" s="535" t="s">
        <v>11</v>
      </c>
      <c r="HR16" s="530"/>
      <c r="HS16" s="530"/>
      <c r="HT16" s="530"/>
      <c r="HU16" s="530"/>
      <c r="HV16" s="530"/>
      <c r="HW16" s="535" t="s">
        <v>12</v>
      </c>
      <c r="HX16" s="530"/>
      <c r="HY16" s="530"/>
      <c r="HZ16" s="530"/>
      <c r="IA16" s="530"/>
      <c r="IB16" s="530"/>
      <c r="IC16" s="530" t="s">
        <v>2</v>
      </c>
      <c r="ID16" s="530"/>
      <c r="IE16" s="530"/>
      <c r="IF16" s="530"/>
      <c r="IG16" s="530"/>
      <c r="IH16" s="530"/>
      <c r="II16" s="535" t="s">
        <v>11</v>
      </c>
      <c r="IJ16" s="530"/>
      <c r="IK16" s="530"/>
      <c r="IL16" s="530"/>
      <c r="IM16" s="530"/>
      <c r="IN16" s="530"/>
      <c r="IO16" s="535" t="s">
        <v>12</v>
      </c>
      <c r="IP16" s="530"/>
      <c r="IQ16" s="530"/>
      <c r="IR16" s="530"/>
      <c r="IS16" s="530"/>
      <c r="IT16" s="530"/>
      <c r="IU16" s="530" t="s">
        <v>2</v>
      </c>
      <c r="IV16" s="530"/>
      <c r="IW16" s="530"/>
      <c r="IX16" s="530"/>
      <c r="IY16" s="530"/>
      <c r="IZ16" s="530"/>
      <c r="JA16" s="535" t="s">
        <v>11</v>
      </c>
      <c r="JB16" s="530"/>
      <c r="JC16" s="530"/>
      <c r="JD16" s="530"/>
      <c r="JE16" s="530"/>
      <c r="JF16" s="530"/>
      <c r="JG16" s="535" t="s">
        <v>12</v>
      </c>
      <c r="JH16" s="530"/>
      <c r="JI16" s="530"/>
      <c r="JJ16" s="530"/>
      <c r="JK16" s="530"/>
      <c r="JL16" s="530"/>
      <c r="JM16" s="530" t="s">
        <v>2</v>
      </c>
      <c r="JN16" s="530"/>
      <c r="JO16" s="530"/>
      <c r="JP16" s="530"/>
      <c r="JQ16" s="530"/>
      <c r="JR16" s="530"/>
      <c r="JS16" s="535" t="s">
        <v>11</v>
      </c>
      <c r="JT16" s="530"/>
      <c r="JU16" s="530"/>
      <c r="JV16" s="530"/>
      <c r="JW16" s="530"/>
      <c r="JX16" s="530"/>
      <c r="JY16" s="535" t="s">
        <v>12</v>
      </c>
      <c r="JZ16" s="530"/>
      <c r="KA16" s="530"/>
      <c r="KB16" s="530"/>
      <c r="KC16" s="530"/>
      <c r="KD16" s="530"/>
      <c r="KE16" s="530" t="s">
        <v>2</v>
      </c>
      <c r="KF16" s="530"/>
      <c r="KG16" s="530"/>
      <c r="KH16" s="530"/>
      <c r="KI16" s="530"/>
      <c r="KJ16" s="530"/>
      <c r="KK16" s="535" t="s">
        <v>11</v>
      </c>
      <c r="KL16" s="530"/>
      <c r="KM16" s="530"/>
      <c r="KN16" s="530"/>
      <c r="KO16" s="530"/>
      <c r="KP16" s="530"/>
      <c r="KQ16" s="535" t="s">
        <v>12</v>
      </c>
      <c r="KR16" s="530"/>
      <c r="KS16" s="530"/>
      <c r="KT16" s="530"/>
      <c r="KU16" s="530"/>
      <c r="KV16" s="530"/>
      <c r="KW16" s="530" t="s">
        <v>2</v>
      </c>
      <c r="KX16" s="530"/>
      <c r="KY16" s="530"/>
      <c r="KZ16" s="530"/>
      <c r="LA16" s="530"/>
      <c r="LB16" s="530"/>
      <c r="LC16" s="535" t="s">
        <v>11</v>
      </c>
      <c r="LD16" s="530"/>
      <c r="LE16" s="530"/>
      <c r="LF16" s="530"/>
      <c r="LG16" s="530"/>
      <c r="LH16" s="530"/>
      <c r="LI16" s="535" t="s">
        <v>12</v>
      </c>
      <c r="LJ16" s="530"/>
      <c r="LK16" s="530"/>
      <c r="LL16" s="530"/>
      <c r="LM16" s="530"/>
      <c r="LN16" s="530"/>
      <c r="LO16" s="530" t="s">
        <v>2</v>
      </c>
      <c r="LP16" s="530"/>
      <c r="LQ16" s="530"/>
      <c r="LR16" s="530"/>
      <c r="LS16" s="530"/>
      <c r="LT16" s="530"/>
      <c r="LU16" s="535" t="s">
        <v>11</v>
      </c>
      <c r="LV16" s="530"/>
      <c r="LW16" s="530"/>
      <c r="LX16" s="530"/>
      <c r="LY16" s="530"/>
      <c r="LZ16" s="530"/>
      <c r="MA16" s="535" t="s">
        <v>12</v>
      </c>
      <c r="MB16" s="530"/>
      <c r="MC16" s="530"/>
      <c r="MD16" s="530"/>
      <c r="ME16" s="530"/>
      <c r="MF16" s="530"/>
      <c r="MG16" s="530" t="s">
        <v>2</v>
      </c>
      <c r="MH16" s="530"/>
      <c r="MI16" s="530"/>
      <c r="MJ16" s="530"/>
      <c r="MK16" s="530"/>
      <c r="ML16" s="530"/>
      <c r="MM16" s="535" t="s">
        <v>11</v>
      </c>
      <c r="MN16" s="530"/>
      <c r="MO16" s="530"/>
      <c r="MP16" s="530"/>
      <c r="MQ16" s="530"/>
      <c r="MR16" s="530"/>
      <c r="MS16" s="535" t="s">
        <v>12</v>
      </c>
      <c r="MT16" s="530"/>
      <c r="MU16" s="530"/>
      <c r="MV16" s="530"/>
      <c r="MW16" s="530"/>
      <c r="MX16" s="530"/>
      <c r="MY16" s="530" t="s">
        <v>2</v>
      </c>
      <c r="MZ16" s="530"/>
      <c r="NA16" s="530"/>
      <c r="NB16" s="530"/>
      <c r="NC16" s="530"/>
      <c r="ND16" s="530"/>
      <c r="NE16" s="535" t="s">
        <v>11</v>
      </c>
      <c r="NF16" s="530"/>
      <c r="NG16" s="530"/>
      <c r="NH16" s="530"/>
      <c r="NI16" s="530"/>
      <c r="NJ16" s="530"/>
      <c r="NK16" s="535" t="s">
        <v>12</v>
      </c>
      <c r="NL16" s="530"/>
      <c r="NM16" s="530"/>
      <c r="NN16" s="530"/>
      <c r="NO16" s="530"/>
      <c r="NP16" s="530"/>
      <c r="NQ16" s="530" t="s">
        <v>2</v>
      </c>
      <c r="NR16" s="530"/>
      <c r="NS16" s="530"/>
      <c r="NT16" s="530"/>
      <c r="NU16" s="530"/>
      <c r="NV16" s="530"/>
      <c r="NW16" s="535" t="s">
        <v>11</v>
      </c>
      <c r="NX16" s="530"/>
      <c r="NY16" s="530"/>
      <c r="NZ16" s="530"/>
      <c r="OA16" s="530"/>
      <c r="OB16" s="530"/>
      <c r="OC16" s="535" t="s">
        <v>12</v>
      </c>
      <c r="OD16" s="530"/>
      <c r="OE16" s="530"/>
      <c r="OF16" s="530"/>
      <c r="OG16" s="530"/>
      <c r="OH16" s="530"/>
      <c r="OI16" s="530" t="s">
        <v>2</v>
      </c>
      <c r="OJ16" s="530"/>
      <c r="OK16" s="530"/>
      <c r="OL16" s="530"/>
      <c r="OM16" s="530"/>
      <c r="ON16" s="530"/>
      <c r="OO16" s="535" t="s">
        <v>11</v>
      </c>
      <c r="OP16" s="530"/>
      <c r="OQ16" s="530"/>
      <c r="OR16" s="530"/>
      <c r="OS16" s="530"/>
      <c r="OT16" s="530"/>
      <c r="OU16" s="535" t="s">
        <v>12</v>
      </c>
      <c r="OV16" s="530"/>
      <c r="OW16" s="530"/>
      <c r="OX16" s="530"/>
      <c r="OY16" s="530"/>
      <c r="OZ16" s="530"/>
      <c r="PA16" s="530" t="s">
        <v>2</v>
      </c>
      <c r="PB16" s="530"/>
      <c r="PC16" s="530"/>
      <c r="PD16" s="530"/>
      <c r="PE16" s="530"/>
      <c r="PF16" s="530"/>
      <c r="PG16" s="535" t="s">
        <v>11</v>
      </c>
      <c r="PH16" s="530"/>
      <c r="PI16" s="530"/>
      <c r="PJ16" s="530"/>
      <c r="PK16" s="530"/>
      <c r="PL16" s="530"/>
      <c r="PM16" s="535" t="s">
        <v>12</v>
      </c>
      <c r="PN16" s="530"/>
      <c r="PO16" s="530"/>
      <c r="PP16" s="530"/>
      <c r="PQ16" s="530"/>
      <c r="PR16" s="530"/>
      <c r="PS16" s="530" t="s">
        <v>2</v>
      </c>
      <c r="PT16" s="530"/>
      <c r="PU16" s="530"/>
      <c r="PV16" s="530"/>
      <c r="PW16" s="530"/>
      <c r="PX16" s="530"/>
      <c r="PY16" s="535" t="s">
        <v>11</v>
      </c>
      <c r="PZ16" s="530"/>
      <c r="QA16" s="530"/>
      <c r="QB16" s="530"/>
      <c r="QC16" s="530"/>
      <c r="QD16" s="530"/>
      <c r="QE16" s="535" t="s">
        <v>12</v>
      </c>
      <c r="QF16" s="530"/>
      <c r="QG16" s="530"/>
      <c r="QH16" s="530"/>
      <c r="QI16" s="530"/>
      <c r="QJ16" s="530"/>
      <c r="QK16" s="530" t="s">
        <v>2</v>
      </c>
      <c r="QL16" s="530"/>
      <c r="QM16" s="530"/>
      <c r="QN16" s="530"/>
      <c r="QO16" s="530"/>
      <c r="QP16" s="530"/>
      <c r="QQ16" s="535" t="s">
        <v>11</v>
      </c>
      <c r="QR16" s="530"/>
      <c r="QS16" s="530"/>
      <c r="QT16" s="530"/>
      <c r="QU16" s="530"/>
      <c r="QV16" s="530"/>
      <c r="QW16" s="535" t="s">
        <v>12</v>
      </c>
      <c r="QX16" s="530"/>
      <c r="QY16" s="530"/>
      <c r="QZ16" s="530"/>
      <c r="RA16" s="530"/>
      <c r="RB16" s="530"/>
      <c r="RC16" s="530" t="s">
        <v>2</v>
      </c>
      <c r="RD16" s="530"/>
      <c r="RE16" s="530"/>
      <c r="RF16" s="530"/>
      <c r="RG16" s="530"/>
      <c r="RH16" s="530"/>
      <c r="RI16" s="535" t="s">
        <v>11</v>
      </c>
      <c r="RJ16" s="530"/>
      <c r="RK16" s="530"/>
      <c r="RL16" s="530"/>
      <c r="RM16" s="530"/>
      <c r="RN16" s="530"/>
      <c r="RO16" s="535" t="s">
        <v>12</v>
      </c>
      <c r="RP16" s="530"/>
      <c r="RQ16" s="530"/>
      <c r="RR16" s="530"/>
      <c r="RS16" s="530"/>
      <c r="RT16" s="530"/>
      <c r="RU16" s="530" t="s">
        <v>2</v>
      </c>
      <c r="RV16" s="530"/>
      <c r="RW16" s="530"/>
      <c r="RX16" s="530"/>
      <c r="RY16" s="530"/>
      <c r="RZ16" s="530"/>
      <c r="SA16" s="535" t="s">
        <v>11</v>
      </c>
      <c r="SB16" s="530"/>
      <c r="SC16" s="530"/>
      <c r="SD16" s="530"/>
      <c r="SE16" s="530"/>
      <c r="SF16" s="530"/>
      <c r="SG16" s="535" t="s">
        <v>12</v>
      </c>
      <c r="SH16" s="530"/>
      <c r="SI16" s="530"/>
      <c r="SJ16" s="530"/>
      <c r="SK16" s="530"/>
      <c r="SL16" s="530"/>
      <c r="SM16" s="530" t="s">
        <v>2</v>
      </c>
      <c r="SN16" s="530"/>
      <c r="SO16" s="530"/>
      <c r="SP16" s="530"/>
      <c r="SQ16" s="530"/>
      <c r="SR16" s="530"/>
      <c r="SS16" s="535" t="s">
        <v>11</v>
      </c>
      <c r="ST16" s="530"/>
      <c r="SU16" s="530"/>
      <c r="SV16" s="530"/>
      <c r="SW16" s="530"/>
      <c r="SX16" s="530"/>
      <c r="SY16" s="535" t="s">
        <v>12</v>
      </c>
      <c r="SZ16" s="530"/>
      <c r="TA16" s="530"/>
      <c r="TB16" s="530"/>
      <c r="TC16" s="530"/>
      <c r="TD16" s="530"/>
      <c r="TE16" s="530" t="s">
        <v>2</v>
      </c>
      <c r="TF16" s="530"/>
      <c r="TG16" s="530"/>
      <c r="TH16" s="530"/>
      <c r="TI16" s="530"/>
      <c r="TJ16" s="530"/>
      <c r="TK16" s="535" t="s">
        <v>11</v>
      </c>
      <c r="TL16" s="530"/>
      <c r="TM16" s="530"/>
      <c r="TN16" s="530"/>
      <c r="TO16" s="530"/>
      <c r="TP16" s="530"/>
      <c r="TQ16" s="535" t="s">
        <v>12</v>
      </c>
      <c r="TR16" s="530"/>
      <c r="TS16" s="530"/>
      <c r="TT16" s="530"/>
      <c r="TU16" s="530"/>
      <c r="TV16" s="530"/>
    </row>
    <row r="17" spans="1:542" ht="14.25" customHeight="1" x14ac:dyDescent="0.2">
      <c r="A17" s="527"/>
      <c r="B17" s="15"/>
      <c r="C17" s="522" t="s">
        <v>126</v>
      </c>
      <c r="D17" s="534"/>
      <c r="E17" s="532"/>
      <c r="F17" s="522" t="s">
        <v>62</v>
      </c>
      <c r="G17" s="534"/>
      <c r="H17" s="532"/>
      <c r="I17" s="522" t="s">
        <v>126</v>
      </c>
      <c r="J17" s="534"/>
      <c r="K17" s="532"/>
      <c r="L17" s="522" t="s">
        <v>62</v>
      </c>
      <c r="M17" s="534"/>
      <c r="N17" s="532"/>
      <c r="O17" s="522" t="s">
        <v>126</v>
      </c>
      <c r="P17" s="534"/>
      <c r="Q17" s="532"/>
      <c r="R17" s="522" t="s">
        <v>62</v>
      </c>
      <c r="S17" s="534"/>
      <c r="T17" s="532"/>
      <c r="U17" s="522" t="s">
        <v>126</v>
      </c>
      <c r="V17" s="534"/>
      <c r="W17" s="532"/>
      <c r="X17" s="522" t="s">
        <v>62</v>
      </c>
      <c r="Y17" s="534"/>
      <c r="Z17" s="532"/>
      <c r="AA17" s="522" t="s">
        <v>126</v>
      </c>
      <c r="AB17" s="534"/>
      <c r="AC17" s="532"/>
      <c r="AD17" s="522" t="s">
        <v>62</v>
      </c>
      <c r="AE17" s="534"/>
      <c r="AF17" s="532"/>
      <c r="AG17" s="522" t="s">
        <v>126</v>
      </c>
      <c r="AH17" s="534"/>
      <c r="AI17" s="532"/>
      <c r="AJ17" s="522" t="s">
        <v>62</v>
      </c>
      <c r="AK17" s="534"/>
      <c r="AL17" s="532"/>
      <c r="AM17" s="522" t="s">
        <v>126</v>
      </c>
      <c r="AN17" s="534"/>
      <c r="AO17" s="532"/>
      <c r="AP17" s="522" t="s">
        <v>62</v>
      </c>
      <c r="AQ17" s="534"/>
      <c r="AR17" s="532"/>
      <c r="AS17" s="522" t="s">
        <v>126</v>
      </c>
      <c r="AT17" s="534"/>
      <c r="AU17" s="532"/>
      <c r="AV17" s="522" t="s">
        <v>62</v>
      </c>
      <c r="AW17" s="534"/>
      <c r="AX17" s="532"/>
      <c r="AY17" s="522" t="s">
        <v>126</v>
      </c>
      <c r="AZ17" s="534"/>
      <c r="BA17" s="532"/>
      <c r="BB17" s="522" t="s">
        <v>62</v>
      </c>
      <c r="BC17" s="534"/>
      <c r="BD17" s="532"/>
      <c r="BE17" s="522" t="s">
        <v>126</v>
      </c>
      <c r="BF17" s="534"/>
      <c r="BG17" s="532"/>
      <c r="BH17" s="522" t="s">
        <v>62</v>
      </c>
      <c r="BI17" s="534"/>
      <c r="BJ17" s="532"/>
      <c r="BK17" s="522" t="s">
        <v>126</v>
      </c>
      <c r="BL17" s="534"/>
      <c r="BM17" s="532"/>
      <c r="BN17" s="522" t="s">
        <v>62</v>
      </c>
      <c r="BO17" s="534"/>
      <c r="BP17" s="532"/>
      <c r="BQ17" s="522" t="s">
        <v>126</v>
      </c>
      <c r="BR17" s="534"/>
      <c r="BS17" s="532"/>
      <c r="BT17" s="522" t="s">
        <v>62</v>
      </c>
      <c r="BU17" s="534"/>
      <c r="BV17" s="532"/>
      <c r="BW17" s="522" t="s">
        <v>126</v>
      </c>
      <c r="BX17" s="534"/>
      <c r="BY17" s="532"/>
      <c r="BZ17" s="522" t="s">
        <v>62</v>
      </c>
      <c r="CA17" s="534"/>
      <c r="CB17" s="532"/>
      <c r="CC17" s="522" t="s">
        <v>126</v>
      </c>
      <c r="CD17" s="534"/>
      <c r="CE17" s="532"/>
      <c r="CF17" s="522" t="s">
        <v>62</v>
      </c>
      <c r="CG17" s="534"/>
      <c r="CH17" s="532"/>
      <c r="CI17" s="522" t="s">
        <v>126</v>
      </c>
      <c r="CJ17" s="534"/>
      <c r="CK17" s="532"/>
      <c r="CL17" s="522" t="s">
        <v>62</v>
      </c>
      <c r="CM17" s="534"/>
      <c r="CN17" s="532"/>
      <c r="CO17" s="522" t="s">
        <v>126</v>
      </c>
      <c r="CP17" s="534"/>
      <c r="CQ17" s="532"/>
      <c r="CR17" s="522" t="s">
        <v>62</v>
      </c>
      <c r="CS17" s="534"/>
      <c r="CT17" s="532"/>
      <c r="CU17" s="522" t="s">
        <v>126</v>
      </c>
      <c r="CV17" s="534"/>
      <c r="CW17" s="532"/>
      <c r="CX17" s="522" t="s">
        <v>62</v>
      </c>
      <c r="CY17" s="534"/>
      <c r="CZ17" s="532"/>
      <c r="DA17" s="522" t="s">
        <v>126</v>
      </c>
      <c r="DB17" s="534"/>
      <c r="DC17" s="532"/>
      <c r="DD17" s="522" t="s">
        <v>62</v>
      </c>
      <c r="DE17" s="534"/>
      <c r="DF17" s="532"/>
      <c r="DG17" s="522" t="s">
        <v>126</v>
      </c>
      <c r="DH17" s="534"/>
      <c r="DI17" s="532"/>
      <c r="DJ17" s="522" t="s">
        <v>62</v>
      </c>
      <c r="DK17" s="534"/>
      <c r="DL17" s="532"/>
      <c r="DM17" s="522" t="s">
        <v>126</v>
      </c>
      <c r="DN17" s="534"/>
      <c r="DO17" s="532"/>
      <c r="DP17" s="522" t="s">
        <v>62</v>
      </c>
      <c r="DQ17" s="534"/>
      <c r="DR17" s="532"/>
      <c r="DS17" s="522" t="s">
        <v>126</v>
      </c>
      <c r="DT17" s="534"/>
      <c r="DU17" s="532"/>
      <c r="DV17" s="522" t="s">
        <v>62</v>
      </c>
      <c r="DW17" s="534"/>
      <c r="DX17" s="532"/>
      <c r="DY17" s="522" t="s">
        <v>126</v>
      </c>
      <c r="DZ17" s="534"/>
      <c r="EA17" s="532"/>
      <c r="EB17" s="522" t="s">
        <v>62</v>
      </c>
      <c r="EC17" s="534"/>
      <c r="ED17" s="532"/>
      <c r="EE17" s="522" t="s">
        <v>126</v>
      </c>
      <c r="EF17" s="534"/>
      <c r="EG17" s="532"/>
      <c r="EH17" s="522" t="s">
        <v>62</v>
      </c>
      <c r="EI17" s="534"/>
      <c r="EJ17" s="532"/>
      <c r="EK17" s="522" t="s">
        <v>126</v>
      </c>
      <c r="EL17" s="534"/>
      <c r="EM17" s="532"/>
      <c r="EN17" s="522" t="s">
        <v>62</v>
      </c>
      <c r="EO17" s="534"/>
      <c r="EP17" s="532"/>
      <c r="EQ17" s="522" t="s">
        <v>126</v>
      </c>
      <c r="ER17" s="534"/>
      <c r="ES17" s="532"/>
      <c r="ET17" s="522" t="s">
        <v>62</v>
      </c>
      <c r="EU17" s="534"/>
      <c r="EV17" s="532"/>
      <c r="EW17" s="522" t="s">
        <v>126</v>
      </c>
      <c r="EX17" s="534"/>
      <c r="EY17" s="532"/>
      <c r="EZ17" s="522" t="s">
        <v>62</v>
      </c>
      <c r="FA17" s="534"/>
      <c r="FB17" s="532"/>
      <c r="FC17" s="522" t="s">
        <v>126</v>
      </c>
      <c r="FD17" s="534"/>
      <c r="FE17" s="532"/>
      <c r="FF17" s="522" t="s">
        <v>62</v>
      </c>
      <c r="FG17" s="534"/>
      <c r="FH17" s="532"/>
      <c r="FI17" s="522" t="s">
        <v>126</v>
      </c>
      <c r="FJ17" s="534"/>
      <c r="FK17" s="532"/>
      <c r="FL17" s="522" t="s">
        <v>62</v>
      </c>
      <c r="FM17" s="534"/>
      <c r="FN17" s="532"/>
      <c r="FO17" s="522" t="s">
        <v>126</v>
      </c>
      <c r="FP17" s="534"/>
      <c r="FQ17" s="532"/>
      <c r="FR17" s="522" t="s">
        <v>62</v>
      </c>
      <c r="FS17" s="534"/>
      <c r="FT17" s="532"/>
      <c r="FU17" s="522" t="s">
        <v>126</v>
      </c>
      <c r="FV17" s="534"/>
      <c r="FW17" s="532"/>
      <c r="FX17" s="522" t="s">
        <v>62</v>
      </c>
      <c r="FY17" s="534"/>
      <c r="FZ17" s="532"/>
      <c r="GA17" s="522" t="s">
        <v>126</v>
      </c>
      <c r="GB17" s="534"/>
      <c r="GC17" s="532"/>
      <c r="GD17" s="522" t="s">
        <v>62</v>
      </c>
      <c r="GE17" s="534"/>
      <c r="GF17" s="532"/>
      <c r="GG17" s="522" t="s">
        <v>126</v>
      </c>
      <c r="GH17" s="534"/>
      <c r="GI17" s="532"/>
      <c r="GJ17" s="522" t="s">
        <v>62</v>
      </c>
      <c r="GK17" s="534"/>
      <c r="GL17" s="532"/>
      <c r="GM17" s="522" t="s">
        <v>126</v>
      </c>
      <c r="GN17" s="534"/>
      <c r="GO17" s="532"/>
      <c r="GP17" s="522" t="s">
        <v>62</v>
      </c>
      <c r="GQ17" s="534"/>
      <c r="GR17" s="532"/>
      <c r="GS17" s="522" t="s">
        <v>126</v>
      </c>
      <c r="GT17" s="534"/>
      <c r="GU17" s="532"/>
      <c r="GV17" s="522" t="s">
        <v>62</v>
      </c>
      <c r="GW17" s="534"/>
      <c r="GX17" s="532"/>
      <c r="GY17" s="522" t="s">
        <v>126</v>
      </c>
      <c r="GZ17" s="534"/>
      <c r="HA17" s="532"/>
      <c r="HB17" s="522" t="s">
        <v>62</v>
      </c>
      <c r="HC17" s="534"/>
      <c r="HD17" s="532"/>
      <c r="HE17" s="522" t="s">
        <v>126</v>
      </c>
      <c r="HF17" s="534"/>
      <c r="HG17" s="532"/>
      <c r="HH17" s="522" t="s">
        <v>62</v>
      </c>
      <c r="HI17" s="534"/>
      <c r="HJ17" s="532"/>
      <c r="HK17" s="522" t="s">
        <v>126</v>
      </c>
      <c r="HL17" s="534"/>
      <c r="HM17" s="532"/>
      <c r="HN17" s="522" t="s">
        <v>62</v>
      </c>
      <c r="HO17" s="534"/>
      <c r="HP17" s="532"/>
      <c r="HQ17" s="522" t="s">
        <v>126</v>
      </c>
      <c r="HR17" s="534"/>
      <c r="HS17" s="532"/>
      <c r="HT17" s="522" t="s">
        <v>62</v>
      </c>
      <c r="HU17" s="534"/>
      <c r="HV17" s="532"/>
      <c r="HW17" s="522" t="s">
        <v>126</v>
      </c>
      <c r="HX17" s="534"/>
      <c r="HY17" s="532"/>
      <c r="HZ17" s="522" t="s">
        <v>62</v>
      </c>
      <c r="IA17" s="534"/>
      <c r="IB17" s="532"/>
      <c r="IC17" s="522" t="s">
        <v>126</v>
      </c>
      <c r="ID17" s="534"/>
      <c r="IE17" s="532"/>
      <c r="IF17" s="522" t="s">
        <v>62</v>
      </c>
      <c r="IG17" s="534"/>
      <c r="IH17" s="532"/>
      <c r="II17" s="522" t="s">
        <v>126</v>
      </c>
      <c r="IJ17" s="534"/>
      <c r="IK17" s="532"/>
      <c r="IL17" s="522" t="s">
        <v>62</v>
      </c>
      <c r="IM17" s="534"/>
      <c r="IN17" s="532"/>
      <c r="IO17" s="522" t="s">
        <v>126</v>
      </c>
      <c r="IP17" s="534"/>
      <c r="IQ17" s="532"/>
      <c r="IR17" s="522" t="s">
        <v>62</v>
      </c>
      <c r="IS17" s="534"/>
      <c r="IT17" s="532"/>
      <c r="IU17" s="522" t="s">
        <v>126</v>
      </c>
      <c r="IV17" s="534"/>
      <c r="IW17" s="532"/>
      <c r="IX17" s="522" t="s">
        <v>62</v>
      </c>
      <c r="IY17" s="534"/>
      <c r="IZ17" s="532"/>
      <c r="JA17" s="522" t="s">
        <v>126</v>
      </c>
      <c r="JB17" s="534"/>
      <c r="JC17" s="532"/>
      <c r="JD17" s="522" t="s">
        <v>62</v>
      </c>
      <c r="JE17" s="534"/>
      <c r="JF17" s="532"/>
      <c r="JG17" s="522" t="s">
        <v>126</v>
      </c>
      <c r="JH17" s="534"/>
      <c r="JI17" s="532"/>
      <c r="JJ17" s="522" t="s">
        <v>62</v>
      </c>
      <c r="JK17" s="534"/>
      <c r="JL17" s="532"/>
      <c r="JM17" s="522" t="s">
        <v>126</v>
      </c>
      <c r="JN17" s="534"/>
      <c r="JO17" s="532"/>
      <c r="JP17" s="522" t="s">
        <v>62</v>
      </c>
      <c r="JQ17" s="534"/>
      <c r="JR17" s="532"/>
      <c r="JS17" s="522" t="s">
        <v>126</v>
      </c>
      <c r="JT17" s="534"/>
      <c r="JU17" s="532"/>
      <c r="JV17" s="522" t="s">
        <v>62</v>
      </c>
      <c r="JW17" s="534"/>
      <c r="JX17" s="532"/>
      <c r="JY17" s="522" t="s">
        <v>126</v>
      </c>
      <c r="JZ17" s="534"/>
      <c r="KA17" s="532"/>
      <c r="KB17" s="522" t="s">
        <v>62</v>
      </c>
      <c r="KC17" s="534"/>
      <c r="KD17" s="532"/>
      <c r="KE17" s="522" t="s">
        <v>126</v>
      </c>
      <c r="KF17" s="534"/>
      <c r="KG17" s="532"/>
      <c r="KH17" s="522" t="s">
        <v>62</v>
      </c>
      <c r="KI17" s="534"/>
      <c r="KJ17" s="532"/>
      <c r="KK17" s="522" t="s">
        <v>126</v>
      </c>
      <c r="KL17" s="534"/>
      <c r="KM17" s="532"/>
      <c r="KN17" s="522" t="s">
        <v>62</v>
      </c>
      <c r="KO17" s="534"/>
      <c r="KP17" s="532"/>
      <c r="KQ17" s="522" t="s">
        <v>126</v>
      </c>
      <c r="KR17" s="534"/>
      <c r="KS17" s="532"/>
      <c r="KT17" s="522" t="s">
        <v>62</v>
      </c>
      <c r="KU17" s="534"/>
      <c r="KV17" s="532"/>
      <c r="KW17" s="522" t="s">
        <v>126</v>
      </c>
      <c r="KX17" s="534"/>
      <c r="KY17" s="532"/>
      <c r="KZ17" s="522" t="s">
        <v>62</v>
      </c>
      <c r="LA17" s="534"/>
      <c r="LB17" s="532"/>
      <c r="LC17" s="522" t="s">
        <v>126</v>
      </c>
      <c r="LD17" s="534"/>
      <c r="LE17" s="532"/>
      <c r="LF17" s="522" t="s">
        <v>62</v>
      </c>
      <c r="LG17" s="534"/>
      <c r="LH17" s="532"/>
      <c r="LI17" s="522" t="s">
        <v>126</v>
      </c>
      <c r="LJ17" s="534"/>
      <c r="LK17" s="532"/>
      <c r="LL17" s="522" t="s">
        <v>62</v>
      </c>
      <c r="LM17" s="534"/>
      <c r="LN17" s="532"/>
      <c r="LO17" s="522" t="s">
        <v>126</v>
      </c>
      <c r="LP17" s="534"/>
      <c r="LQ17" s="532"/>
      <c r="LR17" s="522" t="s">
        <v>62</v>
      </c>
      <c r="LS17" s="534"/>
      <c r="LT17" s="532"/>
      <c r="LU17" s="522" t="s">
        <v>126</v>
      </c>
      <c r="LV17" s="534"/>
      <c r="LW17" s="532"/>
      <c r="LX17" s="522" t="s">
        <v>62</v>
      </c>
      <c r="LY17" s="534"/>
      <c r="LZ17" s="532"/>
      <c r="MA17" s="522" t="s">
        <v>126</v>
      </c>
      <c r="MB17" s="534"/>
      <c r="MC17" s="532"/>
      <c r="MD17" s="522" t="s">
        <v>62</v>
      </c>
      <c r="ME17" s="534"/>
      <c r="MF17" s="532"/>
      <c r="MG17" s="522" t="s">
        <v>126</v>
      </c>
      <c r="MH17" s="534"/>
      <c r="MI17" s="532"/>
      <c r="MJ17" s="522" t="s">
        <v>62</v>
      </c>
      <c r="MK17" s="534"/>
      <c r="ML17" s="532"/>
      <c r="MM17" s="522" t="s">
        <v>126</v>
      </c>
      <c r="MN17" s="534"/>
      <c r="MO17" s="532"/>
      <c r="MP17" s="522" t="s">
        <v>62</v>
      </c>
      <c r="MQ17" s="534"/>
      <c r="MR17" s="532"/>
      <c r="MS17" s="522" t="s">
        <v>126</v>
      </c>
      <c r="MT17" s="534"/>
      <c r="MU17" s="532"/>
      <c r="MV17" s="522" t="s">
        <v>62</v>
      </c>
      <c r="MW17" s="534"/>
      <c r="MX17" s="532"/>
      <c r="MY17" s="522" t="s">
        <v>126</v>
      </c>
      <c r="MZ17" s="534"/>
      <c r="NA17" s="532"/>
      <c r="NB17" s="522" t="s">
        <v>62</v>
      </c>
      <c r="NC17" s="534"/>
      <c r="ND17" s="532"/>
      <c r="NE17" s="522" t="s">
        <v>126</v>
      </c>
      <c r="NF17" s="534"/>
      <c r="NG17" s="532"/>
      <c r="NH17" s="522" t="s">
        <v>62</v>
      </c>
      <c r="NI17" s="534"/>
      <c r="NJ17" s="532"/>
      <c r="NK17" s="522" t="s">
        <v>126</v>
      </c>
      <c r="NL17" s="534"/>
      <c r="NM17" s="532"/>
      <c r="NN17" s="522" t="s">
        <v>62</v>
      </c>
      <c r="NO17" s="534"/>
      <c r="NP17" s="532"/>
      <c r="NQ17" s="522" t="s">
        <v>126</v>
      </c>
      <c r="NR17" s="534"/>
      <c r="NS17" s="532"/>
      <c r="NT17" s="522" t="s">
        <v>62</v>
      </c>
      <c r="NU17" s="534"/>
      <c r="NV17" s="532"/>
      <c r="NW17" s="522" t="s">
        <v>126</v>
      </c>
      <c r="NX17" s="534"/>
      <c r="NY17" s="532"/>
      <c r="NZ17" s="522" t="s">
        <v>62</v>
      </c>
      <c r="OA17" s="534"/>
      <c r="OB17" s="532"/>
      <c r="OC17" s="522" t="s">
        <v>126</v>
      </c>
      <c r="OD17" s="534"/>
      <c r="OE17" s="532"/>
      <c r="OF17" s="522" t="s">
        <v>62</v>
      </c>
      <c r="OG17" s="534"/>
      <c r="OH17" s="532"/>
      <c r="OI17" s="522" t="s">
        <v>126</v>
      </c>
      <c r="OJ17" s="534"/>
      <c r="OK17" s="532"/>
      <c r="OL17" s="522" t="s">
        <v>62</v>
      </c>
      <c r="OM17" s="534"/>
      <c r="ON17" s="532"/>
      <c r="OO17" s="522" t="s">
        <v>126</v>
      </c>
      <c r="OP17" s="534"/>
      <c r="OQ17" s="532"/>
      <c r="OR17" s="522" t="s">
        <v>62</v>
      </c>
      <c r="OS17" s="534"/>
      <c r="OT17" s="532"/>
      <c r="OU17" s="522" t="s">
        <v>126</v>
      </c>
      <c r="OV17" s="534"/>
      <c r="OW17" s="532"/>
      <c r="OX17" s="522" t="s">
        <v>62</v>
      </c>
      <c r="OY17" s="534"/>
      <c r="OZ17" s="532"/>
      <c r="PA17" s="522" t="s">
        <v>126</v>
      </c>
      <c r="PB17" s="534"/>
      <c r="PC17" s="532"/>
      <c r="PD17" s="522" t="s">
        <v>62</v>
      </c>
      <c r="PE17" s="534"/>
      <c r="PF17" s="532"/>
      <c r="PG17" s="522" t="s">
        <v>126</v>
      </c>
      <c r="PH17" s="534"/>
      <c r="PI17" s="532"/>
      <c r="PJ17" s="522" t="s">
        <v>62</v>
      </c>
      <c r="PK17" s="534"/>
      <c r="PL17" s="532"/>
      <c r="PM17" s="522" t="s">
        <v>126</v>
      </c>
      <c r="PN17" s="534"/>
      <c r="PO17" s="532"/>
      <c r="PP17" s="522" t="s">
        <v>62</v>
      </c>
      <c r="PQ17" s="534"/>
      <c r="PR17" s="532"/>
      <c r="PS17" s="522" t="s">
        <v>126</v>
      </c>
      <c r="PT17" s="534"/>
      <c r="PU17" s="532"/>
      <c r="PV17" s="522" t="s">
        <v>62</v>
      </c>
      <c r="PW17" s="534"/>
      <c r="PX17" s="532"/>
      <c r="PY17" s="522" t="s">
        <v>126</v>
      </c>
      <c r="PZ17" s="534"/>
      <c r="QA17" s="532"/>
      <c r="QB17" s="522" t="s">
        <v>62</v>
      </c>
      <c r="QC17" s="534"/>
      <c r="QD17" s="532"/>
      <c r="QE17" s="522" t="s">
        <v>126</v>
      </c>
      <c r="QF17" s="534"/>
      <c r="QG17" s="532"/>
      <c r="QH17" s="522" t="s">
        <v>62</v>
      </c>
      <c r="QI17" s="534"/>
      <c r="QJ17" s="532"/>
      <c r="QK17" s="522" t="s">
        <v>126</v>
      </c>
      <c r="QL17" s="534"/>
      <c r="QM17" s="532"/>
      <c r="QN17" s="522" t="s">
        <v>62</v>
      </c>
      <c r="QO17" s="534"/>
      <c r="QP17" s="532"/>
      <c r="QQ17" s="522" t="s">
        <v>126</v>
      </c>
      <c r="QR17" s="534"/>
      <c r="QS17" s="532"/>
      <c r="QT17" s="522" t="s">
        <v>62</v>
      </c>
      <c r="QU17" s="534"/>
      <c r="QV17" s="532"/>
      <c r="QW17" s="522" t="s">
        <v>126</v>
      </c>
      <c r="QX17" s="534"/>
      <c r="QY17" s="532"/>
      <c r="QZ17" s="522" t="s">
        <v>62</v>
      </c>
      <c r="RA17" s="534"/>
      <c r="RB17" s="532"/>
      <c r="RC17" s="522" t="s">
        <v>126</v>
      </c>
      <c r="RD17" s="534"/>
      <c r="RE17" s="532"/>
      <c r="RF17" s="522" t="s">
        <v>62</v>
      </c>
      <c r="RG17" s="534"/>
      <c r="RH17" s="532"/>
      <c r="RI17" s="522" t="s">
        <v>126</v>
      </c>
      <c r="RJ17" s="534"/>
      <c r="RK17" s="532"/>
      <c r="RL17" s="522" t="s">
        <v>62</v>
      </c>
      <c r="RM17" s="534"/>
      <c r="RN17" s="532"/>
      <c r="RO17" s="522" t="s">
        <v>126</v>
      </c>
      <c r="RP17" s="534"/>
      <c r="RQ17" s="532"/>
      <c r="RR17" s="522" t="s">
        <v>62</v>
      </c>
      <c r="RS17" s="534"/>
      <c r="RT17" s="532"/>
      <c r="RU17" s="522" t="s">
        <v>126</v>
      </c>
      <c r="RV17" s="534"/>
      <c r="RW17" s="532"/>
      <c r="RX17" s="522" t="s">
        <v>62</v>
      </c>
      <c r="RY17" s="534"/>
      <c r="RZ17" s="532"/>
      <c r="SA17" s="522" t="s">
        <v>126</v>
      </c>
      <c r="SB17" s="534"/>
      <c r="SC17" s="532"/>
      <c r="SD17" s="522" t="s">
        <v>62</v>
      </c>
      <c r="SE17" s="534"/>
      <c r="SF17" s="532"/>
      <c r="SG17" s="522" t="s">
        <v>126</v>
      </c>
      <c r="SH17" s="534"/>
      <c r="SI17" s="532"/>
      <c r="SJ17" s="522" t="s">
        <v>62</v>
      </c>
      <c r="SK17" s="534"/>
      <c r="SL17" s="532"/>
      <c r="SM17" s="522" t="s">
        <v>126</v>
      </c>
      <c r="SN17" s="534"/>
      <c r="SO17" s="532"/>
      <c r="SP17" s="522" t="s">
        <v>62</v>
      </c>
      <c r="SQ17" s="534"/>
      <c r="SR17" s="532"/>
      <c r="SS17" s="522" t="s">
        <v>126</v>
      </c>
      <c r="ST17" s="534"/>
      <c r="SU17" s="532"/>
      <c r="SV17" s="522" t="s">
        <v>62</v>
      </c>
      <c r="SW17" s="534"/>
      <c r="SX17" s="532"/>
      <c r="SY17" s="522" t="s">
        <v>126</v>
      </c>
      <c r="SZ17" s="534"/>
      <c r="TA17" s="532"/>
      <c r="TB17" s="522" t="s">
        <v>62</v>
      </c>
      <c r="TC17" s="534"/>
      <c r="TD17" s="532"/>
      <c r="TE17" s="522" t="s">
        <v>126</v>
      </c>
      <c r="TF17" s="534"/>
      <c r="TG17" s="532"/>
      <c r="TH17" s="522" t="s">
        <v>62</v>
      </c>
      <c r="TI17" s="534"/>
      <c r="TJ17" s="532"/>
      <c r="TK17" s="522" t="s">
        <v>126</v>
      </c>
      <c r="TL17" s="534"/>
      <c r="TM17" s="532"/>
      <c r="TN17" s="522" t="s">
        <v>62</v>
      </c>
      <c r="TO17" s="534"/>
      <c r="TP17" s="532"/>
      <c r="TQ17" s="522" t="s">
        <v>126</v>
      </c>
      <c r="TR17" s="534"/>
      <c r="TS17" s="532"/>
      <c r="TT17" s="522" t="s">
        <v>62</v>
      </c>
      <c r="TU17" s="534"/>
      <c r="TV17" s="532"/>
    </row>
    <row r="18" spans="1:542" ht="33.75" x14ac:dyDescent="0.2">
      <c r="A18" s="527"/>
      <c r="B18" s="15" t="s">
        <v>60</v>
      </c>
      <c r="C18" s="16" t="s">
        <v>175</v>
      </c>
      <c r="D18" s="16" t="s">
        <v>176</v>
      </c>
      <c r="E18" s="16" t="s">
        <v>177</v>
      </c>
      <c r="F18" s="16" t="s">
        <v>178</v>
      </c>
      <c r="G18" s="16" t="s">
        <v>179</v>
      </c>
      <c r="H18" s="16" t="s">
        <v>180</v>
      </c>
      <c r="I18" s="16" t="s">
        <v>175</v>
      </c>
      <c r="J18" s="16" t="s">
        <v>176</v>
      </c>
      <c r="K18" s="16" t="s">
        <v>177</v>
      </c>
      <c r="L18" s="16" t="s">
        <v>178</v>
      </c>
      <c r="M18" s="16" t="s">
        <v>179</v>
      </c>
      <c r="N18" s="16" t="s">
        <v>180</v>
      </c>
      <c r="O18" s="16" t="s">
        <v>175</v>
      </c>
      <c r="P18" s="16" t="s">
        <v>176</v>
      </c>
      <c r="Q18" s="16" t="s">
        <v>177</v>
      </c>
      <c r="R18" s="16" t="s">
        <v>178</v>
      </c>
      <c r="S18" s="16" t="s">
        <v>179</v>
      </c>
      <c r="T18" s="16" t="s">
        <v>180</v>
      </c>
      <c r="U18" s="16" t="s">
        <v>175</v>
      </c>
      <c r="V18" s="16" t="s">
        <v>176</v>
      </c>
      <c r="W18" s="16" t="s">
        <v>177</v>
      </c>
      <c r="X18" s="16" t="s">
        <v>178</v>
      </c>
      <c r="Y18" s="16" t="s">
        <v>179</v>
      </c>
      <c r="Z18" s="16" t="s">
        <v>180</v>
      </c>
      <c r="AA18" s="16" t="s">
        <v>175</v>
      </c>
      <c r="AB18" s="16" t="s">
        <v>176</v>
      </c>
      <c r="AC18" s="16" t="s">
        <v>177</v>
      </c>
      <c r="AD18" s="16" t="s">
        <v>178</v>
      </c>
      <c r="AE18" s="16" t="s">
        <v>179</v>
      </c>
      <c r="AF18" s="16" t="s">
        <v>180</v>
      </c>
      <c r="AG18" s="16" t="s">
        <v>175</v>
      </c>
      <c r="AH18" s="16" t="s">
        <v>176</v>
      </c>
      <c r="AI18" s="16" t="s">
        <v>177</v>
      </c>
      <c r="AJ18" s="16" t="s">
        <v>178</v>
      </c>
      <c r="AK18" s="16" t="s">
        <v>179</v>
      </c>
      <c r="AL18" s="16" t="s">
        <v>180</v>
      </c>
      <c r="AM18" s="16" t="s">
        <v>175</v>
      </c>
      <c r="AN18" s="16" t="s">
        <v>176</v>
      </c>
      <c r="AO18" s="16" t="s">
        <v>177</v>
      </c>
      <c r="AP18" s="16" t="s">
        <v>178</v>
      </c>
      <c r="AQ18" s="16" t="s">
        <v>179</v>
      </c>
      <c r="AR18" s="16" t="s">
        <v>180</v>
      </c>
      <c r="AS18" s="16" t="s">
        <v>175</v>
      </c>
      <c r="AT18" s="16" t="s">
        <v>176</v>
      </c>
      <c r="AU18" s="16" t="s">
        <v>177</v>
      </c>
      <c r="AV18" s="16" t="s">
        <v>178</v>
      </c>
      <c r="AW18" s="16" t="s">
        <v>179</v>
      </c>
      <c r="AX18" s="16" t="s">
        <v>180</v>
      </c>
      <c r="AY18" s="16" t="s">
        <v>175</v>
      </c>
      <c r="AZ18" s="16" t="s">
        <v>176</v>
      </c>
      <c r="BA18" s="16" t="s">
        <v>177</v>
      </c>
      <c r="BB18" s="16" t="s">
        <v>178</v>
      </c>
      <c r="BC18" s="16" t="s">
        <v>179</v>
      </c>
      <c r="BD18" s="16" t="s">
        <v>180</v>
      </c>
      <c r="BE18" s="16" t="s">
        <v>175</v>
      </c>
      <c r="BF18" s="16" t="s">
        <v>176</v>
      </c>
      <c r="BG18" s="16" t="s">
        <v>177</v>
      </c>
      <c r="BH18" s="16" t="s">
        <v>178</v>
      </c>
      <c r="BI18" s="16" t="s">
        <v>179</v>
      </c>
      <c r="BJ18" s="16" t="s">
        <v>180</v>
      </c>
      <c r="BK18" s="16" t="s">
        <v>175</v>
      </c>
      <c r="BL18" s="16" t="s">
        <v>176</v>
      </c>
      <c r="BM18" s="16" t="s">
        <v>177</v>
      </c>
      <c r="BN18" s="16" t="s">
        <v>178</v>
      </c>
      <c r="BO18" s="16" t="s">
        <v>179</v>
      </c>
      <c r="BP18" s="16" t="s">
        <v>180</v>
      </c>
      <c r="BQ18" s="16" t="s">
        <v>175</v>
      </c>
      <c r="BR18" s="16" t="s">
        <v>176</v>
      </c>
      <c r="BS18" s="16" t="s">
        <v>177</v>
      </c>
      <c r="BT18" s="16" t="s">
        <v>178</v>
      </c>
      <c r="BU18" s="16" t="s">
        <v>179</v>
      </c>
      <c r="BV18" s="16" t="s">
        <v>180</v>
      </c>
      <c r="BW18" s="16" t="s">
        <v>175</v>
      </c>
      <c r="BX18" s="16" t="s">
        <v>176</v>
      </c>
      <c r="BY18" s="16" t="s">
        <v>177</v>
      </c>
      <c r="BZ18" s="16" t="s">
        <v>178</v>
      </c>
      <c r="CA18" s="16" t="s">
        <v>179</v>
      </c>
      <c r="CB18" s="16" t="s">
        <v>180</v>
      </c>
      <c r="CC18" s="16" t="s">
        <v>175</v>
      </c>
      <c r="CD18" s="16" t="s">
        <v>176</v>
      </c>
      <c r="CE18" s="16" t="s">
        <v>177</v>
      </c>
      <c r="CF18" s="16" t="s">
        <v>178</v>
      </c>
      <c r="CG18" s="16" t="s">
        <v>179</v>
      </c>
      <c r="CH18" s="16" t="s">
        <v>180</v>
      </c>
      <c r="CI18" s="16" t="s">
        <v>175</v>
      </c>
      <c r="CJ18" s="16" t="s">
        <v>176</v>
      </c>
      <c r="CK18" s="16" t="s">
        <v>177</v>
      </c>
      <c r="CL18" s="16" t="s">
        <v>178</v>
      </c>
      <c r="CM18" s="16" t="s">
        <v>179</v>
      </c>
      <c r="CN18" s="16" t="s">
        <v>180</v>
      </c>
      <c r="CO18" s="16" t="s">
        <v>175</v>
      </c>
      <c r="CP18" s="16" t="s">
        <v>176</v>
      </c>
      <c r="CQ18" s="16" t="s">
        <v>177</v>
      </c>
      <c r="CR18" s="16" t="s">
        <v>178</v>
      </c>
      <c r="CS18" s="16" t="s">
        <v>179</v>
      </c>
      <c r="CT18" s="16" t="s">
        <v>180</v>
      </c>
      <c r="CU18" s="16" t="s">
        <v>175</v>
      </c>
      <c r="CV18" s="16" t="s">
        <v>176</v>
      </c>
      <c r="CW18" s="16" t="s">
        <v>177</v>
      </c>
      <c r="CX18" s="16" t="s">
        <v>178</v>
      </c>
      <c r="CY18" s="16" t="s">
        <v>179</v>
      </c>
      <c r="CZ18" s="16" t="s">
        <v>180</v>
      </c>
      <c r="DA18" s="16" t="s">
        <v>175</v>
      </c>
      <c r="DB18" s="16" t="s">
        <v>176</v>
      </c>
      <c r="DC18" s="16" t="s">
        <v>177</v>
      </c>
      <c r="DD18" s="16" t="s">
        <v>178</v>
      </c>
      <c r="DE18" s="16" t="s">
        <v>179</v>
      </c>
      <c r="DF18" s="16" t="s">
        <v>180</v>
      </c>
      <c r="DG18" s="16" t="s">
        <v>175</v>
      </c>
      <c r="DH18" s="16" t="s">
        <v>176</v>
      </c>
      <c r="DI18" s="16" t="s">
        <v>177</v>
      </c>
      <c r="DJ18" s="16" t="s">
        <v>178</v>
      </c>
      <c r="DK18" s="16" t="s">
        <v>179</v>
      </c>
      <c r="DL18" s="16" t="s">
        <v>180</v>
      </c>
      <c r="DM18" s="16" t="s">
        <v>175</v>
      </c>
      <c r="DN18" s="16" t="s">
        <v>176</v>
      </c>
      <c r="DO18" s="16" t="s">
        <v>177</v>
      </c>
      <c r="DP18" s="16" t="s">
        <v>178</v>
      </c>
      <c r="DQ18" s="16" t="s">
        <v>179</v>
      </c>
      <c r="DR18" s="16" t="s">
        <v>180</v>
      </c>
      <c r="DS18" s="16" t="s">
        <v>175</v>
      </c>
      <c r="DT18" s="16" t="s">
        <v>176</v>
      </c>
      <c r="DU18" s="16" t="s">
        <v>177</v>
      </c>
      <c r="DV18" s="16" t="s">
        <v>178</v>
      </c>
      <c r="DW18" s="16" t="s">
        <v>179</v>
      </c>
      <c r="DX18" s="16" t="s">
        <v>180</v>
      </c>
      <c r="DY18" s="16" t="s">
        <v>175</v>
      </c>
      <c r="DZ18" s="16" t="s">
        <v>176</v>
      </c>
      <c r="EA18" s="16" t="s">
        <v>177</v>
      </c>
      <c r="EB18" s="16" t="s">
        <v>178</v>
      </c>
      <c r="EC18" s="16" t="s">
        <v>179</v>
      </c>
      <c r="ED18" s="16" t="s">
        <v>180</v>
      </c>
      <c r="EE18" s="16" t="s">
        <v>175</v>
      </c>
      <c r="EF18" s="16" t="s">
        <v>176</v>
      </c>
      <c r="EG18" s="16" t="s">
        <v>177</v>
      </c>
      <c r="EH18" s="16" t="s">
        <v>178</v>
      </c>
      <c r="EI18" s="16" t="s">
        <v>179</v>
      </c>
      <c r="EJ18" s="16" t="s">
        <v>180</v>
      </c>
      <c r="EK18" s="16" t="s">
        <v>175</v>
      </c>
      <c r="EL18" s="16" t="s">
        <v>176</v>
      </c>
      <c r="EM18" s="16" t="s">
        <v>177</v>
      </c>
      <c r="EN18" s="16" t="s">
        <v>178</v>
      </c>
      <c r="EO18" s="16" t="s">
        <v>179</v>
      </c>
      <c r="EP18" s="16" t="s">
        <v>180</v>
      </c>
      <c r="EQ18" s="16" t="s">
        <v>175</v>
      </c>
      <c r="ER18" s="16" t="s">
        <v>176</v>
      </c>
      <c r="ES18" s="16" t="s">
        <v>177</v>
      </c>
      <c r="ET18" s="16" t="s">
        <v>178</v>
      </c>
      <c r="EU18" s="16" t="s">
        <v>179</v>
      </c>
      <c r="EV18" s="16" t="s">
        <v>180</v>
      </c>
      <c r="EW18" s="16" t="s">
        <v>175</v>
      </c>
      <c r="EX18" s="16" t="s">
        <v>176</v>
      </c>
      <c r="EY18" s="16" t="s">
        <v>177</v>
      </c>
      <c r="EZ18" s="16" t="s">
        <v>178</v>
      </c>
      <c r="FA18" s="16" t="s">
        <v>179</v>
      </c>
      <c r="FB18" s="16" t="s">
        <v>180</v>
      </c>
      <c r="FC18" s="16" t="s">
        <v>175</v>
      </c>
      <c r="FD18" s="16" t="s">
        <v>176</v>
      </c>
      <c r="FE18" s="16" t="s">
        <v>177</v>
      </c>
      <c r="FF18" s="16" t="s">
        <v>178</v>
      </c>
      <c r="FG18" s="16" t="s">
        <v>179</v>
      </c>
      <c r="FH18" s="16" t="s">
        <v>180</v>
      </c>
      <c r="FI18" s="16" t="s">
        <v>175</v>
      </c>
      <c r="FJ18" s="16" t="s">
        <v>176</v>
      </c>
      <c r="FK18" s="16" t="s">
        <v>177</v>
      </c>
      <c r="FL18" s="16" t="s">
        <v>178</v>
      </c>
      <c r="FM18" s="16" t="s">
        <v>179</v>
      </c>
      <c r="FN18" s="16" t="s">
        <v>180</v>
      </c>
      <c r="FO18" s="16" t="s">
        <v>175</v>
      </c>
      <c r="FP18" s="16" t="s">
        <v>176</v>
      </c>
      <c r="FQ18" s="16" t="s">
        <v>177</v>
      </c>
      <c r="FR18" s="16" t="s">
        <v>178</v>
      </c>
      <c r="FS18" s="16" t="s">
        <v>179</v>
      </c>
      <c r="FT18" s="16" t="s">
        <v>180</v>
      </c>
      <c r="FU18" s="16" t="s">
        <v>175</v>
      </c>
      <c r="FV18" s="16" t="s">
        <v>176</v>
      </c>
      <c r="FW18" s="16" t="s">
        <v>177</v>
      </c>
      <c r="FX18" s="16" t="s">
        <v>178</v>
      </c>
      <c r="FY18" s="16" t="s">
        <v>179</v>
      </c>
      <c r="FZ18" s="16" t="s">
        <v>180</v>
      </c>
      <c r="GA18" s="16" t="s">
        <v>175</v>
      </c>
      <c r="GB18" s="16" t="s">
        <v>176</v>
      </c>
      <c r="GC18" s="16" t="s">
        <v>177</v>
      </c>
      <c r="GD18" s="16" t="s">
        <v>178</v>
      </c>
      <c r="GE18" s="16" t="s">
        <v>179</v>
      </c>
      <c r="GF18" s="16" t="s">
        <v>180</v>
      </c>
      <c r="GG18" s="16" t="s">
        <v>175</v>
      </c>
      <c r="GH18" s="16" t="s">
        <v>176</v>
      </c>
      <c r="GI18" s="16" t="s">
        <v>177</v>
      </c>
      <c r="GJ18" s="16" t="s">
        <v>178</v>
      </c>
      <c r="GK18" s="16" t="s">
        <v>179</v>
      </c>
      <c r="GL18" s="16" t="s">
        <v>180</v>
      </c>
      <c r="GM18" s="16" t="s">
        <v>175</v>
      </c>
      <c r="GN18" s="16" t="s">
        <v>176</v>
      </c>
      <c r="GO18" s="16" t="s">
        <v>177</v>
      </c>
      <c r="GP18" s="16" t="s">
        <v>178</v>
      </c>
      <c r="GQ18" s="16" t="s">
        <v>179</v>
      </c>
      <c r="GR18" s="16" t="s">
        <v>180</v>
      </c>
      <c r="GS18" s="16" t="s">
        <v>175</v>
      </c>
      <c r="GT18" s="16" t="s">
        <v>176</v>
      </c>
      <c r="GU18" s="16" t="s">
        <v>177</v>
      </c>
      <c r="GV18" s="16" t="s">
        <v>178</v>
      </c>
      <c r="GW18" s="16" t="s">
        <v>179</v>
      </c>
      <c r="GX18" s="16" t="s">
        <v>180</v>
      </c>
      <c r="GY18" s="16" t="s">
        <v>175</v>
      </c>
      <c r="GZ18" s="16" t="s">
        <v>176</v>
      </c>
      <c r="HA18" s="16" t="s">
        <v>177</v>
      </c>
      <c r="HB18" s="16" t="s">
        <v>178</v>
      </c>
      <c r="HC18" s="16" t="s">
        <v>179</v>
      </c>
      <c r="HD18" s="16" t="s">
        <v>180</v>
      </c>
      <c r="HE18" s="16" t="s">
        <v>175</v>
      </c>
      <c r="HF18" s="16" t="s">
        <v>176</v>
      </c>
      <c r="HG18" s="16" t="s">
        <v>177</v>
      </c>
      <c r="HH18" s="16" t="s">
        <v>178</v>
      </c>
      <c r="HI18" s="16" t="s">
        <v>179</v>
      </c>
      <c r="HJ18" s="16" t="s">
        <v>180</v>
      </c>
      <c r="HK18" s="16" t="s">
        <v>175</v>
      </c>
      <c r="HL18" s="16" t="s">
        <v>176</v>
      </c>
      <c r="HM18" s="16" t="s">
        <v>177</v>
      </c>
      <c r="HN18" s="16" t="s">
        <v>178</v>
      </c>
      <c r="HO18" s="16" t="s">
        <v>179</v>
      </c>
      <c r="HP18" s="16" t="s">
        <v>180</v>
      </c>
      <c r="HQ18" s="16" t="s">
        <v>175</v>
      </c>
      <c r="HR18" s="16" t="s">
        <v>176</v>
      </c>
      <c r="HS18" s="16" t="s">
        <v>177</v>
      </c>
      <c r="HT18" s="16" t="s">
        <v>178</v>
      </c>
      <c r="HU18" s="16" t="s">
        <v>179</v>
      </c>
      <c r="HV18" s="16" t="s">
        <v>180</v>
      </c>
      <c r="HW18" s="16" t="s">
        <v>175</v>
      </c>
      <c r="HX18" s="16" t="s">
        <v>176</v>
      </c>
      <c r="HY18" s="16" t="s">
        <v>177</v>
      </c>
      <c r="HZ18" s="16" t="s">
        <v>178</v>
      </c>
      <c r="IA18" s="16" t="s">
        <v>179</v>
      </c>
      <c r="IB18" s="16" t="s">
        <v>180</v>
      </c>
      <c r="IC18" s="16" t="s">
        <v>175</v>
      </c>
      <c r="ID18" s="16" t="s">
        <v>176</v>
      </c>
      <c r="IE18" s="16" t="s">
        <v>177</v>
      </c>
      <c r="IF18" s="16" t="s">
        <v>178</v>
      </c>
      <c r="IG18" s="16" t="s">
        <v>179</v>
      </c>
      <c r="IH18" s="16" t="s">
        <v>180</v>
      </c>
      <c r="II18" s="16" t="s">
        <v>175</v>
      </c>
      <c r="IJ18" s="16" t="s">
        <v>176</v>
      </c>
      <c r="IK18" s="16" t="s">
        <v>177</v>
      </c>
      <c r="IL18" s="16" t="s">
        <v>178</v>
      </c>
      <c r="IM18" s="16" t="s">
        <v>179</v>
      </c>
      <c r="IN18" s="16" t="s">
        <v>180</v>
      </c>
      <c r="IO18" s="16" t="s">
        <v>175</v>
      </c>
      <c r="IP18" s="16" t="s">
        <v>176</v>
      </c>
      <c r="IQ18" s="16" t="s">
        <v>177</v>
      </c>
      <c r="IR18" s="16" t="s">
        <v>178</v>
      </c>
      <c r="IS18" s="16" t="s">
        <v>179</v>
      </c>
      <c r="IT18" s="16" t="s">
        <v>180</v>
      </c>
      <c r="IU18" s="16" t="s">
        <v>175</v>
      </c>
      <c r="IV18" s="16" t="s">
        <v>176</v>
      </c>
      <c r="IW18" s="16" t="s">
        <v>177</v>
      </c>
      <c r="IX18" s="16" t="s">
        <v>178</v>
      </c>
      <c r="IY18" s="16" t="s">
        <v>179</v>
      </c>
      <c r="IZ18" s="16" t="s">
        <v>180</v>
      </c>
      <c r="JA18" s="16" t="s">
        <v>175</v>
      </c>
      <c r="JB18" s="16" t="s">
        <v>176</v>
      </c>
      <c r="JC18" s="16" t="s">
        <v>177</v>
      </c>
      <c r="JD18" s="16" t="s">
        <v>178</v>
      </c>
      <c r="JE18" s="16" t="s">
        <v>179</v>
      </c>
      <c r="JF18" s="16" t="s">
        <v>180</v>
      </c>
      <c r="JG18" s="16" t="s">
        <v>175</v>
      </c>
      <c r="JH18" s="16" t="s">
        <v>176</v>
      </c>
      <c r="JI18" s="16" t="s">
        <v>177</v>
      </c>
      <c r="JJ18" s="16" t="s">
        <v>178</v>
      </c>
      <c r="JK18" s="16" t="s">
        <v>179</v>
      </c>
      <c r="JL18" s="16" t="s">
        <v>180</v>
      </c>
      <c r="JM18" s="16" t="s">
        <v>175</v>
      </c>
      <c r="JN18" s="16" t="s">
        <v>176</v>
      </c>
      <c r="JO18" s="16" t="s">
        <v>177</v>
      </c>
      <c r="JP18" s="16" t="s">
        <v>178</v>
      </c>
      <c r="JQ18" s="16" t="s">
        <v>179</v>
      </c>
      <c r="JR18" s="16" t="s">
        <v>180</v>
      </c>
      <c r="JS18" s="16" t="s">
        <v>175</v>
      </c>
      <c r="JT18" s="16" t="s">
        <v>176</v>
      </c>
      <c r="JU18" s="16" t="s">
        <v>177</v>
      </c>
      <c r="JV18" s="16" t="s">
        <v>178</v>
      </c>
      <c r="JW18" s="16" t="s">
        <v>179</v>
      </c>
      <c r="JX18" s="16" t="s">
        <v>180</v>
      </c>
      <c r="JY18" s="16" t="s">
        <v>175</v>
      </c>
      <c r="JZ18" s="16" t="s">
        <v>176</v>
      </c>
      <c r="KA18" s="16" t="s">
        <v>177</v>
      </c>
      <c r="KB18" s="16" t="s">
        <v>178</v>
      </c>
      <c r="KC18" s="16" t="s">
        <v>179</v>
      </c>
      <c r="KD18" s="16" t="s">
        <v>180</v>
      </c>
      <c r="KE18" s="16" t="s">
        <v>175</v>
      </c>
      <c r="KF18" s="16" t="s">
        <v>176</v>
      </c>
      <c r="KG18" s="16" t="s">
        <v>177</v>
      </c>
      <c r="KH18" s="16" t="s">
        <v>178</v>
      </c>
      <c r="KI18" s="16" t="s">
        <v>179</v>
      </c>
      <c r="KJ18" s="16" t="s">
        <v>180</v>
      </c>
      <c r="KK18" s="16" t="s">
        <v>175</v>
      </c>
      <c r="KL18" s="16" t="s">
        <v>176</v>
      </c>
      <c r="KM18" s="16" t="s">
        <v>177</v>
      </c>
      <c r="KN18" s="16" t="s">
        <v>178</v>
      </c>
      <c r="KO18" s="16" t="s">
        <v>179</v>
      </c>
      <c r="KP18" s="16" t="s">
        <v>180</v>
      </c>
      <c r="KQ18" s="16" t="s">
        <v>175</v>
      </c>
      <c r="KR18" s="16" t="s">
        <v>176</v>
      </c>
      <c r="KS18" s="16" t="s">
        <v>177</v>
      </c>
      <c r="KT18" s="16" t="s">
        <v>178</v>
      </c>
      <c r="KU18" s="16" t="s">
        <v>179</v>
      </c>
      <c r="KV18" s="16" t="s">
        <v>180</v>
      </c>
      <c r="KW18" s="16" t="s">
        <v>175</v>
      </c>
      <c r="KX18" s="16" t="s">
        <v>176</v>
      </c>
      <c r="KY18" s="16" t="s">
        <v>177</v>
      </c>
      <c r="KZ18" s="16" t="s">
        <v>178</v>
      </c>
      <c r="LA18" s="16" t="s">
        <v>179</v>
      </c>
      <c r="LB18" s="16" t="s">
        <v>180</v>
      </c>
      <c r="LC18" s="16" t="s">
        <v>175</v>
      </c>
      <c r="LD18" s="16" t="s">
        <v>176</v>
      </c>
      <c r="LE18" s="16" t="s">
        <v>177</v>
      </c>
      <c r="LF18" s="16" t="s">
        <v>178</v>
      </c>
      <c r="LG18" s="16" t="s">
        <v>179</v>
      </c>
      <c r="LH18" s="16" t="s">
        <v>180</v>
      </c>
      <c r="LI18" s="16" t="s">
        <v>175</v>
      </c>
      <c r="LJ18" s="16" t="s">
        <v>176</v>
      </c>
      <c r="LK18" s="16" t="s">
        <v>177</v>
      </c>
      <c r="LL18" s="16" t="s">
        <v>178</v>
      </c>
      <c r="LM18" s="16" t="s">
        <v>179</v>
      </c>
      <c r="LN18" s="16" t="s">
        <v>180</v>
      </c>
      <c r="LO18" s="16" t="s">
        <v>175</v>
      </c>
      <c r="LP18" s="16" t="s">
        <v>176</v>
      </c>
      <c r="LQ18" s="16" t="s">
        <v>177</v>
      </c>
      <c r="LR18" s="16" t="s">
        <v>178</v>
      </c>
      <c r="LS18" s="16" t="s">
        <v>179</v>
      </c>
      <c r="LT18" s="16" t="s">
        <v>180</v>
      </c>
      <c r="LU18" s="16" t="s">
        <v>175</v>
      </c>
      <c r="LV18" s="16" t="s">
        <v>176</v>
      </c>
      <c r="LW18" s="16" t="s">
        <v>177</v>
      </c>
      <c r="LX18" s="16" t="s">
        <v>178</v>
      </c>
      <c r="LY18" s="16" t="s">
        <v>179</v>
      </c>
      <c r="LZ18" s="16" t="s">
        <v>180</v>
      </c>
      <c r="MA18" s="16" t="s">
        <v>175</v>
      </c>
      <c r="MB18" s="16" t="s">
        <v>176</v>
      </c>
      <c r="MC18" s="16" t="s">
        <v>177</v>
      </c>
      <c r="MD18" s="16" t="s">
        <v>178</v>
      </c>
      <c r="ME18" s="16" t="s">
        <v>179</v>
      </c>
      <c r="MF18" s="16" t="s">
        <v>180</v>
      </c>
      <c r="MG18" s="16" t="s">
        <v>175</v>
      </c>
      <c r="MH18" s="16" t="s">
        <v>176</v>
      </c>
      <c r="MI18" s="16" t="s">
        <v>177</v>
      </c>
      <c r="MJ18" s="16" t="s">
        <v>178</v>
      </c>
      <c r="MK18" s="16" t="s">
        <v>179</v>
      </c>
      <c r="ML18" s="16" t="s">
        <v>180</v>
      </c>
      <c r="MM18" s="16" t="s">
        <v>175</v>
      </c>
      <c r="MN18" s="16" t="s">
        <v>176</v>
      </c>
      <c r="MO18" s="16" t="s">
        <v>177</v>
      </c>
      <c r="MP18" s="16" t="s">
        <v>178</v>
      </c>
      <c r="MQ18" s="16" t="s">
        <v>179</v>
      </c>
      <c r="MR18" s="16" t="s">
        <v>180</v>
      </c>
      <c r="MS18" s="16" t="s">
        <v>175</v>
      </c>
      <c r="MT18" s="16" t="s">
        <v>176</v>
      </c>
      <c r="MU18" s="16" t="s">
        <v>177</v>
      </c>
      <c r="MV18" s="16" t="s">
        <v>178</v>
      </c>
      <c r="MW18" s="16" t="s">
        <v>179</v>
      </c>
      <c r="MX18" s="16" t="s">
        <v>180</v>
      </c>
      <c r="MY18" s="16" t="s">
        <v>175</v>
      </c>
      <c r="MZ18" s="16" t="s">
        <v>176</v>
      </c>
      <c r="NA18" s="16" t="s">
        <v>177</v>
      </c>
      <c r="NB18" s="16" t="s">
        <v>178</v>
      </c>
      <c r="NC18" s="16" t="s">
        <v>179</v>
      </c>
      <c r="ND18" s="16" t="s">
        <v>180</v>
      </c>
      <c r="NE18" s="16" t="s">
        <v>175</v>
      </c>
      <c r="NF18" s="16" t="s">
        <v>176</v>
      </c>
      <c r="NG18" s="16" t="s">
        <v>177</v>
      </c>
      <c r="NH18" s="16" t="s">
        <v>178</v>
      </c>
      <c r="NI18" s="16" t="s">
        <v>179</v>
      </c>
      <c r="NJ18" s="16" t="s">
        <v>180</v>
      </c>
      <c r="NK18" s="16" t="s">
        <v>175</v>
      </c>
      <c r="NL18" s="16" t="s">
        <v>176</v>
      </c>
      <c r="NM18" s="16" t="s">
        <v>177</v>
      </c>
      <c r="NN18" s="16" t="s">
        <v>178</v>
      </c>
      <c r="NO18" s="16" t="s">
        <v>179</v>
      </c>
      <c r="NP18" s="17" t="s">
        <v>180</v>
      </c>
      <c r="NQ18" s="436" t="s">
        <v>175</v>
      </c>
      <c r="NR18" s="436" t="s">
        <v>176</v>
      </c>
      <c r="NS18" s="436" t="s">
        <v>177</v>
      </c>
      <c r="NT18" s="436" t="s">
        <v>178</v>
      </c>
      <c r="NU18" s="436" t="s">
        <v>179</v>
      </c>
      <c r="NV18" s="436" t="s">
        <v>180</v>
      </c>
      <c r="NW18" s="436" t="s">
        <v>175</v>
      </c>
      <c r="NX18" s="436" t="s">
        <v>176</v>
      </c>
      <c r="NY18" s="436" t="s">
        <v>177</v>
      </c>
      <c r="NZ18" s="436" t="s">
        <v>178</v>
      </c>
      <c r="OA18" s="436" t="s">
        <v>179</v>
      </c>
      <c r="OB18" s="436" t="s">
        <v>180</v>
      </c>
      <c r="OC18" s="436" t="s">
        <v>175</v>
      </c>
      <c r="OD18" s="436" t="s">
        <v>176</v>
      </c>
      <c r="OE18" s="436" t="s">
        <v>177</v>
      </c>
      <c r="OF18" s="436" t="s">
        <v>178</v>
      </c>
      <c r="OG18" s="436" t="s">
        <v>179</v>
      </c>
      <c r="OH18" s="436" t="s">
        <v>180</v>
      </c>
      <c r="OI18" s="436" t="s">
        <v>175</v>
      </c>
      <c r="OJ18" s="436" t="s">
        <v>176</v>
      </c>
      <c r="OK18" s="436" t="s">
        <v>177</v>
      </c>
      <c r="OL18" s="436" t="s">
        <v>178</v>
      </c>
      <c r="OM18" s="436" t="s">
        <v>179</v>
      </c>
      <c r="ON18" s="436" t="s">
        <v>180</v>
      </c>
      <c r="OO18" s="436" t="s">
        <v>175</v>
      </c>
      <c r="OP18" s="436" t="s">
        <v>176</v>
      </c>
      <c r="OQ18" s="436" t="s">
        <v>177</v>
      </c>
      <c r="OR18" s="436" t="s">
        <v>178</v>
      </c>
      <c r="OS18" s="436" t="s">
        <v>179</v>
      </c>
      <c r="OT18" s="436" t="s">
        <v>180</v>
      </c>
      <c r="OU18" s="436" t="s">
        <v>175</v>
      </c>
      <c r="OV18" s="436" t="s">
        <v>176</v>
      </c>
      <c r="OW18" s="436" t="s">
        <v>177</v>
      </c>
      <c r="OX18" s="436" t="s">
        <v>178</v>
      </c>
      <c r="OY18" s="436" t="s">
        <v>179</v>
      </c>
      <c r="OZ18" s="436" t="s">
        <v>180</v>
      </c>
      <c r="PA18" s="436" t="s">
        <v>175</v>
      </c>
      <c r="PB18" s="436" t="s">
        <v>176</v>
      </c>
      <c r="PC18" s="436" t="s">
        <v>177</v>
      </c>
      <c r="PD18" s="436" t="s">
        <v>178</v>
      </c>
      <c r="PE18" s="436" t="s">
        <v>179</v>
      </c>
      <c r="PF18" s="436" t="s">
        <v>180</v>
      </c>
      <c r="PG18" s="436" t="s">
        <v>175</v>
      </c>
      <c r="PH18" s="436" t="s">
        <v>176</v>
      </c>
      <c r="PI18" s="436" t="s">
        <v>177</v>
      </c>
      <c r="PJ18" s="436" t="s">
        <v>178</v>
      </c>
      <c r="PK18" s="436" t="s">
        <v>179</v>
      </c>
      <c r="PL18" s="436" t="s">
        <v>180</v>
      </c>
      <c r="PM18" s="436" t="s">
        <v>175</v>
      </c>
      <c r="PN18" s="436" t="s">
        <v>176</v>
      </c>
      <c r="PO18" s="436" t="s">
        <v>177</v>
      </c>
      <c r="PP18" s="436" t="s">
        <v>178</v>
      </c>
      <c r="PQ18" s="436" t="s">
        <v>179</v>
      </c>
      <c r="PR18" s="437" t="s">
        <v>180</v>
      </c>
      <c r="PS18" s="436" t="s">
        <v>175</v>
      </c>
      <c r="PT18" s="436" t="s">
        <v>176</v>
      </c>
      <c r="PU18" s="436" t="s">
        <v>177</v>
      </c>
      <c r="PV18" s="436" t="s">
        <v>178</v>
      </c>
      <c r="PW18" s="436" t="s">
        <v>179</v>
      </c>
      <c r="PX18" s="436" t="s">
        <v>180</v>
      </c>
      <c r="PY18" s="436" t="s">
        <v>175</v>
      </c>
      <c r="PZ18" s="436" t="s">
        <v>176</v>
      </c>
      <c r="QA18" s="436" t="s">
        <v>177</v>
      </c>
      <c r="QB18" s="436" t="s">
        <v>178</v>
      </c>
      <c r="QC18" s="436" t="s">
        <v>179</v>
      </c>
      <c r="QD18" s="436" t="s">
        <v>180</v>
      </c>
      <c r="QE18" s="436" t="s">
        <v>175</v>
      </c>
      <c r="QF18" s="436" t="s">
        <v>176</v>
      </c>
      <c r="QG18" s="436" t="s">
        <v>177</v>
      </c>
      <c r="QH18" s="436" t="s">
        <v>178</v>
      </c>
      <c r="QI18" s="436" t="s">
        <v>179</v>
      </c>
      <c r="QJ18" s="436" t="s">
        <v>180</v>
      </c>
      <c r="QK18" s="436" t="s">
        <v>175</v>
      </c>
      <c r="QL18" s="436" t="s">
        <v>176</v>
      </c>
      <c r="QM18" s="436" t="s">
        <v>177</v>
      </c>
      <c r="QN18" s="436" t="s">
        <v>178</v>
      </c>
      <c r="QO18" s="436" t="s">
        <v>179</v>
      </c>
      <c r="QP18" s="436" t="s">
        <v>180</v>
      </c>
      <c r="QQ18" s="436" t="s">
        <v>175</v>
      </c>
      <c r="QR18" s="436" t="s">
        <v>176</v>
      </c>
      <c r="QS18" s="436" t="s">
        <v>177</v>
      </c>
      <c r="QT18" s="436" t="s">
        <v>178</v>
      </c>
      <c r="QU18" s="436" t="s">
        <v>179</v>
      </c>
      <c r="QV18" s="436" t="s">
        <v>180</v>
      </c>
      <c r="QW18" s="436" t="s">
        <v>175</v>
      </c>
      <c r="QX18" s="436" t="s">
        <v>176</v>
      </c>
      <c r="QY18" s="436" t="s">
        <v>177</v>
      </c>
      <c r="QZ18" s="436" t="s">
        <v>178</v>
      </c>
      <c r="RA18" s="436" t="s">
        <v>179</v>
      </c>
      <c r="RB18" s="436" t="s">
        <v>180</v>
      </c>
      <c r="RC18" s="436" t="s">
        <v>175</v>
      </c>
      <c r="RD18" s="436" t="s">
        <v>176</v>
      </c>
      <c r="RE18" s="436" t="s">
        <v>177</v>
      </c>
      <c r="RF18" s="436" t="s">
        <v>178</v>
      </c>
      <c r="RG18" s="436" t="s">
        <v>179</v>
      </c>
      <c r="RH18" s="436" t="s">
        <v>180</v>
      </c>
      <c r="RI18" s="436" t="s">
        <v>175</v>
      </c>
      <c r="RJ18" s="436" t="s">
        <v>176</v>
      </c>
      <c r="RK18" s="436" t="s">
        <v>177</v>
      </c>
      <c r="RL18" s="436" t="s">
        <v>178</v>
      </c>
      <c r="RM18" s="436" t="s">
        <v>179</v>
      </c>
      <c r="RN18" s="436" t="s">
        <v>180</v>
      </c>
      <c r="RO18" s="436" t="s">
        <v>175</v>
      </c>
      <c r="RP18" s="436" t="s">
        <v>176</v>
      </c>
      <c r="RQ18" s="436" t="s">
        <v>177</v>
      </c>
      <c r="RR18" s="436" t="s">
        <v>178</v>
      </c>
      <c r="RS18" s="436" t="s">
        <v>179</v>
      </c>
      <c r="RT18" s="437" t="s">
        <v>180</v>
      </c>
      <c r="RU18" s="23" t="s">
        <v>163</v>
      </c>
      <c r="RV18" s="23" t="s">
        <v>164</v>
      </c>
      <c r="RW18" s="23" t="s">
        <v>165</v>
      </c>
      <c r="RX18" s="23" t="s">
        <v>160</v>
      </c>
      <c r="RY18" s="23" t="s">
        <v>161</v>
      </c>
      <c r="RZ18" s="23" t="s">
        <v>162</v>
      </c>
      <c r="SA18" s="23" t="s">
        <v>163</v>
      </c>
      <c r="SB18" s="23" t="s">
        <v>164</v>
      </c>
      <c r="SC18" s="23" t="s">
        <v>165</v>
      </c>
      <c r="SD18" s="23" t="s">
        <v>160</v>
      </c>
      <c r="SE18" s="23" t="s">
        <v>161</v>
      </c>
      <c r="SF18" s="23" t="s">
        <v>162</v>
      </c>
      <c r="SG18" s="23" t="s">
        <v>163</v>
      </c>
      <c r="SH18" s="23" t="s">
        <v>164</v>
      </c>
      <c r="SI18" s="23" t="s">
        <v>165</v>
      </c>
      <c r="SJ18" s="23" t="s">
        <v>160</v>
      </c>
      <c r="SK18" s="23" t="s">
        <v>161</v>
      </c>
      <c r="SL18" s="23" t="s">
        <v>162</v>
      </c>
      <c r="SM18" s="23" t="s">
        <v>163</v>
      </c>
      <c r="SN18" s="23" t="s">
        <v>164</v>
      </c>
      <c r="SO18" s="23" t="s">
        <v>165</v>
      </c>
      <c r="SP18" s="23" t="s">
        <v>160</v>
      </c>
      <c r="SQ18" s="23" t="s">
        <v>161</v>
      </c>
      <c r="SR18" s="23" t="s">
        <v>162</v>
      </c>
      <c r="SS18" s="23" t="s">
        <v>163</v>
      </c>
      <c r="ST18" s="23" t="s">
        <v>164</v>
      </c>
      <c r="SU18" s="23" t="s">
        <v>165</v>
      </c>
      <c r="SV18" s="23" t="s">
        <v>160</v>
      </c>
      <c r="SW18" s="23" t="s">
        <v>161</v>
      </c>
      <c r="SX18" s="23" t="s">
        <v>162</v>
      </c>
      <c r="SY18" s="23" t="s">
        <v>163</v>
      </c>
      <c r="SZ18" s="23" t="s">
        <v>164</v>
      </c>
      <c r="TA18" s="23" t="s">
        <v>165</v>
      </c>
      <c r="TB18" s="23" t="s">
        <v>160</v>
      </c>
      <c r="TC18" s="23" t="s">
        <v>161</v>
      </c>
      <c r="TD18" s="23" t="s">
        <v>162</v>
      </c>
      <c r="TE18" s="23" t="s">
        <v>163</v>
      </c>
      <c r="TF18" s="23" t="s">
        <v>164</v>
      </c>
      <c r="TG18" s="23" t="s">
        <v>165</v>
      </c>
      <c r="TH18" s="23" t="s">
        <v>160</v>
      </c>
      <c r="TI18" s="23" t="s">
        <v>161</v>
      </c>
      <c r="TJ18" s="23" t="s">
        <v>162</v>
      </c>
      <c r="TK18" s="23" t="s">
        <v>163</v>
      </c>
      <c r="TL18" s="23" t="s">
        <v>164</v>
      </c>
      <c r="TM18" s="23" t="s">
        <v>165</v>
      </c>
      <c r="TN18" s="23" t="s">
        <v>160</v>
      </c>
      <c r="TO18" s="23" t="s">
        <v>161</v>
      </c>
      <c r="TP18" s="23" t="s">
        <v>162</v>
      </c>
      <c r="TQ18" s="23" t="s">
        <v>163</v>
      </c>
      <c r="TR18" s="23" t="s">
        <v>164</v>
      </c>
      <c r="TS18" s="23" t="s">
        <v>165</v>
      </c>
      <c r="TT18" s="23" t="s">
        <v>160</v>
      </c>
      <c r="TU18" s="23" t="s">
        <v>161</v>
      </c>
      <c r="TV18" s="24" t="s">
        <v>162</v>
      </c>
    </row>
    <row r="19" spans="1:542" x14ac:dyDescent="0.2">
      <c r="A19" s="15" t="s">
        <v>181</v>
      </c>
      <c r="B19" s="15"/>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7"/>
      <c r="NQ19" s="436"/>
      <c r="NR19" s="436"/>
      <c r="NS19" s="436"/>
      <c r="NT19" s="436"/>
      <c r="NU19" s="436"/>
      <c r="NV19" s="436"/>
      <c r="NW19" s="436"/>
      <c r="NX19" s="436"/>
      <c r="NY19" s="436"/>
      <c r="NZ19" s="436"/>
      <c r="OA19" s="436"/>
      <c r="OB19" s="436"/>
      <c r="OC19" s="436"/>
      <c r="OD19" s="436"/>
      <c r="OE19" s="436"/>
      <c r="OF19" s="436"/>
      <c r="OG19" s="436"/>
      <c r="OH19" s="436"/>
      <c r="OI19" s="436"/>
      <c r="OJ19" s="436"/>
      <c r="OK19" s="436"/>
      <c r="OL19" s="436"/>
      <c r="OM19" s="436"/>
      <c r="ON19" s="436"/>
      <c r="OO19" s="436"/>
      <c r="OP19" s="436"/>
      <c r="OQ19" s="436"/>
      <c r="OR19" s="436"/>
      <c r="OS19" s="436"/>
      <c r="OT19" s="436"/>
      <c r="OU19" s="436"/>
      <c r="OV19" s="436"/>
      <c r="OW19" s="436"/>
      <c r="OX19" s="436"/>
      <c r="OY19" s="436"/>
      <c r="OZ19" s="436"/>
      <c r="PA19" s="436"/>
      <c r="PB19" s="436"/>
      <c r="PC19" s="436"/>
      <c r="PD19" s="436"/>
      <c r="PE19" s="436"/>
      <c r="PF19" s="436"/>
      <c r="PG19" s="436"/>
      <c r="PH19" s="436"/>
      <c r="PI19" s="436"/>
      <c r="PJ19" s="436"/>
      <c r="PK19" s="436"/>
      <c r="PL19" s="436"/>
      <c r="PM19" s="436"/>
      <c r="PN19" s="436"/>
      <c r="PO19" s="436"/>
      <c r="PP19" s="436"/>
      <c r="PQ19" s="436"/>
      <c r="PR19" s="436"/>
      <c r="PS19" s="436"/>
      <c r="PT19" s="436"/>
      <c r="PU19" s="436"/>
      <c r="PV19" s="436"/>
      <c r="PW19" s="436"/>
      <c r="PX19" s="436"/>
      <c r="PY19" s="436"/>
      <c r="PZ19" s="436"/>
      <c r="QA19" s="436"/>
      <c r="QB19" s="436"/>
      <c r="QC19" s="436"/>
      <c r="QD19" s="436"/>
      <c r="QE19" s="436"/>
      <c r="QF19" s="436"/>
      <c r="QG19" s="436"/>
      <c r="QH19" s="436"/>
      <c r="QI19" s="436"/>
      <c r="QJ19" s="436"/>
      <c r="QK19" s="436"/>
      <c r="QL19" s="436"/>
      <c r="QM19" s="436"/>
      <c r="QN19" s="436"/>
      <c r="QO19" s="436"/>
      <c r="QP19" s="436"/>
      <c r="QQ19" s="436"/>
      <c r="QR19" s="436"/>
      <c r="QS19" s="436"/>
      <c r="QT19" s="436"/>
      <c r="QU19" s="436"/>
      <c r="QV19" s="436"/>
      <c r="QW19" s="436"/>
      <c r="QX19" s="436"/>
      <c r="QY19" s="436"/>
      <c r="QZ19" s="436"/>
      <c r="RA19" s="436"/>
      <c r="RB19" s="436"/>
      <c r="RC19" s="436"/>
      <c r="RD19" s="436"/>
      <c r="RE19" s="436"/>
      <c r="RF19" s="436"/>
      <c r="RG19" s="436"/>
      <c r="RH19" s="436"/>
      <c r="RI19" s="436"/>
      <c r="RJ19" s="436"/>
      <c r="RK19" s="436"/>
      <c r="RL19" s="436"/>
      <c r="RM19" s="436"/>
      <c r="RN19" s="436"/>
      <c r="RO19" s="436"/>
      <c r="RP19" s="436"/>
      <c r="RQ19" s="436"/>
      <c r="RR19" s="436"/>
      <c r="RS19" s="436"/>
      <c r="RT19" s="436"/>
      <c r="RU19" s="23"/>
      <c r="RV19" s="23"/>
      <c r="RW19" s="23"/>
      <c r="RX19" s="23"/>
      <c r="RY19" s="23"/>
      <c r="RZ19" s="23"/>
      <c r="SA19" s="23"/>
      <c r="SB19" s="23"/>
      <c r="SC19" s="23"/>
      <c r="SD19" s="23"/>
      <c r="SE19" s="23"/>
      <c r="SF19" s="23"/>
      <c r="SG19" s="23"/>
      <c r="SH19" s="23"/>
      <c r="SI19" s="23"/>
      <c r="SJ19" s="23"/>
      <c r="SK19" s="23"/>
      <c r="SL19" s="23"/>
      <c r="SM19" s="23"/>
      <c r="SN19" s="23"/>
      <c r="SO19" s="23"/>
      <c r="SP19" s="23"/>
      <c r="SQ19" s="23"/>
      <c r="SR19" s="23"/>
      <c r="SS19" s="23"/>
      <c r="ST19" s="23"/>
      <c r="SU19" s="23"/>
      <c r="SV19" s="23"/>
      <c r="SW19" s="23"/>
      <c r="SX19" s="23"/>
      <c r="SY19" s="23"/>
      <c r="SZ19" s="23"/>
      <c r="TA19" s="23"/>
      <c r="TB19" s="23"/>
      <c r="TC19" s="23"/>
      <c r="TD19" s="23"/>
      <c r="TE19" s="23"/>
      <c r="TF19" s="23"/>
      <c r="TG19" s="23"/>
      <c r="TH19" s="23"/>
      <c r="TI19" s="23"/>
      <c r="TJ19" s="23"/>
      <c r="TK19" s="23"/>
      <c r="TL19" s="23"/>
      <c r="TM19" s="23"/>
      <c r="TN19" s="23"/>
      <c r="TO19" s="23"/>
      <c r="TP19" s="23"/>
      <c r="TQ19" s="23"/>
      <c r="TR19" s="23"/>
      <c r="TS19" s="23"/>
      <c r="TT19" s="23"/>
      <c r="TU19" s="23"/>
      <c r="TV19" s="24"/>
    </row>
    <row r="20" spans="1:542" x14ac:dyDescent="0.2">
      <c r="A20" s="19" t="s">
        <v>190</v>
      </c>
      <c r="B20" s="19"/>
      <c r="C20" s="20">
        <v>6183</v>
      </c>
      <c r="D20" s="20">
        <v>18857</v>
      </c>
      <c r="E20" s="77">
        <v>-2.9540425093922082</v>
      </c>
      <c r="F20" s="20">
        <v>89361</v>
      </c>
      <c r="G20" s="38">
        <v>90049.75</v>
      </c>
      <c r="H20" s="77">
        <v>-2.0153732738617167</v>
      </c>
      <c r="I20" s="32">
        <v>3707</v>
      </c>
      <c r="J20" s="32">
        <v>11131</v>
      </c>
      <c r="K20" s="77">
        <v>-2.8454220127433012</v>
      </c>
      <c r="L20" s="32">
        <v>74195</v>
      </c>
      <c r="M20" s="38">
        <v>74672.583333333328</v>
      </c>
      <c r="N20" s="77">
        <v>-1.1913439007580979</v>
      </c>
      <c r="O20" s="32">
        <v>2476</v>
      </c>
      <c r="P20" s="32">
        <v>7726</v>
      </c>
      <c r="Q20" s="77">
        <v>-3.1101078505141713</v>
      </c>
      <c r="R20" s="32">
        <v>15166</v>
      </c>
      <c r="S20" s="38">
        <v>15377.166666666666</v>
      </c>
      <c r="T20" s="77">
        <v>-5.8290975156674216</v>
      </c>
      <c r="U20" s="32">
        <v>4967</v>
      </c>
      <c r="V20" s="32">
        <v>14987</v>
      </c>
      <c r="W20" s="77">
        <v>-2.0013342228152101E-2</v>
      </c>
      <c r="X20" s="32">
        <v>82526</v>
      </c>
      <c r="Y20" s="38">
        <v>82795.833333333328</v>
      </c>
      <c r="Z20" s="77">
        <v>-1.4227743106886663</v>
      </c>
      <c r="AA20" s="32">
        <v>3018</v>
      </c>
      <c r="AB20" s="32">
        <v>9034</v>
      </c>
      <c r="AC20" s="77">
        <v>-0.58325079784307254</v>
      </c>
      <c r="AD20" s="32">
        <v>70725</v>
      </c>
      <c r="AE20" s="38">
        <v>71048.5</v>
      </c>
      <c r="AF20" s="77">
        <v>-0.92453790535688141</v>
      </c>
      <c r="AG20" s="32">
        <v>1949</v>
      </c>
      <c r="AH20" s="32">
        <v>5953</v>
      </c>
      <c r="AI20" s="77">
        <v>0.8470269354565475</v>
      </c>
      <c r="AJ20" s="32">
        <v>11801</v>
      </c>
      <c r="AK20" s="38">
        <v>11747.333333333334</v>
      </c>
      <c r="AL20" s="77">
        <v>-4.3324827623649487</v>
      </c>
      <c r="AM20" s="32">
        <v>1216</v>
      </c>
      <c r="AN20" s="32">
        <v>3870</v>
      </c>
      <c r="AO20" s="77">
        <v>-12.857464535014637</v>
      </c>
      <c r="AP20" s="32">
        <v>6835</v>
      </c>
      <c r="AQ20" s="38">
        <v>7253.916666666667</v>
      </c>
      <c r="AR20" s="77">
        <v>-8.3069111899971553</v>
      </c>
      <c r="AS20" s="32">
        <v>689</v>
      </c>
      <c r="AT20" s="32">
        <v>2097</v>
      </c>
      <c r="AU20" s="77">
        <v>-11.518987341772153</v>
      </c>
      <c r="AV20" s="32">
        <v>3470</v>
      </c>
      <c r="AW20" s="38">
        <v>3624.0833333333335</v>
      </c>
      <c r="AX20" s="77">
        <v>-6.1462761939702615</v>
      </c>
      <c r="AY20" s="32">
        <v>527</v>
      </c>
      <c r="AZ20" s="32">
        <v>1773</v>
      </c>
      <c r="BA20" s="77">
        <v>-14.389183969097056</v>
      </c>
      <c r="BB20" s="32">
        <v>3365</v>
      </c>
      <c r="BC20" s="38">
        <v>3629.8333333333335</v>
      </c>
      <c r="BD20" s="77">
        <v>-10.367108403983867</v>
      </c>
      <c r="BE20" s="32">
        <v>3936</v>
      </c>
      <c r="BF20" s="32">
        <v>11770</v>
      </c>
      <c r="BG20" s="77">
        <v>-3.0717285678992012</v>
      </c>
      <c r="BH20" s="32">
        <v>55690</v>
      </c>
      <c r="BI20" s="38">
        <v>56313.5</v>
      </c>
      <c r="BJ20" s="77">
        <v>-2.2484977708858307</v>
      </c>
      <c r="BK20" s="32">
        <v>2406</v>
      </c>
      <c r="BL20" s="32">
        <v>7052</v>
      </c>
      <c r="BM20" s="77">
        <v>-0.92722674908682223</v>
      </c>
      <c r="BN20" s="32">
        <v>46815</v>
      </c>
      <c r="BO20" s="38">
        <v>47270.5</v>
      </c>
      <c r="BP20" s="77">
        <v>-1.5649077506143017</v>
      </c>
      <c r="BQ20" s="32">
        <v>1530</v>
      </c>
      <c r="BR20" s="32">
        <v>4718</v>
      </c>
      <c r="BS20" s="77">
        <v>-6.1094527363184081</v>
      </c>
      <c r="BT20" s="32">
        <v>8875</v>
      </c>
      <c r="BU20" s="38">
        <v>9043</v>
      </c>
      <c r="BV20" s="77">
        <v>-5.6727108360424889</v>
      </c>
      <c r="BW20" s="32">
        <v>3148</v>
      </c>
      <c r="BX20" s="32">
        <v>9369</v>
      </c>
      <c r="BY20" s="77">
        <v>-0.17048481619605754</v>
      </c>
      <c r="BZ20" s="32">
        <v>51418</v>
      </c>
      <c r="CA20" s="38">
        <v>51769.666666666664</v>
      </c>
      <c r="CB20" s="77">
        <v>-1.7412553677767322</v>
      </c>
      <c r="CC20" s="32">
        <v>1969</v>
      </c>
      <c r="CD20" s="32">
        <v>5770</v>
      </c>
      <c r="CE20" s="77">
        <v>1.4416315049226442</v>
      </c>
      <c r="CF20" s="32">
        <v>44686</v>
      </c>
      <c r="CG20" s="38">
        <v>45056.5</v>
      </c>
      <c r="CH20" s="77">
        <v>-1.3748255702598433</v>
      </c>
      <c r="CI20" s="32">
        <v>1179</v>
      </c>
      <c r="CJ20" s="32">
        <v>3599</v>
      </c>
      <c r="CK20" s="77">
        <v>-2.6507979442791454</v>
      </c>
      <c r="CL20" s="32">
        <v>6732</v>
      </c>
      <c r="CM20" s="38">
        <v>6713.166666666667</v>
      </c>
      <c r="CN20" s="77">
        <v>-4.1318576698798051</v>
      </c>
      <c r="CO20" s="32">
        <v>788</v>
      </c>
      <c r="CP20" s="32">
        <v>2401</v>
      </c>
      <c r="CQ20" s="77">
        <v>-12.944162436548224</v>
      </c>
      <c r="CR20" s="32">
        <v>4272</v>
      </c>
      <c r="CS20" s="38">
        <v>4543.833333333333</v>
      </c>
      <c r="CT20" s="77">
        <v>-7.6785018878786344</v>
      </c>
      <c r="CU20" s="32">
        <v>437</v>
      </c>
      <c r="CV20" s="32">
        <v>1282</v>
      </c>
      <c r="CW20" s="77">
        <v>-10.34965034965035</v>
      </c>
      <c r="CX20" s="32">
        <v>2129</v>
      </c>
      <c r="CY20" s="38">
        <v>2214</v>
      </c>
      <c r="CZ20" s="77">
        <v>-5.2800456344254698</v>
      </c>
      <c r="DA20" s="32">
        <v>351</v>
      </c>
      <c r="DB20" s="32">
        <v>1119</v>
      </c>
      <c r="DC20" s="77">
        <v>-15.737951807228914</v>
      </c>
      <c r="DD20" s="32">
        <v>2143</v>
      </c>
      <c r="DE20" s="38">
        <v>2329.8333333333335</v>
      </c>
      <c r="DF20" s="77">
        <v>-9.8478008512833739</v>
      </c>
      <c r="DG20" s="32">
        <v>2247</v>
      </c>
      <c r="DH20" s="32">
        <v>7087</v>
      </c>
      <c r="DI20" s="77">
        <v>-2.7579582875960482</v>
      </c>
      <c r="DJ20" s="32">
        <v>33671</v>
      </c>
      <c r="DK20" s="38">
        <v>33736.25</v>
      </c>
      <c r="DL20" s="77">
        <v>-1.6163368863096192</v>
      </c>
      <c r="DM20" s="32">
        <v>1301</v>
      </c>
      <c r="DN20" s="32">
        <v>4079</v>
      </c>
      <c r="DO20" s="77">
        <v>-5.992164093109011</v>
      </c>
      <c r="DP20" s="32">
        <v>27380</v>
      </c>
      <c r="DQ20" s="38">
        <v>27402.083333333332</v>
      </c>
      <c r="DR20" s="77">
        <v>-0.53088511101700042</v>
      </c>
      <c r="DS20" s="32">
        <v>946</v>
      </c>
      <c r="DT20" s="32">
        <v>3008</v>
      </c>
      <c r="DU20" s="77">
        <v>2.0006781959986437</v>
      </c>
      <c r="DV20" s="32">
        <v>6291</v>
      </c>
      <c r="DW20" s="38">
        <v>6334.166666666667</v>
      </c>
      <c r="DX20" s="77">
        <v>-6.0514671346995277</v>
      </c>
      <c r="DY20" s="32">
        <v>1819</v>
      </c>
      <c r="DZ20" s="32">
        <v>5618</v>
      </c>
      <c r="EA20" s="77">
        <v>0.23193577163247103</v>
      </c>
      <c r="EB20" s="32">
        <v>31108</v>
      </c>
      <c r="EC20" s="38">
        <v>31026.166666666668</v>
      </c>
      <c r="ED20" s="77">
        <v>-0.87882539302211038</v>
      </c>
      <c r="EE20" s="32">
        <v>1049</v>
      </c>
      <c r="EF20" s="32">
        <v>3264</v>
      </c>
      <c r="EG20" s="77">
        <v>-3.9717563989408649</v>
      </c>
      <c r="EH20" s="32">
        <v>26039</v>
      </c>
      <c r="EI20" s="38">
        <v>25992</v>
      </c>
      <c r="EJ20" s="77">
        <v>-0.12456251020676096</v>
      </c>
      <c r="EK20" s="32">
        <v>770</v>
      </c>
      <c r="EL20" s="32">
        <v>2354</v>
      </c>
      <c r="EM20" s="77">
        <v>6.7089755213055309</v>
      </c>
      <c r="EN20" s="32">
        <v>5069</v>
      </c>
      <c r="EO20" s="38">
        <v>5034.166666666667</v>
      </c>
      <c r="EP20" s="77">
        <v>-4.5987176652664168</v>
      </c>
      <c r="EQ20" s="32">
        <v>428</v>
      </c>
      <c r="ER20" s="32">
        <v>1469</v>
      </c>
      <c r="ES20" s="77">
        <v>-12.715389185977422</v>
      </c>
      <c r="ET20" s="32">
        <v>2563</v>
      </c>
      <c r="EU20" s="38">
        <v>2710.0833333333335</v>
      </c>
      <c r="EV20" s="77">
        <v>-9.3390203785787964</v>
      </c>
      <c r="EW20" s="32">
        <v>252</v>
      </c>
      <c r="EX20" s="32">
        <v>815</v>
      </c>
      <c r="EY20" s="77">
        <v>-13.297872340425531</v>
      </c>
      <c r="EZ20" s="32">
        <v>1341</v>
      </c>
      <c r="FA20" s="38">
        <v>1410.0833333333333</v>
      </c>
      <c r="FB20" s="77">
        <v>-7.4697872805818344</v>
      </c>
      <c r="FC20" s="32">
        <v>176</v>
      </c>
      <c r="FD20" s="32">
        <v>654</v>
      </c>
      <c r="FE20" s="77">
        <v>-11.978465679676985</v>
      </c>
      <c r="FF20" s="32">
        <v>1222</v>
      </c>
      <c r="FG20" s="38">
        <v>1300</v>
      </c>
      <c r="FH20" s="77">
        <v>-11.282984531392175</v>
      </c>
      <c r="FI20" s="32">
        <v>3125</v>
      </c>
      <c r="FJ20" s="32">
        <v>9311</v>
      </c>
      <c r="FK20" s="77">
        <v>-1.8655143338954467</v>
      </c>
      <c r="FL20" s="32">
        <v>67708</v>
      </c>
      <c r="FM20" s="38">
        <v>68297.583333333328</v>
      </c>
      <c r="FN20" s="77">
        <v>-1.8789246526551455</v>
      </c>
      <c r="FO20" s="32">
        <v>2825</v>
      </c>
      <c r="FP20" s="32">
        <v>8519</v>
      </c>
      <c r="FQ20" s="77">
        <v>-2.248995983935743</v>
      </c>
      <c r="FR20" s="32">
        <v>66350</v>
      </c>
      <c r="FS20" s="38">
        <v>66882.166666666672</v>
      </c>
      <c r="FT20" s="77">
        <v>-1.6605034932817735</v>
      </c>
      <c r="FU20" s="32">
        <v>300</v>
      </c>
      <c r="FV20" s="32">
        <v>792</v>
      </c>
      <c r="FW20" s="77">
        <v>2.4579560155239331</v>
      </c>
      <c r="FX20" s="32">
        <v>1358</v>
      </c>
      <c r="FY20" s="38">
        <v>1415.4166666666667</v>
      </c>
      <c r="FZ20" s="77">
        <v>-11.198828880639933</v>
      </c>
      <c r="GA20" s="32">
        <v>2722</v>
      </c>
      <c r="GB20" s="32">
        <v>8082</v>
      </c>
      <c r="GC20" s="77">
        <v>4.9517207229512257E-2</v>
      </c>
      <c r="GD20" s="32">
        <v>65548</v>
      </c>
      <c r="GE20" s="38">
        <v>66041.333333333328</v>
      </c>
      <c r="GF20" s="77">
        <v>-1.6217289835642288</v>
      </c>
      <c r="GG20" s="32">
        <v>2436</v>
      </c>
      <c r="GH20" s="32">
        <v>7326</v>
      </c>
      <c r="GI20" s="77">
        <v>-0.23151300558354898</v>
      </c>
      <c r="GJ20" s="32">
        <v>64258</v>
      </c>
      <c r="GK20" s="38">
        <v>64702.583333333336</v>
      </c>
      <c r="GL20" s="77">
        <v>-1.4042100905536459</v>
      </c>
      <c r="GM20" s="32">
        <v>286</v>
      </c>
      <c r="GN20" s="32">
        <v>756</v>
      </c>
      <c r="GO20" s="77">
        <v>2.8571428571428572</v>
      </c>
      <c r="GP20" s="32">
        <v>1290</v>
      </c>
      <c r="GQ20" s="38">
        <v>1338.75</v>
      </c>
      <c r="GR20" s="77">
        <v>-11.100658513640639</v>
      </c>
      <c r="GS20" s="32">
        <v>403</v>
      </c>
      <c r="GT20" s="32">
        <v>1229</v>
      </c>
      <c r="GU20" s="77">
        <v>-12.836879432624112</v>
      </c>
      <c r="GV20" s="32">
        <v>2160</v>
      </c>
      <c r="GW20" s="38">
        <v>2256.25</v>
      </c>
      <c r="GX20" s="77">
        <v>-8.8537283285642143</v>
      </c>
      <c r="GY20" s="32">
        <v>389</v>
      </c>
      <c r="GZ20" s="32">
        <v>1193</v>
      </c>
      <c r="HA20" s="77">
        <v>-13.0466472303207</v>
      </c>
      <c r="HB20" s="32">
        <v>2092</v>
      </c>
      <c r="HC20" s="38">
        <v>2179.5833333333335</v>
      </c>
      <c r="HD20" s="77">
        <v>-8.7053649342036366</v>
      </c>
      <c r="HE20" s="32">
        <v>14</v>
      </c>
      <c r="HF20" s="32">
        <v>36</v>
      </c>
      <c r="HG20" s="77">
        <v>-5.2631578947368416</v>
      </c>
      <c r="HH20" s="32">
        <v>68</v>
      </c>
      <c r="HI20" s="38">
        <v>76.666666666666671</v>
      </c>
      <c r="HJ20" s="77">
        <v>-12.878787878787879</v>
      </c>
      <c r="HK20" s="32">
        <v>51</v>
      </c>
      <c r="HL20" s="32">
        <v>166</v>
      </c>
      <c r="HM20" s="77">
        <v>6.4102564102564097</v>
      </c>
      <c r="HN20" s="32">
        <v>308</v>
      </c>
      <c r="HO20" s="38">
        <v>286.5</v>
      </c>
      <c r="HP20" s="77">
        <v>7.1695760598503746</v>
      </c>
      <c r="HQ20" s="32" t="s">
        <v>437</v>
      </c>
      <c r="HR20" s="32">
        <v>5</v>
      </c>
      <c r="HS20" s="77">
        <v>-37.5</v>
      </c>
      <c r="HT20" s="32">
        <v>32</v>
      </c>
      <c r="HU20" s="38">
        <v>31.583333333333332</v>
      </c>
      <c r="HV20" s="77">
        <v>14.156626506024098</v>
      </c>
      <c r="HW20" s="32" t="s">
        <v>437</v>
      </c>
      <c r="HX20" s="32">
        <v>161</v>
      </c>
      <c r="HY20" s="77">
        <v>8.7837837837837842</v>
      </c>
      <c r="HZ20" s="32">
        <v>276</v>
      </c>
      <c r="IA20" s="38">
        <v>254.91666666666666</v>
      </c>
      <c r="IB20" s="77">
        <v>6.3630041724617534</v>
      </c>
      <c r="IC20" s="32">
        <v>42</v>
      </c>
      <c r="ID20" s="32">
        <v>138</v>
      </c>
      <c r="IE20" s="77">
        <v>15</v>
      </c>
      <c r="IF20" s="32">
        <v>274</v>
      </c>
      <c r="IG20" s="38">
        <v>252.33333333333334</v>
      </c>
      <c r="IH20" s="77">
        <v>11.119266055045872</v>
      </c>
      <c r="II20" s="32" t="s">
        <v>437</v>
      </c>
      <c r="IJ20" s="32">
        <v>5</v>
      </c>
      <c r="IK20" s="77">
        <v>-28.571428571428569</v>
      </c>
      <c r="IL20" s="32" t="s">
        <v>437</v>
      </c>
      <c r="IM20" s="38">
        <v>30.583333333333332</v>
      </c>
      <c r="IN20" s="77">
        <v>13.271604938271606</v>
      </c>
      <c r="IO20" s="32" t="s">
        <v>437</v>
      </c>
      <c r="IP20" s="32">
        <v>133</v>
      </c>
      <c r="IQ20" s="77">
        <v>17.699115044247787</v>
      </c>
      <c r="IR20" s="32" t="s">
        <v>437</v>
      </c>
      <c r="IS20" s="38">
        <v>221.75</v>
      </c>
      <c r="IT20" s="77">
        <v>10.828821324448148</v>
      </c>
      <c r="IU20" s="32">
        <v>9</v>
      </c>
      <c r="IV20" s="32">
        <v>28</v>
      </c>
      <c r="IW20" s="77">
        <v>-22.222222222222221</v>
      </c>
      <c r="IX20" s="32">
        <v>34</v>
      </c>
      <c r="IY20" s="38">
        <v>34.166666666666664</v>
      </c>
      <c r="IZ20" s="77">
        <v>-15.113871635610765</v>
      </c>
      <c r="JA20" s="32">
        <v>0</v>
      </c>
      <c r="JB20" s="32">
        <v>0</v>
      </c>
      <c r="JC20" s="77" t="s">
        <v>224</v>
      </c>
      <c r="JD20" s="32" t="s">
        <v>437</v>
      </c>
      <c r="JE20" s="38">
        <v>1</v>
      </c>
      <c r="JF20" s="77">
        <v>50</v>
      </c>
      <c r="JG20" s="32">
        <v>9</v>
      </c>
      <c r="JH20" s="32">
        <v>28</v>
      </c>
      <c r="JI20" s="77">
        <v>-20</v>
      </c>
      <c r="JJ20" s="32" t="s">
        <v>437</v>
      </c>
      <c r="JK20" s="38">
        <v>33.166666666666664</v>
      </c>
      <c r="JL20" s="77">
        <v>-16.210526315789473</v>
      </c>
      <c r="JM20" s="32">
        <v>579</v>
      </c>
      <c r="JN20" s="32">
        <v>1833</v>
      </c>
      <c r="JO20" s="77">
        <v>-1.7158176943699734</v>
      </c>
      <c r="JP20" s="32">
        <v>7652</v>
      </c>
      <c r="JQ20" s="38">
        <v>7545.166666666667</v>
      </c>
      <c r="JR20" s="77">
        <v>3.685126654756997</v>
      </c>
      <c r="JS20" s="32">
        <v>312</v>
      </c>
      <c r="JT20" s="32">
        <v>938</v>
      </c>
      <c r="JU20" s="77">
        <v>-6.2</v>
      </c>
      <c r="JV20" s="32">
        <v>6184</v>
      </c>
      <c r="JW20" s="38">
        <v>6098.583333333333</v>
      </c>
      <c r="JX20" s="77">
        <v>4.0713879408418654</v>
      </c>
      <c r="JY20" s="32">
        <v>267</v>
      </c>
      <c r="JZ20" s="32">
        <v>895</v>
      </c>
      <c r="KA20" s="77">
        <v>3.4682080924855487</v>
      </c>
      <c r="KB20" s="32">
        <v>1468</v>
      </c>
      <c r="KC20" s="38">
        <v>1446.5833333333333</v>
      </c>
      <c r="KD20" s="77">
        <v>2.0877440602211244</v>
      </c>
      <c r="KE20" s="32">
        <v>463</v>
      </c>
      <c r="KF20" s="32">
        <v>1477</v>
      </c>
      <c r="KG20" s="77">
        <v>3.4313725490196081</v>
      </c>
      <c r="KH20" s="32">
        <v>6991</v>
      </c>
      <c r="KI20" s="38">
        <v>6867.916666666667</v>
      </c>
      <c r="KJ20" s="77">
        <v>4.2040713111644967</v>
      </c>
      <c r="KK20" s="32">
        <v>242</v>
      </c>
      <c r="KL20" s="32">
        <v>727</v>
      </c>
      <c r="KM20" s="77">
        <v>-2.28494623655914</v>
      </c>
      <c r="KN20" s="32">
        <v>5800</v>
      </c>
      <c r="KO20" s="38">
        <v>5720.333333333333</v>
      </c>
      <c r="KP20" s="77">
        <v>4.107012860956079</v>
      </c>
      <c r="KQ20" s="32">
        <v>221</v>
      </c>
      <c r="KR20" s="32">
        <v>750</v>
      </c>
      <c r="KS20" s="77">
        <v>9.6491228070175428</v>
      </c>
      <c r="KT20" s="32">
        <v>1191</v>
      </c>
      <c r="KU20" s="38">
        <v>1147.5833333333333</v>
      </c>
      <c r="KV20" s="77">
        <v>4.6905884141705947</v>
      </c>
      <c r="KW20" s="32">
        <v>116</v>
      </c>
      <c r="KX20" s="32">
        <v>356</v>
      </c>
      <c r="KY20" s="77">
        <v>-18.535469107551489</v>
      </c>
      <c r="KZ20" s="32">
        <v>661</v>
      </c>
      <c r="LA20" s="38">
        <v>677.25</v>
      </c>
      <c r="LB20" s="77">
        <v>-1.2994899198445471</v>
      </c>
      <c r="LC20" s="32">
        <v>70</v>
      </c>
      <c r="LD20" s="32">
        <v>211</v>
      </c>
      <c r="LE20" s="77">
        <v>-17.578125</v>
      </c>
      <c r="LF20" s="32">
        <v>384</v>
      </c>
      <c r="LG20" s="38">
        <v>378.25</v>
      </c>
      <c r="LH20" s="77">
        <v>3.5355839416058394</v>
      </c>
      <c r="LI20" s="32">
        <v>46</v>
      </c>
      <c r="LJ20" s="32">
        <v>145</v>
      </c>
      <c r="LK20" s="77">
        <v>-19.88950276243094</v>
      </c>
      <c r="LL20" s="32">
        <v>277</v>
      </c>
      <c r="LM20" s="38">
        <v>299</v>
      </c>
      <c r="LN20" s="77">
        <v>-6.8051948051948061</v>
      </c>
      <c r="LO20" s="32">
        <v>1900</v>
      </c>
      <c r="LP20" s="32">
        <v>5727</v>
      </c>
      <c r="LQ20" s="77">
        <v>-2.2862992663368025</v>
      </c>
      <c r="LR20" s="32">
        <v>29364</v>
      </c>
      <c r="LS20" s="38">
        <v>30046.333333333332</v>
      </c>
      <c r="LT20" s="77">
        <v>-0.55054171539530883</v>
      </c>
      <c r="LU20" s="32">
        <v>1220</v>
      </c>
      <c r="LV20" s="32">
        <v>3647</v>
      </c>
      <c r="LW20" s="77">
        <v>-1.2455997833739507</v>
      </c>
      <c r="LX20" s="32">
        <v>24460</v>
      </c>
      <c r="LY20" s="38">
        <v>25073.083333333332</v>
      </c>
      <c r="LZ20" s="77">
        <v>0.17312731183225294</v>
      </c>
      <c r="MA20" s="32">
        <v>680</v>
      </c>
      <c r="MB20" s="32">
        <v>2080</v>
      </c>
      <c r="MC20" s="77">
        <v>-4.0590405904059041</v>
      </c>
      <c r="MD20" s="32">
        <v>4904</v>
      </c>
      <c r="ME20" s="38">
        <v>4973.25</v>
      </c>
      <c r="MF20" s="77">
        <v>-4.04534126537503</v>
      </c>
      <c r="MG20" s="32">
        <v>1582</v>
      </c>
      <c r="MH20" s="32">
        <v>4755</v>
      </c>
      <c r="MI20" s="77">
        <v>-4.2043304603741859E-2</v>
      </c>
      <c r="MJ20" s="32">
        <v>27505</v>
      </c>
      <c r="MK20" s="38">
        <v>28050.5</v>
      </c>
      <c r="ML20" s="77">
        <v>-4.5433084193740925E-2</v>
      </c>
      <c r="MM20" s="32">
        <v>1076</v>
      </c>
      <c r="MN20" s="32">
        <v>3199</v>
      </c>
      <c r="MO20" s="77">
        <v>0.62912865681031771</v>
      </c>
      <c r="MP20" s="32">
        <v>23589</v>
      </c>
      <c r="MQ20" s="38">
        <v>24142.25</v>
      </c>
      <c r="MR20" s="77">
        <v>0.39157659827359764</v>
      </c>
      <c r="MS20" s="32">
        <v>506</v>
      </c>
      <c r="MT20" s="32">
        <v>1556</v>
      </c>
      <c r="MU20" s="77">
        <v>-1.394169835234474</v>
      </c>
      <c r="MV20" s="32">
        <v>3916</v>
      </c>
      <c r="MW20" s="38">
        <v>3908.25</v>
      </c>
      <c r="MX20" s="77">
        <v>-2.6628201403013576</v>
      </c>
      <c r="MY20" s="32">
        <v>318</v>
      </c>
      <c r="MZ20" s="32">
        <v>972</v>
      </c>
      <c r="NA20" s="77">
        <v>-11.956521739130435</v>
      </c>
      <c r="NB20" s="32">
        <v>1859</v>
      </c>
      <c r="NC20" s="38">
        <v>1995.8333333333333</v>
      </c>
      <c r="ND20" s="77">
        <v>-7.1453495134338771</v>
      </c>
      <c r="NE20" s="32">
        <v>144</v>
      </c>
      <c r="NF20" s="32">
        <v>448</v>
      </c>
      <c r="NG20" s="77">
        <v>-12.840466926070038</v>
      </c>
      <c r="NH20" s="32">
        <v>871</v>
      </c>
      <c r="NI20" s="38">
        <v>930.83333333333337</v>
      </c>
      <c r="NJ20" s="77">
        <v>-5.1782682512733453</v>
      </c>
      <c r="NK20" s="32">
        <v>174</v>
      </c>
      <c r="NL20" s="32">
        <v>524</v>
      </c>
      <c r="NM20" s="77">
        <v>-11.186440677966102</v>
      </c>
      <c r="NN20" s="32">
        <v>988</v>
      </c>
      <c r="NO20" s="38">
        <v>1065</v>
      </c>
      <c r="NP20" s="77">
        <v>-8.7989723827874116</v>
      </c>
      <c r="NQ20" s="32">
        <v>571</v>
      </c>
      <c r="NR20" s="32">
        <v>1577</v>
      </c>
      <c r="NS20" s="77">
        <v>-8.2072176949941795</v>
      </c>
      <c r="NT20" s="32">
        <v>3230</v>
      </c>
      <c r="NU20" s="38">
        <v>3336.9166666666665</v>
      </c>
      <c r="NV20" s="77">
        <v>-9.250991501416431</v>
      </c>
      <c r="NW20" s="32">
        <v>302</v>
      </c>
      <c r="NX20" s="32">
        <v>836</v>
      </c>
      <c r="NY20" s="77">
        <v>-2.7906976744186047</v>
      </c>
      <c r="NZ20" s="32">
        <v>1861</v>
      </c>
      <c r="OA20" s="38">
        <v>1859</v>
      </c>
      <c r="OB20" s="77">
        <v>-6.8403908794788277</v>
      </c>
      <c r="OC20" s="32">
        <v>269</v>
      </c>
      <c r="OD20" s="32">
        <v>741</v>
      </c>
      <c r="OE20" s="77">
        <v>-13.636363636363635</v>
      </c>
      <c r="OF20" s="32">
        <v>1369</v>
      </c>
      <c r="OG20" s="38">
        <v>1477.9166666666667</v>
      </c>
      <c r="OH20" s="77">
        <v>-12.111601169532682</v>
      </c>
      <c r="OI20" s="32">
        <v>237</v>
      </c>
      <c r="OJ20" s="32">
        <v>678</v>
      </c>
      <c r="OK20" s="77">
        <v>3.5114503816793894</v>
      </c>
      <c r="OL20" s="32">
        <v>1907</v>
      </c>
      <c r="OM20" s="38">
        <v>1857.25</v>
      </c>
      <c r="ON20" s="77">
        <v>-7.6071635851090296</v>
      </c>
      <c r="OO20" s="32">
        <v>111</v>
      </c>
      <c r="OP20" s="32">
        <v>332</v>
      </c>
      <c r="OQ20" s="77">
        <v>8.1433224755700326</v>
      </c>
      <c r="OR20" s="32">
        <v>1177</v>
      </c>
      <c r="OS20" s="38">
        <v>1135.4166666666667</v>
      </c>
      <c r="OT20" s="77">
        <v>-6.3380765793634426</v>
      </c>
      <c r="OU20" s="32">
        <v>126</v>
      </c>
      <c r="OV20" s="32">
        <v>346</v>
      </c>
      <c r="OW20" s="77">
        <v>-0.57471264367816088</v>
      </c>
      <c r="OX20" s="32">
        <v>730</v>
      </c>
      <c r="OY20" s="38">
        <v>721.83333333333337</v>
      </c>
      <c r="OZ20" s="77">
        <v>-9.535248041775457</v>
      </c>
      <c r="PA20" s="32">
        <v>334</v>
      </c>
      <c r="PB20" s="32">
        <v>899</v>
      </c>
      <c r="PC20" s="77">
        <v>-15.428033866415806</v>
      </c>
      <c r="PD20" s="32">
        <v>1323</v>
      </c>
      <c r="PE20" s="38">
        <v>1479.6666666666667</v>
      </c>
      <c r="PF20" s="77">
        <v>-11.233315002749586</v>
      </c>
      <c r="PG20" s="32">
        <v>191</v>
      </c>
      <c r="PH20" s="32">
        <v>504</v>
      </c>
      <c r="PI20" s="77">
        <v>-8.8607594936708853</v>
      </c>
      <c r="PJ20" s="32">
        <v>684</v>
      </c>
      <c r="PK20" s="38">
        <v>723.58333333333337</v>
      </c>
      <c r="PL20" s="77">
        <v>-7.6178316842217262</v>
      </c>
      <c r="PM20" s="32">
        <v>143</v>
      </c>
      <c r="PN20" s="32">
        <v>395</v>
      </c>
      <c r="PO20" s="77">
        <v>-22.549019607843139</v>
      </c>
      <c r="PP20" s="32">
        <v>639</v>
      </c>
      <c r="PQ20" s="38">
        <v>756.08333333333337</v>
      </c>
      <c r="PR20" s="77">
        <v>-14.437947944172011</v>
      </c>
      <c r="PS20" s="32">
        <v>3540</v>
      </c>
      <c r="PT20" s="32">
        <v>11092</v>
      </c>
      <c r="PU20" s="77">
        <v>-2.8466322151178067</v>
      </c>
      <c r="PV20" s="32">
        <v>73999</v>
      </c>
      <c r="PW20" s="38">
        <v>74353.583333333328</v>
      </c>
      <c r="PX20" s="77">
        <v>-1.1165686598294615</v>
      </c>
      <c r="PY20" s="32">
        <v>2741</v>
      </c>
      <c r="PZ20" s="32">
        <v>8549</v>
      </c>
      <c r="QA20" s="77">
        <v>-1.8259072117593016</v>
      </c>
      <c r="QB20" s="32">
        <v>68934</v>
      </c>
      <c r="QC20" s="38">
        <v>69202.25</v>
      </c>
      <c r="QD20" s="77">
        <v>-0.95298640175473548</v>
      </c>
      <c r="QE20" s="32">
        <v>799</v>
      </c>
      <c r="QF20" s="32">
        <v>2543</v>
      </c>
      <c r="QG20" s="77">
        <v>-6.1277224067921745</v>
      </c>
      <c r="QH20" s="32">
        <v>5065</v>
      </c>
      <c r="QI20" s="38">
        <v>5151.333333333333</v>
      </c>
      <c r="QJ20" s="77">
        <v>-3.2628597361543639</v>
      </c>
      <c r="QK20" s="32">
        <v>2840</v>
      </c>
      <c r="QL20" s="32">
        <v>8895</v>
      </c>
      <c r="QM20" s="77">
        <v>-0.51448383849681245</v>
      </c>
      <c r="QN20" s="32">
        <v>69977</v>
      </c>
      <c r="QO20" s="38">
        <v>70168.583333333328</v>
      </c>
      <c r="QP20" s="77">
        <v>-0.83755822101314858</v>
      </c>
      <c r="QQ20" s="32">
        <v>2204</v>
      </c>
      <c r="QR20" s="32">
        <v>6922</v>
      </c>
      <c r="QS20" s="77">
        <v>-7.218131947452E-2</v>
      </c>
      <c r="QT20" s="32">
        <v>66104</v>
      </c>
      <c r="QU20" s="38">
        <v>66298.583333333328</v>
      </c>
      <c r="QV20" s="77">
        <v>-0.79220785698609375</v>
      </c>
      <c r="QW20" s="32">
        <v>636</v>
      </c>
      <c r="QX20" s="32">
        <v>1973</v>
      </c>
      <c r="QY20" s="77">
        <v>-2.0357497517378351</v>
      </c>
      <c r="QZ20" s="32">
        <v>3873</v>
      </c>
      <c r="RA20" s="38">
        <v>3870</v>
      </c>
      <c r="RB20" s="77">
        <v>-1.6080849170533273</v>
      </c>
      <c r="RC20" s="32">
        <v>700</v>
      </c>
      <c r="RD20" s="32">
        <v>2197</v>
      </c>
      <c r="RE20" s="77">
        <v>-11.268174474959611</v>
      </c>
      <c r="RF20" s="32">
        <v>4022</v>
      </c>
      <c r="RG20" s="38">
        <v>4185</v>
      </c>
      <c r="RH20" s="77">
        <v>-5.5713291841377881</v>
      </c>
      <c r="RI20" s="32">
        <v>537</v>
      </c>
      <c r="RJ20" s="32">
        <v>1627</v>
      </c>
      <c r="RK20" s="77">
        <v>-8.6468276249298146</v>
      </c>
      <c r="RL20" s="32">
        <v>2830</v>
      </c>
      <c r="RM20" s="38">
        <v>2903.6666666666665</v>
      </c>
      <c r="RN20" s="77">
        <v>-4.4872673446451579</v>
      </c>
      <c r="RO20" s="32">
        <v>163</v>
      </c>
      <c r="RP20" s="32">
        <v>570</v>
      </c>
      <c r="RQ20" s="77">
        <v>-17.985611510791365</v>
      </c>
      <c r="RR20" s="32">
        <v>1192</v>
      </c>
      <c r="RS20" s="38">
        <v>1281.3333333333333</v>
      </c>
      <c r="RT20" s="77">
        <v>-7.9391689618009824</v>
      </c>
      <c r="RU20" s="32">
        <v>222</v>
      </c>
      <c r="RV20" s="32">
        <v>244</v>
      </c>
      <c r="RW20" s="77">
        <v>5</v>
      </c>
      <c r="RX20" s="32">
        <v>222</v>
      </c>
      <c r="RY20" s="38">
        <v>348</v>
      </c>
      <c r="RZ20" s="77">
        <v>1</v>
      </c>
      <c r="SA20" s="32">
        <v>241</v>
      </c>
      <c r="SB20" s="32">
        <v>258</v>
      </c>
      <c r="SC20" s="77">
        <v>2</v>
      </c>
      <c r="SD20" s="32">
        <v>241</v>
      </c>
      <c r="SE20" s="38">
        <v>406</v>
      </c>
      <c r="SF20" s="77">
        <v>1</v>
      </c>
      <c r="SG20" s="32">
        <v>195</v>
      </c>
      <c r="SH20" s="32">
        <v>223</v>
      </c>
      <c r="SI20" s="77">
        <v>9</v>
      </c>
      <c r="SJ20" s="32">
        <v>195</v>
      </c>
      <c r="SK20" s="38">
        <v>204</v>
      </c>
      <c r="SL20" s="77">
        <v>0</v>
      </c>
      <c r="SM20" s="32">
        <v>239</v>
      </c>
      <c r="SN20" s="32">
        <v>258</v>
      </c>
      <c r="SO20" s="77">
        <v>4</v>
      </c>
      <c r="SP20" s="32">
        <v>239</v>
      </c>
      <c r="SQ20" s="38">
        <v>380</v>
      </c>
      <c r="SR20" s="77">
        <v>-2</v>
      </c>
      <c r="SS20" s="32">
        <v>266</v>
      </c>
      <c r="ST20" s="32">
        <v>284</v>
      </c>
      <c r="SU20" s="77">
        <v>0</v>
      </c>
      <c r="SV20" s="32">
        <v>266</v>
      </c>
      <c r="SW20" s="38">
        <v>441</v>
      </c>
      <c r="SX20" s="77">
        <v>-1</v>
      </c>
      <c r="SY20" s="32">
        <v>197</v>
      </c>
      <c r="SZ20" s="32">
        <v>217</v>
      </c>
      <c r="TA20" s="77">
        <v>8</v>
      </c>
      <c r="TB20" s="32">
        <v>197</v>
      </c>
      <c r="TC20" s="38">
        <v>206</v>
      </c>
      <c r="TD20" s="77">
        <v>-2</v>
      </c>
      <c r="TE20" s="32">
        <v>151</v>
      </c>
      <c r="TF20" s="32">
        <v>188</v>
      </c>
      <c r="TG20" s="77">
        <v>5</v>
      </c>
      <c r="TH20" s="32">
        <v>151</v>
      </c>
      <c r="TI20" s="38">
        <v>172</v>
      </c>
      <c r="TJ20" s="77">
        <v>2</v>
      </c>
      <c r="TK20" s="32">
        <v>126</v>
      </c>
      <c r="TL20" s="32">
        <v>142</v>
      </c>
      <c r="TM20" s="77">
        <v>-1</v>
      </c>
      <c r="TN20" s="32">
        <v>126</v>
      </c>
      <c r="TO20" s="38">
        <v>151</v>
      </c>
      <c r="TP20" s="77">
        <v>-1</v>
      </c>
      <c r="TQ20" s="32">
        <v>185</v>
      </c>
      <c r="TR20" s="32">
        <v>243</v>
      </c>
      <c r="TS20" s="77">
        <v>13</v>
      </c>
      <c r="TT20" s="32">
        <v>185</v>
      </c>
      <c r="TU20" s="38">
        <v>199</v>
      </c>
      <c r="TV20" s="77">
        <v>7</v>
      </c>
    </row>
    <row r="21" spans="1:542" ht="33.75" x14ac:dyDescent="0.2">
      <c r="A21" s="19" t="s">
        <v>136</v>
      </c>
      <c r="B21" s="19"/>
      <c r="C21" s="20">
        <v>2654</v>
      </c>
      <c r="D21" s="20">
        <v>7336</v>
      </c>
      <c r="E21" s="77">
        <v>-7.548834278512917</v>
      </c>
      <c r="F21" s="20">
        <v>19071</v>
      </c>
      <c r="G21" s="38">
        <v>19497.083333333332</v>
      </c>
      <c r="H21" s="77">
        <v>-6.501888225068436</v>
      </c>
      <c r="I21" s="32">
        <v>1685</v>
      </c>
      <c r="J21" s="32">
        <v>4635</v>
      </c>
      <c r="K21" s="77">
        <v>-7.5956937799043054</v>
      </c>
      <c r="L21" s="32">
        <v>13265</v>
      </c>
      <c r="M21" s="38">
        <v>13577.583333333334</v>
      </c>
      <c r="N21" s="77">
        <v>-5.120978308341825</v>
      </c>
      <c r="O21" s="32">
        <v>969</v>
      </c>
      <c r="P21" s="32">
        <v>2701</v>
      </c>
      <c r="Q21" s="77">
        <v>-7.468311065433368</v>
      </c>
      <c r="R21" s="32">
        <v>5806</v>
      </c>
      <c r="S21" s="38">
        <v>5919.5</v>
      </c>
      <c r="T21" s="77">
        <v>-9.5223538402751249</v>
      </c>
      <c r="U21" s="32">
        <v>1553</v>
      </c>
      <c r="V21" s="32">
        <v>4135</v>
      </c>
      <c r="W21" s="77">
        <v>-0.12077294685990338</v>
      </c>
      <c r="X21" s="32">
        <v>14005</v>
      </c>
      <c r="Y21" s="38">
        <v>14066.25</v>
      </c>
      <c r="Z21" s="77">
        <v>-5.2315103333277193</v>
      </c>
      <c r="AA21" s="32">
        <v>1018</v>
      </c>
      <c r="AB21" s="32">
        <v>2672</v>
      </c>
      <c r="AC21" s="77">
        <v>-3.8156947444204463</v>
      </c>
      <c r="AD21" s="32">
        <v>10144</v>
      </c>
      <c r="AE21" s="38">
        <v>10294</v>
      </c>
      <c r="AF21" s="77">
        <v>-4.5009663703131038</v>
      </c>
      <c r="AG21" s="32">
        <v>535</v>
      </c>
      <c r="AH21" s="32">
        <v>1463</v>
      </c>
      <c r="AI21" s="77">
        <v>7.415565345080763</v>
      </c>
      <c r="AJ21" s="32">
        <v>3861</v>
      </c>
      <c r="AK21" s="38">
        <v>3772.25</v>
      </c>
      <c r="AL21" s="77">
        <v>-7.169370219223592</v>
      </c>
      <c r="AM21" s="32">
        <v>1101</v>
      </c>
      <c r="AN21" s="32">
        <v>3201</v>
      </c>
      <c r="AO21" s="77">
        <v>-15.65217391304348</v>
      </c>
      <c r="AP21" s="32">
        <v>5066</v>
      </c>
      <c r="AQ21" s="38">
        <v>5430.833333333333</v>
      </c>
      <c r="AR21" s="77">
        <v>-9.6392224286625439</v>
      </c>
      <c r="AS21" s="32">
        <v>667</v>
      </c>
      <c r="AT21" s="32">
        <v>1963</v>
      </c>
      <c r="AU21" s="77">
        <v>-12.287756925826629</v>
      </c>
      <c r="AV21" s="32">
        <v>3121</v>
      </c>
      <c r="AW21" s="38">
        <v>3283.5833333333335</v>
      </c>
      <c r="AX21" s="77">
        <v>-7.0135693215339234</v>
      </c>
      <c r="AY21" s="32">
        <v>434</v>
      </c>
      <c r="AZ21" s="32">
        <v>1238</v>
      </c>
      <c r="BA21" s="77">
        <v>-20.488118175979448</v>
      </c>
      <c r="BB21" s="32">
        <v>1945</v>
      </c>
      <c r="BC21" s="38">
        <v>2147.25</v>
      </c>
      <c r="BD21" s="77">
        <v>-13.379500453827276</v>
      </c>
      <c r="BE21" s="32">
        <v>1694</v>
      </c>
      <c r="BF21" s="32">
        <v>4536</v>
      </c>
      <c r="BG21" s="77">
        <v>-8.4191399152029067</v>
      </c>
      <c r="BH21" s="32">
        <v>12291</v>
      </c>
      <c r="BI21" s="38">
        <v>12603.916666666666</v>
      </c>
      <c r="BJ21" s="77">
        <v>-6.279549637193969</v>
      </c>
      <c r="BK21" s="32">
        <v>1120</v>
      </c>
      <c r="BL21" s="32">
        <v>2999</v>
      </c>
      <c r="BM21" s="77">
        <v>-6.1639549436795997</v>
      </c>
      <c r="BN21" s="32">
        <v>8911</v>
      </c>
      <c r="BO21" s="38">
        <v>9125.25</v>
      </c>
      <c r="BP21" s="77">
        <v>-4.9428370530482564</v>
      </c>
      <c r="BQ21" s="32">
        <v>574</v>
      </c>
      <c r="BR21" s="32">
        <v>1537</v>
      </c>
      <c r="BS21" s="77">
        <v>-12.521343198634035</v>
      </c>
      <c r="BT21" s="32">
        <v>3380</v>
      </c>
      <c r="BU21" s="38">
        <v>3478.6666666666665</v>
      </c>
      <c r="BV21" s="77">
        <v>-9.613719036895894</v>
      </c>
      <c r="BW21" s="32">
        <v>977</v>
      </c>
      <c r="BX21" s="32">
        <v>2571</v>
      </c>
      <c r="BY21" s="77">
        <v>-2.2433460076045626</v>
      </c>
      <c r="BZ21" s="32">
        <v>9166</v>
      </c>
      <c r="CA21" s="38">
        <v>9264.1666666666661</v>
      </c>
      <c r="CB21" s="77">
        <v>-5.1199549368860362</v>
      </c>
      <c r="CC21" s="32">
        <v>694</v>
      </c>
      <c r="CD21" s="32">
        <v>1795</v>
      </c>
      <c r="CE21" s="77">
        <v>-3.0777537796976242</v>
      </c>
      <c r="CF21" s="32">
        <v>6989</v>
      </c>
      <c r="CG21" s="38">
        <v>7119.833333333333</v>
      </c>
      <c r="CH21" s="77">
        <v>-4.6397678441877339</v>
      </c>
      <c r="CI21" s="32">
        <v>283</v>
      </c>
      <c r="CJ21" s="32">
        <v>776</v>
      </c>
      <c r="CK21" s="77">
        <v>-0.25706940874035988</v>
      </c>
      <c r="CL21" s="32">
        <v>2177</v>
      </c>
      <c r="CM21" s="38">
        <v>2144.3333333333335</v>
      </c>
      <c r="CN21" s="77">
        <v>-6.6802059911510847</v>
      </c>
      <c r="CO21" s="32">
        <v>717</v>
      </c>
      <c r="CP21" s="32">
        <v>1965</v>
      </c>
      <c r="CQ21" s="77">
        <v>-15.411106328024108</v>
      </c>
      <c r="CR21" s="32">
        <v>3125</v>
      </c>
      <c r="CS21" s="38">
        <v>3339.75</v>
      </c>
      <c r="CT21" s="77">
        <v>-9.3526644349950239</v>
      </c>
      <c r="CU21" s="32">
        <v>426</v>
      </c>
      <c r="CV21" s="32">
        <v>1204</v>
      </c>
      <c r="CW21" s="77">
        <v>-10.416666666666668</v>
      </c>
      <c r="CX21" s="32">
        <v>1922</v>
      </c>
      <c r="CY21" s="38">
        <v>2005.4166666666667</v>
      </c>
      <c r="CZ21" s="77">
        <v>-6.0034372314662914</v>
      </c>
      <c r="DA21" s="32">
        <v>291</v>
      </c>
      <c r="DB21" s="32">
        <v>761</v>
      </c>
      <c r="DC21" s="77">
        <v>-22.26762002042901</v>
      </c>
      <c r="DD21" s="32">
        <v>1203</v>
      </c>
      <c r="DE21" s="38">
        <v>1334.3333333333333</v>
      </c>
      <c r="DF21" s="77">
        <v>-13.960236432025793</v>
      </c>
      <c r="DG21" s="32">
        <v>960</v>
      </c>
      <c r="DH21" s="32">
        <v>2800</v>
      </c>
      <c r="DI21" s="77">
        <v>-6.103286384976526</v>
      </c>
      <c r="DJ21" s="32">
        <v>6780</v>
      </c>
      <c r="DK21" s="38">
        <v>6893.166666666667</v>
      </c>
      <c r="DL21" s="77">
        <v>-6.903615000225094</v>
      </c>
      <c r="DM21" s="32">
        <v>565</v>
      </c>
      <c r="DN21" s="32">
        <v>1636</v>
      </c>
      <c r="DO21" s="77">
        <v>-10.109890109890109</v>
      </c>
      <c r="DP21" s="32">
        <v>4354</v>
      </c>
      <c r="DQ21" s="38">
        <v>4452.333333333333</v>
      </c>
      <c r="DR21" s="77">
        <v>-5.4806637653469199</v>
      </c>
      <c r="DS21" s="32">
        <v>395</v>
      </c>
      <c r="DT21" s="32">
        <v>1164</v>
      </c>
      <c r="DU21" s="77">
        <v>0.17211703958691912</v>
      </c>
      <c r="DV21" s="32">
        <v>2426</v>
      </c>
      <c r="DW21" s="38">
        <v>2440.8333333333335</v>
      </c>
      <c r="DX21" s="77">
        <v>-9.3918208253418296</v>
      </c>
      <c r="DY21" s="32">
        <v>576</v>
      </c>
      <c r="DZ21" s="32">
        <v>1564</v>
      </c>
      <c r="EA21" s="77">
        <v>3.576158940397351</v>
      </c>
      <c r="EB21" s="32">
        <v>4839</v>
      </c>
      <c r="EC21" s="38">
        <v>4802.083333333333</v>
      </c>
      <c r="ED21" s="77">
        <v>-5.4444316820635681</v>
      </c>
      <c r="EE21" s="32">
        <v>324</v>
      </c>
      <c r="EF21" s="32">
        <v>877</v>
      </c>
      <c r="EG21" s="77">
        <v>-5.291576673866091</v>
      </c>
      <c r="EH21" s="32">
        <v>3155</v>
      </c>
      <c r="EI21" s="38">
        <v>3174.1666666666665</v>
      </c>
      <c r="EJ21" s="77">
        <v>-4.1857423152387181</v>
      </c>
      <c r="EK21" s="32">
        <v>252</v>
      </c>
      <c r="EL21" s="32">
        <v>687</v>
      </c>
      <c r="EM21" s="77">
        <v>17.636986301369863</v>
      </c>
      <c r="EN21" s="32">
        <v>1684</v>
      </c>
      <c r="EO21" s="38">
        <v>1627.9166666666667</v>
      </c>
      <c r="EP21" s="77">
        <v>-7.8059370428052288</v>
      </c>
      <c r="EQ21" s="32">
        <v>384</v>
      </c>
      <c r="ER21" s="32">
        <v>1236</v>
      </c>
      <c r="ES21" s="77">
        <v>-16.032608695652172</v>
      </c>
      <c r="ET21" s="32">
        <v>1941</v>
      </c>
      <c r="EU21" s="38">
        <v>2091.0833333333335</v>
      </c>
      <c r="EV21" s="77">
        <v>-10.089935146368555</v>
      </c>
      <c r="EW21" s="32">
        <v>241</v>
      </c>
      <c r="EX21" s="32">
        <v>759</v>
      </c>
      <c r="EY21" s="77">
        <v>-15.100671140939598</v>
      </c>
      <c r="EZ21" s="32">
        <v>1199</v>
      </c>
      <c r="FA21" s="38">
        <v>1278.1666666666667</v>
      </c>
      <c r="FB21" s="77">
        <v>-8.5499642260911042</v>
      </c>
      <c r="FC21" s="32">
        <v>143</v>
      </c>
      <c r="FD21" s="32">
        <v>477</v>
      </c>
      <c r="FE21" s="77">
        <v>-17.474048442906575</v>
      </c>
      <c r="FF21" s="32">
        <v>742</v>
      </c>
      <c r="FG21" s="38">
        <v>812.91666666666663</v>
      </c>
      <c r="FH21" s="77">
        <v>-12.409086827691478</v>
      </c>
      <c r="FI21" s="32">
        <v>1318</v>
      </c>
      <c r="FJ21" s="32">
        <v>3602</v>
      </c>
      <c r="FK21" s="77">
        <v>-5.16061084781464</v>
      </c>
      <c r="FL21" s="32">
        <v>11773</v>
      </c>
      <c r="FM21" s="38">
        <v>12001.416666666666</v>
      </c>
      <c r="FN21" s="77">
        <v>-6.0842403177108126</v>
      </c>
      <c r="FO21" s="32">
        <v>1238</v>
      </c>
      <c r="FP21" s="32">
        <v>3407</v>
      </c>
      <c r="FQ21" s="77">
        <v>-6.4524986271279516</v>
      </c>
      <c r="FR21" s="32">
        <v>11290</v>
      </c>
      <c r="FS21" s="38">
        <v>11491.5</v>
      </c>
      <c r="FT21" s="77">
        <v>-5.6294653855629466</v>
      </c>
      <c r="FU21" s="32">
        <v>80</v>
      </c>
      <c r="FV21" s="32">
        <v>195</v>
      </c>
      <c r="FW21" s="77">
        <v>25</v>
      </c>
      <c r="FX21" s="32">
        <v>483</v>
      </c>
      <c r="FY21" s="38">
        <v>509.91666666666669</v>
      </c>
      <c r="FZ21" s="77">
        <v>-15.284507822234527</v>
      </c>
      <c r="GA21" s="32">
        <v>919</v>
      </c>
      <c r="GB21" s="32">
        <v>2414</v>
      </c>
      <c r="GC21" s="77">
        <v>-0.45360824742268041</v>
      </c>
      <c r="GD21" s="32">
        <v>9717</v>
      </c>
      <c r="GE21" s="38">
        <v>9845.75</v>
      </c>
      <c r="GF21" s="77">
        <v>-5.4717252856274206</v>
      </c>
      <c r="GG21" s="32" t="s">
        <v>437</v>
      </c>
      <c r="GH21" s="32">
        <v>2242</v>
      </c>
      <c r="GI21" s="77">
        <v>-2.4369016536118364</v>
      </c>
      <c r="GJ21" s="32">
        <v>9274</v>
      </c>
      <c r="GK21" s="38">
        <v>9383.25</v>
      </c>
      <c r="GL21" s="77">
        <v>-4.8601194751206158</v>
      </c>
      <c r="GM21" s="32" t="s">
        <v>437</v>
      </c>
      <c r="GN21" s="32">
        <v>172</v>
      </c>
      <c r="GO21" s="77">
        <v>35.433070866141733</v>
      </c>
      <c r="GP21" s="32">
        <v>443</v>
      </c>
      <c r="GQ21" s="38">
        <v>462.5</v>
      </c>
      <c r="GR21" s="77">
        <v>-16.377881572999851</v>
      </c>
      <c r="GS21" s="32">
        <v>399</v>
      </c>
      <c r="GT21" s="32">
        <v>1188</v>
      </c>
      <c r="GU21" s="77">
        <v>-13.47414420975965</v>
      </c>
      <c r="GV21" s="32">
        <v>2056</v>
      </c>
      <c r="GW21" s="38">
        <v>2155.6666666666665</v>
      </c>
      <c r="GX21" s="77">
        <v>-8.7838076095772077</v>
      </c>
      <c r="GY21" s="32" t="s">
        <v>437</v>
      </c>
      <c r="GZ21" s="32">
        <v>1165</v>
      </c>
      <c r="HA21" s="77">
        <v>-13.318452380952381</v>
      </c>
      <c r="HB21" s="32">
        <v>2016</v>
      </c>
      <c r="HC21" s="38">
        <v>2108.25</v>
      </c>
      <c r="HD21" s="77">
        <v>-8.907932164332264</v>
      </c>
      <c r="HE21" s="32" t="s">
        <v>437</v>
      </c>
      <c r="HF21" s="32">
        <v>23</v>
      </c>
      <c r="HG21" s="77">
        <v>-20.689655172413794</v>
      </c>
      <c r="HH21" s="32">
        <v>40</v>
      </c>
      <c r="HI21" s="38">
        <v>47.416666666666664</v>
      </c>
      <c r="HJ21" s="77">
        <v>-2.901023890784983</v>
      </c>
      <c r="HK21" s="32">
        <v>19</v>
      </c>
      <c r="HL21" s="32">
        <v>47</v>
      </c>
      <c r="HM21" s="77">
        <v>-18.96551724137931</v>
      </c>
      <c r="HN21" s="32">
        <v>71</v>
      </c>
      <c r="HO21" s="38">
        <v>58.833333333333336</v>
      </c>
      <c r="HP21" s="77">
        <v>-7.5916230366492146</v>
      </c>
      <c r="HQ21" s="32">
        <v>0</v>
      </c>
      <c r="HR21" s="32">
        <v>0</v>
      </c>
      <c r="HS21" s="77" t="s">
        <v>224</v>
      </c>
      <c r="HT21" s="32" t="s">
        <v>437</v>
      </c>
      <c r="HU21" s="38">
        <v>1</v>
      </c>
      <c r="HV21" s="77">
        <v>50</v>
      </c>
      <c r="HW21" s="32">
        <v>19</v>
      </c>
      <c r="HX21" s="32">
        <v>47</v>
      </c>
      <c r="HY21" s="77">
        <v>-17.543859649122805</v>
      </c>
      <c r="HZ21" s="32" t="s">
        <v>437</v>
      </c>
      <c r="IA21" s="38">
        <v>57.833333333333336</v>
      </c>
      <c r="IB21" s="77">
        <v>-8.2010582010582009</v>
      </c>
      <c r="IC21" s="32" t="s">
        <v>437</v>
      </c>
      <c r="ID21" s="32">
        <v>24</v>
      </c>
      <c r="IE21" s="77">
        <v>-7.6923076923076925</v>
      </c>
      <c r="IF21" s="32">
        <v>45</v>
      </c>
      <c r="IG21" s="38">
        <v>30.416666666666668</v>
      </c>
      <c r="IH21" s="77">
        <v>12.654320987654321</v>
      </c>
      <c r="II21" s="32">
        <v>0</v>
      </c>
      <c r="IJ21" s="32">
        <v>0</v>
      </c>
      <c r="IK21" s="77" t="s">
        <v>238</v>
      </c>
      <c r="IL21" s="32">
        <v>0</v>
      </c>
      <c r="IM21" s="38">
        <v>0</v>
      </c>
      <c r="IN21" s="77" t="s">
        <v>238</v>
      </c>
      <c r="IO21" s="32" t="s">
        <v>437</v>
      </c>
      <c r="IP21" s="32">
        <v>24</v>
      </c>
      <c r="IQ21" s="77">
        <v>-7.6923076923076925</v>
      </c>
      <c r="IR21" s="32">
        <v>45</v>
      </c>
      <c r="IS21" s="38">
        <v>30.416666666666668</v>
      </c>
      <c r="IT21" s="77">
        <v>12.654320987654321</v>
      </c>
      <c r="IU21" s="32" t="s">
        <v>437</v>
      </c>
      <c r="IV21" s="32">
        <v>23</v>
      </c>
      <c r="IW21" s="77">
        <v>-28.125</v>
      </c>
      <c r="IX21" s="32">
        <v>26</v>
      </c>
      <c r="IY21" s="38">
        <v>28.416666666666668</v>
      </c>
      <c r="IZ21" s="77">
        <v>-22.5</v>
      </c>
      <c r="JA21" s="32">
        <v>0</v>
      </c>
      <c r="JB21" s="32">
        <v>0</v>
      </c>
      <c r="JC21" s="77" t="s">
        <v>224</v>
      </c>
      <c r="JD21" s="32" t="s">
        <v>437</v>
      </c>
      <c r="JE21" s="38">
        <v>1</v>
      </c>
      <c r="JF21" s="77">
        <v>50</v>
      </c>
      <c r="JG21" s="32" t="s">
        <v>437</v>
      </c>
      <c r="JH21" s="32">
        <v>23</v>
      </c>
      <c r="JI21" s="77">
        <v>-25.806451612903224</v>
      </c>
      <c r="JJ21" s="32" t="s">
        <v>437</v>
      </c>
      <c r="JK21" s="38">
        <v>27.416666666666668</v>
      </c>
      <c r="JL21" s="77">
        <v>-23.842592592592592</v>
      </c>
      <c r="JM21" s="32">
        <v>232</v>
      </c>
      <c r="JN21" s="32">
        <v>617</v>
      </c>
      <c r="JO21" s="77">
        <v>-12.606232294617564</v>
      </c>
      <c r="JP21" s="32">
        <v>1473</v>
      </c>
      <c r="JQ21" s="38">
        <v>1479.75</v>
      </c>
      <c r="JR21" s="77">
        <v>-0.24157303370786515</v>
      </c>
      <c r="JS21" s="32">
        <v>130</v>
      </c>
      <c r="JT21" s="32">
        <v>348</v>
      </c>
      <c r="JU21" s="77">
        <v>-13.216957605985039</v>
      </c>
      <c r="JV21" s="32">
        <v>936</v>
      </c>
      <c r="JW21" s="38">
        <v>945.91666666666663</v>
      </c>
      <c r="JX21" s="77">
        <v>-0.21098901098901096</v>
      </c>
      <c r="JY21" s="32">
        <v>102</v>
      </c>
      <c r="JZ21" s="32">
        <v>269</v>
      </c>
      <c r="KA21" s="77">
        <v>-11.803278688524591</v>
      </c>
      <c r="KB21" s="32">
        <v>537</v>
      </c>
      <c r="KC21" s="38">
        <v>533.83333333333337</v>
      </c>
      <c r="KD21" s="77">
        <v>-0.29571984435797666</v>
      </c>
      <c r="KE21" s="32">
        <v>125</v>
      </c>
      <c r="KF21" s="32">
        <v>319</v>
      </c>
      <c r="KG21" s="77">
        <v>0.949367088607595</v>
      </c>
      <c r="KH21" s="32">
        <v>957</v>
      </c>
      <c r="KI21" s="38">
        <v>940.75</v>
      </c>
      <c r="KJ21" s="77">
        <v>1.1921835783434924</v>
      </c>
      <c r="KK21" s="32" t="s">
        <v>437</v>
      </c>
      <c r="KL21" s="32">
        <v>147</v>
      </c>
      <c r="KM21" s="77">
        <v>-5.7692307692307692</v>
      </c>
      <c r="KN21" s="32">
        <v>580</v>
      </c>
      <c r="KO21" s="38">
        <v>591.75</v>
      </c>
      <c r="KP21" s="77">
        <v>-2.1766083482573357</v>
      </c>
      <c r="KQ21" s="32" t="s">
        <v>437</v>
      </c>
      <c r="KR21" s="32">
        <v>172</v>
      </c>
      <c r="KS21" s="77">
        <v>7.5</v>
      </c>
      <c r="KT21" s="32">
        <v>377</v>
      </c>
      <c r="KU21" s="38">
        <v>349</v>
      </c>
      <c r="KV21" s="77">
        <v>7.4672825250192458</v>
      </c>
      <c r="KW21" s="32">
        <v>107</v>
      </c>
      <c r="KX21" s="32">
        <v>298</v>
      </c>
      <c r="KY21" s="77">
        <v>-23.589743589743588</v>
      </c>
      <c r="KZ21" s="32">
        <v>516</v>
      </c>
      <c r="LA21" s="38">
        <v>539</v>
      </c>
      <c r="LB21" s="77">
        <v>-2.6490066225165565</v>
      </c>
      <c r="LC21" s="32" t="s">
        <v>437</v>
      </c>
      <c r="LD21" s="32">
        <v>201</v>
      </c>
      <c r="LE21" s="77">
        <v>-17.959183673469386</v>
      </c>
      <c r="LF21" s="32">
        <v>356</v>
      </c>
      <c r="LG21" s="38">
        <v>354.16666666666669</v>
      </c>
      <c r="LH21" s="77">
        <v>3.2555879494655007</v>
      </c>
      <c r="LI21" s="32" t="s">
        <v>437</v>
      </c>
      <c r="LJ21" s="32">
        <v>97</v>
      </c>
      <c r="LK21" s="77">
        <v>-33.103448275862071</v>
      </c>
      <c r="LL21" s="32">
        <v>160</v>
      </c>
      <c r="LM21" s="38">
        <v>184.83333333333334</v>
      </c>
      <c r="LN21" s="77">
        <v>-12.262658227848101</v>
      </c>
      <c r="LO21" s="32">
        <v>775</v>
      </c>
      <c r="LP21" s="32">
        <v>2016</v>
      </c>
      <c r="LQ21" s="77">
        <v>-8.8607594936708853</v>
      </c>
      <c r="LR21" s="32">
        <v>5773</v>
      </c>
      <c r="LS21" s="38">
        <v>5879.666666666667</v>
      </c>
      <c r="LT21" s="77">
        <v>-3.5619583937016484</v>
      </c>
      <c r="LU21" s="32">
        <v>501</v>
      </c>
      <c r="LV21" s="32">
        <v>1319</v>
      </c>
      <c r="LW21" s="77">
        <v>-7.5035063113604483</v>
      </c>
      <c r="LX21" s="32">
        <v>4342</v>
      </c>
      <c r="LY21" s="38">
        <v>4383.416666666667</v>
      </c>
      <c r="LZ21" s="77">
        <v>-1.8546506203936934</v>
      </c>
      <c r="MA21" s="32">
        <v>274</v>
      </c>
      <c r="MB21" s="32">
        <v>697</v>
      </c>
      <c r="MC21" s="77">
        <v>-11.323155216284988</v>
      </c>
      <c r="MD21" s="32">
        <v>1431</v>
      </c>
      <c r="ME21" s="38">
        <v>1496.25</v>
      </c>
      <c r="MF21" s="77">
        <v>-8.238360504931773</v>
      </c>
      <c r="MG21" s="32">
        <v>488</v>
      </c>
      <c r="MH21" s="32">
        <v>1233</v>
      </c>
      <c r="MI21" s="77">
        <v>-3.8971161340607949</v>
      </c>
      <c r="MJ21" s="32">
        <v>4369</v>
      </c>
      <c r="MK21" s="38">
        <v>4346.333333333333</v>
      </c>
      <c r="ML21" s="77">
        <v>-1.4809217982621836</v>
      </c>
      <c r="MM21" s="32">
        <v>366</v>
      </c>
      <c r="MN21" s="32">
        <v>915</v>
      </c>
      <c r="MO21" s="77">
        <v>-3.6842105263157889</v>
      </c>
      <c r="MP21" s="32">
        <v>3571</v>
      </c>
      <c r="MQ21" s="38">
        <v>3545.0833333333335</v>
      </c>
      <c r="MR21" s="77">
        <v>-0.71416902000140037</v>
      </c>
      <c r="MS21" s="32">
        <v>122</v>
      </c>
      <c r="MT21" s="32">
        <v>318</v>
      </c>
      <c r="MU21" s="77">
        <v>-4.5045045045045047</v>
      </c>
      <c r="MV21" s="32">
        <v>798</v>
      </c>
      <c r="MW21" s="38">
        <v>801.25</v>
      </c>
      <c r="MX21" s="77">
        <v>-4.735955612800951</v>
      </c>
      <c r="MY21" s="32">
        <v>287</v>
      </c>
      <c r="MZ21" s="32">
        <v>783</v>
      </c>
      <c r="NA21" s="77">
        <v>-15.715823466092575</v>
      </c>
      <c r="NB21" s="32">
        <v>1404</v>
      </c>
      <c r="NC21" s="38">
        <v>1533.3333333333333</v>
      </c>
      <c r="ND21" s="77">
        <v>-9.0099891207595686</v>
      </c>
      <c r="NE21" s="32">
        <v>135</v>
      </c>
      <c r="NF21" s="32">
        <v>404</v>
      </c>
      <c r="NG21" s="77">
        <v>-15.126050420168067</v>
      </c>
      <c r="NH21" s="32">
        <v>771</v>
      </c>
      <c r="NI21" s="38">
        <v>838.33333333333337</v>
      </c>
      <c r="NJ21" s="77">
        <v>-6.401190919240789</v>
      </c>
      <c r="NK21" s="32">
        <v>152</v>
      </c>
      <c r="NL21" s="32">
        <v>379</v>
      </c>
      <c r="NM21" s="77">
        <v>-16.335540838852097</v>
      </c>
      <c r="NN21" s="32">
        <v>633</v>
      </c>
      <c r="NO21" s="38">
        <v>695</v>
      </c>
      <c r="NP21" s="77">
        <v>-11.969601013299556</v>
      </c>
      <c r="NQ21" s="32">
        <v>346</v>
      </c>
      <c r="NR21" s="32">
        <v>915</v>
      </c>
      <c r="NS21" s="77">
        <v>-13.597733711048161</v>
      </c>
      <c r="NT21" s="32">
        <v>1362</v>
      </c>
      <c r="NU21" s="38">
        <v>1481.4166666666667</v>
      </c>
      <c r="NV21" s="77">
        <v>-12.66090203399823</v>
      </c>
      <c r="NW21" s="32">
        <v>208</v>
      </c>
      <c r="NX21" s="32">
        <v>537</v>
      </c>
      <c r="NY21" s="77">
        <v>-5.7894736842105265</v>
      </c>
      <c r="NZ21" s="32">
        <v>751</v>
      </c>
      <c r="OA21" s="38">
        <v>767.25</v>
      </c>
      <c r="OB21" s="77">
        <v>-8.0495356037151709</v>
      </c>
      <c r="OC21" s="32">
        <v>138</v>
      </c>
      <c r="OD21" s="32">
        <v>378</v>
      </c>
      <c r="OE21" s="77">
        <v>-22.699386503067483</v>
      </c>
      <c r="OF21" s="32">
        <v>611</v>
      </c>
      <c r="OG21" s="38">
        <v>714.16666666666663</v>
      </c>
      <c r="OH21" s="77">
        <v>-17.126003287883186</v>
      </c>
      <c r="OI21" s="32">
        <v>40</v>
      </c>
      <c r="OJ21" s="32">
        <v>98</v>
      </c>
      <c r="OK21" s="77">
        <v>22.5</v>
      </c>
      <c r="OL21" s="32">
        <v>226</v>
      </c>
      <c r="OM21" s="38">
        <v>202.41666666666666</v>
      </c>
      <c r="ON21" s="77">
        <v>-16.183574879227052</v>
      </c>
      <c r="OO21" s="32" t="s">
        <v>437</v>
      </c>
      <c r="OP21" s="32">
        <v>54</v>
      </c>
      <c r="OQ21" s="77">
        <v>58.82352941176471</v>
      </c>
      <c r="OR21" s="32">
        <v>110</v>
      </c>
      <c r="OS21" s="38">
        <v>86.75</v>
      </c>
      <c r="OT21" s="77">
        <v>-11.101622544833475</v>
      </c>
      <c r="OU21" s="32" t="s">
        <v>437</v>
      </c>
      <c r="OV21" s="32">
        <v>44</v>
      </c>
      <c r="OW21" s="77">
        <v>-4.3478260869565215</v>
      </c>
      <c r="OX21" s="32">
        <v>116</v>
      </c>
      <c r="OY21" s="38">
        <v>115.66666666666667</v>
      </c>
      <c r="OZ21" s="77">
        <v>-19.629415170816443</v>
      </c>
      <c r="PA21" s="32">
        <v>306</v>
      </c>
      <c r="PB21" s="32">
        <v>817</v>
      </c>
      <c r="PC21" s="77">
        <v>-16.547497446373853</v>
      </c>
      <c r="PD21" s="32">
        <v>1136</v>
      </c>
      <c r="PE21" s="38">
        <v>1279</v>
      </c>
      <c r="PF21" s="77">
        <v>-12.076076993583868</v>
      </c>
      <c r="PG21" s="32" t="s">
        <v>437</v>
      </c>
      <c r="PH21" s="32">
        <v>483</v>
      </c>
      <c r="PI21" s="77">
        <v>-9.8880597014925371</v>
      </c>
      <c r="PJ21" s="32">
        <v>641</v>
      </c>
      <c r="PK21" s="38">
        <v>680.5</v>
      </c>
      <c r="PL21" s="77">
        <v>-7.6453291110608461</v>
      </c>
      <c r="PM21" s="32" t="s">
        <v>437</v>
      </c>
      <c r="PN21" s="32">
        <v>334</v>
      </c>
      <c r="PO21" s="77">
        <v>-24.604966139954854</v>
      </c>
      <c r="PP21" s="32">
        <v>495</v>
      </c>
      <c r="PQ21" s="38">
        <v>598.5</v>
      </c>
      <c r="PR21" s="77">
        <v>-16.624100301834225</v>
      </c>
      <c r="PS21" s="32">
        <v>1134</v>
      </c>
      <c r="PT21" s="32">
        <v>3263</v>
      </c>
      <c r="PU21" s="77">
        <v>-8.8038010061486869</v>
      </c>
      <c r="PV21" s="32">
        <v>11478</v>
      </c>
      <c r="PW21" s="38">
        <v>11605.166666666666</v>
      </c>
      <c r="PX21" s="77">
        <v>-4.9918473996957271</v>
      </c>
      <c r="PY21" s="32">
        <v>913</v>
      </c>
      <c r="PZ21" s="32">
        <v>2662</v>
      </c>
      <c r="QA21" s="77">
        <v>-7.3119777158774379</v>
      </c>
      <c r="QB21" s="32">
        <v>10198</v>
      </c>
      <c r="QC21" s="38">
        <v>10269.166666666666</v>
      </c>
      <c r="QD21" s="77">
        <v>-4.5756897606455054</v>
      </c>
      <c r="QE21" s="32">
        <v>221</v>
      </c>
      <c r="QF21" s="32">
        <v>601</v>
      </c>
      <c r="QG21" s="77">
        <v>-14.872521246458922</v>
      </c>
      <c r="QH21" s="32">
        <v>1280</v>
      </c>
      <c r="QI21" s="38">
        <v>1336</v>
      </c>
      <c r="QJ21" s="77">
        <v>-8.0733944954128454</v>
      </c>
      <c r="QK21" s="32">
        <v>481</v>
      </c>
      <c r="QL21" s="32">
        <v>1397</v>
      </c>
      <c r="QM21" s="77">
        <v>-2.580195258019526</v>
      </c>
      <c r="QN21" s="32">
        <v>8320</v>
      </c>
      <c r="QO21" s="38">
        <v>8300</v>
      </c>
      <c r="QP21" s="77">
        <v>-4.227085657140659</v>
      </c>
      <c r="QQ21" s="32" t="s">
        <v>437</v>
      </c>
      <c r="QR21" s="32">
        <v>1146</v>
      </c>
      <c r="QS21" s="77">
        <v>-4.6589018302828622</v>
      </c>
      <c r="QT21" s="32">
        <v>7656</v>
      </c>
      <c r="QU21" s="38">
        <v>7651.416666666667</v>
      </c>
      <c r="QV21" s="77">
        <v>-4.2914920674630475</v>
      </c>
      <c r="QW21" s="32" t="s">
        <v>437</v>
      </c>
      <c r="QX21" s="32">
        <v>251</v>
      </c>
      <c r="QY21" s="77">
        <v>8.1896551724137936</v>
      </c>
      <c r="QZ21" s="32">
        <v>664</v>
      </c>
      <c r="RA21" s="38">
        <v>648.58333333333337</v>
      </c>
      <c r="RB21" s="77">
        <v>-3.4606797320764078</v>
      </c>
      <c r="RC21" s="32">
        <v>653</v>
      </c>
      <c r="RD21" s="32">
        <v>1866</v>
      </c>
      <c r="RE21" s="77">
        <v>-12.966417910447761</v>
      </c>
      <c r="RF21" s="32">
        <v>3158</v>
      </c>
      <c r="RG21" s="38">
        <v>3305.1666666666665</v>
      </c>
      <c r="RH21" s="77">
        <v>-6.8595448888053916</v>
      </c>
      <c r="RI21" s="32" t="s">
        <v>437</v>
      </c>
      <c r="RJ21" s="32">
        <v>1516</v>
      </c>
      <c r="RK21" s="77">
        <v>-9.2215568862275443</v>
      </c>
      <c r="RL21" s="32">
        <v>2542</v>
      </c>
      <c r="RM21" s="38">
        <v>2617.75</v>
      </c>
      <c r="RN21" s="77">
        <v>-5.3967775937358828</v>
      </c>
      <c r="RO21" s="32" t="s">
        <v>437</v>
      </c>
      <c r="RP21" s="32">
        <v>350</v>
      </c>
      <c r="RQ21" s="77">
        <v>-26.160337552742618</v>
      </c>
      <c r="RR21" s="32">
        <v>616</v>
      </c>
      <c r="RS21" s="38">
        <v>687.41666666666663</v>
      </c>
      <c r="RT21" s="77">
        <v>-12.038814246107913</v>
      </c>
      <c r="RU21" s="32">
        <v>174</v>
      </c>
      <c r="RV21" s="32">
        <v>187</v>
      </c>
      <c r="RW21" s="77">
        <v>10</v>
      </c>
      <c r="RX21" s="32">
        <v>174</v>
      </c>
      <c r="RY21" s="38">
        <v>218</v>
      </c>
      <c r="RZ21" s="77">
        <v>3</v>
      </c>
      <c r="SA21" s="32">
        <v>142</v>
      </c>
      <c r="SB21" s="32">
        <v>154</v>
      </c>
      <c r="SC21" s="77">
        <v>2</v>
      </c>
      <c r="SD21" s="32">
        <v>142</v>
      </c>
      <c r="SE21" s="38">
        <v>218</v>
      </c>
      <c r="SF21" s="77">
        <v>-1</v>
      </c>
      <c r="SG21" s="32">
        <v>231</v>
      </c>
      <c r="SH21" s="32">
        <v>245</v>
      </c>
      <c r="SI21" s="77">
        <v>22</v>
      </c>
      <c r="SJ21" s="32">
        <v>231</v>
      </c>
      <c r="SK21" s="38">
        <v>217</v>
      </c>
      <c r="SL21" s="77">
        <v>13</v>
      </c>
      <c r="SM21" s="32">
        <v>197</v>
      </c>
      <c r="SN21" s="32">
        <v>216</v>
      </c>
      <c r="SO21" s="77">
        <v>10</v>
      </c>
      <c r="SP21" s="32">
        <v>197</v>
      </c>
      <c r="SQ21" s="38">
        <v>264</v>
      </c>
      <c r="SR21" s="77">
        <v>1</v>
      </c>
      <c r="SS21" s="32">
        <v>155</v>
      </c>
      <c r="ST21" s="32">
        <v>172</v>
      </c>
      <c r="SU21" s="77">
        <v>4</v>
      </c>
      <c r="SV21" s="32">
        <v>155</v>
      </c>
      <c r="SW21" s="38">
        <v>261</v>
      </c>
      <c r="SX21" s="77">
        <v>-2</v>
      </c>
      <c r="SY21" s="32">
        <v>278</v>
      </c>
      <c r="SZ21" s="32">
        <v>296</v>
      </c>
      <c r="TA21" s="77">
        <v>13</v>
      </c>
      <c r="TB21" s="32">
        <v>278</v>
      </c>
      <c r="TC21" s="38">
        <v>270</v>
      </c>
      <c r="TD21" s="77">
        <v>7</v>
      </c>
      <c r="TE21" s="32">
        <v>139</v>
      </c>
      <c r="TF21" s="32">
        <v>147</v>
      </c>
      <c r="TG21" s="77">
        <v>3</v>
      </c>
      <c r="TH21" s="32">
        <v>139</v>
      </c>
      <c r="TI21" s="38">
        <v>148</v>
      </c>
      <c r="TJ21" s="77">
        <v>0</v>
      </c>
      <c r="TK21" s="32">
        <v>122</v>
      </c>
      <c r="TL21" s="32">
        <v>128</v>
      </c>
      <c r="TM21" s="77">
        <v>-3</v>
      </c>
      <c r="TN21" s="32">
        <v>122</v>
      </c>
      <c r="TO21" s="38">
        <v>143</v>
      </c>
      <c r="TP21" s="77">
        <v>-3</v>
      </c>
      <c r="TQ21" s="32">
        <v>166</v>
      </c>
      <c r="TR21" s="32">
        <v>179</v>
      </c>
      <c r="TS21" s="77">
        <v>14</v>
      </c>
      <c r="TT21" s="32">
        <v>166</v>
      </c>
      <c r="TU21" s="38">
        <v>157</v>
      </c>
      <c r="TV21" s="77">
        <v>6</v>
      </c>
    </row>
    <row r="22" spans="1:542" ht="22.5" x14ac:dyDescent="0.2">
      <c r="A22" s="19" t="s">
        <v>36</v>
      </c>
      <c r="B22" s="19"/>
      <c r="C22" s="20">
        <v>1642</v>
      </c>
      <c r="D22" s="20">
        <v>4482</v>
      </c>
      <c r="E22" s="77">
        <v>-11.440426793123889</v>
      </c>
      <c r="F22" s="20">
        <v>3171</v>
      </c>
      <c r="G22" s="38">
        <v>3367.25</v>
      </c>
      <c r="H22" s="77">
        <v>-7.6559179102772132</v>
      </c>
      <c r="I22" s="32">
        <v>1152</v>
      </c>
      <c r="J22" s="32">
        <v>3140</v>
      </c>
      <c r="K22" s="77">
        <v>-10.183066361556065</v>
      </c>
      <c r="L22" s="32">
        <v>2440</v>
      </c>
      <c r="M22" s="38">
        <v>2534.75</v>
      </c>
      <c r="N22" s="77">
        <v>-6.3256444211758192</v>
      </c>
      <c r="O22" s="32">
        <v>490</v>
      </c>
      <c r="P22" s="32">
        <v>1342</v>
      </c>
      <c r="Q22" s="77">
        <v>-14.249201277955272</v>
      </c>
      <c r="R22" s="32">
        <v>731</v>
      </c>
      <c r="S22" s="38">
        <v>832.5</v>
      </c>
      <c r="T22" s="77">
        <v>-11.483253588516746</v>
      </c>
      <c r="U22" s="32">
        <v>776</v>
      </c>
      <c r="V22" s="32">
        <v>1940</v>
      </c>
      <c r="W22" s="77">
        <v>-3.338315894369706</v>
      </c>
      <c r="X22" s="32">
        <v>860</v>
      </c>
      <c r="Y22" s="38">
        <v>844.33333333333337</v>
      </c>
      <c r="Z22" s="77">
        <v>-4.6669175762137751</v>
      </c>
      <c r="AA22" s="32">
        <v>587</v>
      </c>
      <c r="AB22" s="32">
        <v>1450</v>
      </c>
      <c r="AC22" s="77">
        <v>-5.6603773584905666</v>
      </c>
      <c r="AD22" s="32">
        <v>693</v>
      </c>
      <c r="AE22" s="38">
        <v>697.91666666666663</v>
      </c>
      <c r="AF22" s="77">
        <v>-4.6236191777701858</v>
      </c>
      <c r="AG22" s="32">
        <v>189</v>
      </c>
      <c r="AH22" s="32">
        <v>490</v>
      </c>
      <c r="AI22" s="77">
        <v>4.2553191489361701</v>
      </c>
      <c r="AJ22" s="32">
        <v>167</v>
      </c>
      <c r="AK22" s="38">
        <v>146.41666666666666</v>
      </c>
      <c r="AL22" s="77">
        <v>-4.8727666486193835</v>
      </c>
      <c r="AM22" s="32">
        <v>866</v>
      </c>
      <c r="AN22" s="32">
        <v>2542</v>
      </c>
      <c r="AO22" s="77">
        <v>-16.764898493778652</v>
      </c>
      <c r="AP22" s="32">
        <v>2311</v>
      </c>
      <c r="AQ22" s="38">
        <v>2522.9166666666665</v>
      </c>
      <c r="AR22" s="77">
        <v>-8.6148087778079621</v>
      </c>
      <c r="AS22" s="32">
        <v>565</v>
      </c>
      <c r="AT22" s="32">
        <v>1690</v>
      </c>
      <c r="AU22" s="77">
        <v>-13.731495661051557</v>
      </c>
      <c r="AV22" s="32">
        <v>1747</v>
      </c>
      <c r="AW22" s="38">
        <v>1836.8333333333333</v>
      </c>
      <c r="AX22" s="77">
        <v>-6.9565217391304346</v>
      </c>
      <c r="AY22" s="32">
        <v>301</v>
      </c>
      <c r="AZ22" s="32">
        <v>852</v>
      </c>
      <c r="BA22" s="77">
        <v>-22.19178082191781</v>
      </c>
      <c r="BB22" s="32">
        <v>564</v>
      </c>
      <c r="BC22" s="38">
        <v>686.08333333333337</v>
      </c>
      <c r="BD22" s="77">
        <v>-12.77677720097468</v>
      </c>
      <c r="BE22" s="32">
        <v>1047</v>
      </c>
      <c r="BF22" s="32">
        <v>2770</v>
      </c>
      <c r="BG22" s="77">
        <v>-10.064935064935066</v>
      </c>
      <c r="BH22" s="32">
        <v>1953</v>
      </c>
      <c r="BI22" s="38">
        <v>2033.3333333333333</v>
      </c>
      <c r="BJ22" s="77">
        <v>-6.6386072316816538</v>
      </c>
      <c r="BK22" s="32">
        <v>754</v>
      </c>
      <c r="BL22" s="32">
        <v>2007</v>
      </c>
      <c r="BM22" s="77">
        <v>-7.1263304025913925</v>
      </c>
      <c r="BN22" s="32">
        <v>1530</v>
      </c>
      <c r="BO22" s="38">
        <v>1544.4166666666667</v>
      </c>
      <c r="BP22" s="77">
        <v>-4.0089086859688194</v>
      </c>
      <c r="BQ22" s="32">
        <v>293</v>
      </c>
      <c r="BR22" s="32">
        <v>763</v>
      </c>
      <c r="BS22" s="77">
        <v>-16.974972796517953</v>
      </c>
      <c r="BT22" s="32">
        <v>423</v>
      </c>
      <c r="BU22" s="38">
        <v>488.91666666666669</v>
      </c>
      <c r="BV22" s="77">
        <v>-14.074399531341536</v>
      </c>
      <c r="BW22" s="32">
        <v>495</v>
      </c>
      <c r="BX22" s="32">
        <v>1223</v>
      </c>
      <c r="BY22" s="77">
        <v>-1.051779935275081</v>
      </c>
      <c r="BZ22" s="32">
        <v>558</v>
      </c>
      <c r="CA22" s="38">
        <v>529.25</v>
      </c>
      <c r="CB22" s="77">
        <v>-3.5974499089253187</v>
      </c>
      <c r="CC22" s="32">
        <v>399</v>
      </c>
      <c r="CD22" s="32">
        <v>984</v>
      </c>
      <c r="CE22" s="77">
        <v>-0.60606060606060608</v>
      </c>
      <c r="CF22" s="32">
        <v>474</v>
      </c>
      <c r="CG22" s="38">
        <v>455.66666666666669</v>
      </c>
      <c r="CH22" s="77">
        <v>-2.7911111111111113</v>
      </c>
      <c r="CI22" s="32">
        <v>96</v>
      </c>
      <c r="CJ22" s="32">
        <v>239</v>
      </c>
      <c r="CK22" s="77">
        <v>-2.8455284552845526</v>
      </c>
      <c r="CL22" s="32">
        <v>84</v>
      </c>
      <c r="CM22" s="38">
        <v>73.583333333333329</v>
      </c>
      <c r="CN22" s="77">
        <v>-8.3073727933541015</v>
      </c>
      <c r="CO22" s="32">
        <v>552</v>
      </c>
      <c r="CP22" s="32">
        <v>1547</v>
      </c>
      <c r="CQ22" s="77">
        <v>-16.106290672451191</v>
      </c>
      <c r="CR22" s="32">
        <v>1395</v>
      </c>
      <c r="CS22" s="38">
        <v>1504.0833333333333</v>
      </c>
      <c r="CT22" s="77">
        <v>-7.6635800890162171</v>
      </c>
      <c r="CU22" s="32">
        <v>355</v>
      </c>
      <c r="CV22" s="32">
        <v>1023</v>
      </c>
      <c r="CW22" s="77">
        <v>-12.63877028181042</v>
      </c>
      <c r="CX22" s="32">
        <v>1056</v>
      </c>
      <c r="CY22" s="38">
        <v>1088.75</v>
      </c>
      <c r="CZ22" s="77">
        <v>-4.5095746235930418</v>
      </c>
      <c r="DA22" s="32">
        <v>197</v>
      </c>
      <c r="DB22" s="32">
        <v>524</v>
      </c>
      <c r="DC22" s="77">
        <v>-22.139673105497771</v>
      </c>
      <c r="DD22" s="32">
        <v>339</v>
      </c>
      <c r="DE22" s="38">
        <v>415.33333333333331</v>
      </c>
      <c r="DF22" s="77">
        <v>-15.021312872975276</v>
      </c>
      <c r="DG22" s="32">
        <v>595</v>
      </c>
      <c r="DH22" s="32">
        <v>1712</v>
      </c>
      <c r="DI22" s="77">
        <v>-13.579000504795557</v>
      </c>
      <c r="DJ22" s="32">
        <v>1218</v>
      </c>
      <c r="DK22" s="38">
        <v>1333.9166666666667</v>
      </c>
      <c r="DL22" s="77">
        <v>-9.1595255660859198</v>
      </c>
      <c r="DM22" s="32">
        <v>398</v>
      </c>
      <c r="DN22" s="32">
        <v>1133</v>
      </c>
      <c r="DO22" s="77">
        <v>-15.131086142322097</v>
      </c>
      <c r="DP22" s="32">
        <v>910</v>
      </c>
      <c r="DQ22" s="38">
        <v>990.33333333333337</v>
      </c>
      <c r="DR22" s="77">
        <v>-9.7166299475803388</v>
      </c>
      <c r="DS22" s="32">
        <v>197</v>
      </c>
      <c r="DT22" s="32">
        <v>579</v>
      </c>
      <c r="DU22" s="77">
        <v>-10.371517027863778</v>
      </c>
      <c r="DV22" s="32">
        <v>308</v>
      </c>
      <c r="DW22" s="38">
        <v>343.58333333333331</v>
      </c>
      <c r="DX22" s="77">
        <v>-7.5145805293853742</v>
      </c>
      <c r="DY22" s="32">
        <v>281</v>
      </c>
      <c r="DZ22" s="32">
        <v>717</v>
      </c>
      <c r="EA22" s="77">
        <v>-7.0038910505836576</v>
      </c>
      <c r="EB22" s="32">
        <v>302</v>
      </c>
      <c r="EC22" s="38">
        <v>315.08333333333331</v>
      </c>
      <c r="ED22" s="77">
        <v>-6.4108910891089108</v>
      </c>
      <c r="EE22" s="32">
        <v>188</v>
      </c>
      <c r="EF22" s="32">
        <v>466</v>
      </c>
      <c r="EG22" s="77">
        <v>-14.808043875685559</v>
      </c>
      <c r="EH22" s="32">
        <v>219</v>
      </c>
      <c r="EI22" s="38">
        <v>242.25</v>
      </c>
      <c r="EJ22" s="77">
        <v>-7.8897338403041823</v>
      </c>
      <c r="EK22" s="32">
        <v>93</v>
      </c>
      <c r="EL22" s="32">
        <v>251</v>
      </c>
      <c r="EM22" s="77">
        <v>12.053571428571429</v>
      </c>
      <c r="EN22" s="32">
        <v>83</v>
      </c>
      <c r="EO22" s="38">
        <v>72.833333333333329</v>
      </c>
      <c r="EP22" s="77">
        <v>-1.1312217194570136</v>
      </c>
      <c r="EQ22" s="32">
        <v>314</v>
      </c>
      <c r="ER22" s="32">
        <v>995</v>
      </c>
      <c r="ES22" s="77">
        <v>-17.768595041322314</v>
      </c>
      <c r="ET22" s="32">
        <v>916</v>
      </c>
      <c r="EU22" s="38">
        <v>1018.8333333333334</v>
      </c>
      <c r="EV22" s="77">
        <v>-9.9771739930785657</v>
      </c>
      <c r="EW22" s="32">
        <v>210</v>
      </c>
      <c r="EX22" s="32">
        <v>667</v>
      </c>
      <c r="EY22" s="77">
        <v>-15.355329949238577</v>
      </c>
      <c r="EZ22" s="32">
        <v>691</v>
      </c>
      <c r="FA22" s="38">
        <v>748.08333333333337</v>
      </c>
      <c r="FB22" s="77">
        <v>-10.292795043469571</v>
      </c>
      <c r="FC22" s="32">
        <v>104</v>
      </c>
      <c r="FD22" s="32">
        <v>328</v>
      </c>
      <c r="FE22" s="77">
        <v>-22.274881516587676</v>
      </c>
      <c r="FF22" s="32">
        <v>225</v>
      </c>
      <c r="FG22" s="38">
        <v>270.75</v>
      </c>
      <c r="FH22" s="77">
        <v>-9.0934527140458865</v>
      </c>
      <c r="FI22" s="32">
        <v>863</v>
      </c>
      <c r="FJ22" s="32">
        <v>2312</v>
      </c>
      <c r="FK22" s="77">
        <v>-7.6677316293929714</v>
      </c>
      <c r="FL22" s="32">
        <v>1790</v>
      </c>
      <c r="FM22" s="38">
        <v>1818.1666666666667</v>
      </c>
      <c r="FN22" s="77">
        <v>-6.8999359931726056</v>
      </c>
      <c r="FO22" s="32">
        <v>828</v>
      </c>
      <c r="FP22" s="32">
        <v>2234</v>
      </c>
      <c r="FQ22" s="77">
        <v>-8.517608517608517</v>
      </c>
      <c r="FR22" s="32">
        <v>1755</v>
      </c>
      <c r="FS22" s="38">
        <v>1787.5</v>
      </c>
      <c r="FT22" s="77">
        <v>-6.8161084321647332</v>
      </c>
      <c r="FU22" s="32">
        <v>35</v>
      </c>
      <c r="FV22" s="32">
        <v>78</v>
      </c>
      <c r="FW22" s="77">
        <v>25.806451612903224</v>
      </c>
      <c r="FX22" s="32">
        <v>35</v>
      </c>
      <c r="FY22" s="38">
        <v>30.666666666666668</v>
      </c>
      <c r="FZ22" s="77">
        <v>-11.538461538461538</v>
      </c>
      <c r="GA22" s="32">
        <v>514</v>
      </c>
      <c r="GB22" s="32">
        <v>1255</v>
      </c>
      <c r="GC22" s="77">
        <v>-2.7131782945736433</v>
      </c>
      <c r="GD22" s="32">
        <v>617</v>
      </c>
      <c r="GE22" s="38">
        <v>597.41666666666663</v>
      </c>
      <c r="GF22" s="77">
        <v>-4.9834327369118618</v>
      </c>
      <c r="GG22" s="32">
        <v>485</v>
      </c>
      <c r="GH22" s="32">
        <v>1190</v>
      </c>
      <c r="GI22" s="77">
        <v>-4.6474358974358978</v>
      </c>
      <c r="GJ22" s="32">
        <v>593</v>
      </c>
      <c r="GK22" s="38">
        <v>582.66666666666663</v>
      </c>
      <c r="GL22" s="77">
        <v>-4.2847364818617386</v>
      </c>
      <c r="GM22" s="32">
        <v>29</v>
      </c>
      <c r="GN22" s="32">
        <v>65</v>
      </c>
      <c r="GO22" s="77">
        <v>54.761904761904766</v>
      </c>
      <c r="GP22" s="32">
        <v>24</v>
      </c>
      <c r="GQ22" s="38">
        <v>14.75</v>
      </c>
      <c r="GR22" s="77">
        <v>-26.25</v>
      </c>
      <c r="GS22" s="32">
        <v>349</v>
      </c>
      <c r="GT22" s="32">
        <v>1057</v>
      </c>
      <c r="GU22" s="77">
        <v>-12.932454695222406</v>
      </c>
      <c r="GV22" s="32">
        <v>1173</v>
      </c>
      <c r="GW22" s="38">
        <v>1220.75</v>
      </c>
      <c r="GX22" s="77">
        <v>-7.8099433606041533</v>
      </c>
      <c r="GY22" s="32">
        <v>343</v>
      </c>
      <c r="GZ22" s="32">
        <v>1044</v>
      </c>
      <c r="HA22" s="77">
        <v>-12.562814070351758</v>
      </c>
      <c r="HB22" s="32">
        <v>1162</v>
      </c>
      <c r="HC22" s="38">
        <v>1204.8333333333333</v>
      </c>
      <c r="HD22" s="77">
        <v>-7.9928725976835935</v>
      </c>
      <c r="HE22" s="32">
        <v>6</v>
      </c>
      <c r="HF22" s="32">
        <v>13</v>
      </c>
      <c r="HG22" s="77">
        <v>-35</v>
      </c>
      <c r="HH22" s="32">
        <v>11</v>
      </c>
      <c r="HI22" s="38">
        <v>15.916666666666666</v>
      </c>
      <c r="HJ22" s="77">
        <v>8.5227272727272716</v>
      </c>
      <c r="HK22" s="32">
        <v>11</v>
      </c>
      <c r="HL22" s="32">
        <v>29</v>
      </c>
      <c r="HM22" s="77">
        <v>-32.558139534883722</v>
      </c>
      <c r="HN22" s="32" t="s">
        <v>437</v>
      </c>
      <c r="HO22" s="38">
        <v>21.666666666666668</v>
      </c>
      <c r="HP22" s="77">
        <v>-27.170868347338935</v>
      </c>
      <c r="HQ22" s="32">
        <v>0</v>
      </c>
      <c r="HR22" s="32">
        <v>0</v>
      </c>
      <c r="HS22" s="77" t="s">
        <v>224</v>
      </c>
      <c r="HT22" s="32">
        <v>0</v>
      </c>
      <c r="HU22" s="38">
        <v>0.25</v>
      </c>
      <c r="HV22" s="77">
        <v>-62.5</v>
      </c>
      <c r="HW22" s="32">
        <v>11</v>
      </c>
      <c r="HX22" s="32">
        <v>29</v>
      </c>
      <c r="HY22" s="77">
        <v>-30.952380952380953</v>
      </c>
      <c r="HZ22" s="32" t="s">
        <v>437</v>
      </c>
      <c r="IA22" s="38">
        <v>21.416666666666668</v>
      </c>
      <c r="IB22" s="77">
        <v>-26.361031518624639</v>
      </c>
      <c r="IC22" s="32">
        <v>5</v>
      </c>
      <c r="ID22" s="32">
        <v>10</v>
      </c>
      <c r="IE22" s="77">
        <v>-16.666666666666664</v>
      </c>
      <c r="IF22" s="32" t="s">
        <v>437</v>
      </c>
      <c r="IG22" s="38">
        <v>6.333333333333333</v>
      </c>
      <c r="IH22" s="77">
        <v>52</v>
      </c>
      <c r="II22" s="32">
        <v>0</v>
      </c>
      <c r="IJ22" s="32">
        <v>0</v>
      </c>
      <c r="IK22" s="77" t="s">
        <v>238</v>
      </c>
      <c r="IL22" s="32">
        <v>0</v>
      </c>
      <c r="IM22" s="38">
        <v>0</v>
      </c>
      <c r="IN22" s="77" t="s">
        <v>238</v>
      </c>
      <c r="IO22" s="32">
        <v>5</v>
      </c>
      <c r="IP22" s="32">
        <v>10</v>
      </c>
      <c r="IQ22" s="77">
        <v>-16.666666666666664</v>
      </c>
      <c r="IR22" s="32" t="s">
        <v>437</v>
      </c>
      <c r="IS22" s="38">
        <v>6.333333333333333</v>
      </c>
      <c r="IT22" s="77">
        <v>52</v>
      </c>
      <c r="IU22" s="32">
        <v>6</v>
      </c>
      <c r="IV22" s="32">
        <v>19</v>
      </c>
      <c r="IW22" s="77">
        <v>-38.70967741935484</v>
      </c>
      <c r="IX22" s="32">
        <v>11</v>
      </c>
      <c r="IY22" s="38">
        <v>15.333333333333334</v>
      </c>
      <c r="IZ22" s="77">
        <v>-40.065146579804562</v>
      </c>
      <c r="JA22" s="32">
        <v>0</v>
      </c>
      <c r="JB22" s="32">
        <v>0</v>
      </c>
      <c r="JC22" s="77" t="s">
        <v>224</v>
      </c>
      <c r="JD22" s="32">
        <v>0</v>
      </c>
      <c r="JE22" s="38">
        <v>0.25</v>
      </c>
      <c r="JF22" s="77">
        <v>-62.5</v>
      </c>
      <c r="JG22" s="32">
        <v>6</v>
      </c>
      <c r="JH22" s="32">
        <v>19</v>
      </c>
      <c r="JI22" s="77">
        <v>-36.666666666666664</v>
      </c>
      <c r="JJ22" s="32">
        <v>11</v>
      </c>
      <c r="JK22" s="38">
        <v>15.083333333333334</v>
      </c>
      <c r="JL22" s="77">
        <v>-39.464882943143813</v>
      </c>
      <c r="JM22" s="32">
        <v>133</v>
      </c>
      <c r="JN22" s="32">
        <v>368</v>
      </c>
      <c r="JO22" s="77">
        <v>-15.402298850574713</v>
      </c>
      <c r="JP22" s="32">
        <v>291</v>
      </c>
      <c r="JQ22" s="38">
        <v>288.16666666666669</v>
      </c>
      <c r="JR22" s="77">
        <v>-7.2673639045320471</v>
      </c>
      <c r="JS22" s="32">
        <v>86</v>
      </c>
      <c r="JT22" s="32">
        <v>242</v>
      </c>
      <c r="JU22" s="77">
        <v>-15.6794425087108</v>
      </c>
      <c r="JV22" s="32">
        <v>217</v>
      </c>
      <c r="JW22" s="38">
        <v>212.91666666666666</v>
      </c>
      <c r="JX22" s="77">
        <v>-3.0728376327769347</v>
      </c>
      <c r="JY22" s="32">
        <v>47</v>
      </c>
      <c r="JZ22" s="32">
        <v>126</v>
      </c>
      <c r="KA22" s="77">
        <v>-14.864864864864865</v>
      </c>
      <c r="KB22" s="32">
        <v>74</v>
      </c>
      <c r="KC22" s="38">
        <v>75.25</v>
      </c>
      <c r="KD22" s="77">
        <v>-17.383348581884722</v>
      </c>
      <c r="KE22" s="32">
        <v>53</v>
      </c>
      <c r="KF22" s="32">
        <v>128</v>
      </c>
      <c r="KG22" s="77">
        <v>-4.4776119402985071</v>
      </c>
      <c r="KH22" s="32">
        <v>62</v>
      </c>
      <c r="KI22" s="38">
        <v>51.75</v>
      </c>
      <c r="KJ22" s="77">
        <v>-15.510204081632653</v>
      </c>
      <c r="KK22" s="32">
        <v>32</v>
      </c>
      <c r="KL22" s="32">
        <v>70</v>
      </c>
      <c r="KM22" s="77">
        <v>-17.647058823529413</v>
      </c>
      <c r="KN22" s="32">
        <v>32</v>
      </c>
      <c r="KO22" s="38">
        <v>34.5</v>
      </c>
      <c r="KP22" s="77">
        <v>-16.700201207243463</v>
      </c>
      <c r="KQ22" s="32">
        <v>21</v>
      </c>
      <c r="KR22" s="32">
        <v>58</v>
      </c>
      <c r="KS22" s="77">
        <v>18.367346938775512</v>
      </c>
      <c r="KT22" s="32">
        <v>30</v>
      </c>
      <c r="KU22" s="38">
        <v>17.25</v>
      </c>
      <c r="KV22" s="77">
        <v>-13.025210084033615</v>
      </c>
      <c r="KW22" s="32">
        <v>80</v>
      </c>
      <c r="KX22" s="32">
        <v>240</v>
      </c>
      <c r="KY22" s="77">
        <v>-20.26578073089701</v>
      </c>
      <c r="KZ22" s="32">
        <v>229</v>
      </c>
      <c r="LA22" s="38">
        <v>236.41666666666666</v>
      </c>
      <c r="LB22" s="77">
        <v>-5.2438209752839011</v>
      </c>
      <c r="LC22" s="32">
        <v>54</v>
      </c>
      <c r="LD22" s="32">
        <v>172</v>
      </c>
      <c r="LE22" s="77">
        <v>-14.85148514851485</v>
      </c>
      <c r="LF22" s="32">
        <v>185</v>
      </c>
      <c r="LG22" s="38">
        <v>178.41666666666666</v>
      </c>
      <c r="LH22" s="77">
        <v>9.3501636278634878E-2</v>
      </c>
      <c r="LI22" s="32">
        <v>26</v>
      </c>
      <c r="LJ22" s="32">
        <v>68</v>
      </c>
      <c r="LK22" s="77">
        <v>-31.313131313131315</v>
      </c>
      <c r="LL22" s="32">
        <v>44</v>
      </c>
      <c r="LM22" s="38">
        <v>58</v>
      </c>
      <c r="LN22" s="77">
        <v>-18.596491228070175</v>
      </c>
      <c r="LO22" s="32">
        <v>471</v>
      </c>
      <c r="LP22" s="32">
        <v>1220</v>
      </c>
      <c r="LQ22" s="77">
        <v>-11.785972523499638</v>
      </c>
      <c r="LR22" s="32">
        <v>792</v>
      </c>
      <c r="LS22" s="38">
        <v>821.66666666666663</v>
      </c>
      <c r="LT22" s="77">
        <v>-9.1662828189774288</v>
      </c>
      <c r="LU22" s="32">
        <v>314</v>
      </c>
      <c r="LV22" s="32">
        <v>817</v>
      </c>
      <c r="LW22" s="77">
        <v>-8.305274971941639</v>
      </c>
      <c r="LX22" s="32">
        <v>579</v>
      </c>
      <c r="LY22" s="38">
        <v>570.75</v>
      </c>
      <c r="LZ22" s="77">
        <v>-7.0187347271246274</v>
      </c>
      <c r="MA22" s="32">
        <v>157</v>
      </c>
      <c r="MB22" s="32">
        <v>403</v>
      </c>
      <c r="MC22" s="77">
        <v>-18.089430894308943</v>
      </c>
      <c r="MD22" s="32">
        <v>213</v>
      </c>
      <c r="ME22" s="38">
        <v>250.91666666666666</v>
      </c>
      <c r="MF22" s="77">
        <v>-13.700200630553166</v>
      </c>
      <c r="MG22" s="32">
        <v>261</v>
      </c>
      <c r="MH22" s="32">
        <v>625</v>
      </c>
      <c r="MI22" s="77">
        <v>-6.4371257485029938</v>
      </c>
      <c r="MJ22" s="32">
        <v>310</v>
      </c>
      <c r="MK22" s="38">
        <v>279.66666666666669</v>
      </c>
      <c r="ML22" s="77">
        <v>-4.8483130138928274</v>
      </c>
      <c r="MM22" s="32">
        <v>209</v>
      </c>
      <c r="MN22" s="32">
        <v>485</v>
      </c>
      <c r="MO22" s="77">
        <v>-2.8056112224448899</v>
      </c>
      <c r="MP22" s="32">
        <v>261</v>
      </c>
      <c r="MQ22" s="38">
        <v>234.41666666666666</v>
      </c>
      <c r="MR22" s="77">
        <v>-5.0624367195410063</v>
      </c>
      <c r="MS22" s="32">
        <v>52</v>
      </c>
      <c r="MT22" s="32">
        <v>140</v>
      </c>
      <c r="MU22" s="77">
        <v>-17.159763313609467</v>
      </c>
      <c r="MV22" s="32">
        <v>49</v>
      </c>
      <c r="MW22" s="38">
        <v>45.25</v>
      </c>
      <c r="MX22" s="77">
        <v>-3.7234042553191489</v>
      </c>
      <c r="MY22" s="32">
        <v>210</v>
      </c>
      <c r="MZ22" s="32">
        <v>595</v>
      </c>
      <c r="NA22" s="77">
        <v>-16.783216783216783</v>
      </c>
      <c r="NB22" s="32">
        <v>482</v>
      </c>
      <c r="NC22" s="38">
        <v>542</v>
      </c>
      <c r="ND22" s="77">
        <v>-11.244541484716157</v>
      </c>
      <c r="NE22" s="32">
        <v>105</v>
      </c>
      <c r="NF22" s="32">
        <v>332</v>
      </c>
      <c r="NG22" s="77">
        <v>-15.306122448979592</v>
      </c>
      <c r="NH22" s="32">
        <v>318</v>
      </c>
      <c r="NI22" s="38">
        <v>336.33333333333331</v>
      </c>
      <c r="NJ22" s="77">
        <v>-8.3352259822848058</v>
      </c>
      <c r="NK22" s="32">
        <v>105</v>
      </c>
      <c r="NL22" s="32">
        <v>263</v>
      </c>
      <c r="NM22" s="77">
        <v>-18.575851393188856</v>
      </c>
      <c r="NN22" s="32">
        <v>164</v>
      </c>
      <c r="NO22" s="38">
        <v>205.66666666666666</v>
      </c>
      <c r="NP22" s="77">
        <v>-15.623931623931625</v>
      </c>
      <c r="NQ22" s="32">
        <v>266</v>
      </c>
      <c r="NR22" s="32">
        <v>720</v>
      </c>
      <c r="NS22" s="77">
        <v>-17.241379310344829</v>
      </c>
      <c r="NT22" s="32">
        <v>735</v>
      </c>
      <c r="NU22" s="38">
        <v>817.16666666666663</v>
      </c>
      <c r="NV22" s="77">
        <v>-9.9788855228128153</v>
      </c>
      <c r="NW22" s="32">
        <v>174</v>
      </c>
      <c r="NX22" s="32">
        <v>461</v>
      </c>
      <c r="NY22" s="77">
        <v>-8.5317460317460316</v>
      </c>
      <c r="NZ22" s="32">
        <v>510</v>
      </c>
      <c r="OA22" s="38">
        <v>528.66666666666663</v>
      </c>
      <c r="OB22" s="77">
        <v>-9.2936802973977688</v>
      </c>
      <c r="OC22" s="32">
        <v>92</v>
      </c>
      <c r="OD22" s="32">
        <v>259</v>
      </c>
      <c r="OE22" s="77">
        <v>-29.234972677595628</v>
      </c>
      <c r="OF22" s="32">
        <v>225</v>
      </c>
      <c r="OG22" s="38">
        <v>288.5</v>
      </c>
      <c r="OH22" s="77">
        <v>-11.208002051808156</v>
      </c>
      <c r="OI22" s="32">
        <v>20</v>
      </c>
      <c r="OJ22" s="32">
        <v>50</v>
      </c>
      <c r="OK22" s="77">
        <v>16.279069767441861</v>
      </c>
      <c r="OL22" s="32">
        <v>31</v>
      </c>
      <c r="OM22" s="38">
        <v>20.666666666666668</v>
      </c>
      <c r="ON22" s="77">
        <v>-25.301204819277107</v>
      </c>
      <c r="OO22" s="32">
        <v>15</v>
      </c>
      <c r="OP22" s="32">
        <v>37</v>
      </c>
      <c r="OQ22" s="77">
        <v>85</v>
      </c>
      <c r="OR22" s="32" t="s">
        <v>437</v>
      </c>
      <c r="OS22" s="38">
        <v>14.416666666666666</v>
      </c>
      <c r="OT22" s="77">
        <v>-32.421875</v>
      </c>
      <c r="OU22" s="32">
        <v>5</v>
      </c>
      <c r="OV22" s="32">
        <v>13</v>
      </c>
      <c r="OW22" s="77">
        <v>-43.478260869565219</v>
      </c>
      <c r="OX22" s="32" t="s">
        <v>437</v>
      </c>
      <c r="OY22" s="38">
        <v>6.25</v>
      </c>
      <c r="OZ22" s="77">
        <v>-1.3157894736842104</v>
      </c>
      <c r="PA22" s="32">
        <v>246</v>
      </c>
      <c r="PB22" s="32">
        <v>670</v>
      </c>
      <c r="PC22" s="77">
        <v>-18.984280532043531</v>
      </c>
      <c r="PD22" s="32">
        <v>704</v>
      </c>
      <c r="PE22" s="38">
        <v>796.5</v>
      </c>
      <c r="PF22" s="77">
        <v>-9.4972067039106136</v>
      </c>
      <c r="PG22" s="32">
        <v>159</v>
      </c>
      <c r="PH22" s="32">
        <v>424</v>
      </c>
      <c r="PI22" s="77">
        <v>-12.396694214876034</v>
      </c>
      <c r="PJ22" s="32" t="s">
        <v>437</v>
      </c>
      <c r="PK22" s="38">
        <v>514.25</v>
      </c>
      <c r="PL22" s="77">
        <v>-8.4149599287622436</v>
      </c>
      <c r="PM22" s="32">
        <v>87</v>
      </c>
      <c r="PN22" s="32">
        <v>246</v>
      </c>
      <c r="PO22" s="77">
        <v>-28.279883381924197</v>
      </c>
      <c r="PP22" s="32" t="s">
        <v>437</v>
      </c>
      <c r="PQ22" s="38">
        <v>282.25</v>
      </c>
      <c r="PR22" s="77">
        <v>-11.404656029296364</v>
      </c>
      <c r="PS22" s="32">
        <v>751</v>
      </c>
      <c r="PT22" s="32">
        <v>2108</v>
      </c>
      <c r="PU22" s="77">
        <v>-11.502938706968934</v>
      </c>
      <c r="PV22" s="32">
        <v>1903</v>
      </c>
      <c r="PW22" s="38">
        <v>1984.5833333333333</v>
      </c>
      <c r="PX22" s="77">
        <v>-5.7950949367088604</v>
      </c>
      <c r="PY22" s="32">
        <v>619</v>
      </c>
      <c r="PZ22" s="32">
        <v>1771</v>
      </c>
      <c r="QA22" s="77">
        <v>-9.9186164801627683</v>
      </c>
      <c r="QB22" s="32">
        <v>1666</v>
      </c>
      <c r="QC22" s="38">
        <v>1725.3333333333333</v>
      </c>
      <c r="QD22" s="77">
        <v>-4.8310733164789701</v>
      </c>
      <c r="QE22" s="32">
        <v>132</v>
      </c>
      <c r="QF22" s="32">
        <v>337</v>
      </c>
      <c r="QG22" s="77">
        <v>-18.990384615384613</v>
      </c>
      <c r="QH22" s="32">
        <v>237</v>
      </c>
      <c r="QI22" s="38">
        <v>259.25</v>
      </c>
      <c r="QJ22" s="77">
        <v>-11.74468085106383</v>
      </c>
      <c r="QK22" s="32">
        <v>211</v>
      </c>
      <c r="QL22" s="32">
        <v>543</v>
      </c>
      <c r="QM22" s="77">
        <v>-6.2176165803108807</v>
      </c>
      <c r="QN22" s="32">
        <v>278</v>
      </c>
      <c r="QO22" s="38">
        <v>283.66666666666669</v>
      </c>
      <c r="QP22" s="77">
        <v>-4.8364551299972049</v>
      </c>
      <c r="QQ22" s="32">
        <v>172</v>
      </c>
      <c r="QR22" s="32">
        <v>450</v>
      </c>
      <c r="QS22" s="77">
        <v>-9.6385542168674707</v>
      </c>
      <c r="QT22" s="32">
        <v>241</v>
      </c>
      <c r="QU22" s="38">
        <v>255.58333333333334</v>
      </c>
      <c r="QV22" s="77">
        <v>-4.0062597809076683</v>
      </c>
      <c r="QW22" s="32">
        <v>39</v>
      </c>
      <c r="QX22" s="32">
        <v>93</v>
      </c>
      <c r="QY22" s="77">
        <v>14.814814814814813</v>
      </c>
      <c r="QZ22" s="32">
        <v>37</v>
      </c>
      <c r="RA22" s="38">
        <v>28.083333333333332</v>
      </c>
      <c r="RB22" s="77">
        <v>-11.780104712041885</v>
      </c>
      <c r="RC22" s="32">
        <v>540</v>
      </c>
      <c r="RD22" s="32">
        <v>1565</v>
      </c>
      <c r="RE22" s="77">
        <v>-13.200221852468108</v>
      </c>
      <c r="RF22" s="32">
        <v>1625</v>
      </c>
      <c r="RG22" s="38">
        <v>1700.9166666666667</v>
      </c>
      <c r="RH22" s="77">
        <v>-5.9530940422983001</v>
      </c>
      <c r="RI22" s="32">
        <v>447</v>
      </c>
      <c r="RJ22" s="32">
        <v>1321</v>
      </c>
      <c r="RK22" s="77">
        <v>-10.013623978201634</v>
      </c>
      <c r="RL22" s="32">
        <v>1425</v>
      </c>
      <c r="RM22" s="38">
        <v>1469.75</v>
      </c>
      <c r="RN22" s="77">
        <v>-4.9730603448275863</v>
      </c>
      <c r="RO22" s="32">
        <v>93</v>
      </c>
      <c r="RP22" s="32">
        <v>244</v>
      </c>
      <c r="RQ22" s="77">
        <v>-27.164179104477608</v>
      </c>
      <c r="RR22" s="32">
        <v>200</v>
      </c>
      <c r="RS22" s="38">
        <v>231.16666666666666</v>
      </c>
      <c r="RT22" s="77">
        <v>-11.740375437480115</v>
      </c>
      <c r="RU22" s="32">
        <v>61</v>
      </c>
      <c r="RV22" s="32">
        <v>65</v>
      </c>
      <c r="RW22" s="77">
        <v>-2</v>
      </c>
      <c r="RX22" s="32">
        <v>61</v>
      </c>
      <c r="RY22" s="38">
        <v>59</v>
      </c>
      <c r="RZ22" s="77">
        <v>-3</v>
      </c>
      <c r="SA22" s="32">
        <v>64</v>
      </c>
      <c r="SB22" s="32">
        <v>70</v>
      </c>
      <c r="SC22" s="77">
        <v>-1</v>
      </c>
      <c r="SD22" s="32">
        <v>64</v>
      </c>
      <c r="SE22" s="38">
        <v>63</v>
      </c>
      <c r="SF22" s="77">
        <v>-3</v>
      </c>
      <c r="SG22" s="32">
        <v>52</v>
      </c>
      <c r="SH22" s="32">
        <v>53</v>
      </c>
      <c r="SI22" s="77">
        <v>-3</v>
      </c>
      <c r="SJ22" s="32">
        <v>52</v>
      </c>
      <c r="SK22" s="38">
        <v>50</v>
      </c>
      <c r="SL22" s="77">
        <v>-2</v>
      </c>
      <c r="SM22" s="32">
        <v>35</v>
      </c>
      <c r="SN22" s="32">
        <v>37</v>
      </c>
      <c r="SO22" s="77">
        <v>2</v>
      </c>
      <c r="SP22" s="32">
        <v>35</v>
      </c>
      <c r="SQ22" s="38">
        <v>33</v>
      </c>
      <c r="SR22" s="77">
        <v>-1</v>
      </c>
      <c r="SS22" s="32">
        <v>37</v>
      </c>
      <c r="ST22" s="32">
        <v>39</v>
      </c>
      <c r="SU22" s="77">
        <v>1</v>
      </c>
      <c r="SV22" s="32">
        <v>37</v>
      </c>
      <c r="SW22" s="38">
        <v>36</v>
      </c>
      <c r="SX22" s="77">
        <v>-1</v>
      </c>
      <c r="SY22" s="32">
        <v>28</v>
      </c>
      <c r="SZ22" s="32">
        <v>29</v>
      </c>
      <c r="TA22" s="77">
        <v>5</v>
      </c>
      <c r="TB22" s="32">
        <v>28</v>
      </c>
      <c r="TC22" s="38">
        <v>25</v>
      </c>
      <c r="TD22" s="77">
        <v>0</v>
      </c>
      <c r="TE22" s="32">
        <v>86</v>
      </c>
      <c r="TF22" s="32">
        <v>88</v>
      </c>
      <c r="TG22" s="77">
        <v>-2</v>
      </c>
      <c r="TH22" s="32">
        <v>86</v>
      </c>
      <c r="TI22" s="38">
        <v>81</v>
      </c>
      <c r="TJ22" s="77">
        <v>-1</v>
      </c>
      <c r="TK22" s="32">
        <v>93</v>
      </c>
      <c r="TL22" s="32">
        <v>97</v>
      </c>
      <c r="TM22" s="77">
        <v>-2</v>
      </c>
      <c r="TN22" s="32">
        <v>93</v>
      </c>
      <c r="TO22" s="38">
        <v>88</v>
      </c>
      <c r="TP22" s="77">
        <v>-3</v>
      </c>
      <c r="TQ22" s="32">
        <v>70</v>
      </c>
      <c r="TR22" s="32">
        <v>69</v>
      </c>
      <c r="TS22" s="77">
        <v>-3</v>
      </c>
      <c r="TT22" s="32">
        <v>70</v>
      </c>
      <c r="TU22" s="38">
        <v>65</v>
      </c>
      <c r="TV22" s="77">
        <v>0</v>
      </c>
    </row>
    <row r="23" spans="1:542" x14ac:dyDescent="0.2">
      <c r="A23" s="222" t="s">
        <v>240</v>
      </c>
      <c r="B23" s="18"/>
      <c r="C23" s="20">
        <v>296</v>
      </c>
      <c r="D23" s="20">
        <v>871</v>
      </c>
      <c r="E23" s="77">
        <v>-18.139097744360903</v>
      </c>
      <c r="F23" s="20">
        <v>0</v>
      </c>
      <c r="G23" s="38">
        <v>0</v>
      </c>
      <c r="H23" s="77" t="s">
        <v>238</v>
      </c>
      <c r="I23" s="32">
        <v>159</v>
      </c>
      <c r="J23" s="32">
        <v>451</v>
      </c>
      <c r="K23" s="77">
        <v>-15.225563909774436</v>
      </c>
      <c r="L23" s="32">
        <v>0</v>
      </c>
      <c r="M23" s="38">
        <v>0</v>
      </c>
      <c r="N23" s="77" t="s">
        <v>238</v>
      </c>
      <c r="O23" s="32">
        <v>137</v>
      </c>
      <c r="P23" s="32">
        <v>420</v>
      </c>
      <c r="Q23" s="77">
        <v>-21.052631578947366</v>
      </c>
      <c r="R23" s="32">
        <v>0</v>
      </c>
      <c r="S23" s="38">
        <v>0</v>
      </c>
      <c r="T23" s="77" t="s">
        <v>238</v>
      </c>
      <c r="U23" s="32">
        <v>103</v>
      </c>
      <c r="V23" s="32">
        <v>307</v>
      </c>
      <c r="W23" s="77">
        <v>-17.250673854447442</v>
      </c>
      <c r="X23" s="32">
        <v>0</v>
      </c>
      <c r="Y23" s="38">
        <v>0</v>
      </c>
      <c r="Z23" s="77" t="s">
        <v>238</v>
      </c>
      <c r="AA23" s="32">
        <v>74</v>
      </c>
      <c r="AB23" s="32">
        <v>205</v>
      </c>
      <c r="AC23" s="77">
        <v>-12.76595744680851</v>
      </c>
      <c r="AD23" s="32">
        <v>0</v>
      </c>
      <c r="AE23" s="38">
        <v>0</v>
      </c>
      <c r="AF23" s="77" t="s">
        <v>238</v>
      </c>
      <c r="AG23" s="32">
        <v>29</v>
      </c>
      <c r="AH23" s="32">
        <v>102</v>
      </c>
      <c r="AI23" s="77">
        <v>-25</v>
      </c>
      <c r="AJ23" s="32">
        <v>0</v>
      </c>
      <c r="AK23" s="38">
        <v>0</v>
      </c>
      <c r="AL23" s="77" t="s">
        <v>238</v>
      </c>
      <c r="AM23" s="32">
        <v>193</v>
      </c>
      <c r="AN23" s="32">
        <v>564</v>
      </c>
      <c r="AO23" s="77">
        <v>-18.614718614718615</v>
      </c>
      <c r="AP23" s="32">
        <v>0</v>
      </c>
      <c r="AQ23" s="38">
        <v>0</v>
      </c>
      <c r="AR23" s="77" t="s">
        <v>238</v>
      </c>
      <c r="AS23" s="32">
        <v>85</v>
      </c>
      <c r="AT23" s="32">
        <v>246</v>
      </c>
      <c r="AU23" s="77">
        <v>-17.171717171717169</v>
      </c>
      <c r="AV23" s="32">
        <v>0</v>
      </c>
      <c r="AW23" s="38">
        <v>0</v>
      </c>
      <c r="AX23" s="77" t="s">
        <v>238</v>
      </c>
      <c r="AY23" s="32">
        <v>108</v>
      </c>
      <c r="AZ23" s="32">
        <v>318</v>
      </c>
      <c r="BA23" s="77">
        <v>-19.696969696969695</v>
      </c>
      <c r="BB23" s="32">
        <v>0</v>
      </c>
      <c r="BC23" s="38">
        <v>0</v>
      </c>
      <c r="BD23" s="77" t="s">
        <v>238</v>
      </c>
      <c r="BE23" s="32">
        <v>192</v>
      </c>
      <c r="BF23" s="32">
        <v>517</v>
      </c>
      <c r="BG23" s="77">
        <v>-15.660685154975528</v>
      </c>
      <c r="BH23" s="32">
        <v>0</v>
      </c>
      <c r="BI23" s="38">
        <v>0</v>
      </c>
      <c r="BJ23" s="77" t="s">
        <v>238</v>
      </c>
      <c r="BK23" s="32">
        <v>106</v>
      </c>
      <c r="BL23" s="32">
        <v>283</v>
      </c>
      <c r="BM23" s="77">
        <v>-6.2913907284768218</v>
      </c>
      <c r="BN23" s="32">
        <v>0</v>
      </c>
      <c r="BO23" s="38">
        <v>0</v>
      </c>
      <c r="BP23" s="77" t="s">
        <v>238</v>
      </c>
      <c r="BQ23" s="32">
        <v>86</v>
      </c>
      <c r="BR23" s="32">
        <v>234</v>
      </c>
      <c r="BS23" s="77">
        <v>-24.758842443729904</v>
      </c>
      <c r="BT23" s="32">
        <v>0</v>
      </c>
      <c r="BU23" s="38">
        <v>0</v>
      </c>
      <c r="BV23" s="77" t="s">
        <v>238</v>
      </c>
      <c r="BW23" s="32">
        <v>61</v>
      </c>
      <c r="BX23" s="32">
        <v>187</v>
      </c>
      <c r="BY23" s="77">
        <v>-12.206572769953052</v>
      </c>
      <c r="BZ23" s="32">
        <v>0</v>
      </c>
      <c r="CA23" s="38">
        <v>0</v>
      </c>
      <c r="CB23" s="77" t="s">
        <v>238</v>
      </c>
      <c r="CC23" s="32" t="s">
        <v>437</v>
      </c>
      <c r="CD23" s="32">
        <v>141</v>
      </c>
      <c r="CE23" s="77">
        <v>1.4388489208633095</v>
      </c>
      <c r="CF23" s="32">
        <v>0</v>
      </c>
      <c r="CG23" s="38">
        <v>0</v>
      </c>
      <c r="CH23" s="77" t="s">
        <v>238</v>
      </c>
      <c r="CI23" s="32" t="s">
        <v>437</v>
      </c>
      <c r="CJ23" s="32">
        <v>46</v>
      </c>
      <c r="CK23" s="77">
        <v>-37.837837837837839</v>
      </c>
      <c r="CL23" s="32">
        <v>0</v>
      </c>
      <c r="CM23" s="38">
        <v>0</v>
      </c>
      <c r="CN23" s="77" t="s">
        <v>238</v>
      </c>
      <c r="CO23" s="32">
        <v>131</v>
      </c>
      <c r="CP23" s="32">
        <v>330</v>
      </c>
      <c r="CQ23" s="77">
        <v>-17.5</v>
      </c>
      <c r="CR23" s="32">
        <v>0</v>
      </c>
      <c r="CS23" s="38">
        <v>0</v>
      </c>
      <c r="CT23" s="77" t="s">
        <v>238</v>
      </c>
      <c r="CU23" s="32" t="s">
        <v>437</v>
      </c>
      <c r="CV23" s="32">
        <v>142</v>
      </c>
      <c r="CW23" s="77">
        <v>-12.883435582822086</v>
      </c>
      <c r="CX23" s="32">
        <v>0</v>
      </c>
      <c r="CY23" s="38">
        <v>0</v>
      </c>
      <c r="CZ23" s="77" t="s">
        <v>238</v>
      </c>
      <c r="DA23" s="32" t="s">
        <v>437</v>
      </c>
      <c r="DB23" s="32">
        <v>188</v>
      </c>
      <c r="DC23" s="77">
        <v>-20.675105485232066</v>
      </c>
      <c r="DD23" s="32">
        <v>0</v>
      </c>
      <c r="DE23" s="38">
        <v>0</v>
      </c>
      <c r="DF23" s="77" t="s">
        <v>238</v>
      </c>
      <c r="DG23" s="32">
        <v>104</v>
      </c>
      <c r="DH23" s="32">
        <v>354</v>
      </c>
      <c r="DI23" s="77">
        <v>-21.507760532150776</v>
      </c>
      <c r="DJ23" s="32">
        <v>0</v>
      </c>
      <c r="DK23" s="38">
        <v>0</v>
      </c>
      <c r="DL23" s="77" t="s">
        <v>238</v>
      </c>
      <c r="DM23" s="32">
        <v>53</v>
      </c>
      <c r="DN23" s="32">
        <v>168</v>
      </c>
      <c r="DO23" s="77">
        <v>-26.956521739130434</v>
      </c>
      <c r="DP23" s="32">
        <v>0</v>
      </c>
      <c r="DQ23" s="38">
        <v>0</v>
      </c>
      <c r="DR23" s="77" t="s">
        <v>238</v>
      </c>
      <c r="DS23" s="32">
        <v>51</v>
      </c>
      <c r="DT23" s="32">
        <v>186</v>
      </c>
      <c r="DU23" s="77">
        <v>-15.837104072398189</v>
      </c>
      <c r="DV23" s="32">
        <v>0</v>
      </c>
      <c r="DW23" s="38">
        <v>0</v>
      </c>
      <c r="DX23" s="77" t="s">
        <v>238</v>
      </c>
      <c r="DY23" s="32">
        <v>42</v>
      </c>
      <c r="DZ23" s="32">
        <v>120</v>
      </c>
      <c r="EA23" s="77">
        <v>-24.050632911392405</v>
      </c>
      <c r="EB23" s="32">
        <v>0</v>
      </c>
      <c r="EC23" s="38">
        <v>0</v>
      </c>
      <c r="ED23" s="77" t="s">
        <v>238</v>
      </c>
      <c r="EE23" s="32" t="s">
        <v>437</v>
      </c>
      <c r="EF23" s="32">
        <v>64</v>
      </c>
      <c r="EG23" s="77">
        <v>-33.333333333333329</v>
      </c>
      <c r="EH23" s="32">
        <v>0</v>
      </c>
      <c r="EI23" s="38">
        <v>0</v>
      </c>
      <c r="EJ23" s="77" t="s">
        <v>238</v>
      </c>
      <c r="EK23" s="32" t="s">
        <v>437</v>
      </c>
      <c r="EL23" s="32">
        <v>56</v>
      </c>
      <c r="EM23" s="77">
        <v>-9.67741935483871</v>
      </c>
      <c r="EN23" s="32">
        <v>0</v>
      </c>
      <c r="EO23" s="38">
        <v>0</v>
      </c>
      <c r="EP23" s="77" t="s">
        <v>238</v>
      </c>
      <c r="EQ23" s="32">
        <v>62</v>
      </c>
      <c r="ER23" s="32">
        <v>234</v>
      </c>
      <c r="ES23" s="77">
        <v>-20.136518771331058</v>
      </c>
      <c r="ET23" s="32">
        <v>0</v>
      </c>
      <c r="EU23" s="38">
        <v>0</v>
      </c>
      <c r="EV23" s="77" t="s">
        <v>238</v>
      </c>
      <c r="EW23" s="32" t="s">
        <v>437</v>
      </c>
      <c r="EX23" s="32">
        <v>104</v>
      </c>
      <c r="EY23" s="77">
        <v>-22.388059701492537</v>
      </c>
      <c r="EZ23" s="32">
        <v>0</v>
      </c>
      <c r="FA23" s="38">
        <v>0</v>
      </c>
      <c r="FB23" s="77" t="s">
        <v>238</v>
      </c>
      <c r="FC23" s="32" t="s">
        <v>437</v>
      </c>
      <c r="FD23" s="32">
        <v>130</v>
      </c>
      <c r="FE23" s="77">
        <v>-18.238993710691823</v>
      </c>
      <c r="FF23" s="32">
        <v>0</v>
      </c>
      <c r="FG23" s="38">
        <v>0</v>
      </c>
      <c r="FH23" s="77" t="s">
        <v>238</v>
      </c>
      <c r="FI23" s="32">
        <v>101</v>
      </c>
      <c r="FJ23" s="32">
        <v>297</v>
      </c>
      <c r="FK23" s="77">
        <v>-8.615384615384615</v>
      </c>
      <c r="FL23" s="32">
        <v>0</v>
      </c>
      <c r="FM23" s="38">
        <v>0</v>
      </c>
      <c r="FN23" s="77" t="s">
        <v>238</v>
      </c>
      <c r="FO23" s="32">
        <v>98</v>
      </c>
      <c r="FP23" s="32">
        <v>281</v>
      </c>
      <c r="FQ23" s="77">
        <v>-8.7662337662337659</v>
      </c>
      <c r="FR23" s="32">
        <v>0</v>
      </c>
      <c r="FS23" s="38">
        <v>0</v>
      </c>
      <c r="FT23" s="77" t="s">
        <v>238</v>
      </c>
      <c r="FU23" s="32">
        <v>3</v>
      </c>
      <c r="FV23" s="32">
        <v>16</v>
      </c>
      <c r="FW23" s="77">
        <v>-5.8823529411764701</v>
      </c>
      <c r="FX23" s="32">
        <v>0</v>
      </c>
      <c r="FY23" s="38">
        <v>0</v>
      </c>
      <c r="FZ23" s="77" t="s">
        <v>238</v>
      </c>
      <c r="GA23" s="32" t="s">
        <v>437</v>
      </c>
      <c r="GB23" s="32">
        <v>177</v>
      </c>
      <c r="GC23" s="77">
        <v>-5.3475935828877006</v>
      </c>
      <c r="GD23" s="32">
        <v>0</v>
      </c>
      <c r="GE23" s="38">
        <v>0</v>
      </c>
      <c r="GF23" s="77" t="s">
        <v>238</v>
      </c>
      <c r="GG23" s="32">
        <v>59</v>
      </c>
      <c r="GH23" s="32">
        <v>167</v>
      </c>
      <c r="GI23" s="77">
        <v>-7.2222222222222214</v>
      </c>
      <c r="GJ23" s="32">
        <v>0</v>
      </c>
      <c r="GK23" s="38">
        <v>0</v>
      </c>
      <c r="GL23" s="77" t="s">
        <v>238</v>
      </c>
      <c r="GM23" s="32" t="s">
        <v>437</v>
      </c>
      <c r="GN23" s="32">
        <v>10</v>
      </c>
      <c r="GO23" s="77">
        <v>42.857142857142854</v>
      </c>
      <c r="GP23" s="32">
        <v>0</v>
      </c>
      <c r="GQ23" s="38">
        <v>0</v>
      </c>
      <c r="GR23" s="77" t="s">
        <v>238</v>
      </c>
      <c r="GS23" s="32" t="s">
        <v>437</v>
      </c>
      <c r="GT23" s="32">
        <v>120</v>
      </c>
      <c r="GU23" s="77">
        <v>-13.043478260869565</v>
      </c>
      <c r="GV23" s="32">
        <v>0</v>
      </c>
      <c r="GW23" s="38">
        <v>0</v>
      </c>
      <c r="GX23" s="77" t="s">
        <v>238</v>
      </c>
      <c r="GY23" s="32">
        <v>39</v>
      </c>
      <c r="GZ23" s="32">
        <v>114</v>
      </c>
      <c r="HA23" s="77">
        <v>-10.9375</v>
      </c>
      <c r="HB23" s="32">
        <v>0</v>
      </c>
      <c r="HC23" s="38">
        <v>0</v>
      </c>
      <c r="HD23" s="77" t="s">
        <v>238</v>
      </c>
      <c r="HE23" s="32" t="s">
        <v>437</v>
      </c>
      <c r="HF23" s="32">
        <v>6</v>
      </c>
      <c r="HG23" s="77">
        <v>-40</v>
      </c>
      <c r="HH23" s="32">
        <v>0</v>
      </c>
      <c r="HI23" s="38">
        <v>0</v>
      </c>
      <c r="HJ23" s="77" t="s">
        <v>238</v>
      </c>
      <c r="HK23" s="32" t="s">
        <v>437</v>
      </c>
      <c r="HL23" s="32" t="s">
        <v>437</v>
      </c>
      <c r="HM23" s="77">
        <v>-55.555555555555557</v>
      </c>
      <c r="HN23" s="32">
        <v>0</v>
      </c>
      <c r="HO23" s="38">
        <v>0</v>
      </c>
      <c r="HP23" s="77" t="s">
        <v>238</v>
      </c>
      <c r="HQ23" s="32">
        <v>0</v>
      </c>
      <c r="HR23" s="32">
        <v>0</v>
      </c>
      <c r="HS23" s="77" t="s">
        <v>238</v>
      </c>
      <c r="HT23" s="32">
        <v>0</v>
      </c>
      <c r="HU23" s="38">
        <v>0</v>
      </c>
      <c r="HV23" s="77" t="s">
        <v>238</v>
      </c>
      <c r="HW23" s="32" t="s">
        <v>437</v>
      </c>
      <c r="HX23" s="32" t="s">
        <v>437</v>
      </c>
      <c r="HY23" s="77">
        <v>-55.555555555555557</v>
      </c>
      <c r="HZ23" s="32">
        <v>0</v>
      </c>
      <c r="IA23" s="38">
        <v>0</v>
      </c>
      <c r="IB23" s="77" t="s">
        <v>238</v>
      </c>
      <c r="IC23" s="32">
        <v>0</v>
      </c>
      <c r="ID23" s="32">
        <v>0</v>
      </c>
      <c r="IE23" s="77">
        <v>-100</v>
      </c>
      <c r="IF23" s="32">
        <v>0</v>
      </c>
      <c r="IG23" s="38">
        <v>0</v>
      </c>
      <c r="IH23" s="77" t="s">
        <v>238</v>
      </c>
      <c r="II23" s="32">
        <v>0</v>
      </c>
      <c r="IJ23" s="32">
        <v>0</v>
      </c>
      <c r="IK23" s="77" t="s">
        <v>238</v>
      </c>
      <c r="IL23" s="32">
        <v>0</v>
      </c>
      <c r="IM23" s="38">
        <v>0</v>
      </c>
      <c r="IN23" s="77" t="s">
        <v>238</v>
      </c>
      <c r="IO23" s="32">
        <v>0</v>
      </c>
      <c r="IP23" s="32">
        <v>0</v>
      </c>
      <c r="IQ23" s="77">
        <v>-100</v>
      </c>
      <c r="IR23" s="32">
        <v>0</v>
      </c>
      <c r="IS23" s="38">
        <v>0</v>
      </c>
      <c r="IT23" s="77" t="s">
        <v>238</v>
      </c>
      <c r="IU23" s="32" t="s">
        <v>437</v>
      </c>
      <c r="IV23" s="32" t="s">
        <v>437</v>
      </c>
      <c r="IW23" s="77">
        <v>-42.857142857142854</v>
      </c>
      <c r="IX23" s="32">
        <v>0</v>
      </c>
      <c r="IY23" s="38">
        <v>0</v>
      </c>
      <c r="IZ23" s="77" t="s">
        <v>238</v>
      </c>
      <c r="JA23" s="32">
        <v>0</v>
      </c>
      <c r="JB23" s="32">
        <v>0</v>
      </c>
      <c r="JC23" s="77" t="s">
        <v>238</v>
      </c>
      <c r="JD23" s="32">
        <v>0</v>
      </c>
      <c r="JE23" s="38">
        <v>0</v>
      </c>
      <c r="JF23" s="77" t="s">
        <v>238</v>
      </c>
      <c r="JG23" s="32" t="s">
        <v>437</v>
      </c>
      <c r="JH23" s="32" t="s">
        <v>437</v>
      </c>
      <c r="JI23" s="77">
        <v>-42.857142857142854</v>
      </c>
      <c r="JJ23" s="32">
        <v>0</v>
      </c>
      <c r="JK23" s="38">
        <v>0</v>
      </c>
      <c r="JL23" s="77" t="s">
        <v>238</v>
      </c>
      <c r="JM23" s="32">
        <v>23</v>
      </c>
      <c r="JN23" s="32">
        <v>57</v>
      </c>
      <c r="JO23" s="77">
        <v>-40.625</v>
      </c>
      <c r="JP23" s="32">
        <v>0</v>
      </c>
      <c r="JQ23" s="38">
        <v>0</v>
      </c>
      <c r="JR23" s="77" t="s">
        <v>238</v>
      </c>
      <c r="JS23" s="32" t="s">
        <v>437</v>
      </c>
      <c r="JT23" s="32">
        <v>29</v>
      </c>
      <c r="JU23" s="77">
        <v>-39.583333333333329</v>
      </c>
      <c r="JV23" s="32">
        <v>0</v>
      </c>
      <c r="JW23" s="38">
        <v>0</v>
      </c>
      <c r="JX23" s="77" t="s">
        <v>238</v>
      </c>
      <c r="JY23" s="32" t="s">
        <v>437</v>
      </c>
      <c r="JZ23" s="32">
        <v>28</v>
      </c>
      <c r="KA23" s="77">
        <v>-41.666666666666671</v>
      </c>
      <c r="KB23" s="32">
        <v>0</v>
      </c>
      <c r="KC23" s="38">
        <v>0</v>
      </c>
      <c r="KD23" s="77" t="s">
        <v>238</v>
      </c>
      <c r="KE23" s="32">
        <v>7</v>
      </c>
      <c r="KF23" s="32">
        <v>18</v>
      </c>
      <c r="KG23" s="77">
        <v>-35.714285714285715</v>
      </c>
      <c r="KH23" s="32">
        <v>0</v>
      </c>
      <c r="KI23" s="38">
        <v>0</v>
      </c>
      <c r="KJ23" s="77" t="s">
        <v>238</v>
      </c>
      <c r="KK23" s="32" t="s">
        <v>437</v>
      </c>
      <c r="KL23" s="32">
        <v>9</v>
      </c>
      <c r="KM23" s="77">
        <v>-43.75</v>
      </c>
      <c r="KN23" s="32">
        <v>0</v>
      </c>
      <c r="KO23" s="38">
        <v>0</v>
      </c>
      <c r="KP23" s="77" t="s">
        <v>238</v>
      </c>
      <c r="KQ23" s="32" t="s">
        <v>437</v>
      </c>
      <c r="KR23" s="32">
        <v>9</v>
      </c>
      <c r="KS23" s="77">
        <v>-25</v>
      </c>
      <c r="KT23" s="32">
        <v>0</v>
      </c>
      <c r="KU23" s="38">
        <v>0</v>
      </c>
      <c r="KV23" s="77" t="s">
        <v>238</v>
      </c>
      <c r="KW23" s="32">
        <v>16</v>
      </c>
      <c r="KX23" s="32">
        <v>39</v>
      </c>
      <c r="KY23" s="77">
        <v>-42.647058823529413</v>
      </c>
      <c r="KZ23" s="32">
        <v>0</v>
      </c>
      <c r="LA23" s="38">
        <v>0</v>
      </c>
      <c r="LB23" s="77" t="s">
        <v>238</v>
      </c>
      <c r="LC23" s="32">
        <v>7</v>
      </c>
      <c r="LD23" s="32">
        <v>20</v>
      </c>
      <c r="LE23" s="77">
        <v>-37.5</v>
      </c>
      <c r="LF23" s="32">
        <v>0</v>
      </c>
      <c r="LG23" s="38">
        <v>0</v>
      </c>
      <c r="LH23" s="77" t="s">
        <v>238</v>
      </c>
      <c r="LI23" s="32">
        <v>9</v>
      </c>
      <c r="LJ23" s="32">
        <v>19</v>
      </c>
      <c r="LK23" s="77">
        <v>-47.222222222222221</v>
      </c>
      <c r="LL23" s="32">
        <v>0</v>
      </c>
      <c r="LM23" s="38">
        <v>0</v>
      </c>
      <c r="LN23" s="77" t="s">
        <v>238</v>
      </c>
      <c r="LO23" s="32">
        <v>116</v>
      </c>
      <c r="LP23" s="32">
        <v>296</v>
      </c>
      <c r="LQ23" s="77">
        <v>-17.318435754189945</v>
      </c>
      <c r="LR23" s="32">
        <v>0</v>
      </c>
      <c r="LS23" s="38">
        <v>0</v>
      </c>
      <c r="LT23" s="77" t="s">
        <v>238</v>
      </c>
      <c r="LU23" s="32">
        <v>56</v>
      </c>
      <c r="LV23" s="32">
        <v>148</v>
      </c>
      <c r="LW23" s="77">
        <v>-17.777777777777779</v>
      </c>
      <c r="LX23" s="32">
        <v>0</v>
      </c>
      <c r="LY23" s="38">
        <v>0</v>
      </c>
      <c r="LZ23" s="77" t="s">
        <v>238</v>
      </c>
      <c r="MA23" s="32">
        <v>60</v>
      </c>
      <c r="MB23" s="32">
        <v>148</v>
      </c>
      <c r="MC23" s="77">
        <v>-16.853932584269664</v>
      </c>
      <c r="MD23" s="32">
        <v>0</v>
      </c>
      <c r="ME23" s="38">
        <v>0</v>
      </c>
      <c r="MF23" s="77" t="s">
        <v>238</v>
      </c>
      <c r="MG23" s="32">
        <v>49</v>
      </c>
      <c r="MH23" s="32">
        <v>127</v>
      </c>
      <c r="MI23" s="77">
        <v>-20.125786163522015</v>
      </c>
      <c r="MJ23" s="32">
        <v>0</v>
      </c>
      <c r="MK23" s="38">
        <v>0</v>
      </c>
      <c r="ML23" s="77" t="s">
        <v>238</v>
      </c>
      <c r="MM23" s="32" t="s">
        <v>437</v>
      </c>
      <c r="MN23" s="32">
        <v>86</v>
      </c>
      <c r="MO23" s="77">
        <v>-15.686274509803921</v>
      </c>
      <c r="MP23" s="32">
        <v>0</v>
      </c>
      <c r="MQ23" s="38">
        <v>0</v>
      </c>
      <c r="MR23" s="77" t="s">
        <v>238</v>
      </c>
      <c r="MS23" s="32" t="s">
        <v>437</v>
      </c>
      <c r="MT23" s="32">
        <v>41</v>
      </c>
      <c r="MU23" s="77">
        <v>-28.07017543859649</v>
      </c>
      <c r="MV23" s="32">
        <v>0</v>
      </c>
      <c r="MW23" s="38">
        <v>0</v>
      </c>
      <c r="MX23" s="77" t="s">
        <v>238</v>
      </c>
      <c r="MY23" s="32">
        <v>67</v>
      </c>
      <c r="MZ23" s="32">
        <v>169</v>
      </c>
      <c r="NA23" s="77">
        <v>-15.075376884422109</v>
      </c>
      <c r="NB23" s="32">
        <v>0</v>
      </c>
      <c r="NC23" s="38">
        <v>0</v>
      </c>
      <c r="ND23" s="77" t="s">
        <v>238</v>
      </c>
      <c r="NE23" s="32" t="s">
        <v>437</v>
      </c>
      <c r="NF23" s="32">
        <v>62</v>
      </c>
      <c r="NG23" s="77">
        <v>-20.512820512820511</v>
      </c>
      <c r="NH23" s="32">
        <v>0</v>
      </c>
      <c r="NI23" s="38">
        <v>0</v>
      </c>
      <c r="NJ23" s="77" t="s">
        <v>238</v>
      </c>
      <c r="NK23" s="32" t="s">
        <v>437</v>
      </c>
      <c r="NL23" s="32">
        <v>107</v>
      </c>
      <c r="NM23" s="77">
        <v>-11.570247933884298</v>
      </c>
      <c r="NN23" s="32">
        <v>0</v>
      </c>
      <c r="NO23" s="38">
        <v>0</v>
      </c>
      <c r="NP23" s="77" t="s">
        <v>238</v>
      </c>
      <c r="NQ23" s="32" t="s">
        <v>437</v>
      </c>
      <c r="NR23" s="32">
        <v>120</v>
      </c>
      <c r="NS23" s="77">
        <v>-24.528301886792452</v>
      </c>
      <c r="NT23" s="32">
        <v>0</v>
      </c>
      <c r="NU23" s="38">
        <v>0</v>
      </c>
      <c r="NV23" s="77" t="s">
        <v>238</v>
      </c>
      <c r="NW23" s="32" t="s">
        <v>437</v>
      </c>
      <c r="NX23" s="32">
        <v>43</v>
      </c>
      <c r="NY23" s="77">
        <v>-38.571428571428577</v>
      </c>
      <c r="NZ23" s="32">
        <v>0</v>
      </c>
      <c r="OA23" s="38">
        <v>0</v>
      </c>
      <c r="OB23" s="77" t="s">
        <v>238</v>
      </c>
      <c r="OC23" s="32" t="s">
        <v>437</v>
      </c>
      <c r="OD23" s="32">
        <v>77</v>
      </c>
      <c r="OE23" s="77">
        <v>-13.48314606741573</v>
      </c>
      <c r="OF23" s="32">
        <v>0</v>
      </c>
      <c r="OG23" s="38">
        <v>0</v>
      </c>
      <c r="OH23" s="77" t="s">
        <v>238</v>
      </c>
      <c r="OI23" s="32" t="s">
        <v>437</v>
      </c>
      <c r="OJ23" s="32">
        <v>10</v>
      </c>
      <c r="OK23" s="77">
        <v>-16.666666666666664</v>
      </c>
      <c r="OL23" s="32">
        <v>0</v>
      </c>
      <c r="OM23" s="38">
        <v>0</v>
      </c>
      <c r="ON23" s="77" t="s">
        <v>238</v>
      </c>
      <c r="OO23" s="32" t="s">
        <v>437</v>
      </c>
      <c r="OP23" s="32" t="s">
        <v>437</v>
      </c>
      <c r="OQ23" s="77">
        <v>100</v>
      </c>
      <c r="OR23" s="32">
        <v>0</v>
      </c>
      <c r="OS23" s="38">
        <v>0</v>
      </c>
      <c r="OT23" s="77" t="s">
        <v>238</v>
      </c>
      <c r="OU23" s="32" t="s">
        <v>437</v>
      </c>
      <c r="OV23" s="32" t="s">
        <v>437</v>
      </c>
      <c r="OW23" s="77">
        <v>-55.555555555555557</v>
      </c>
      <c r="OX23" s="32">
        <v>0</v>
      </c>
      <c r="OY23" s="38">
        <v>0</v>
      </c>
      <c r="OZ23" s="77" t="s">
        <v>238</v>
      </c>
      <c r="PA23" s="32">
        <v>40</v>
      </c>
      <c r="PB23" s="32">
        <v>110</v>
      </c>
      <c r="PC23" s="77">
        <v>-25.170068027210885</v>
      </c>
      <c r="PD23" s="32">
        <v>0</v>
      </c>
      <c r="PE23" s="38">
        <v>0</v>
      </c>
      <c r="PF23" s="77" t="s">
        <v>238</v>
      </c>
      <c r="PG23" s="32">
        <v>14</v>
      </c>
      <c r="PH23" s="32" t="s">
        <v>437</v>
      </c>
      <c r="PI23" s="77">
        <v>-44.776119402985074</v>
      </c>
      <c r="PJ23" s="32">
        <v>0</v>
      </c>
      <c r="PK23" s="38">
        <v>0</v>
      </c>
      <c r="PL23" s="77" t="s">
        <v>238</v>
      </c>
      <c r="PM23" s="32">
        <v>26</v>
      </c>
      <c r="PN23" s="32" t="s">
        <v>437</v>
      </c>
      <c r="PO23" s="77">
        <v>-8.75</v>
      </c>
      <c r="PP23" s="32">
        <v>0</v>
      </c>
      <c r="PQ23" s="38">
        <v>0</v>
      </c>
      <c r="PR23" s="77" t="s">
        <v>238</v>
      </c>
      <c r="PS23" s="32">
        <v>115</v>
      </c>
      <c r="PT23" s="32">
        <v>323</v>
      </c>
      <c r="PU23" s="77">
        <v>-18.227848101265824</v>
      </c>
      <c r="PV23" s="32">
        <v>0</v>
      </c>
      <c r="PW23" s="38">
        <v>0</v>
      </c>
      <c r="PX23" s="77" t="s">
        <v>238</v>
      </c>
      <c r="PY23" s="32">
        <v>73</v>
      </c>
      <c r="PZ23" s="32">
        <v>231</v>
      </c>
      <c r="QA23" s="77">
        <v>-10.810810810810811</v>
      </c>
      <c r="QB23" s="32">
        <v>0</v>
      </c>
      <c r="QC23" s="38">
        <v>0</v>
      </c>
      <c r="QD23" s="77" t="s">
        <v>238</v>
      </c>
      <c r="QE23" s="32">
        <v>42</v>
      </c>
      <c r="QF23" s="32">
        <v>92</v>
      </c>
      <c r="QG23" s="77">
        <v>-32.352941176470587</v>
      </c>
      <c r="QH23" s="32">
        <v>0</v>
      </c>
      <c r="QI23" s="38">
        <v>0</v>
      </c>
      <c r="QJ23" s="77" t="s">
        <v>238</v>
      </c>
      <c r="QK23" s="32" t="s">
        <v>437</v>
      </c>
      <c r="QL23" s="32">
        <v>88</v>
      </c>
      <c r="QM23" s="77">
        <v>-8.3333333333333321</v>
      </c>
      <c r="QN23" s="32">
        <v>0</v>
      </c>
      <c r="QO23" s="38">
        <v>0</v>
      </c>
      <c r="QP23" s="77" t="s">
        <v>238</v>
      </c>
      <c r="QQ23" s="32" t="s">
        <v>437</v>
      </c>
      <c r="QR23" s="32" t="s">
        <v>437</v>
      </c>
      <c r="QS23" s="77">
        <v>1.3888888888888888</v>
      </c>
      <c r="QT23" s="32">
        <v>0</v>
      </c>
      <c r="QU23" s="38">
        <v>0</v>
      </c>
      <c r="QV23" s="77" t="s">
        <v>238</v>
      </c>
      <c r="QW23" s="32" t="s">
        <v>437</v>
      </c>
      <c r="QX23" s="32" t="s">
        <v>437</v>
      </c>
      <c r="QY23" s="77">
        <v>-37.5</v>
      </c>
      <c r="QZ23" s="32">
        <v>0</v>
      </c>
      <c r="RA23" s="38">
        <v>0</v>
      </c>
      <c r="RB23" s="77" t="s">
        <v>238</v>
      </c>
      <c r="RC23" s="32" t="s">
        <v>437</v>
      </c>
      <c r="RD23" s="32">
        <v>235</v>
      </c>
      <c r="RE23" s="77">
        <v>-21.404682274247492</v>
      </c>
      <c r="RF23" s="32">
        <v>0</v>
      </c>
      <c r="RG23" s="38">
        <v>0</v>
      </c>
      <c r="RH23" s="77" t="s">
        <v>238</v>
      </c>
      <c r="RI23" s="32" t="s">
        <v>437</v>
      </c>
      <c r="RJ23" s="32" t="s">
        <v>437</v>
      </c>
      <c r="RK23" s="77">
        <v>-15.508021390374333</v>
      </c>
      <c r="RL23" s="32">
        <v>0</v>
      </c>
      <c r="RM23" s="38">
        <v>0</v>
      </c>
      <c r="RN23" s="77" t="s">
        <v>238</v>
      </c>
      <c r="RO23" s="32" t="s">
        <v>437</v>
      </c>
      <c r="RP23" s="32" t="s">
        <v>437</v>
      </c>
      <c r="RQ23" s="77">
        <v>-31.25</v>
      </c>
      <c r="RR23" s="32">
        <v>0</v>
      </c>
      <c r="RS23" s="38">
        <v>0</v>
      </c>
      <c r="RT23" s="77" t="s">
        <v>238</v>
      </c>
      <c r="RU23" s="32">
        <v>1</v>
      </c>
      <c r="RV23" s="32">
        <v>1</v>
      </c>
      <c r="RW23" s="77">
        <v>0</v>
      </c>
      <c r="RX23" s="32" t="s">
        <v>238</v>
      </c>
      <c r="RY23" s="38" t="s">
        <v>238</v>
      </c>
      <c r="RZ23" s="77" t="s">
        <v>238</v>
      </c>
      <c r="SA23" s="32">
        <v>1</v>
      </c>
      <c r="SB23" s="32">
        <v>1</v>
      </c>
      <c r="SC23" s="77">
        <v>0</v>
      </c>
      <c r="SD23" s="32" t="s">
        <v>238</v>
      </c>
      <c r="SE23" s="38" t="s">
        <v>238</v>
      </c>
      <c r="SF23" s="77" t="s">
        <v>238</v>
      </c>
      <c r="SG23" s="32">
        <v>1</v>
      </c>
      <c r="SH23" s="32">
        <v>1</v>
      </c>
      <c r="SI23" s="77">
        <v>0</v>
      </c>
      <c r="SJ23" s="32" t="s">
        <v>238</v>
      </c>
      <c r="SK23" s="38" t="s">
        <v>238</v>
      </c>
      <c r="SL23" s="77" t="s">
        <v>238</v>
      </c>
      <c r="SM23" s="32">
        <v>1</v>
      </c>
      <c r="SN23" s="32">
        <v>1</v>
      </c>
      <c r="SO23" s="77">
        <v>0</v>
      </c>
      <c r="SP23" s="32" t="s">
        <v>238</v>
      </c>
      <c r="SQ23" s="38" t="s">
        <v>238</v>
      </c>
      <c r="SR23" s="77" t="s">
        <v>238</v>
      </c>
      <c r="SS23" s="32">
        <v>1</v>
      </c>
      <c r="ST23" s="32">
        <v>1</v>
      </c>
      <c r="SU23" s="77">
        <v>0</v>
      </c>
      <c r="SV23" s="32" t="s">
        <v>238</v>
      </c>
      <c r="SW23" s="38" t="s">
        <v>238</v>
      </c>
      <c r="SX23" s="77" t="s">
        <v>238</v>
      </c>
      <c r="SY23" s="32">
        <v>1</v>
      </c>
      <c r="SZ23" s="32">
        <v>1</v>
      </c>
      <c r="TA23" s="77">
        <v>0</v>
      </c>
      <c r="TB23" s="32" t="s">
        <v>238</v>
      </c>
      <c r="TC23" s="38" t="s">
        <v>238</v>
      </c>
      <c r="TD23" s="77" t="s">
        <v>238</v>
      </c>
      <c r="TE23" s="32">
        <v>1</v>
      </c>
      <c r="TF23" s="32">
        <v>1</v>
      </c>
      <c r="TG23" s="77">
        <v>0</v>
      </c>
      <c r="TH23" s="32" t="s">
        <v>238</v>
      </c>
      <c r="TI23" s="38" t="s">
        <v>238</v>
      </c>
      <c r="TJ23" s="77" t="s">
        <v>238</v>
      </c>
      <c r="TK23" s="32">
        <v>1</v>
      </c>
      <c r="TL23" s="32">
        <v>1</v>
      </c>
      <c r="TM23" s="77">
        <v>0</v>
      </c>
      <c r="TN23" s="32" t="s">
        <v>238</v>
      </c>
      <c r="TO23" s="38" t="s">
        <v>238</v>
      </c>
      <c r="TP23" s="77" t="s">
        <v>238</v>
      </c>
      <c r="TQ23" s="32">
        <v>1</v>
      </c>
      <c r="TR23" s="32">
        <v>1</v>
      </c>
      <c r="TS23" s="77">
        <v>0</v>
      </c>
      <c r="TT23" s="32" t="s">
        <v>238</v>
      </c>
      <c r="TU23" s="38" t="s">
        <v>238</v>
      </c>
      <c r="TV23" s="77" t="s">
        <v>238</v>
      </c>
    </row>
    <row r="24" spans="1:542" ht="22.5" x14ac:dyDescent="0.2">
      <c r="A24" s="223" t="s">
        <v>37</v>
      </c>
      <c r="B24" s="18"/>
      <c r="C24" s="20">
        <v>1280</v>
      </c>
      <c r="D24" s="20">
        <v>3428</v>
      </c>
      <c r="E24" s="77">
        <v>-10.449320794148379</v>
      </c>
      <c r="F24" s="20">
        <v>3036</v>
      </c>
      <c r="G24" s="38">
        <v>3211.0833333333335</v>
      </c>
      <c r="H24" s="77">
        <v>-8.037994319944632</v>
      </c>
      <c r="I24" s="32">
        <v>942</v>
      </c>
      <c r="J24" s="32">
        <v>2555</v>
      </c>
      <c r="K24" s="77">
        <v>-10.193321616871705</v>
      </c>
      <c r="L24" s="32">
        <v>2335</v>
      </c>
      <c r="M24" s="38">
        <v>2407.75</v>
      </c>
      <c r="N24" s="77">
        <v>-6.8087988646626236</v>
      </c>
      <c r="O24" s="32">
        <v>338</v>
      </c>
      <c r="P24" s="32">
        <v>873</v>
      </c>
      <c r="Q24" s="77">
        <v>-11.190233977619531</v>
      </c>
      <c r="R24" s="32">
        <v>701</v>
      </c>
      <c r="S24" s="38">
        <v>803.33333333333337</v>
      </c>
      <c r="T24" s="77">
        <v>-11.535284940809397</v>
      </c>
      <c r="U24" s="32">
        <v>616</v>
      </c>
      <c r="V24" s="32">
        <v>1482</v>
      </c>
      <c r="W24" s="77">
        <v>-1.2658227848101267</v>
      </c>
      <c r="X24" s="32">
        <v>749</v>
      </c>
      <c r="Y24" s="38">
        <v>722</v>
      </c>
      <c r="Z24" s="77">
        <v>-5.6620209059233453</v>
      </c>
      <c r="AA24" s="32">
        <v>466</v>
      </c>
      <c r="AB24" s="32">
        <v>1127</v>
      </c>
      <c r="AC24" s="77">
        <v>-5.9265442404006681</v>
      </c>
      <c r="AD24" s="32">
        <v>600</v>
      </c>
      <c r="AE24" s="38">
        <v>589</v>
      </c>
      <c r="AF24" s="77">
        <v>-6.2723776687441983</v>
      </c>
      <c r="AG24" s="32">
        <v>150</v>
      </c>
      <c r="AH24" s="32">
        <v>355</v>
      </c>
      <c r="AI24" s="77">
        <v>17.161716171617162</v>
      </c>
      <c r="AJ24" s="32">
        <v>149</v>
      </c>
      <c r="AK24" s="38">
        <v>133</v>
      </c>
      <c r="AL24" s="77">
        <v>-2.8606208155812536</v>
      </c>
      <c r="AM24" s="32">
        <v>664</v>
      </c>
      <c r="AN24" s="32">
        <v>1946</v>
      </c>
      <c r="AO24" s="77">
        <v>-16.373012462397938</v>
      </c>
      <c r="AP24" s="32">
        <v>2287</v>
      </c>
      <c r="AQ24" s="38">
        <v>2489.0833333333335</v>
      </c>
      <c r="AR24" s="77">
        <v>-8.7049546107528197</v>
      </c>
      <c r="AS24" s="32">
        <v>476</v>
      </c>
      <c r="AT24" s="32">
        <v>1428</v>
      </c>
      <c r="AU24" s="77">
        <v>-13.296903460837886</v>
      </c>
      <c r="AV24" s="32">
        <v>1735</v>
      </c>
      <c r="AW24" s="38">
        <v>1818.75</v>
      </c>
      <c r="AX24" s="77">
        <v>-6.9812044495588799</v>
      </c>
      <c r="AY24" s="32">
        <v>188</v>
      </c>
      <c r="AZ24" s="32">
        <v>518</v>
      </c>
      <c r="BA24" s="77">
        <v>-23.823529411764703</v>
      </c>
      <c r="BB24" s="32">
        <v>552</v>
      </c>
      <c r="BC24" s="38">
        <v>670.33333333333337</v>
      </c>
      <c r="BD24" s="77">
        <v>-13.075426842446511</v>
      </c>
      <c r="BE24" s="32">
        <v>813</v>
      </c>
      <c r="BF24" s="32">
        <v>2126</v>
      </c>
      <c r="BG24" s="77">
        <v>-9.3390191897654589</v>
      </c>
      <c r="BH24" s="32">
        <v>1852</v>
      </c>
      <c r="BI24" s="38">
        <v>1927.5</v>
      </c>
      <c r="BJ24" s="77">
        <v>-6.8840579710144931</v>
      </c>
      <c r="BK24" s="32">
        <v>615</v>
      </c>
      <c r="BL24" s="32">
        <v>1624</v>
      </c>
      <c r="BM24" s="77">
        <v>-8.3003952569169961</v>
      </c>
      <c r="BN24" s="32">
        <v>1450</v>
      </c>
      <c r="BO24" s="38">
        <v>1458.0833333333333</v>
      </c>
      <c r="BP24" s="77">
        <v>-4.3304718683361578</v>
      </c>
      <c r="BQ24" s="32">
        <v>198</v>
      </c>
      <c r="BR24" s="32">
        <v>502</v>
      </c>
      <c r="BS24" s="77">
        <v>-12.543554006968641</v>
      </c>
      <c r="BT24" s="32">
        <v>402</v>
      </c>
      <c r="BU24" s="38">
        <v>469.41666666666669</v>
      </c>
      <c r="BV24" s="77">
        <v>-14.013127766753167</v>
      </c>
      <c r="BW24" s="32">
        <v>396</v>
      </c>
      <c r="BX24" s="32">
        <v>928</v>
      </c>
      <c r="BY24" s="77">
        <v>0.21598272138228944</v>
      </c>
      <c r="BZ24" s="32">
        <v>473</v>
      </c>
      <c r="CA24" s="38">
        <v>446.41666666666669</v>
      </c>
      <c r="CB24" s="77">
        <v>-4.0995345506623702</v>
      </c>
      <c r="CC24" s="32">
        <v>321</v>
      </c>
      <c r="CD24" s="32">
        <v>752</v>
      </c>
      <c r="CE24" s="77">
        <v>-2.967741935483871</v>
      </c>
      <c r="CF24" s="32">
        <v>402</v>
      </c>
      <c r="CG24" s="38">
        <v>381</v>
      </c>
      <c r="CH24" s="77">
        <v>-3.7473684210526317</v>
      </c>
      <c r="CI24" s="32">
        <v>75</v>
      </c>
      <c r="CJ24" s="32">
        <v>176</v>
      </c>
      <c r="CK24" s="77">
        <v>16.556291390728479</v>
      </c>
      <c r="CL24" s="32">
        <v>71</v>
      </c>
      <c r="CM24" s="38">
        <v>65.416666666666671</v>
      </c>
      <c r="CN24" s="77">
        <v>-6.1004784688995217</v>
      </c>
      <c r="CO24" s="32">
        <v>417</v>
      </c>
      <c r="CP24" s="32">
        <v>1198</v>
      </c>
      <c r="CQ24" s="77">
        <v>-15.574348132487668</v>
      </c>
      <c r="CR24" s="32">
        <v>1379</v>
      </c>
      <c r="CS24" s="38">
        <v>1481.0833333333333</v>
      </c>
      <c r="CT24" s="77">
        <v>-7.6919081749246914</v>
      </c>
      <c r="CU24" s="32">
        <v>294</v>
      </c>
      <c r="CV24" s="32">
        <v>872</v>
      </c>
      <c r="CW24" s="77">
        <v>-12.449799196787147</v>
      </c>
      <c r="CX24" s="32">
        <v>1048</v>
      </c>
      <c r="CY24" s="38">
        <v>1077.0833333333333</v>
      </c>
      <c r="CZ24" s="77">
        <v>-4.5350469015436889</v>
      </c>
      <c r="DA24" s="32">
        <v>123</v>
      </c>
      <c r="DB24" s="32">
        <v>326</v>
      </c>
      <c r="DC24" s="77">
        <v>-22.93144208037825</v>
      </c>
      <c r="DD24" s="32">
        <v>331</v>
      </c>
      <c r="DE24" s="38">
        <v>404</v>
      </c>
      <c r="DF24" s="77">
        <v>-15.170603674540683</v>
      </c>
      <c r="DG24" s="32">
        <v>467</v>
      </c>
      <c r="DH24" s="32">
        <v>1302</v>
      </c>
      <c r="DI24" s="77">
        <v>-12.204989885367498</v>
      </c>
      <c r="DJ24" s="32">
        <v>1184</v>
      </c>
      <c r="DK24" s="38">
        <v>1283.5833333333333</v>
      </c>
      <c r="DL24" s="77">
        <v>-9.7127784290738575</v>
      </c>
      <c r="DM24" s="32">
        <v>327</v>
      </c>
      <c r="DN24" s="32">
        <v>931</v>
      </c>
      <c r="DO24" s="77">
        <v>-13.314711359404097</v>
      </c>
      <c r="DP24" s="32">
        <v>885</v>
      </c>
      <c r="DQ24" s="38">
        <v>949.66666666666663</v>
      </c>
      <c r="DR24" s="77">
        <v>-10.366525090451471</v>
      </c>
      <c r="DS24" s="32">
        <v>140</v>
      </c>
      <c r="DT24" s="32">
        <v>371</v>
      </c>
      <c r="DU24" s="77">
        <v>-9.2909535452322736</v>
      </c>
      <c r="DV24" s="32">
        <v>299</v>
      </c>
      <c r="DW24" s="38">
        <v>333.91666666666669</v>
      </c>
      <c r="DX24" s="77">
        <v>-7.8002761159687068</v>
      </c>
      <c r="DY24" s="32">
        <v>220</v>
      </c>
      <c r="DZ24" s="32">
        <v>554</v>
      </c>
      <c r="EA24" s="77">
        <v>-3.6521739130434785</v>
      </c>
      <c r="EB24" s="32">
        <v>276</v>
      </c>
      <c r="EC24" s="38">
        <v>275.58333333333331</v>
      </c>
      <c r="ED24" s="77">
        <v>-8.0878265703168424</v>
      </c>
      <c r="EE24" s="32">
        <v>145</v>
      </c>
      <c r="EF24" s="32">
        <v>375</v>
      </c>
      <c r="EG24" s="77">
        <v>-11.347517730496454</v>
      </c>
      <c r="EH24" s="32">
        <v>198</v>
      </c>
      <c r="EI24" s="38">
        <v>208</v>
      </c>
      <c r="EJ24" s="77">
        <v>-10.569688283769258</v>
      </c>
      <c r="EK24" s="32">
        <v>75</v>
      </c>
      <c r="EL24" s="32">
        <v>179</v>
      </c>
      <c r="EM24" s="77">
        <v>17.763157894736842</v>
      </c>
      <c r="EN24" s="32">
        <v>78</v>
      </c>
      <c r="EO24" s="38">
        <v>67.583333333333329</v>
      </c>
      <c r="EP24" s="77">
        <v>0.49566294919454773</v>
      </c>
      <c r="EQ24" s="32">
        <v>247</v>
      </c>
      <c r="ER24" s="32">
        <v>748</v>
      </c>
      <c r="ES24" s="77">
        <v>-17.621145374449341</v>
      </c>
      <c r="ET24" s="32">
        <v>908</v>
      </c>
      <c r="EU24" s="38">
        <v>1008</v>
      </c>
      <c r="EV24" s="77">
        <v>-10.147080671519834</v>
      </c>
      <c r="EW24" s="32">
        <v>182</v>
      </c>
      <c r="EX24" s="32">
        <v>556</v>
      </c>
      <c r="EY24" s="77">
        <v>-14.592933947772657</v>
      </c>
      <c r="EZ24" s="32">
        <v>687</v>
      </c>
      <c r="FA24" s="38">
        <v>741.66666666666663</v>
      </c>
      <c r="FB24" s="77">
        <v>-10.309382243273204</v>
      </c>
      <c r="FC24" s="32">
        <v>65</v>
      </c>
      <c r="FD24" s="32">
        <v>192</v>
      </c>
      <c r="FE24" s="77">
        <v>-25.291828793774318</v>
      </c>
      <c r="FF24" s="32">
        <v>221</v>
      </c>
      <c r="FG24" s="38">
        <v>266.33333333333331</v>
      </c>
      <c r="FH24" s="77">
        <v>-9.6920033907883578</v>
      </c>
      <c r="FI24" s="32">
        <v>717</v>
      </c>
      <c r="FJ24" s="32">
        <v>1910</v>
      </c>
      <c r="FK24" s="77">
        <v>-8.6561453849832617</v>
      </c>
      <c r="FL24" s="32">
        <v>1709</v>
      </c>
      <c r="FM24" s="38">
        <v>1716.3333333333333</v>
      </c>
      <c r="FN24" s="77">
        <v>-7.707474457788134</v>
      </c>
      <c r="FO24" s="32">
        <v>688</v>
      </c>
      <c r="FP24" s="32">
        <v>1852</v>
      </c>
      <c r="FQ24" s="77">
        <v>-9.6585365853658534</v>
      </c>
      <c r="FR24" s="32">
        <v>1677</v>
      </c>
      <c r="FS24" s="38">
        <v>1687.8333333333333</v>
      </c>
      <c r="FT24" s="77">
        <v>-7.5919335705812578</v>
      </c>
      <c r="FU24" s="32">
        <v>29</v>
      </c>
      <c r="FV24" s="32">
        <v>58</v>
      </c>
      <c r="FW24" s="77">
        <v>41.463414634146339</v>
      </c>
      <c r="FX24" s="32">
        <v>32</v>
      </c>
      <c r="FY24" s="38">
        <v>28.5</v>
      </c>
      <c r="FZ24" s="77">
        <v>-14.07035175879397</v>
      </c>
      <c r="GA24" s="32">
        <v>411</v>
      </c>
      <c r="GB24" s="32">
        <v>979</v>
      </c>
      <c r="GC24" s="77">
        <v>-3.9254170755642788</v>
      </c>
      <c r="GD24" s="32">
        <v>539</v>
      </c>
      <c r="GE24" s="38">
        <v>502.5</v>
      </c>
      <c r="GF24" s="77">
        <v>-7.4585635359116029</v>
      </c>
      <c r="GG24" s="32" t="s">
        <v>437</v>
      </c>
      <c r="GH24" s="32">
        <v>928</v>
      </c>
      <c r="GI24" s="77">
        <v>-6.0728744939271255</v>
      </c>
      <c r="GJ24" s="32">
        <v>518</v>
      </c>
      <c r="GK24" s="38">
        <v>489.91666666666669</v>
      </c>
      <c r="GL24" s="77">
        <v>-6.5935811884334283</v>
      </c>
      <c r="GM24" s="32" t="s">
        <v>437</v>
      </c>
      <c r="GN24" s="32">
        <v>51</v>
      </c>
      <c r="GO24" s="77">
        <v>64.516129032258064</v>
      </c>
      <c r="GP24" s="32">
        <v>21</v>
      </c>
      <c r="GQ24" s="38">
        <v>12.583333333333334</v>
      </c>
      <c r="GR24" s="77">
        <v>-31.981981981981981</v>
      </c>
      <c r="GS24" s="32">
        <v>306</v>
      </c>
      <c r="GT24" s="32">
        <v>931</v>
      </c>
      <c r="GU24" s="77">
        <v>-13.152985074626866</v>
      </c>
      <c r="GV24" s="32">
        <v>1170</v>
      </c>
      <c r="GW24" s="38">
        <v>1213.8333333333333</v>
      </c>
      <c r="GX24" s="77">
        <v>-7.8101265822784818</v>
      </c>
      <c r="GY24" s="32" t="s">
        <v>437</v>
      </c>
      <c r="GZ24" s="32">
        <v>924</v>
      </c>
      <c r="HA24" s="77">
        <v>-12.994350282485875</v>
      </c>
      <c r="HB24" s="32">
        <v>1159</v>
      </c>
      <c r="HC24" s="38">
        <v>1197.9166666666667</v>
      </c>
      <c r="HD24" s="77">
        <v>-7.9941116231438807</v>
      </c>
      <c r="HE24" s="32" t="s">
        <v>437</v>
      </c>
      <c r="HF24" s="32">
        <v>7</v>
      </c>
      <c r="HG24" s="77">
        <v>-30</v>
      </c>
      <c r="HH24" s="32">
        <v>11</v>
      </c>
      <c r="HI24" s="38">
        <v>15.916666666666666</v>
      </c>
      <c r="HJ24" s="77">
        <v>8.5227272727272716</v>
      </c>
      <c r="HK24" s="32" t="s">
        <v>437</v>
      </c>
      <c r="HL24" s="32">
        <v>20</v>
      </c>
      <c r="HM24" s="77">
        <v>-20</v>
      </c>
      <c r="HN24" s="32">
        <v>20</v>
      </c>
      <c r="HO24" s="38">
        <v>20.916666666666668</v>
      </c>
      <c r="HP24" s="77">
        <v>-26.176470588235297</v>
      </c>
      <c r="HQ24" s="32">
        <v>0</v>
      </c>
      <c r="HR24" s="32">
        <v>0</v>
      </c>
      <c r="HS24" s="77" t="s">
        <v>224</v>
      </c>
      <c r="HT24" s="32">
        <v>0</v>
      </c>
      <c r="HU24" s="38">
        <v>0</v>
      </c>
      <c r="HV24" s="77">
        <v>-100</v>
      </c>
      <c r="HW24" s="32" t="s">
        <v>437</v>
      </c>
      <c r="HX24" s="32">
        <v>20</v>
      </c>
      <c r="HY24" s="77">
        <v>-16.666666666666664</v>
      </c>
      <c r="HZ24" s="32">
        <v>20</v>
      </c>
      <c r="IA24" s="38">
        <v>20.916666666666668</v>
      </c>
      <c r="IB24" s="77">
        <v>-24.397590361445783</v>
      </c>
      <c r="IC24" s="32">
        <v>5</v>
      </c>
      <c r="ID24" s="32" t="s">
        <v>437</v>
      </c>
      <c r="IE24" s="77">
        <v>12.5</v>
      </c>
      <c r="IF24" s="32">
        <v>9</v>
      </c>
      <c r="IG24" s="38">
        <v>6.083333333333333</v>
      </c>
      <c r="IH24" s="77">
        <v>82.5</v>
      </c>
      <c r="II24" s="32">
        <v>0</v>
      </c>
      <c r="IJ24" s="32">
        <v>0</v>
      </c>
      <c r="IK24" s="77" t="s">
        <v>238</v>
      </c>
      <c r="IL24" s="32">
        <v>0</v>
      </c>
      <c r="IM24" s="38">
        <v>0</v>
      </c>
      <c r="IN24" s="77" t="s">
        <v>238</v>
      </c>
      <c r="IO24" s="32">
        <v>5</v>
      </c>
      <c r="IP24" s="32" t="s">
        <v>437</v>
      </c>
      <c r="IQ24" s="77">
        <v>12.5</v>
      </c>
      <c r="IR24" s="32">
        <v>9</v>
      </c>
      <c r="IS24" s="38">
        <v>6.083333333333333</v>
      </c>
      <c r="IT24" s="77">
        <v>82.5</v>
      </c>
      <c r="IU24" s="32" t="s">
        <v>437</v>
      </c>
      <c r="IV24" s="32" t="s">
        <v>437</v>
      </c>
      <c r="IW24" s="77">
        <v>-35.294117647058826</v>
      </c>
      <c r="IX24" s="32">
        <v>11</v>
      </c>
      <c r="IY24" s="38">
        <v>14.833333333333334</v>
      </c>
      <c r="IZ24" s="77">
        <v>-40.666666666666664</v>
      </c>
      <c r="JA24" s="32">
        <v>0</v>
      </c>
      <c r="JB24" s="32">
        <v>0</v>
      </c>
      <c r="JC24" s="77" t="s">
        <v>224</v>
      </c>
      <c r="JD24" s="32">
        <v>0</v>
      </c>
      <c r="JE24" s="38">
        <v>0</v>
      </c>
      <c r="JF24" s="77">
        <v>-100</v>
      </c>
      <c r="JG24" s="32" t="s">
        <v>437</v>
      </c>
      <c r="JH24" s="32" t="s">
        <v>437</v>
      </c>
      <c r="JI24" s="77">
        <v>-31.25</v>
      </c>
      <c r="JJ24" s="32">
        <v>11</v>
      </c>
      <c r="JK24" s="38">
        <v>14.833333333333334</v>
      </c>
      <c r="JL24" s="77">
        <v>-39.041095890410958</v>
      </c>
      <c r="JM24" s="32">
        <v>106</v>
      </c>
      <c r="JN24" s="32">
        <v>301</v>
      </c>
      <c r="JO24" s="77">
        <v>-7.6687116564417179</v>
      </c>
      <c r="JP24" s="32">
        <v>282</v>
      </c>
      <c r="JQ24" s="38">
        <v>278.41666666666669</v>
      </c>
      <c r="JR24" s="77">
        <v>-8.0121145374449334</v>
      </c>
      <c r="JS24" s="32">
        <v>72</v>
      </c>
      <c r="JT24" s="32">
        <v>210</v>
      </c>
      <c r="JU24" s="77">
        <v>-8.2969432314410483</v>
      </c>
      <c r="JV24" s="32" t="s">
        <v>437</v>
      </c>
      <c r="JW24" s="38">
        <v>205.75</v>
      </c>
      <c r="JX24" s="77">
        <v>-3.8925652004671081</v>
      </c>
      <c r="JY24" s="32">
        <v>34</v>
      </c>
      <c r="JZ24" s="32">
        <v>91</v>
      </c>
      <c r="KA24" s="77">
        <v>-6.1855670103092786</v>
      </c>
      <c r="KB24" s="32" t="s">
        <v>437</v>
      </c>
      <c r="KC24" s="38">
        <v>72.666666666666671</v>
      </c>
      <c r="KD24" s="77">
        <v>-17.968015051740359</v>
      </c>
      <c r="KE24" s="32">
        <v>42</v>
      </c>
      <c r="KF24" s="32">
        <v>103</v>
      </c>
      <c r="KG24" s="77">
        <v>8.4210526315789469</v>
      </c>
      <c r="KH24" s="32">
        <v>56</v>
      </c>
      <c r="KI24" s="38">
        <v>45.416666666666664</v>
      </c>
      <c r="KJ24" s="77">
        <v>-19.25925925925926</v>
      </c>
      <c r="KK24" s="32">
        <v>25</v>
      </c>
      <c r="KL24" s="32">
        <v>58</v>
      </c>
      <c r="KM24" s="77">
        <v>-3.3333333333333335</v>
      </c>
      <c r="KN24" s="32" t="s">
        <v>437</v>
      </c>
      <c r="KO24" s="38">
        <v>28.833333333333332</v>
      </c>
      <c r="KP24" s="77">
        <v>-23.620309050772629</v>
      </c>
      <c r="KQ24" s="32">
        <v>17</v>
      </c>
      <c r="KR24" s="32">
        <v>45</v>
      </c>
      <c r="KS24" s="77">
        <v>28.571428571428569</v>
      </c>
      <c r="KT24" s="32" t="s">
        <v>437</v>
      </c>
      <c r="KU24" s="38">
        <v>16.583333333333332</v>
      </c>
      <c r="KV24" s="77">
        <v>-10.36036036036036</v>
      </c>
      <c r="KW24" s="32">
        <v>64</v>
      </c>
      <c r="KX24" s="32">
        <v>198</v>
      </c>
      <c r="KY24" s="77">
        <v>-14.285714285714285</v>
      </c>
      <c r="KZ24" s="32">
        <v>226</v>
      </c>
      <c r="LA24" s="38">
        <v>233</v>
      </c>
      <c r="LB24" s="77">
        <v>-5.4447074737910039</v>
      </c>
      <c r="LC24" s="32">
        <v>47</v>
      </c>
      <c r="LD24" s="32">
        <v>152</v>
      </c>
      <c r="LE24" s="77">
        <v>-10.059171597633137</v>
      </c>
      <c r="LF24" s="32">
        <v>185</v>
      </c>
      <c r="LG24" s="38">
        <v>176.91666666666666</v>
      </c>
      <c r="LH24" s="77">
        <v>0.33081285444234404</v>
      </c>
      <c r="LI24" s="32">
        <v>17</v>
      </c>
      <c r="LJ24" s="32">
        <v>46</v>
      </c>
      <c r="LK24" s="77">
        <v>-25.806451612903224</v>
      </c>
      <c r="LL24" s="32">
        <v>41</v>
      </c>
      <c r="LM24" s="38">
        <v>56.083333333333336</v>
      </c>
      <c r="LN24" s="77">
        <v>-19.976218787158146</v>
      </c>
      <c r="LO24" s="32">
        <v>324</v>
      </c>
      <c r="LP24" s="32">
        <v>830</v>
      </c>
      <c r="LQ24" s="77">
        <v>-11.702127659574469</v>
      </c>
      <c r="LR24" s="32">
        <v>728</v>
      </c>
      <c r="LS24" s="38">
        <v>755.5</v>
      </c>
      <c r="LT24" s="77">
        <v>-9.7820678674494967</v>
      </c>
      <c r="LU24" s="32">
        <v>237</v>
      </c>
      <c r="LV24" s="32">
        <v>600</v>
      </c>
      <c r="LW24" s="77">
        <v>-8.3969465648854964</v>
      </c>
      <c r="LX24" s="32">
        <v>529</v>
      </c>
      <c r="LY24" s="38">
        <v>520.08333333333337</v>
      </c>
      <c r="LZ24" s="77">
        <v>-7.6911699452743676</v>
      </c>
      <c r="MA24" s="32">
        <v>87</v>
      </c>
      <c r="MB24" s="32">
        <v>230</v>
      </c>
      <c r="MC24" s="77">
        <v>-19.298245614035086</v>
      </c>
      <c r="MD24" s="32">
        <v>199</v>
      </c>
      <c r="ME24" s="38">
        <v>235.41666666666666</v>
      </c>
      <c r="MF24" s="77">
        <v>-14.081508515815086</v>
      </c>
      <c r="MG24" s="32">
        <v>186</v>
      </c>
      <c r="MH24" s="32">
        <v>420</v>
      </c>
      <c r="MI24" s="77">
        <v>-4.9773755656108598</v>
      </c>
      <c r="MJ24" s="32">
        <v>259</v>
      </c>
      <c r="MK24" s="38">
        <v>228.33333333333334</v>
      </c>
      <c r="ML24" s="77">
        <v>-7.2130037250253976</v>
      </c>
      <c r="MM24" s="32">
        <v>153</v>
      </c>
      <c r="MN24" s="32">
        <v>339</v>
      </c>
      <c r="MO24" s="77">
        <v>-3.4188034188034191</v>
      </c>
      <c r="MP24" s="32">
        <v>217</v>
      </c>
      <c r="MQ24" s="38">
        <v>190.75</v>
      </c>
      <c r="MR24" s="77">
        <v>-7.4403558431055394</v>
      </c>
      <c r="MS24" s="32">
        <v>33</v>
      </c>
      <c r="MT24" s="32">
        <v>81</v>
      </c>
      <c r="MU24" s="77">
        <v>-10.989010989010989</v>
      </c>
      <c r="MV24" s="32">
        <v>42</v>
      </c>
      <c r="MW24" s="38">
        <v>37.583333333333336</v>
      </c>
      <c r="MX24" s="77">
        <v>-6.041666666666667</v>
      </c>
      <c r="MY24" s="32">
        <v>138</v>
      </c>
      <c r="MZ24" s="32">
        <v>410</v>
      </c>
      <c r="NA24" s="77">
        <v>-17.670682730923694</v>
      </c>
      <c r="NB24" s="32">
        <v>469</v>
      </c>
      <c r="NC24" s="38">
        <v>527.16666666666663</v>
      </c>
      <c r="ND24" s="77">
        <v>-10.851183765501691</v>
      </c>
      <c r="NE24" s="32">
        <v>84</v>
      </c>
      <c r="NF24" s="32">
        <v>261</v>
      </c>
      <c r="NG24" s="77">
        <v>-14.144736842105262</v>
      </c>
      <c r="NH24" s="32">
        <v>312</v>
      </c>
      <c r="NI24" s="38">
        <v>329.33333333333331</v>
      </c>
      <c r="NJ24" s="77">
        <v>-7.8358208955223887</v>
      </c>
      <c r="NK24" s="32">
        <v>54</v>
      </c>
      <c r="NL24" s="32">
        <v>149</v>
      </c>
      <c r="NM24" s="77">
        <v>-23.195876288659793</v>
      </c>
      <c r="NN24" s="32">
        <v>157</v>
      </c>
      <c r="NO24" s="38">
        <v>197.83333333333334</v>
      </c>
      <c r="NP24" s="77">
        <v>-15.455840455840455</v>
      </c>
      <c r="NQ24" s="32">
        <v>221</v>
      </c>
      <c r="NR24" s="32">
        <v>589</v>
      </c>
      <c r="NS24" s="77">
        <v>-16.572237960339944</v>
      </c>
      <c r="NT24" s="32">
        <v>726</v>
      </c>
      <c r="NU24" s="38">
        <v>804.91666666666663</v>
      </c>
      <c r="NV24" s="77">
        <v>-9.9057923701147281</v>
      </c>
      <c r="NW24" s="32">
        <v>157</v>
      </c>
      <c r="NX24" s="32">
        <v>411</v>
      </c>
      <c r="NY24" s="77">
        <v>-4.4186046511627906</v>
      </c>
      <c r="NZ24" s="32" t="s">
        <v>437</v>
      </c>
      <c r="OA24" s="38">
        <v>521.08333333333337</v>
      </c>
      <c r="OB24" s="77">
        <v>-9.0605002908667824</v>
      </c>
      <c r="OC24" s="32">
        <v>64</v>
      </c>
      <c r="OD24" s="32">
        <v>178</v>
      </c>
      <c r="OE24" s="77">
        <v>-35.507246376811594</v>
      </c>
      <c r="OF24" s="32" t="s">
        <v>437</v>
      </c>
      <c r="OG24" s="38">
        <v>283.83333333333331</v>
      </c>
      <c r="OH24" s="77">
        <v>-11.41742522756827</v>
      </c>
      <c r="OI24" s="32" t="s">
        <v>437</v>
      </c>
      <c r="OJ24" s="32">
        <v>36</v>
      </c>
      <c r="OK24" s="77">
        <v>20</v>
      </c>
      <c r="OL24" s="32">
        <v>27</v>
      </c>
      <c r="OM24" s="38">
        <v>18.333333333333332</v>
      </c>
      <c r="ON24" s="77">
        <v>-23.875432525951556</v>
      </c>
      <c r="OO24" s="32" t="s">
        <v>437</v>
      </c>
      <c r="OP24" s="32">
        <v>28</v>
      </c>
      <c r="OQ24" s="77">
        <v>75</v>
      </c>
      <c r="OR24" s="32" t="s">
        <v>437</v>
      </c>
      <c r="OS24" s="38">
        <v>13.333333333333334</v>
      </c>
      <c r="OT24" s="77">
        <v>-25.925925925925924</v>
      </c>
      <c r="OU24" s="32" t="s">
        <v>437</v>
      </c>
      <c r="OV24" s="32">
        <v>8</v>
      </c>
      <c r="OW24" s="77">
        <v>-42.857142857142854</v>
      </c>
      <c r="OX24" s="32" t="s">
        <v>437</v>
      </c>
      <c r="OY24" s="38">
        <v>5</v>
      </c>
      <c r="OZ24" s="77">
        <v>-17.80821917808219</v>
      </c>
      <c r="PA24" s="32" t="s">
        <v>437</v>
      </c>
      <c r="PB24" s="32">
        <v>553</v>
      </c>
      <c r="PC24" s="77">
        <v>-18.19526627218935</v>
      </c>
      <c r="PD24" s="32">
        <v>699</v>
      </c>
      <c r="PE24" s="38">
        <v>786.58333333333337</v>
      </c>
      <c r="PF24" s="77">
        <v>-9.5187883435582812</v>
      </c>
      <c r="PG24" s="32" t="s">
        <v>437</v>
      </c>
      <c r="PH24" s="32">
        <v>383</v>
      </c>
      <c r="PI24" s="77">
        <v>-7.4879227053140092</v>
      </c>
      <c r="PJ24" s="32">
        <v>479</v>
      </c>
      <c r="PK24" s="38">
        <v>507.75</v>
      </c>
      <c r="PL24" s="77">
        <v>-8.513513513513514</v>
      </c>
      <c r="PM24" s="32" t="s">
        <v>437</v>
      </c>
      <c r="PN24" s="32">
        <v>170</v>
      </c>
      <c r="PO24" s="77">
        <v>-35.114503816793892</v>
      </c>
      <c r="PP24" s="32">
        <v>220</v>
      </c>
      <c r="PQ24" s="38">
        <v>278.83333333333331</v>
      </c>
      <c r="PR24" s="77">
        <v>-11.29374337221633</v>
      </c>
      <c r="PS24" s="32">
        <v>616</v>
      </c>
      <c r="PT24" s="32">
        <v>1739</v>
      </c>
      <c r="PU24" s="77">
        <v>-10.407006697578568</v>
      </c>
      <c r="PV24" s="32">
        <v>1873</v>
      </c>
      <c r="PW24" s="38">
        <v>1943.75</v>
      </c>
      <c r="PX24" s="77">
        <v>-6.0309402948996862</v>
      </c>
      <c r="PY24" s="32">
        <v>531</v>
      </c>
      <c r="PZ24" s="32">
        <v>1507</v>
      </c>
      <c r="QA24" s="77">
        <v>-10.083532219570406</v>
      </c>
      <c r="QB24" s="32">
        <v>1645</v>
      </c>
      <c r="QC24" s="38">
        <v>1691.25</v>
      </c>
      <c r="QD24" s="77">
        <v>-5.1546873539583142</v>
      </c>
      <c r="QE24" s="32">
        <v>85</v>
      </c>
      <c r="QF24" s="32">
        <v>232</v>
      </c>
      <c r="QG24" s="77">
        <v>-12.452830188679245</v>
      </c>
      <c r="QH24" s="32">
        <v>228</v>
      </c>
      <c r="QI24" s="38">
        <v>252.5</v>
      </c>
      <c r="QJ24" s="77">
        <v>-11.507009345794392</v>
      </c>
      <c r="QK24" s="32">
        <v>166</v>
      </c>
      <c r="QL24" s="32">
        <v>416</v>
      </c>
      <c r="QM24" s="77">
        <v>-7.1428571428571423</v>
      </c>
      <c r="QN24" s="32">
        <v>252</v>
      </c>
      <c r="QO24" s="38">
        <v>256.58333333333331</v>
      </c>
      <c r="QP24" s="77">
        <v>-6.4418109996961403</v>
      </c>
      <c r="QQ24" s="32">
        <v>138</v>
      </c>
      <c r="QR24" s="32">
        <v>349</v>
      </c>
      <c r="QS24" s="77">
        <v>-12.75</v>
      </c>
      <c r="QT24" s="32" t="s">
        <v>437</v>
      </c>
      <c r="QU24" s="38">
        <v>231.25</v>
      </c>
      <c r="QV24" s="77">
        <v>-5.9322033898305087</v>
      </c>
      <c r="QW24" s="32">
        <v>28</v>
      </c>
      <c r="QX24" s="32">
        <v>67</v>
      </c>
      <c r="QY24" s="77">
        <v>39.583333333333329</v>
      </c>
      <c r="QZ24" s="32" t="s">
        <v>437</v>
      </c>
      <c r="RA24" s="38">
        <v>25.333333333333332</v>
      </c>
      <c r="RB24" s="77">
        <v>-10.850439882697946</v>
      </c>
      <c r="RC24" s="32">
        <v>450</v>
      </c>
      <c r="RD24" s="32">
        <v>1323</v>
      </c>
      <c r="RE24" s="77">
        <v>-11.386470194239786</v>
      </c>
      <c r="RF24" s="32">
        <v>1621</v>
      </c>
      <c r="RG24" s="38">
        <v>1687.1666666666667</v>
      </c>
      <c r="RH24" s="77">
        <v>-5.9681389624262691</v>
      </c>
      <c r="RI24" s="32">
        <v>393</v>
      </c>
      <c r="RJ24" s="32">
        <v>1158</v>
      </c>
      <c r="RK24" s="77">
        <v>-9.2476489028213162</v>
      </c>
      <c r="RL24" s="32" t="s">
        <v>437</v>
      </c>
      <c r="RM24" s="38">
        <v>1460</v>
      </c>
      <c r="RN24" s="77">
        <v>-5.0303555941023417</v>
      </c>
      <c r="RO24" s="32">
        <v>57</v>
      </c>
      <c r="RP24" s="32">
        <v>165</v>
      </c>
      <c r="RQ24" s="77">
        <v>-23.963133640552993</v>
      </c>
      <c r="RR24" s="32" t="s">
        <v>437</v>
      </c>
      <c r="RS24" s="38">
        <v>227.16666666666666</v>
      </c>
      <c r="RT24" s="77">
        <v>-11.579630230295166</v>
      </c>
      <c r="RU24" s="32">
        <v>70</v>
      </c>
      <c r="RV24" s="32">
        <v>77</v>
      </c>
      <c r="RW24" s="77">
        <v>-4</v>
      </c>
      <c r="RX24" s="32">
        <v>70</v>
      </c>
      <c r="RY24" s="38">
        <v>72</v>
      </c>
      <c r="RZ24" s="77">
        <v>-3</v>
      </c>
      <c r="SA24" s="32">
        <v>72</v>
      </c>
      <c r="SB24" s="32">
        <v>80</v>
      </c>
      <c r="SC24" s="77">
        <v>-2</v>
      </c>
      <c r="SD24" s="32">
        <v>72</v>
      </c>
      <c r="SE24" s="38">
        <v>73</v>
      </c>
      <c r="SF24" s="77">
        <v>-4</v>
      </c>
      <c r="SG24" s="32">
        <v>66</v>
      </c>
      <c r="SH24" s="32">
        <v>71</v>
      </c>
      <c r="SI24" s="77">
        <v>-7</v>
      </c>
      <c r="SJ24" s="32">
        <v>66</v>
      </c>
      <c r="SK24" s="38">
        <v>69</v>
      </c>
      <c r="SL24" s="77">
        <v>-2</v>
      </c>
      <c r="SM24" s="32">
        <v>37</v>
      </c>
      <c r="SN24" s="32">
        <v>41</v>
      </c>
      <c r="SO24" s="77">
        <v>1</v>
      </c>
      <c r="SP24" s="32">
        <v>37</v>
      </c>
      <c r="SQ24" s="38">
        <v>38</v>
      </c>
      <c r="SR24" s="77">
        <v>-2</v>
      </c>
      <c r="SS24" s="32">
        <v>39</v>
      </c>
      <c r="ST24" s="32">
        <v>43</v>
      </c>
      <c r="SU24" s="77">
        <v>1</v>
      </c>
      <c r="SV24" s="32">
        <v>39</v>
      </c>
      <c r="SW24" s="38">
        <v>39</v>
      </c>
      <c r="SX24" s="77">
        <v>-2</v>
      </c>
      <c r="SY24" s="32">
        <v>31</v>
      </c>
      <c r="SZ24" s="32">
        <v>35</v>
      </c>
      <c r="TA24" s="77">
        <v>2</v>
      </c>
      <c r="TB24" s="32">
        <v>31</v>
      </c>
      <c r="TC24" s="38">
        <v>34</v>
      </c>
      <c r="TD24" s="77">
        <v>1</v>
      </c>
      <c r="TE24" s="32">
        <v>101</v>
      </c>
      <c r="TF24" s="32">
        <v>105</v>
      </c>
      <c r="TG24" s="77">
        <v>-2</v>
      </c>
      <c r="TH24" s="32">
        <v>101</v>
      </c>
      <c r="TI24" s="38">
        <v>97</v>
      </c>
      <c r="TJ24" s="77">
        <v>-2</v>
      </c>
      <c r="TK24" s="32">
        <v>104</v>
      </c>
      <c r="TL24" s="32">
        <v>109</v>
      </c>
      <c r="TM24" s="77">
        <v>-2</v>
      </c>
      <c r="TN24" s="32">
        <v>104</v>
      </c>
      <c r="TO24" s="38">
        <v>101</v>
      </c>
      <c r="TP24" s="77">
        <v>-3</v>
      </c>
      <c r="TQ24" s="32">
        <v>94</v>
      </c>
      <c r="TR24" s="32">
        <v>95</v>
      </c>
      <c r="TS24" s="77">
        <v>-3</v>
      </c>
      <c r="TT24" s="32">
        <v>94</v>
      </c>
      <c r="TU24" s="38">
        <v>88</v>
      </c>
      <c r="TV24" s="77">
        <v>-1</v>
      </c>
    </row>
    <row r="25" spans="1:542" x14ac:dyDescent="0.2">
      <c r="A25" s="223" t="s">
        <v>137</v>
      </c>
      <c r="B25" s="18"/>
      <c r="C25" s="20">
        <v>60</v>
      </c>
      <c r="D25" s="20">
        <v>151</v>
      </c>
      <c r="E25" s="77">
        <v>4.8611111111111116</v>
      </c>
      <c r="F25" s="20">
        <v>135</v>
      </c>
      <c r="G25" s="38">
        <v>156.16666666666666</v>
      </c>
      <c r="H25" s="77">
        <v>0.96982758620689657</v>
      </c>
      <c r="I25" s="32" t="s">
        <v>437</v>
      </c>
      <c r="J25" s="32">
        <v>117</v>
      </c>
      <c r="K25" s="77">
        <v>7.3394495412844041</v>
      </c>
      <c r="L25" s="32">
        <v>105</v>
      </c>
      <c r="M25" s="38">
        <v>127</v>
      </c>
      <c r="N25" s="77">
        <v>3.8854805725971371</v>
      </c>
      <c r="O25" s="32" t="s">
        <v>437</v>
      </c>
      <c r="P25" s="32">
        <v>34</v>
      </c>
      <c r="Q25" s="77">
        <v>-2.8571428571428572</v>
      </c>
      <c r="R25" s="32">
        <v>30</v>
      </c>
      <c r="S25" s="38">
        <v>29.166666666666668</v>
      </c>
      <c r="T25" s="77">
        <v>-10.025706940874036</v>
      </c>
      <c r="U25" s="32">
        <v>51</v>
      </c>
      <c r="V25" s="32" t="s">
        <v>437</v>
      </c>
      <c r="W25" s="77">
        <v>9.0090090090090094</v>
      </c>
      <c r="X25" s="32">
        <v>111</v>
      </c>
      <c r="Y25" s="38">
        <v>122.33333333333333</v>
      </c>
      <c r="Z25" s="77">
        <v>1.662049861495845</v>
      </c>
      <c r="AA25" s="32" t="s">
        <v>437</v>
      </c>
      <c r="AB25" s="32" t="s">
        <v>437</v>
      </c>
      <c r="AC25" s="77">
        <v>8.5106382978723403</v>
      </c>
      <c r="AD25" s="32">
        <v>93</v>
      </c>
      <c r="AE25" s="38">
        <v>108.91666666666667</v>
      </c>
      <c r="AF25" s="77">
        <v>5.403225806451613</v>
      </c>
      <c r="AG25" s="32" t="s">
        <v>437</v>
      </c>
      <c r="AH25" s="32" t="s">
        <v>437</v>
      </c>
      <c r="AI25" s="77">
        <v>11.76470588235294</v>
      </c>
      <c r="AJ25" s="32">
        <v>18</v>
      </c>
      <c r="AK25" s="38">
        <v>13.416666666666666</v>
      </c>
      <c r="AL25" s="77">
        <v>-21.078431372549019</v>
      </c>
      <c r="AM25" s="32">
        <v>9</v>
      </c>
      <c r="AN25" s="32" t="s">
        <v>437</v>
      </c>
      <c r="AO25" s="77">
        <v>-9.0909090909090917</v>
      </c>
      <c r="AP25" s="32">
        <v>24</v>
      </c>
      <c r="AQ25" s="38">
        <v>33.833333333333336</v>
      </c>
      <c r="AR25" s="77">
        <v>-1.4563106796116505</v>
      </c>
      <c r="AS25" s="32">
        <v>4</v>
      </c>
      <c r="AT25" s="32" t="s">
        <v>437</v>
      </c>
      <c r="AU25" s="77">
        <v>0</v>
      </c>
      <c r="AV25" s="32">
        <v>12</v>
      </c>
      <c r="AW25" s="38">
        <v>18.083333333333332</v>
      </c>
      <c r="AX25" s="77">
        <v>-4.4052863436123353</v>
      </c>
      <c r="AY25" s="32">
        <v>5</v>
      </c>
      <c r="AZ25" s="32" t="s">
        <v>437</v>
      </c>
      <c r="BA25" s="77">
        <v>-16.666666666666664</v>
      </c>
      <c r="BB25" s="32">
        <v>12</v>
      </c>
      <c r="BC25" s="38">
        <v>15.75</v>
      </c>
      <c r="BD25" s="77">
        <v>2.1621621621621623</v>
      </c>
      <c r="BE25" s="32">
        <v>42</v>
      </c>
      <c r="BF25" s="32">
        <v>110</v>
      </c>
      <c r="BG25" s="77">
        <v>3.7735849056603774</v>
      </c>
      <c r="BH25" s="32">
        <v>101</v>
      </c>
      <c r="BI25" s="38">
        <v>105.83333333333333</v>
      </c>
      <c r="BJ25" s="77">
        <v>-1.9305019305019304</v>
      </c>
      <c r="BK25" s="32">
        <v>33</v>
      </c>
      <c r="BL25" s="32">
        <v>88</v>
      </c>
      <c r="BM25" s="77">
        <v>7.3170731707317067</v>
      </c>
      <c r="BN25" s="32">
        <v>80</v>
      </c>
      <c r="BO25" s="38">
        <v>86.333333333333329</v>
      </c>
      <c r="BP25" s="77">
        <v>1.768172888015717</v>
      </c>
      <c r="BQ25" s="32">
        <v>9</v>
      </c>
      <c r="BR25" s="32">
        <v>22</v>
      </c>
      <c r="BS25" s="77">
        <v>-8.3333333333333321</v>
      </c>
      <c r="BT25" s="32">
        <v>21</v>
      </c>
      <c r="BU25" s="38">
        <v>19.5</v>
      </c>
      <c r="BV25" s="77">
        <v>-15.523465703971121</v>
      </c>
      <c r="BW25" s="32">
        <v>38</v>
      </c>
      <c r="BX25" s="32" t="s">
        <v>437</v>
      </c>
      <c r="BY25" s="77">
        <v>12.195121951219512</v>
      </c>
      <c r="BZ25" s="32">
        <v>85</v>
      </c>
      <c r="CA25" s="38">
        <v>82.833333333333329</v>
      </c>
      <c r="CB25" s="77">
        <v>-0.79840319361277434</v>
      </c>
      <c r="CC25" s="32" t="s">
        <v>437</v>
      </c>
      <c r="CD25" s="32">
        <v>79</v>
      </c>
      <c r="CE25" s="77">
        <v>12.857142857142856</v>
      </c>
      <c r="CF25" s="32">
        <v>72</v>
      </c>
      <c r="CG25" s="38">
        <v>74.666666666666671</v>
      </c>
      <c r="CH25" s="77">
        <v>2.4</v>
      </c>
      <c r="CI25" s="32" t="s">
        <v>437</v>
      </c>
      <c r="CJ25" s="32" t="s">
        <v>437</v>
      </c>
      <c r="CK25" s="77">
        <v>8.3333333333333321</v>
      </c>
      <c r="CL25" s="32">
        <v>13</v>
      </c>
      <c r="CM25" s="38">
        <v>8.1666666666666661</v>
      </c>
      <c r="CN25" s="77">
        <v>-22.834645669291341</v>
      </c>
      <c r="CO25" s="32">
        <v>4</v>
      </c>
      <c r="CP25" s="32" t="s">
        <v>437</v>
      </c>
      <c r="CQ25" s="77">
        <v>-25</v>
      </c>
      <c r="CR25" s="32">
        <v>16</v>
      </c>
      <c r="CS25" s="38">
        <v>23</v>
      </c>
      <c r="CT25" s="77">
        <v>-5.802047781569966</v>
      </c>
      <c r="CU25" s="32" t="s">
        <v>437</v>
      </c>
      <c r="CV25" s="32">
        <v>9</v>
      </c>
      <c r="CW25" s="77">
        <v>-25</v>
      </c>
      <c r="CX25" s="32">
        <v>8</v>
      </c>
      <c r="CY25" s="38">
        <v>11.666666666666666</v>
      </c>
      <c r="CZ25" s="77">
        <v>-2.0979020979020979</v>
      </c>
      <c r="DA25" s="32" t="s">
        <v>437</v>
      </c>
      <c r="DB25" s="32" t="s">
        <v>437</v>
      </c>
      <c r="DC25" s="77">
        <v>-25</v>
      </c>
      <c r="DD25" s="32">
        <v>8</v>
      </c>
      <c r="DE25" s="38">
        <v>11.333333333333334</v>
      </c>
      <c r="DF25" s="77">
        <v>-9.3333333333333339</v>
      </c>
      <c r="DG25" s="32">
        <v>18</v>
      </c>
      <c r="DH25" s="32">
        <v>41</v>
      </c>
      <c r="DI25" s="77">
        <v>7.8947368421052628</v>
      </c>
      <c r="DJ25" s="32">
        <v>34</v>
      </c>
      <c r="DK25" s="38">
        <v>50.333333333333336</v>
      </c>
      <c r="DL25" s="77">
        <v>7.66488413547237</v>
      </c>
      <c r="DM25" s="32" t="s">
        <v>437</v>
      </c>
      <c r="DN25" s="32">
        <v>29</v>
      </c>
      <c r="DO25" s="77">
        <v>7.4074074074074066</v>
      </c>
      <c r="DP25" s="32">
        <v>25</v>
      </c>
      <c r="DQ25" s="38">
        <v>40.666666666666664</v>
      </c>
      <c r="DR25" s="77">
        <v>8.6859688195991094</v>
      </c>
      <c r="DS25" s="32" t="s">
        <v>437</v>
      </c>
      <c r="DT25" s="32">
        <v>12</v>
      </c>
      <c r="DU25" s="77">
        <v>9.0909090909090917</v>
      </c>
      <c r="DV25" s="32">
        <v>9</v>
      </c>
      <c r="DW25" s="38">
        <v>9.6666666666666661</v>
      </c>
      <c r="DX25" s="77">
        <v>3.5714285714285712</v>
      </c>
      <c r="DY25" s="32">
        <v>13</v>
      </c>
      <c r="DZ25" s="32" t="s">
        <v>437</v>
      </c>
      <c r="EA25" s="77">
        <v>0</v>
      </c>
      <c r="EB25" s="32">
        <v>26</v>
      </c>
      <c r="EC25" s="38">
        <v>39.5</v>
      </c>
      <c r="ED25" s="77">
        <v>7.2398190045248878</v>
      </c>
      <c r="EE25" s="32">
        <v>13</v>
      </c>
      <c r="EF25" s="32" t="s">
        <v>437</v>
      </c>
      <c r="EG25" s="77">
        <v>-4.1666666666666661</v>
      </c>
      <c r="EH25" s="32">
        <v>21</v>
      </c>
      <c r="EI25" s="38">
        <v>34.25</v>
      </c>
      <c r="EJ25" s="77">
        <v>12.602739726027398</v>
      </c>
      <c r="EK25" s="32">
        <v>0</v>
      </c>
      <c r="EL25" s="32">
        <v>6</v>
      </c>
      <c r="EM25" s="77">
        <v>20</v>
      </c>
      <c r="EN25" s="32">
        <v>5</v>
      </c>
      <c r="EO25" s="38">
        <v>5.25</v>
      </c>
      <c r="EP25" s="77">
        <v>-18.181818181818183</v>
      </c>
      <c r="EQ25" s="32">
        <v>5</v>
      </c>
      <c r="ER25" s="32" t="s">
        <v>437</v>
      </c>
      <c r="ES25" s="77">
        <v>33.333333333333329</v>
      </c>
      <c r="ET25" s="32">
        <v>8</v>
      </c>
      <c r="EU25" s="38">
        <v>10.833333333333334</v>
      </c>
      <c r="EV25" s="77">
        <v>9.2436974789915975</v>
      </c>
      <c r="EW25" s="32" t="s">
        <v>437</v>
      </c>
      <c r="EX25" s="32" t="s">
        <v>437</v>
      </c>
      <c r="EY25" s="77">
        <v>100</v>
      </c>
      <c r="EZ25" s="32">
        <v>4</v>
      </c>
      <c r="FA25" s="38">
        <v>6.416666666666667</v>
      </c>
      <c r="FB25" s="77">
        <v>-8.3333333333333321</v>
      </c>
      <c r="FC25" s="32" t="s">
        <v>437</v>
      </c>
      <c r="FD25" s="32">
        <v>6</v>
      </c>
      <c r="FE25" s="77">
        <v>0</v>
      </c>
      <c r="FF25" s="32">
        <v>4</v>
      </c>
      <c r="FG25" s="38">
        <v>4.416666666666667</v>
      </c>
      <c r="FH25" s="77">
        <v>51.428571428571423</v>
      </c>
      <c r="FI25" s="32">
        <v>42</v>
      </c>
      <c r="FJ25" s="32">
        <v>91</v>
      </c>
      <c r="FK25" s="77">
        <v>10.975609756097562</v>
      </c>
      <c r="FL25" s="32">
        <v>81</v>
      </c>
      <c r="FM25" s="38">
        <v>101.83333333333333</v>
      </c>
      <c r="FN25" s="77">
        <v>9.2046470062555859</v>
      </c>
      <c r="FO25" s="32" t="s">
        <v>437</v>
      </c>
      <c r="FP25" s="32" t="s">
        <v>437</v>
      </c>
      <c r="FQ25" s="77">
        <v>10</v>
      </c>
      <c r="FR25" s="32">
        <v>78</v>
      </c>
      <c r="FS25" s="38">
        <v>99.666666666666671</v>
      </c>
      <c r="FT25" s="77">
        <v>8.628519527702089</v>
      </c>
      <c r="FU25" s="32" t="s">
        <v>437</v>
      </c>
      <c r="FV25" s="32" t="s">
        <v>437</v>
      </c>
      <c r="FW25" s="77" t="s">
        <v>224</v>
      </c>
      <c r="FX25" s="32">
        <v>3</v>
      </c>
      <c r="FY25" s="38">
        <v>2.1666666666666665</v>
      </c>
      <c r="FZ25" s="77">
        <v>44.444444444444443</v>
      </c>
      <c r="GA25" s="32" t="s">
        <v>437</v>
      </c>
      <c r="GB25" s="32">
        <v>85</v>
      </c>
      <c r="GC25" s="77">
        <v>8.9743589743589745</v>
      </c>
      <c r="GD25" s="32">
        <v>78</v>
      </c>
      <c r="GE25" s="38">
        <v>94.916666666666671</v>
      </c>
      <c r="GF25" s="77">
        <v>10.689990281827017</v>
      </c>
      <c r="GG25" s="32">
        <v>38</v>
      </c>
      <c r="GH25" s="32" t="s">
        <v>437</v>
      </c>
      <c r="GI25" s="77">
        <v>7.8947368421052628</v>
      </c>
      <c r="GJ25" s="32">
        <v>75</v>
      </c>
      <c r="GK25" s="38">
        <v>92.75</v>
      </c>
      <c r="GL25" s="77">
        <v>10.089020771513352</v>
      </c>
      <c r="GM25" s="32" t="s">
        <v>437</v>
      </c>
      <c r="GN25" s="32" t="s">
        <v>437</v>
      </c>
      <c r="GO25" s="77" t="s">
        <v>224</v>
      </c>
      <c r="GP25" s="32">
        <v>3</v>
      </c>
      <c r="GQ25" s="38">
        <v>2.1666666666666665</v>
      </c>
      <c r="GR25" s="77">
        <v>44.444444444444443</v>
      </c>
      <c r="GS25" s="32" t="s">
        <v>437</v>
      </c>
      <c r="GT25" s="32">
        <v>6</v>
      </c>
      <c r="GU25" s="77">
        <v>50</v>
      </c>
      <c r="GV25" s="32">
        <v>3</v>
      </c>
      <c r="GW25" s="38">
        <v>6.916666666666667</v>
      </c>
      <c r="GX25" s="77">
        <v>-7.7777777777777777</v>
      </c>
      <c r="GY25" s="32" t="s">
        <v>437</v>
      </c>
      <c r="GZ25" s="32">
        <v>6</v>
      </c>
      <c r="HA25" s="77">
        <v>50</v>
      </c>
      <c r="HB25" s="32">
        <v>3</v>
      </c>
      <c r="HC25" s="38">
        <v>6.916666666666667</v>
      </c>
      <c r="HD25" s="77">
        <v>-7.7777777777777777</v>
      </c>
      <c r="HE25" s="32">
        <v>0</v>
      </c>
      <c r="HF25" s="32">
        <v>0</v>
      </c>
      <c r="HG25" s="77" t="s">
        <v>238</v>
      </c>
      <c r="HH25" s="32">
        <v>0</v>
      </c>
      <c r="HI25" s="38">
        <v>0</v>
      </c>
      <c r="HJ25" s="77" t="s">
        <v>238</v>
      </c>
      <c r="HK25" s="32">
        <v>0</v>
      </c>
      <c r="HL25" s="32" t="s">
        <v>437</v>
      </c>
      <c r="HM25" s="77" t="s">
        <v>224</v>
      </c>
      <c r="HN25" s="32" t="s">
        <v>437</v>
      </c>
      <c r="HO25" s="38">
        <v>0.75</v>
      </c>
      <c r="HP25" s="77">
        <v>-47.058823529411761</v>
      </c>
      <c r="HQ25" s="32">
        <v>0</v>
      </c>
      <c r="HR25" s="32">
        <v>0</v>
      </c>
      <c r="HS25" s="77" t="s">
        <v>238</v>
      </c>
      <c r="HT25" s="32">
        <v>0</v>
      </c>
      <c r="HU25" s="38">
        <v>0.25</v>
      </c>
      <c r="HV25" s="77" t="s">
        <v>238</v>
      </c>
      <c r="HW25" s="32">
        <v>0</v>
      </c>
      <c r="HX25" s="32" t="s">
        <v>437</v>
      </c>
      <c r="HY25" s="77" t="s">
        <v>224</v>
      </c>
      <c r="HZ25" s="32" t="s">
        <v>437</v>
      </c>
      <c r="IA25" s="38">
        <v>0.5</v>
      </c>
      <c r="IB25" s="77">
        <v>-64.705882352941174</v>
      </c>
      <c r="IC25" s="32">
        <v>0</v>
      </c>
      <c r="ID25" s="32" t="s">
        <v>437</v>
      </c>
      <c r="IE25" s="77" t="s">
        <v>224</v>
      </c>
      <c r="IF25" s="32" t="s">
        <v>437</v>
      </c>
      <c r="IG25" s="38">
        <v>0.25</v>
      </c>
      <c r="IH25" s="77">
        <v>-70</v>
      </c>
      <c r="II25" s="32">
        <v>0</v>
      </c>
      <c r="IJ25" s="32">
        <v>0</v>
      </c>
      <c r="IK25" s="77" t="s">
        <v>238</v>
      </c>
      <c r="IL25" s="32">
        <v>0</v>
      </c>
      <c r="IM25" s="38">
        <v>0</v>
      </c>
      <c r="IN25" s="77" t="s">
        <v>238</v>
      </c>
      <c r="IO25" s="32">
        <v>0</v>
      </c>
      <c r="IP25" s="32" t="s">
        <v>437</v>
      </c>
      <c r="IQ25" s="77" t="s">
        <v>224</v>
      </c>
      <c r="IR25" s="32" t="s">
        <v>437</v>
      </c>
      <c r="IS25" s="38">
        <v>0.25</v>
      </c>
      <c r="IT25" s="77">
        <v>-70</v>
      </c>
      <c r="IU25" s="32">
        <v>0</v>
      </c>
      <c r="IV25" s="32">
        <v>0</v>
      </c>
      <c r="IW25" s="77" t="s">
        <v>238</v>
      </c>
      <c r="IX25" s="32">
        <v>0</v>
      </c>
      <c r="IY25" s="38">
        <v>0.5</v>
      </c>
      <c r="IZ25" s="77">
        <v>-14.285714285714285</v>
      </c>
      <c r="JA25" s="32">
        <v>0</v>
      </c>
      <c r="JB25" s="32">
        <v>0</v>
      </c>
      <c r="JC25" s="77" t="s">
        <v>238</v>
      </c>
      <c r="JD25" s="32">
        <v>0</v>
      </c>
      <c r="JE25" s="38">
        <v>0.25</v>
      </c>
      <c r="JF25" s="77" t="s">
        <v>238</v>
      </c>
      <c r="JG25" s="32">
        <v>0</v>
      </c>
      <c r="JH25" s="32">
        <v>0</v>
      </c>
      <c r="JI25" s="77" t="s">
        <v>238</v>
      </c>
      <c r="JJ25" s="32">
        <v>0</v>
      </c>
      <c r="JK25" s="38">
        <v>0.25</v>
      </c>
      <c r="JL25" s="77">
        <v>-57.142857142857139</v>
      </c>
      <c r="JM25" s="32" t="s">
        <v>437</v>
      </c>
      <c r="JN25" s="32" t="s">
        <v>437</v>
      </c>
      <c r="JO25" s="77">
        <v>-18.181818181818183</v>
      </c>
      <c r="JP25" s="32">
        <v>9</v>
      </c>
      <c r="JQ25" s="38">
        <v>9.75</v>
      </c>
      <c r="JR25" s="77">
        <v>20.618556701030926</v>
      </c>
      <c r="JS25" s="32" t="s">
        <v>437</v>
      </c>
      <c r="JT25" s="32" t="s">
        <v>437</v>
      </c>
      <c r="JU25" s="77" t="s">
        <v>224</v>
      </c>
      <c r="JV25" s="32" t="s">
        <v>437</v>
      </c>
      <c r="JW25" s="38">
        <v>7.166666666666667</v>
      </c>
      <c r="JX25" s="77">
        <v>28.35820895522388</v>
      </c>
      <c r="JY25" s="32" t="s">
        <v>437</v>
      </c>
      <c r="JZ25" s="32">
        <v>7</v>
      </c>
      <c r="KA25" s="77" t="s">
        <v>224</v>
      </c>
      <c r="KB25" s="32" t="s">
        <v>437</v>
      </c>
      <c r="KC25" s="38">
        <v>2.5833333333333335</v>
      </c>
      <c r="KD25" s="77">
        <v>3.3333333333333335</v>
      </c>
      <c r="KE25" s="32" t="s">
        <v>437</v>
      </c>
      <c r="KF25" s="32" t="s">
        <v>437</v>
      </c>
      <c r="KG25" s="77">
        <v>-33.333333333333329</v>
      </c>
      <c r="KH25" s="32">
        <v>6</v>
      </c>
      <c r="KI25" s="38">
        <v>6.333333333333333</v>
      </c>
      <c r="KJ25" s="77">
        <v>26.666666666666668</v>
      </c>
      <c r="KK25" s="32" t="s">
        <v>437</v>
      </c>
      <c r="KL25" s="32" t="s">
        <v>437</v>
      </c>
      <c r="KM25" s="77" t="s">
        <v>224</v>
      </c>
      <c r="KN25" s="32" t="s">
        <v>437</v>
      </c>
      <c r="KO25" s="38">
        <v>5.666666666666667</v>
      </c>
      <c r="KP25" s="77">
        <v>54.54545454545454</v>
      </c>
      <c r="KQ25" s="32" t="s">
        <v>437</v>
      </c>
      <c r="KR25" s="32">
        <v>4</v>
      </c>
      <c r="KS25" s="77" t="s">
        <v>224</v>
      </c>
      <c r="KT25" s="32" t="s">
        <v>437</v>
      </c>
      <c r="KU25" s="38">
        <v>0.66666666666666663</v>
      </c>
      <c r="KV25" s="77">
        <v>-50</v>
      </c>
      <c r="KW25" s="32">
        <v>0</v>
      </c>
      <c r="KX25" s="32">
        <v>3</v>
      </c>
      <c r="KY25" s="77" t="s">
        <v>224</v>
      </c>
      <c r="KZ25" s="32">
        <v>3</v>
      </c>
      <c r="LA25" s="38">
        <v>3.4166666666666665</v>
      </c>
      <c r="LB25" s="77">
        <v>10.810810810810811</v>
      </c>
      <c r="LC25" s="32">
        <v>0</v>
      </c>
      <c r="LD25" s="32">
        <v>0</v>
      </c>
      <c r="LE25" s="77" t="s">
        <v>224</v>
      </c>
      <c r="LF25" s="32">
        <v>0</v>
      </c>
      <c r="LG25" s="38">
        <v>1.5</v>
      </c>
      <c r="LH25" s="77">
        <v>-21.739130434782609</v>
      </c>
      <c r="LI25" s="32">
        <v>0</v>
      </c>
      <c r="LJ25" s="32">
        <v>3</v>
      </c>
      <c r="LK25" s="77" t="s">
        <v>224</v>
      </c>
      <c r="LL25" s="32">
        <v>3</v>
      </c>
      <c r="LM25" s="38">
        <v>1.9166666666666667</v>
      </c>
      <c r="LN25" s="77">
        <v>64.285714285714292</v>
      </c>
      <c r="LO25" s="32">
        <v>25</v>
      </c>
      <c r="LP25" s="32">
        <v>67</v>
      </c>
      <c r="LQ25" s="77">
        <v>6.3492063492063489</v>
      </c>
      <c r="LR25" s="32">
        <v>64</v>
      </c>
      <c r="LS25" s="38">
        <v>66.166666666666671</v>
      </c>
      <c r="LT25" s="77">
        <v>-1.4888337468982631</v>
      </c>
      <c r="LU25" s="32" t="s">
        <v>437</v>
      </c>
      <c r="LV25" s="32">
        <v>53</v>
      </c>
      <c r="LW25" s="77">
        <v>15.217391304347828</v>
      </c>
      <c r="LX25" s="32">
        <v>50</v>
      </c>
      <c r="LY25" s="38">
        <v>50.666666666666664</v>
      </c>
      <c r="LZ25" s="77">
        <v>0.49586776859504134</v>
      </c>
      <c r="MA25" s="32" t="s">
        <v>437</v>
      </c>
      <c r="MB25" s="32">
        <v>14</v>
      </c>
      <c r="MC25" s="77">
        <v>-17.647058823529413</v>
      </c>
      <c r="MD25" s="32">
        <v>14</v>
      </c>
      <c r="ME25" s="38">
        <v>15.5</v>
      </c>
      <c r="MF25" s="77">
        <v>-7.4626865671641784</v>
      </c>
      <c r="MG25" s="32">
        <v>20</v>
      </c>
      <c r="MH25" s="32" t="s">
        <v>437</v>
      </c>
      <c r="MI25" s="77">
        <v>13.043478260869565</v>
      </c>
      <c r="MJ25" s="32">
        <v>51</v>
      </c>
      <c r="MK25" s="38">
        <v>51.333333333333336</v>
      </c>
      <c r="ML25" s="77">
        <v>7.3170731707317067</v>
      </c>
      <c r="MM25" s="32" t="s">
        <v>437</v>
      </c>
      <c r="MN25" s="32" t="s">
        <v>437</v>
      </c>
      <c r="MO25" s="77">
        <v>25</v>
      </c>
      <c r="MP25" s="32">
        <v>44</v>
      </c>
      <c r="MQ25" s="38">
        <v>43.666666666666664</v>
      </c>
      <c r="MR25" s="77">
        <v>6.9387755102040813</v>
      </c>
      <c r="MS25" s="32" t="s">
        <v>437</v>
      </c>
      <c r="MT25" s="32">
        <v>7</v>
      </c>
      <c r="MU25" s="77">
        <v>-30</v>
      </c>
      <c r="MV25" s="32">
        <v>7</v>
      </c>
      <c r="MW25" s="38">
        <v>7.666666666666667</v>
      </c>
      <c r="MX25" s="77">
        <v>9.5238095238095237</v>
      </c>
      <c r="MY25" s="32">
        <v>5</v>
      </c>
      <c r="MZ25" s="32" t="s">
        <v>437</v>
      </c>
      <c r="NA25" s="77">
        <v>-11.76470588235294</v>
      </c>
      <c r="NB25" s="32">
        <v>13</v>
      </c>
      <c r="NC25" s="38">
        <v>14.833333333333334</v>
      </c>
      <c r="ND25" s="77">
        <v>-23.275862068965516</v>
      </c>
      <c r="NE25" s="32" t="s">
        <v>437</v>
      </c>
      <c r="NF25" s="32" t="s">
        <v>437</v>
      </c>
      <c r="NG25" s="77">
        <v>-20</v>
      </c>
      <c r="NH25" s="32">
        <v>6</v>
      </c>
      <c r="NI25" s="38">
        <v>7</v>
      </c>
      <c r="NJ25" s="77">
        <v>-26.956521739130434</v>
      </c>
      <c r="NK25" s="32" t="s">
        <v>437</v>
      </c>
      <c r="NL25" s="32">
        <v>7</v>
      </c>
      <c r="NM25" s="77">
        <v>0</v>
      </c>
      <c r="NN25" s="32">
        <v>7</v>
      </c>
      <c r="NO25" s="38">
        <v>7.833333333333333</v>
      </c>
      <c r="NP25" s="77">
        <v>-19.658119658119659</v>
      </c>
      <c r="NQ25" s="32" t="s">
        <v>437</v>
      </c>
      <c r="NR25" s="32">
        <v>11</v>
      </c>
      <c r="NS25" s="77">
        <v>120</v>
      </c>
      <c r="NT25" s="32">
        <v>9</v>
      </c>
      <c r="NU25" s="38">
        <v>12.25</v>
      </c>
      <c r="NV25" s="77">
        <v>-14.534883720930234</v>
      </c>
      <c r="NW25" s="32" t="s">
        <v>437</v>
      </c>
      <c r="NX25" s="32">
        <v>7</v>
      </c>
      <c r="NY25" s="77">
        <v>75</v>
      </c>
      <c r="NZ25" s="32" t="s">
        <v>437</v>
      </c>
      <c r="OA25" s="38">
        <v>7.583333333333333</v>
      </c>
      <c r="OB25" s="77">
        <v>-22.881355932203391</v>
      </c>
      <c r="OC25" s="32" t="s">
        <v>437</v>
      </c>
      <c r="OD25" s="32">
        <v>4</v>
      </c>
      <c r="OE25" s="77" t="s">
        <v>224</v>
      </c>
      <c r="OF25" s="32" t="s">
        <v>437</v>
      </c>
      <c r="OG25" s="38">
        <v>4.666666666666667</v>
      </c>
      <c r="OH25" s="77">
        <v>3.7037037037037033</v>
      </c>
      <c r="OI25" s="32" t="s">
        <v>437</v>
      </c>
      <c r="OJ25" s="32">
        <v>4</v>
      </c>
      <c r="OK25" s="77" t="s">
        <v>224</v>
      </c>
      <c r="OL25" s="32">
        <v>4</v>
      </c>
      <c r="OM25" s="38">
        <v>2.3333333333333335</v>
      </c>
      <c r="ON25" s="77">
        <v>-34.883720930232556</v>
      </c>
      <c r="OO25" s="32" t="s">
        <v>437</v>
      </c>
      <c r="OP25" s="32" t="s">
        <v>437</v>
      </c>
      <c r="OQ25" s="77" t="s">
        <v>224</v>
      </c>
      <c r="OR25" s="32" t="s">
        <v>437</v>
      </c>
      <c r="OS25" s="38">
        <v>1.0833333333333333</v>
      </c>
      <c r="OT25" s="77">
        <v>-67.5</v>
      </c>
      <c r="OU25" s="32">
        <v>0</v>
      </c>
      <c r="OV25" s="32" t="s">
        <v>437</v>
      </c>
      <c r="OW25" s="77" t="s">
        <v>224</v>
      </c>
      <c r="OX25" s="32" t="s">
        <v>437</v>
      </c>
      <c r="OY25" s="38">
        <v>1.25</v>
      </c>
      <c r="OZ25" s="77" t="s">
        <v>241</v>
      </c>
      <c r="PA25" s="32" t="s">
        <v>437</v>
      </c>
      <c r="PB25" s="32">
        <v>7</v>
      </c>
      <c r="PC25" s="77">
        <v>75</v>
      </c>
      <c r="PD25" s="32">
        <v>5</v>
      </c>
      <c r="PE25" s="38">
        <v>9.9166666666666661</v>
      </c>
      <c r="PF25" s="77">
        <v>-7.7519379844961236</v>
      </c>
      <c r="PG25" s="32" t="s">
        <v>437</v>
      </c>
      <c r="PH25" s="32" t="s">
        <v>437</v>
      </c>
      <c r="PI25" s="77">
        <v>33.333333333333329</v>
      </c>
      <c r="PJ25" s="32" t="s">
        <v>437</v>
      </c>
      <c r="PK25" s="38">
        <v>6.5</v>
      </c>
      <c r="PL25" s="77">
        <v>0</v>
      </c>
      <c r="PM25" s="32" t="s">
        <v>437</v>
      </c>
      <c r="PN25" s="32" t="s">
        <v>437</v>
      </c>
      <c r="PO25" s="77" t="s">
        <v>224</v>
      </c>
      <c r="PP25" s="32" t="s">
        <v>437</v>
      </c>
      <c r="PQ25" s="38">
        <v>3.4166666666666665</v>
      </c>
      <c r="PR25" s="77">
        <v>-19.607843137254903</v>
      </c>
      <c r="PS25" s="32">
        <v>16</v>
      </c>
      <c r="PT25" s="32">
        <v>34</v>
      </c>
      <c r="PU25" s="77">
        <v>-2.8571428571428572</v>
      </c>
      <c r="PV25" s="32">
        <v>30</v>
      </c>
      <c r="PW25" s="38">
        <v>40.833333333333336</v>
      </c>
      <c r="PX25" s="77">
        <v>6.9868995633187767</v>
      </c>
      <c r="PY25" s="32" t="s">
        <v>437</v>
      </c>
      <c r="PZ25" s="32">
        <v>25</v>
      </c>
      <c r="QA25" s="77">
        <v>0</v>
      </c>
      <c r="QB25" s="32">
        <v>21</v>
      </c>
      <c r="QC25" s="38">
        <v>34.083333333333336</v>
      </c>
      <c r="QD25" s="77">
        <v>14.565826330532214</v>
      </c>
      <c r="QE25" s="32" t="s">
        <v>437</v>
      </c>
      <c r="QF25" s="32">
        <v>9</v>
      </c>
      <c r="QG25" s="77">
        <v>-10</v>
      </c>
      <c r="QH25" s="32">
        <v>9</v>
      </c>
      <c r="QI25" s="38">
        <v>6.75</v>
      </c>
      <c r="QJ25" s="77">
        <v>-19.801980198019802</v>
      </c>
      <c r="QK25" s="32" t="s">
        <v>437</v>
      </c>
      <c r="QL25" s="32">
        <v>27</v>
      </c>
      <c r="QM25" s="77">
        <v>12.5</v>
      </c>
      <c r="QN25" s="32">
        <v>26</v>
      </c>
      <c r="QO25" s="38">
        <v>27.083333333333332</v>
      </c>
      <c r="QP25" s="77">
        <v>13.636363636363635</v>
      </c>
      <c r="QQ25" s="32">
        <v>13</v>
      </c>
      <c r="QR25" s="32" t="s">
        <v>437</v>
      </c>
      <c r="QS25" s="77">
        <v>0</v>
      </c>
      <c r="QT25" s="32" t="s">
        <v>437</v>
      </c>
      <c r="QU25" s="38">
        <v>24.333333333333332</v>
      </c>
      <c r="QV25" s="77">
        <v>19.183673469387756</v>
      </c>
      <c r="QW25" s="32" t="s">
        <v>437</v>
      </c>
      <c r="QX25" s="32" t="s">
        <v>437</v>
      </c>
      <c r="QY25" s="77">
        <v>75</v>
      </c>
      <c r="QZ25" s="32" t="s">
        <v>437</v>
      </c>
      <c r="RA25" s="38">
        <v>2.75</v>
      </c>
      <c r="RB25" s="77">
        <v>-19.512195121951219</v>
      </c>
      <c r="RC25" s="32" t="s">
        <v>437</v>
      </c>
      <c r="RD25" s="32">
        <v>7</v>
      </c>
      <c r="RE25" s="77">
        <v>-36.363636363636367</v>
      </c>
      <c r="RF25" s="32">
        <v>4</v>
      </c>
      <c r="RG25" s="38">
        <v>13.75</v>
      </c>
      <c r="RH25" s="77">
        <v>-4.0697674418604652</v>
      </c>
      <c r="RI25" s="32" t="s">
        <v>437</v>
      </c>
      <c r="RJ25" s="32" t="s">
        <v>437</v>
      </c>
      <c r="RK25" s="77">
        <v>0</v>
      </c>
      <c r="RL25" s="32" t="s">
        <v>437</v>
      </c>
      <c r="RM25" s="38">
        <v>9.75</v>
      </c>
      <c r="RN25" s="77">
        <v>4.4642857142857144</v>
      </c>
      <c r="RO25" s="32" t="s">
        <v>437</v>
      </c>
      <c r="RP25" s="32" t="s">
        <v>437</v>
      </c>
      <c r="RQ25" s="77" t="s">
        <v>224</v>
      </c>
      <c r="RR25" s="32" t="s">
        <v>437</v>
      </c>
      <c r="RS25" s="38">
        <v>4</v>
      </c>
      <c r="RT25" s="77">
        <v>-20</v>
      </c>
      <c r="RU25" s="32">
        <v>81</v>
      </c>
      <c r="RV25" s="32">
        <v>81</v>
      </c>
      <c r="RW25" s="77">
        <v>2</v>
      </c>
      <c r="RX25" s="32">
        <v>81</v>
      </c>
      <c r="RY25" s="38">
        <v>81</v>
      </c>
      <c r="RZ25" s="77">
        <v>2</v>
      </c>
      <c r="SA25" s="32">
        <v>80</v>
      </c>
      <c r="SB25" s="32">
        <v>80</v>
      </c>
      <c r="SC25" s="77">
        <v>1</v>
      </c>
      <c r="SD25" s="32">
        <v>80</v>
      </c>
      <c r="SE25" s="38">
        <v>81</v>
      </c>
      <c r="SF25" s="77">
        <v>1</v>
      </c>
      <c r="SG25" s="32">
        <v>88</v>
      </c>
      <c r="SH25" s="32">
        <v>85</v>
      </c>
      <c r="SI25" s="77">
        <v>9</v>
      </c>
      <c r="SJ25" s="32">
        <v>88</v>
      </c>
      <c r="SK25" s="38">
        <v>80</v>
      </c>
      <c r="SL25" s="77">
        <v>2</v>
      </c>
      <c r="SM25" s="32">
        <v>80</v>
      </c>
      <c r="SN25" s="32">
        <v>81</v>
      </c>
      <c r="SO25" s="77">
        <v>3</v>
      </c>
      <c r="SP25" s="32">
        <v>80</v>
      </c>
      <c r="SQ25" s="38">
        <v>80</v>
      </c>
      <c r="SR25" s="77">
        <v>1</v>
      </c>
      <c r="SS25" s="32">
        <v>80</v>
      </c>
      <c r="ST25" s="32">
        <v>81</v>
      </c>
      <c r="SU25" s="77">
        <v>2</v>
      </c>
      <c r="SV25" s="32">
        <v>80</v>
      </c>
      <c r="SW25" s="38">
        <v>80</v>
      </c>
      <c r="SX25" s="77">
        <v>1</v>
      </c>
      <c r="SY25" s="32">
        <v>86</v>
      </c>
      <c r="SZ25" s="32">
        <v>86</v>
      </c>
      <c r="TA25" s="77">
        <v>14</v>
      </c>
      <c r="TB25" s="32">
        <v>86</v>
      </c>
      <c r="TC25" s="38">
        <v>77</v>
      </c>
      <c r="TD25" s="77">
        <v>-1</v>
      </c>
      <c r="TE25" s="32">
        <v>87</v>
      </c>
      <c r="TF25" s="32">
        <v>81</v>
      </c>
      <c r="TG25" s="77">
        <v>1</v>
      </c>
      <c r="TH25" s="32">
        <v>87</v>
      </c>
      <c r="TI25" s="38">
        <v>84</v>
      </c>
      <c r="TJ25" s="77">
        <v>3</v>
      </c>
      <c r="TK25" s="32">
        <v>84</v>
      </c>
      <c r="TL25" s="32">
        <v>77</v>
      </c>
      <c r="TM25" s="77">
        <v>-3</v>
      </c>
      <c r="TN25" s="32">
        <v>84</v>
      </c>
      <c r="TO25" s="38">
        <v>86</v>
      </c>
      <c r="TP25" s="77">
        <v>3</v>
      </c>
      <c r="TQ25" s="32">
        <v>91</v>
      </c>
      <c r="TR25" s="32">
        <v>84</v>
      </c>
      <c r="TS25" s="77">
        <v>4</v>
      </c>
      <c r="TT25" s="32">
        <v>91</v>
      </c>
      <c r="TU25" s="38">
        <v>82</v>
      </c>
      <c r="TV25" s="77">
        <v>3</v>
      </c>
    </row>
    <row r="26" spans="1:542" x14ac:dyDescent="0.2">
      <c r="A26" s="223" t="s">
        <v>138</v>
      </c>
      <c r="B26" s="18"/>
      <c r="C26" s="20">
        <v>6</v>
      </c>
      <c r="D26" s="20">
        <v>32</v>
      </c>
      <c r="E26" s="77">
        <v>28.000000000000004</v>
      </c>
      <c r="F26" s="20">
        <v>0</v>
      </c>
      <c r="G26" s="38">
        <v>0</v>
      </c>
      <c r="H26" s="77" t="s">
        <v>238</v>
      </c>
      <c r="I26" s="32" t="s">
        <v>437</v>
      </c>
      <c r="J26" s="32">
        <v>17</v>
      </c>
      <c r="K26" s="77">
        <v>70</v>
      </c>
      <c r="L26" s="32">
        <v>0</v>
      </c>
      <c r="M26" s="38">
        <v>0</v>
      </c>
      <c r="N26" s="77" t="s">
        <v>238</v>
      </c>
      <c r="O26" s="32" t="s">
        <v>437</v>
      </c>
      <c r="P26" s="32">
        <v>15</v>
      </c>
      <c r="Q26" s="77">
        <v>0</v>
      </c>
      <c r="R26" s="32">
        <v>0</v>
      </c>
      <c r="S26" s="38">
        <v>0</v>
      </c>
      <c r="T26" s="77" t="s">
        <v>238</v>
      </c>
      <c r="U26" s="32">
        <v>6</v>
      </c>
      <c r="V26" s="32" t="s">
        <v>437</v>
      </c>
      <c r="W26" s="77">
        <v>25</v>
      </c>
      <c r="X26" s="32">
        <v>0</v>
      </c>
      <c r="Y26" s="38">
        <v>0</v>
      </c>
      <c r="Z26" s="77" t="s">
        <v>238</v>
      </c>
      <c r="AA26" s="32" t="s">
        <v>437</v>
      </c>
      <c r="AB26" s="32" t="s">
        <v>437</v>
      </c>
      <c r="AC26" s="77">
        <v>60</v>
      </c>
      <c r="AD26" s="32">
        <v>0</v>
      </c>
      <c r="AE26" s="38">
        <v>0</v>
      </c>
      <c r="AF26" s="77" t="s">
        <v>238</v>
      </c>
      <c r="AG26" s="32" t="s">
        <v>437</v>
      </c>
      <c r="AH26" s="32" t="s">
        <v>437</v>
      </c>
      <c r="AI26" s="77">
        <v>0</v>
      </c>
      <c r="AJ26" s="32">
        <v>0</v>
      </c>
      <c r="AK26" s="38">
        <v>0</v>
      </c>
      <c r="AL26" s="77" t="s">
        <v>238</v>
      </c>
      <c r="AM26" s="32">
        <v>0</v>
      </c>
      <c r="AN26" s="32" t="s">
        <v>437</v>
      </c>
      <c r="AO26" s="77" t="s">
        <v>224</v>
      </c>
      <c r="AP26" s="32">
        <v>0</v>
      </c>
      <c r="AQ26" s="38">
        <v>0</v>
      </c>
      <c r="AR26" s="77" t="s">
        <v>238</v>
      </c>
      <c r="AS26" s="32">
        <v>0</v>
      </c>
      <c r="AT26" s="32" t="s">
        <v>437</v>
      </c>
      <c r="AU26" s="77" t="s">
        <v>224</v>
      </c>
      <c r="AV26" s="32">
        <v>0</v>
      </c>
      <c r="AW26" s="38">
        <v>0</v>
      </c>
      <c r="AX26" s="77" t="s">
        <v>238</v>
      </c>
      <c r="AY26" s="32">
        <v>0</v>
      </c>
      <c r="AZ26" s="32" t="s">
        <v>437</v>
      </c>
      <c r="BA26" s="77" t="s">
        <v>224</v>
      </c>
      <c r="BB26" s="32">
        <v>0</v>
      </c>
      <c r="BC26" s="38">
        <v>0</v>
      </c>
      <c r="BD26" s="77" t="s">
        <v>238</v>
      </c>
      <c r="BE26" s="32">
        <v>0</v>
      </c>
      <c r="BF26" s="32">
        <v>17</v>
      </c>
      <c r="BG26" s="77">
        <v>6.25</v>
      </c>
      <c r="BH26" s="32">
        <v>0</v>
      </c>
      <c r="BI26" s="38">
        <v>0</v>
      </c>
      <c r="BJ26" s="77" t="s">
        <v>238</v>
      </c>
      <c r="BK26" s="32">
        <v>0</v>
      </c>
      <c r="BL26" s="32">
        <v>12</v>
      </c>
      <c r="BM26" s="77">
        <v>100</v>
      </c>
      <c r="BN26" s="32">
        <v>0</v>
      </c>
      <c r="BO26" s="38">
        <v>0</v>
      </c>
      <c r="BP26" s="77" t="s">
        <v>238</v>
      </c>
      <c r="BQ26" s="32">
        <v>0</v>
      </c>
      <c r="BR26" s="32">
        <v>5</v>
      </c>
      <c r="BS26" s="77">
        <v>-50</v>
      </c>
      <c r="BT26" s="32">
        <v>0</v>
      </c>
      <c r="BU26" s="38">
        <v>0</v>
      </c>
      <c r="BV26" s="77" t="s">
        <v>238</v>
      </c>
      <c r="BW26" s="32">
        <v>0</v>
      </c>
      <c r="BX26" s="32" t="s">
        <v>437</v>
      </c>
      <c r="BY26" s="77">
        <v>6.666666666666667</v>
      </c>
      <c r="BZ26" s="32">
        <v>0</v>
      </c>
      <c r="CA26" s="38">
        <v>0</v>
      </c>
      <c r="CB26" s="77" t="s">
        <v>238</v>
      </c>
      <c r="CC26" s="32">
        <v>0</v>
      </c>
      <c r="CD26" s="32">
        <v>12</v>
      </c>
      <c r="CE26" s="77">
        <v>100</v>
      </c>
      <c r="CF26" s="32">
        <v>0</v>
      </c>
      <c r="CG26" s="38">
        <v>0</v>
      </c>
      <c r="CH26" s="77" t="s">
        <v>238</v>
      </c>
      <c r="CI26" s="32">
        <v>0</v>
      </c>
      <c r="CJ26" s="32" t="s">
        <v>437</v>
      </c>
      <c r="CK26" s="77">
        <v>-55.555555555555557</v>
      </c>
      <c r="CL26" s="32">
        <v>0</v>
      </c>
      <c r="CM26" s="38">
        <v>0</v>
      </c>
      <c r="CN26" s="77" t="s">
        <v>238</v>
      </c>
      <c r="CO26" s="32">
        <v>0</v>
      </c>
      <c r="CP26" s="32" t="s">
        <v>437</v>
      </c>
      <c r="CQ26" s="77" t="s">
        <v>224</v>
      </c>
      <c r="CR26" s="32">
        <v>0</v>
      </c>
      <c r="CS26" s="38">
        <v>0</v>
      </c>
      <c r="CT26" s="77" t="s">
        <v>238</v>
      </c>
      <c r="CU26" s="32">
        <v>0</v>
      </c>
      <c r="CV26" s="32">
        <v>0</v>
      </c>
      <c r="CW26" s="77" t="s">
        <v>238</v>
      </c>
      <c r="CX26" s="32">
        <v>0</v>
      </c>
      <c r="CY26" s="38">
        <v>0</v>
      </c>
      <c r="CZ26" s="77" t="s">
        <v>238</v>
      </c>
      <c r="DA26" s="32">
        <v>0</v>
      </c>
      <c r="DB26" s="32" t="s">
        <v>437</v>
      </c>
      <c r="DC26" s="77" t="s">
        <v>224</v>
      </c>
      <c r="DD26" s="32">
        <v>0</v>
      </c>
      <c r="DE26" s="38">
        <v>0</v>
      </c>
      <c r="DF26" s="77" t="s">
        <v>238</v>
      </c>
      <c r="DG26" s="32">
        <v>6</v>
      </c>
      <c r="DH26" s="32">
        <v>15</v>
      </c>
      <c r="DI26" s="77">
        <v>66.666666666666657</v>
      </c>
      <c r="DJ26" s="32">
        <v>0</v>
      </c>
      <c r="DK26" s="38">
        <v>0</v>
      </c>
      <c r="DL26" s="77" t="s">
        <v>238</v>
      </c>
      <c r="DM26" s="32" t="s">
        <v>437</v>
      </c>
      <c r="DN26" s="32">
        <v>5</v>
      </c>
      <c r="DO26" s="77">
        <v>25</v>
      </c>
      <c r="DP26" s="32">
        <v>0</v>
      </c>
      <c r="DQ26" s="38">
        <v>0</v>
      </c>
      <c r="DR26" s="77" t="s">
        <v>238</v>
      </c>
      <c r="DS26" s="32" t="s">
        <v>437</v>
      </c>
      <c r="DT26" s="32">
        <v>10</v>
      </c>
      <c r="DU26" s="77">
        <v>100</v>
      </c>
      <c r="DV26" s="32">
        <v>0</v>
      </c>
      <c r="DW26" s="38">
        <v>0</v>
      </c>
      <c r="DX26" s="77" t="s">
        <v>238</v>
      </c>
      <c r="DY26" s="32">
        <v>6</v>
      </c>
      <c r="DZ26" s="32" t="s">
        <v>437</v>
      </c>
      <c r="EA26" s="77">
        <v>55.555555555555557</v>
      </c>
      <c r="EB26" s="32">
        <v>0</v>
      </c>
      <c r="EC26" s="38">
        <v>0</v>
      </c>
      <c r="ED26" s="77" t="s">
        <v>238</v>
      </c>
      <c r="EE26" s="32" t="s">
        <v>437</v>
      </c>
      <c r="EF26" s="32" t="s">
        <v>437</v>
      </c>
      <c r="EG26" s="77">
        <v>0</v>
      </c>
      <c r="EH26" s="32">
        <v>0</v>
      </c>
      <c r="EI26" s="38">
        <v>0</v>
      </c>
      <c r="EJ26" s="77" t="s">
        <v>238</v>
      </c>
      <c r="EK26" s="32" t="s">
        <v>437</v>
      </c>
      <c r="EL26" s="32">
        <v>10</v>
      </c>
      <c r="EM26" s="77">
        <v>100</v>
      </c>
      <c r="EN26" s="32">
        <v>0</v>
      </c>
      <c r="EO26" s="38">
        <v>0</v>
      </c>
      <c r="EP26" s="77" t="s">
        <v>238</v>
      </c>
      <c r="EQ26" s="32">
        <v>0</v>
      </c>
      <c r="ER26" s="32" t="s">
        <v>437</v>
      </c>
      <c r="ES26" s="77" t="s">
        <v>224</v>
      </c>
      <c r="ET26" s="32">
        <v>0</v>
      </c>
      <c r="EU26" s="38">
        <v>0</v>
      </c>
      <c r="EV26" s="77" t="s">
        <v>238</v>
      </c>
      <c r="EW26" s="32">
        <v>0</v>
      </c>
      <c r="EX26" s="32" t="s">
        <v>437</v>
      </c>
      <c r="EY26" s="77" t="s">
        <v>224</v>
      </c>
      <c r="EZ26" s="32">
        <v>0</v>
      </c>
      <c r="FA26" s="38">
        <v>0</v>
      </c>
      <c r="FB26" s="77" t="s">
        <v>238</v>
      </c>
      <c r="FC26" s="32">
        <v>0</v>
      </c>
      <c r="FD26" s="32">
        <v>0</v>
      </c>
      <c r="FE26" s="77" t="s">
        <v>238</v>
      </c>
      <c r="FF26" s="32">
        <v>0</v>
      </c>
      <c r="FG26" s="38">
        <v>0</v>
      </c>
      <c r="FH26" s="77" t="s">
        <v>238</v>
      </c>
      <c r="FI26" s="32">
        <v>3</v>
      </c>
      <c r="FJ26" s="32">
        <v>14</v>
      </c>
      <c r="FK26" s="77">
        <v>133.33333333333331</v>
      </c>
      <c r="FL26" s="32">
        <v>0</v>
      </c>
      <c r="FM26" s="38">
        <v>0</v>
      </c>
      <c r="FN26" s="77" t="s">
        <v>238</v>
      </c>
      <c r="FO26" s="32" t="s">
        <v>437</v>
      </c>
      <c r="FP26" s="32" t="s">
        <v>437</v>
      </c>
      <c r="FQ26" s="77">
        <v>225</v>
      </c>
      <c r="FR26" s="32">
        <v>0</v>
      </c>
      <c r="FS26" s="38">
        <v>0</v>
      </c>
      <c r="FT26" s="77" t="s">
        <v>238</v>
      </c>
      <c r="FU26" s="32" t="s">
        <v>437</v>
      </c>
      <c r="FV26" s="32" t="s">
        <v>437</v>
      </c>
      <c r="FW26" s="77" t="s">
        <v>224</v>
      </c>
      <c r="FX26" s="32">
        <v>0</v>
      </c>
      <c r="FY26" s="38">
        <v>0</v>
      </c>
      <c r="FZ26" s="77" t="s">
        <v>238</v>
      </c>
      <c r="GA26" s="32">
        <v>3</v>
      </c>
      <c r="GB26" s="32">
        <v>14</v>
      </c>
      <c r="GC26" s="77">
        <v>133.33333333333331</v>
      </c>
      <c r="GD26" s="32">
        <v>0</v>
      </c>
      <c r="GE26" s="38">
        <v>0</v>
      </c>
      <c r="GF26" s="77" t="s">
        <v>238</v>
      </c>
      <c r="GG26" s="32" t="s">
        <v>437</v>
      </c>
      <c r="GH26" s="32" t="s">
        <v>437</v>
      </c>
      <c r="GI26" s="77">
        <v>225</v>
      </c>
      <c r="GJ26" s="32">
        <v>0</v>
      </c>
      <c r="GK26" s="38">
        <v>0</v>
      </c>
      <c r="GL26" s="77" t="s">
        <v>238</v>
      </c>
      <c r="GM26" s="32" t="s">
        <v>437</v>
      </c>
      <c r="GN26" s="32" t="s">
        <v>437</v>
      </c>
      <c r="GO26" s="77" t="s">
        <v>224</v>
      </c>
      <c r="GP26" s="32">
        <v>0</v>
      </c>
      <c r="GQ26" s="38">
        <v>0</v>
      </c>
      <c r="GR26" s="77" t="s">
        <v>238</v>
      </c>
      <c r="GS26" s="32">
        <v>0</v>
      </c>
      <c r="GT26" s="32">
        <v>0</v>
      </c>
      <c r="GU26" s="77" t="s">
        <v>238</v>
      </c>
      <c r="GV26" s="32">
        <v>0</v>
      </c>
      <c r="GW26" s="38">
        <v>0</v>
      </c>
      <c r="GX26" s="77" t="s">
        <v>238</v>
      </c>
      <c r="GY26" s="32">
        <v>0</v>
      </c>
      <c r="GZ26" s="32">
        <v>0</v>
      </c>
      <c r="HA26" s="77" t="s">
        <v>238</v>
      </c>
      <c r="HB26" s="32">
        <v>0</v>
      </c>
      <c r="HC26" s="38">
        <v>0</v>
      </c>
      <c r="HD26" s="77" t="s">
        <v>238</v>
      </c>
      <c r="HE26" s="32">
        <v>0</v>
      </c>
      <c r="HF26" s="32">
        <v>0</v>
      </c>
      <c r="HG26" s="77" t="s">
        <v>238</v>
      </c>
      <c r="HH26" s="32">
        <v>0</v>
      </c>
      <c r="HI26" s="38">
        <v>0</v>
      </c>
      <c r="HJ26" s="77" t="s">
        <v>238</v>
      </c>
      <c r="HK26" s="32">
        <v>0</v>
      </c>
      <c r="HL26" s="32">
        <v>0</v>
      </c>
      <c r="HM26" s="77" t="s">
        <v>238</v>
      </c>
      <c r="HN26" s="32">
        <v>0</v>
      </c>
      <c r="HO26" s="38">
        <v>0</v>
      </c>
      <c r="HP26" s="77" t="s">
        <v>238</v>
      </c>
      <c r="HQ26" s="32">
        <v>0</v>
      </c>
      <c r="HR26" s="32">
        <v>0</v>
      </c>
      <c r="HS26" s="77" t="s">
        <v>238</v>
      </c>
      <c r="HT26" s="32">
        <v>0</v>
      </c>
      <c r="HU26" s="38">
        <v>0</v>
      </c>
      <c r="HV26" s="77" t="s">
        <v>238</v>
      </c>
      <c r="HW26" s="32">
        <v>0</v>
      </c>
      <c r="HX26" s="32">
        <v>0</v>
      </c>
      <c r="HY26" s="77" t="s">
        <v>238</v>
      </c>
      <c r="HZ26" s="32">
        <v>0</v>
      </c>
      <c r="IA26" s="38">
        <v>0</v>
      </c>
      <c r="IB26" s="77" t="s">
        <v>238</v>
      </c>
      <c r="IC26" s="32">
        <v>0</v>
      </c>
      <c r="ID26" s="32">
        <v>0</v>
      </c>
      <c r="IE26" s="77" t="s">
        <v>238</v>
      </c>
      <c r="IF26" s="32">
        <v>0</v>
      </c>
      <c r="IG26" s="38">
        <v>0</v>
      </c>
      <c r="IH26" s="77" t="s">
        <v>238</v>
      </c>
      <c r="II26" s="32">
        <v>0</v>
      </c>
      <c r="IJ26" s="32">
        <v>0</v>
      </c>
      <c r="IK26" s="77" t="s">
        <v>238</v>
      </c>
      <c r="IL26" s="32">
        <v>0</v>
      </c>
      <c r="IM26" s="38">
        <v>0</v>
      </c>
      <c r="IN26" s="77" t="s">
        <v>238</v>
      </c>
      <c r="IO26" s="32">
        <v>0</v>
      </c>
      <c r="IP26" s="32">
        <v>0</v>
      </c>
      <c r="IQ26" s="77" t="s">
        <v>238</v>
      </c>
      <c r="IR26" s="32">
        <v>0</v>
      </c>
      <c r="IS26" s="38">
        <v>0</v>
      </c>
      <c r="IT26" s="77" t="s">
        <v>238</v>
      </c>
      <c r="IU26" s="32">
        <v>0</v>
      </c>
      <c r="IV26" s="32">
        <v>0</v>
      </c>
      <c r="IW26" s="77" t="s">
        <v>238</v>
      </c>
      <c r="IX26" s="32">
        <v>0</v>
      </c>
      <c r="IY26" s="38">
        <v>0</v>
      </c>
      <c r="IZ26" s="77" t="s">
        <v>238</v>
      </c>
      <c r="JA26" s="32">
        <v>0</v>
      </c>
      <c r="JB26" s="32">
        <v>0</v>
      </c>
      <c r="JC26" s="77" t="s">
        <v>238</v>
      </c>
      <c r="JD26" s="32">
        <v>0</v>
      </c>
      <c r="JE26" s="38">
        <v>0</v>
      </c>
      <c r="JF26" s="77" t="s">
        <v>238</v>
      </c>
      <c r="JG26" s="32">
        <v>0</v>
      </c>
      <c r="JH26" s="32">
        <v>0</v>
      </c>
      <c r="JI26" s="77" t="s">
        <v>238</v>
      </c>
      <c r="JJ26" s="32">
        <v>0</v>
      </c>
      <c r="JK26" s="38">
        <v>0</v>
      </c>
      <c r="JL26" s="77" t="s">
        <v>238</v>
      </c>
      <c r="JM26" s="32" t="s">
        <v>437</v>
      </c>
      <c r="JN26" s="32" t="s">
        <v>437</v>
      </c>
      <c r="JO26" s="77" t="s">
        <v>224</v>
      </c>
      <c r="JP26" s="32">
        <v>0</v>
      </c>
      <c r="JQ26" s="38">
        <v>0</v>
      </c>
      <c r="JR26" s="77" t="s">
        <v>238</v>
      </c>
      <c r="JS26" s="32" t="s">
        <v>437</v>
      </c>
      <c r="JT26" s="32" t="s">
        <v>437</v>
      </c>
      <c r="JU26" s="77" t="s">
        <v>224</v>
      </c>
      <c r="JV26" s="32">
        <v>0</v>
      </c>
      <c r="JW26" s="38">
        <v>0</v>
      </c>
      <c r="JX26" s="77" t="s">
        <v>238</v>
      </c>
      <c r="JY26" s="32">
        <v>0</v>
      </c>
      <c r="JZ26" s="32">
        <v>0</v>
      </c>
      <c r="KA26" s="77" t="s">
        <v>224</v>
      </c>
      <c r="KB26" s="32">
        <v>0</v>
      </c>
      <c r="KC26" s="38">
        <v>0</v>
      </c>
      <c r="KD26" s="77" t="s">
        <v>238</v>
      </c>
      <c r="KE26" s="32" t="s">
        <v>437</v>
      </c>
      <c r="KF26" s="32" t="s">
        <v>437</v>
      </c>
      <c r="KG26" s="77" t="s">
        <v>224</v>
      </c>
      <c r="KH26" s="32">
        <v>0</v>
      </c>
      <c r="KI26" s="38">
        <v>0</v>
      </c>
      <c r="KJ26" s="77" t="s">
        <v>238</v>
      </c>
      <c r="KK26" s="32" t="s">
        <v>437</v>
      </c>
      <c r="KL26" s="32" t="s">
        <v>437</v>
      </c>
      <c r="KM26" s="77" t="s">
        <v>224</v>
      </c>
      <c r="KN26" s="32">
        <v>0</v>
      </c>
      <c r="KO26" s="38">
        <v>0</v>
      </c>
      <c r="KP26" s="77" t="s">
        <v>238</v>
      </c>
      <c r="KQ26" s="32">
        <v>0</v>
      </c>
      <c r="KR26" s="32">
        <v>0</v>
      </c>
      <c r="KS26" s="77" t="s">
        <v>224</v>
      </c>
      <c r="KT26" s="32">
        <v>0</v>
      </c>
      <c r="KU26" s="38">
        <v>0</v>
      </c>
      <c r="KV26" s="77" t="s">
        <v>238</v>
      </c>
      <c r="KW26" s="32">
        <v>0</v>
      </c>
      <c r="KX26" s="32">
        <v>0</v>
      </c>
      <c r="KY26" s="77" t="s">
        <v>238</v>
      </c>
      <c r="KZ26" s="32">
        <v>0</v>
      </c>
      <c r="LA26" s="38">
        <v>0</v>
      </c>
      <c r="LB26" s="77" t="s">
        <v>238</v>
      </c>
      <c r="LC26" s="32">
        <v>0</v>
      </c>
      <c r="LD26" s="32">
        <v>0</v>
      </c>
      <c r="LE26" s="77" t="s">
        <v>238</v>
      </c>
      <c r="LF26" s="32">
        <v>0</v>
      </c>
      <c r="LG26" s="38">
        <v>0</v>
      </c>
      <c r="LH26" s="77" t="s">
        <v>238</v>
      </c>
      <c r="LI26" s="32">
        <v>0</v>
      </c>
      <c r="LJ26" s="32">
        <v>0</v>
      </c>
      <c r="LK26" s="77" t="s">
        <v>238</v>
      </c>
      <c r="LL26" s="32">
        <v>0</v>
      </c>
      <c r="LM26" s="38">
        <v>0</v>
      </c>
      <c r="LN26" s="77" t="s">
        <v>238</v>
      </c>
      <c r="LO26" s="32">
        <v>6</v>
      </c>
      <c r="LP26" s="32">
        <v>27</v>
      </c>
      <c r="LQ26" s="77">
        <v>22.727272727272727</v>
      </c>
      <c r="LR26" s="32">
        <v>0</v>
      </c>
      <c r="LS26" s="38">
        <v>0</v>
      </c>
      <c r="LT26" s="77" t="s">
        <v>238</v>
      </c>
      <c r="LU26" s="32" t="s">
        <v>437</v>
      </c>
      <c r="LV26" s="32">
        <v>16</v>
      </c>
      <c r="LW26" s="77">
        <v>60</v>
      </c>
      <c r="LX26" s="32">
        <v>0</v>
      </c>
      <c r="LY26" s="38">
        <v>0</v>
      </c>
      <c r="LZ26" s="77" t="s">
        <v>238</v>
      </c>
      <c r="MA26" s="32" t="s">
        <v>437</v>
      </c>
      <c r="MB26" s="32">
        <v>11</v>
      </c>
      <c r="MC26" s="77">
        <v>-8.3333333333333321</v>
      </c>
      <c r="MD26" s="32">
        <v>0</v>
      </c>
      <c r="ME26" s="38">
        <v>0</v>
      </c>
      <c r="MF26" s="77" t="s">
        <v>238</v>
      </c>
      <c r="MG26" s="32">
        <v>6</v>
      </c>
      <c r="MH26" s="32" t="s">
        <v>437</v>
      </c>
      <c r="MI26" s="77">
        <v>23.809523809523807</v>
      </c>
      <c r="MJ26" s="32">
        <v>0</v>
      </c>
      <c r="MK26" s="38">
        <v>0</v>
      </c>
      <c r="ML26" s="77" t="s">
        <v>238</v>
      </c>
      <c r="MM26" s="32" t="s">
        <v>437</v>
      </c>
      <c r="MN26" s="32" t="s">
        <v>437</v>
      </c>
      <c r="MO26" s="77">
        <v>50</v>
      </c>
      <c r="MP26" s="32">
        <v>0</v>
      </c>
      <c r="MQ26" s="38">
        <v>0</v>
      </c>
      <c r="MR26" s="77" t="s">
        <v>238</v>
      </c>
      <c r="MS26" s="32" t="s">
        <v>437</v>
      </c>
      <c r="MT26" s="32">
        <v>11</v>
      </c>
      <c r="MU26" s="77">
        <v>0</v>
      </c>
      <c r="MV26" s="32">
        <v>0</v>
      </c>
      <c r="MW26" s="38">
        <v>0</v>
      </c>
      <c r="MX26" s="77" t="s">
        <v>238</v>
      </c>
      <c r="MY26" s="32">
        <v>0</v>
      </c>
      <c r="MZ26" s="32" t="s">
        <v>437</v>
      </c>
      <c r="NA26" s="77" t="s">
        <v>224</v>
      </c>
      <c r="NB26" s="32">
        <v>0</v>
      </c>
      <c r="NC26" s="38">
        <v>0</v>
      </c>
      <c r="ND26" s="77" t="s">
        <v>238</v>
      </c>
      <c r="NE26" s="32">
        <v>0</v>
      </c>
      <c r="NF26" s="32" t="s">
        <v>437</v>
      </c>
      <c r="NG26" s="77" t="s">
        <v>224</v>
      </c>
      <c r="NH26" s="32">
        <v>0</v>
      </c>
      <c r="NI26" s="38">
        <v>0</v>
      </c>
      <c r="NJ26" s="77" t="s">
        <v>238</v>
      </c>
      <c r="NK26" s="32">
        <v>0</v>
      </c>
      <c r="NL26" s="32">
        <v>0</v>
      </c>
      <c r="NM26" s="77" t="s">
        <v>224</v>
      </c>
      <c r="NN26" s="32">
        <v>0</v>
      </c>
      <c r="NO26" s="38">
        <v>0</v>
      </c>
      <c r="NP26" s="77" t="s">
        <v>238</v>
      </c>
      <c r="NQ26" s="32">
        <v>0</v>
      </c>
      <c r="NR26" s="32">
        <v>0</v>
      </c>
      <c r="NS26" s="77" t="s">
        <v>238</v>
      </c>
      <c r="NT26" s="32">
        <v>0</v>
      </c>
      <c r="NU26" s="38">
        <v>0</v>
      </c>
      <c r="NV26" s="77" t="s">
        <v>238</v>
      </c>
      <c r="NW26" s="32">
        <v>0</v>
      </c>
      <c r="NX26" s="32">
        <v>0</v>
      </c>
      <c r="NY26" s="77" t="s">
        <v>238</v>
      </c>
      <c r="NZ26" s="32">
        <v>0</v>
      </c>
      <c r="OA26" s="38">
        <v>0</v>
      </c>
      <c r="OB26" s="77" t="s">
        <v>238</v>
      </c>
      <c r="OC26" s="32">
        <v>0</v>
      </c>
      <c r="OD26" s="32">
        <v>0</v>
      </c>
      <c r="OE26" s="77" t="s">
        <v>238</v>
      </c>
      <c r="OF26" s="32">
        <v>0</v>
      </c>
      <c r="OG26" s="38">
        <v>0</v>
      </c>
      <c r="OH26" s="77" t="s">
        <v>238</v>
      </c>
      <c r="OI26" s="32">
        <v>0</v>
      </c>
      <c r="OJ26" s="32">
        <v>0</v>
      </c>
      <c r="OK26" s="77" t="s">
        <v>238</v>
      </c>
      <c r="OL26" s="32">
        <v>0</v>
      </c>
      <c r="OM26" s="38">
        <v>0</v>
      </c>
      <c r="ON26" s="77" t="s">
        <v>238</v>
      </c>
      <c r="OO26" s="32">
        <v>0</v>
      </c>
      <c r="OP26" s="32">
        <v>0</v>
      </c>
      <c r="OQ26" s="77" t="s">
        <v>238</v>
      </c>
      <c r="OR26" s="32">
        <v>0</v>
      </c>
      <c r="OS26" s="38">
        <v>0</v>
      </c>
      <c r="OT26" s="77" t="s">
        <v>238</v>
      </c>
      <c r="OU26" s="32">
        <v>0</v>
      </c>
      <c r="OV26" s="32">
        <v>0</v>
      </c>
      <c r="OW26" s="77" t="s">
        <v>238</v>
      </c>
      <c r="OX26" s="32">
        <v>0</v>
      </c>
      <c r="OY26" s="38">
        <v>0</v>
      </c>
      <c r="OZ26" s="77" t="s">
        <v>238</v>
      </c>
      <c r="PA26" s="32">
        <v>0</v>
      </c>
      <c r="PB26" s="32">
        <v>0</v>
      </c>
      <c r="PC26" s="77" t="s">
        <v>238</v>
      </c>
      <c r="PD26" s="32">
        <v>0</v>
      </c>
      <c r="PE26" s="38">
        <v>0</v>
      </c>
      <c r="PF26" s="77" t="s">
        <v>238</v>
      </c>
      <c r="PG26" s="32">
        <v>0</v>
      </c>
      <c r="PH26" s="32">
        <v>0</v>
      </c>
      <c r="PI26" s="77" t="s">
        <v>238</v>
      </c>
      <c r="PJ26" s="32">
        <v>0</v>
      </c>
      <c r="PK26" s="38">
        <v>0</v>
      </c>
      <c r="PL26" s="77" t="s">
        <v>238</v>
      </c>
      <c r="PM26" s="32">
        <v>0</v>
      </c>
      <c r="PN26" s="32">
        <v>0</v>
      </c>
      <c r="PO26" s="77" t="s">
        <v>238</v>
      </c>
      <c r="PP26" s="32">
        <v>0</v>
      </c>
      <c r="PQ26" s="38">
        <v>0</v>
      </c>
      <c r="PR26" s="77" t="s">
        <v>238</v>
      </c>
      <c r="PS26" s="32">
        <v>4</v>
      </c>
      <c r="PT26" s="32">
        <v>12</v>
      </c>
      <c r="PU26" s="77">
        <v>9.0909090909090917</v>
      </c>
      <c r="PV26" s="32">
        <v>0</v>
      </c>
      <c r="PW26" s="38">
        <v>0</v>
      </c>
      <c r="PX26" s="77" t="s">
        <v>238</v>
      </c>
      <c r="PY26" s="32" t="s">
        <v>437</v>
      </c>
      <c r="PZ26" s="32">
        <v>8</v>
      </c>
      <c r="QA26" s="77">
        <v>33.333333333333329</v>
      </c>
      <c r="QB26" s="32">
        <v>0</v>
      </c>
      <c r="QC26" s="38">
        <v>0</v>
      </c>
      <c r="QD26" s="77" t="s">
        <v>238</v>
      </c>
      <c r="QE26" s="32" t="s">
        <v>437</v>
      </c>
      <c r="QF26" s="32">
        <v>4</v>
      </c>
      <c r="QG26" s="77">
        <v>-20</v>
      </c>
      <c r="QH26" s="32">
        <v>0</v>
      </c>
      <c r="QI26" s="38">
        <v>0</v>
      </c>
      <c r="QJ26" s="77" t="s">
        <v>238</v>
      </c>
      <c r="QK26" s="32">
        <v>4</v>
      </c>
      <c r="QL26" s="32">
        <v>12</v>
      </c>
      <c r="QM26" s="77">
        <v>9.0909090909090917</v>
      </c>
      <c r="QN26" s="32">
        <v>0</v>
      </c>
      <c r="QO26" s="38">
        <v>0</v>
      </c>
      <c r="QP26" s="77" t="s">
        <v>238</v>
      </c>
      <c r="QQ26" s="32" t="s">
        <v>437</v>
      </c>
      <c r="QR26" s="32">
        <v>8</v>
      </c>
      <c r="QS26" s="77">
        <v>33.333333333333329</v>
      </c>
      <c r="QT26" s="32">
        <v>0</v>
      </c>
      <c r="QU26" s="38">
        <v>0</v>
      </c>
      <c r="QV26" s="77" t="s">
        <v>238</v>
      </c>
      <c r="QW26" s="32" t="s">
        <v>437</v>
      </c>
      <c r="QX26" s="32">
        <v>4</v>
      </c>
      <c r="QY26" s="77">
        <v>-20</v>
      </c>
      <c r="QZ26" s="32">
        <v>0</v>
      </c>
      <c r="RA26" s="38">
        <v>0</v>
      </c>
      <c r="RB26" s="77" t="s">
        <v>238</v>
      </c>
      <c r="RC26" s="32">
        <v>0</v>
      </c>
      <c r="RD26" s="32">
        <v>0</v>
      </c>
      <c r="RE26" s="77" t="s">
        <v>238</v>
      </c>
      <c r="RF26" s="32">
        <v>0</v>
      </c>
      <c r="RG26" s="38">
        <v>0</v>
      </c>
      <c r="RH26" s="77" t="s">
        <v>238</v>
      </c>
      <c r="RI26" s="32">
        <v>0</v>
      </c>
      <c r="RJ26" s="32">
        <v>0</v>
      </c>
      <c r="RK26" s="77" t="s">
        <v>238</v>
      </c>
      <c r="RL26" s="32">
        <v>0</v>
      </c>
      <c r="RM26" s="38">
        <v>0</v>
      </c>
      <c r="RN26" s="77" t="s">
        <v>238</v>
      </c>
      <c r="RO26" s="32">
        <v>0</v>
      </c>
      <c r="RP26" s="32">
        <v>0</v>
      </c>
      <c r="RQ26" s="77" t="s">
        <v>238</v>
      </c>
      <c r="RR26" s="32">
        <v>0</v>
      </c>
      <c r="RS26" s="38">
        <v>0</v>
      </c>
      <c r="RT26" s="77" t="s">
        <v>238</v>
      </c>
      <c r="RU26" s="32">
        <v>1</v>
      </c>
      <c r="RV26" s="32">
        <v>1</v>
      </c>
      <c r="RW26" s="77">
        <v>0</v>
      </c>
      <c r="RX26" s="32" t="s">
        <v>238</v>
      </c>
      <c r="RY26" s="38" t="s">
        <v>238</v>
      </c>
      <c r="RZ26" s="77" t="s">
        <v>238</v>
      </c>
      <c r="SA26" s="32" t="s">
        <v>238</v>
      </c>
      <c r="SB26" s="32">
        <v>1</v>
      </c>
      <c r="SC26" s="77">
        <v>0</v>
      </c>
      <c r="SD26" s="32" t="s">
        <v>238</v>
      </c>
      <c r="SE26" s="38" t="s">
        <v>238</v>
      </c>
      <c r="SF26" s="77" t="s">
        <v>238</v>
      </c>
      <c r="SG26" s="32">
        <v>1</v>
      </c>
      <c r="SH26" s="32">
        <v>1</v>
      </c>
      <c r="SI26" s="77">
        <v>0</v>
      </c>
      <c r="SJ26" s="32" t="s">
        <v>238</v>
      </c>
      <c r="SK26" s="38" t="s">
        <v>238</v>
      </c>
      <c r="SL26" s="77" t="s">
        <v>238</v>
      </c>
      <c r="SM26" s="32">
        <v>1</v>
      </c>
      <c r="SN26" s="32">
        <v>1</v>
      </c>
      <c r="SO26" s="77">
        <v>0</v>
      </c>
      <c r="SP26" s="32" t="s">
        <v>238</v>
      </c>
      <c r="SQ26" s="38" t="s">
        <v>238</v>
      </c>
      <c r="SR26" s="77" t="s">
        <v>238</v>
      </c>
      <c r="SS26" s="32" t="s">
        <v>238</v>
      </c>
      <c r="ST26" s="32">
        <v>1</v>
      </c>
      <c r="SU26" s="77">
        <v>0</v>
      </c>
      <c r="SV26" s="32" t="s">
        <v>238</v>
      </c>
      <c r="SW26" s="38" t="s">
        <v>238</v>
      </c>
      <c r="SX26" s="77" t="s">
        <v>238</v>
      </c>
      <c r="SY26" s="32">
        <v>1</v>
      </c>
      <c r="SZ26" s="32">
        <v>1</v>
      </c>
      <c r="TA26" s="77">
        <v>0</v>
      </c>
      <c r="TB26" s="32" t="s">
        <v>238</v>
      </c>
      <c r="TC26" s="38" t="s">
        <v>238</v>
      </c>
      <c r="TD26" s="77" t="s">
        <v>238</v>
      </c>
      <c r="TE26" s="32" t="s">
        <v>238</v>
      </c>
      <c r="TF26" s="32" t="s">
        <v>238</v>
      </c>
      <c r="TG26" s="77" t="s">
        <v>238</v>
      </c>
      <c r="TH26" s="32" t="s">
        <v>238</v>
      </c>
      <c r="TI26" s="38" t="s">
        <v>238</v>
      </c>
      <c r="TJ26" s="77" t="s">
        <v>238</v>
      </c>
      <c r="TK26" s="32" t="s">
        <v>238</v>
      </c>
      <c r="TL26" s="32" t="s">
        <v>238</v>
      </c>
      <c r="TM26" s="77" t="s">
        <v>238</v>
      </c>
      <c r="TN26" s="32" t="s">
        <v>238</v>
      </c>
      <c r="TO26" s="38" t="s">
        <v>238</v>
      </c>
      <c r="TP26" s="77" t="s">
        <v>238</v>
      </c>
      <c r="TQ26" s="32" t="s">
        <v>238</v>
      </c>
      <c r="TR26" s="32" t="s">
        <v>238</v>
      </c>
      <c r="TS26" s="77" t="s">
        <v>238</v>
      </c>
      <c r="TT26" s="32" t="s">
        <v>238</v>
      </c>
      <c r="TU26" s="38" t="s">
        <v>238</v>
      </c>
      <c r="TV26" s="77" t="s">
        <v>238</v>
      </c>
    </row>
    <row r="27" spans="1:542" ht="22.5" x14ac:dyDescent="0.2">
      <c r="A27" s="19" t="s">
        <v>64</v>
      </c>
      <c r="B27" s="19"/>
      <c r="C27" s="20">
        <v>160</v>
      </c>
      <c r="D27" s="20">
        <v>524</v>
      </c>
      <c r="E27" s="77">
        <v>-5.4151624548736459</v>
      </c>
      <c r="F27" s="20">
        <v>7201</v>
      </c>
      <c r="G27" s="38">
        <v>7221.166666666667</v>
      </c>
      <c r="H27" s="77">
        <v>-6.5835857741938968</v>
      </c>
      <c r="I27" s="32" t="s">
        <v>437</v>
      </c>
      <c r="J27" s="32">
        <v>514</v>
      </c>
      <c r="K27" s="77">
        <v>-3.7453183520599254</v>
      </c>
      <c r="L27" s="32">
        <v>7057</v>
      </c>
      <c r="M27" s="38">
        <v>7072.666666666667</v>
      </c>
      <c r="N27" s="77">
        <v>-6.6273543390248202</v>
      </c>
      <c r="O27" s="32" t="s">
        <v>437</v>
      </c>
      <c r="P27" s="32">
        <v>10</v>
      </c>
      <c r="Q27" s="77">
        <v>-50</v>
      </c>
      <c r="R27" s="32">
        <v>144</v>
      </c>
      <c r="S27" s="38">
        <v>148.5</v>
      </c>
      <c r="T27" s="77">
        <v>-4.4504021447721174</v>
      </c>
      <c r="U27" s="32">
        <v>144</v>
      </c>
      <c r="V27" s="32">
        <v>472</v>
      </c>
      <c r="W27" s="77">
        <v>-1.6666666666666667</v>
      </c>
      <c r="X27" s="32">
        <v>6435</v>
      </c>
      <c r="Y27" s="38">
        <v>6423.833333333333</v>
      </c>
      <c r="Z27" s="77">
        <v>-6.2157065514933993</v>
      </c>
      <c r="AA27" s="32" t="s">
        <v>437</v>
      </c>
      <c r="AB27" s="32">
        <v>467</v>
      </c>
      <c r="AC27" s="77">
        <v>-0.21367521367521369</v>
      </c>
      <c r="AD27" s="32">
        <v>6348</v>
      </c>
      <c r="AE27" s="38">
        <v>6331.5</v>
      </c>
      <c r="AF27" s="77">
        <v>-6.2509254232268887</v>
      </c>
      <c r="AG27" s="32" t="s">
        <v>437</v>
      </c>
      <c r="AH27" s="32">
        <v>5</v>
      </c>
      <c r="AI27" s="77">
        <v>-58.333333333333336</v>
      </c>
      <c r="AJ27" s="32">
        <v>87</v>
      </c>
      <c r="AK27" s="38">
        <v>92.333333333333329</v>
      </c>
      <c r="AL27" s="77">
        <v>-3.7358818418766289</v>
      </c>
      <c r="AM27" s="32">
        <v>16</v>
      </c>
      <c r="AN27" s="32">
        <v>52</v>
      </c>
      <c r="AO27" s="77">
        <v>-29.72972972972973</v>
      </c>
      <c r="AP27" s="32">
        <v>766</v>
      </c>
      <c r="AQ27" s="38">
        <v>797.33333333333337</v>
      </c>
      <c r="AR27" s="77">
        <v>-9.4453908763959866</v>
      </c>
      <c r="AS27" s="32" t="s">
        <v>437</v>
      </c>
      <c r="AT27" s="32">
        <v>47</v>
      </c>
      <c r="AU27" s="77">
        <v>-28.787878787878789</v>
      </c>
      <c r="AV27" s="32">
        <v>709</v>
      </c>
      <c r="AW27" s="38">
        <v>741.16666666666663</v>
      </c>
      <c r="AX27" s="77">
        <v>-9.7239139261063734</v>
      </c>
      <c r="AY27" s="32" t="s">
        <v>437</v>
      </c>
      <c r="AZ27" s="32">
        <v>5</v>
      </c>
      <c r="BA27" s="77">
        <v>-37.5</v>
      </c>
      <c r="BB27" s="32">
        <v>57</v>
      </c>
      <c r="BC27" s="38">
        <v>56.166666666666664</v>
      </c>
      <c r="BD27" s="77">
        <v>-5.6022408963585439</v>
      </c>
      <c r="BE27" s="32" t="s">
        <v>437</v>
      </c>
      <c r="BF27" s="32">
        <v>329</v>
      </c>
      <c r="BG27" s="77">
        <v>-11.796246648793565</v>
      </c>
      <c r="BH27" s="32">
        <v>4897</v>
      </c>
      <c r="BI27" s="38">
        <v>4942.416666666667</v>
      </c>
      <c r="BJ27" s="77">
        <v>-6.9020186481650079</v>
      </c>
      <c r="BK27" s="32" t="s">
        <v>437</v>
      </c>
      <c r="BL27" s="32" t="s">
        <v>437</v>
      </c>
      <c r="BM27" s="77">
        <v>-10.277777777777777</v>
      </c>
      <c r="BN27" s="32">
        <v>4814</v>
      </c>
      <c r="BO27" s="38">
        <v>4854.166666666667</v>
      </c>
      <c r="BP27" s="77">
        <v>-6.8983153789598184</v>
      </c>
      <c r="BQ27" s="32">
        <v>0</v>
      </c>
      <c r="BR27" s="32" t="s">
        <v>437</v>
      </c>
      <c r="BS27" s="77">
        <v>-53.846153846153847</v>
      </c>
      <c r="BT27" s="32">
        <v>83</v>
      </c>
      <c r="BU27" s="38">
        <v>88.25</v>
      </c>
      <c r="BV27" s="77">
        <v>-7.1052631578947363</v>
      </c>
      <c r="BW27" s="32">
        <v>92</v>
      </c>
      <c r="BX27" s="32">
        <v>294</v>
      </c>
      <c r="BY27" s="77">
        <v>-8.9783281733746119</v>
      </c>
      <c r="BZ27" s="32">
        <v>4418</v>
      </c>
      <c r="CA27" s="38">
        <v>4445</v>
      </c>
      <c r="CB27" s="77">
        <v>-6.5391084945332221</v>
      </c>
      <c r="CC27" s="32">
        <v>92</v>
      </c>
      <c r="CD27" s="32" t="s">
        <v>437</v>
      </c>
      <c r="CE27" s="77">
        <v>-8.2018927444794958</v>
      </c>
      <c r="CF27" s="32">
        <v>4367</v>
      </c>
      <c r="CG27" s="38">
        <v>4392.583333333333</v>
      </c>
      <c r="CH27" s="77">
        <v>-6.6119802278404762</v>
      </c>
      <c r="CI27" s="32">
        <v>0</v>
      </c>
      <c r="CJ27" s="32" t="s">
        <v>437</v>
      </c>
      <c r="CK27" s="77">
        <v>-50</v>
      </c>
      <c r="CL27" s="32">
        <v>51</v>
      </c>
      <c r="CM27" s="38">
        <v>52.416666666666664</v>
      </c>
      <c r="CN27" s="77">
        <v>0</v>
      </c>
      <c r="CO27" s="32" t="s">
        <v>437</v>
      </c>
      <c r="CP27" s="32">
        <v>35</v>
      </c>
      <c r="CQ27" s="77">
        <v>-30</v>
      </c>
      <c r="CR27" s="32">
        <v>479</v>
      </c>
      <c r="CS27" s="38">
        <v>497.41666666666669</v>
      </c>
      <c r="CT27" s="77">
        <v>-10.02411817907748</v>
      </c>
      <c r="CU27" s="32" t="s">
        <v>437</v>
      </c>
      <c r="CV27" s="32" t="s">
        <v>437</v>
      </c>
      <c r="CW27" s="77">
        <v>-25.581395348837212</v>
      </c>
      <c r="CX27" s="32">
        <v>447</v>
      </c>
      <c r="CY27" s="38">
        <v>461.58333333333331</v>
      </c>
      <c r="CZ27" s="77">
        <v>-9.5378082639229138</v>
      </c>
      <c r="DA27" s="32">
        <v>0</v>
      </c>
      <c r="DB27" s="32" t="s">
        <v>437</v>
      </c>
      <c r="DC27" s="77">
        <v>-57.142857142857139</v>
      </c>
      <c r="DD27" s="32">
        <v>32</v>
      </c>
      <c r="DE27" s="38">
        <v>35.833333333333336</v>
      </c>
      <c r="DF27" s="77">
        <v>-15.851272015655576</v>
      </c>
      <c r="DG27" s="32" t="s">
        <v>437</v>
      </c>
      <c r="DH27" s="32">
        <v>195</v>
      </c>
      <c r="DI27" s="77">
        <v>7.7348066298342539</v>
      </c>
      <c r="DJ27" s="32">
        <v>2304</v>
      </c>
      <c r="DK27" s="38">
        <v>2278.75</v>
      </c>
      <c r="DL27" s="77">
        <v>-5.8821504784194945</v>
      </c>
      <c r="DM27" s="32">
        <v>52</v>
      </c>
      <c r="DN27" s="32" t="s">
        <v>437</v>
      </c>
      <c r="DO27" s="77">
        <v>9.7701149425287355</v>
      </c>
      <c r="DP27" s="32">
        <v>2243</v>
      </c>
      <c r="DQ27" s="38">
        <v>2218.5</v>
      </c>
      <c r="DR27" s="77">
        <v>-6.0256274489039505</v>
      </c>
      <c r="DS27" s="32" t="s">
        <v>437</v>
      </c>
      <c r="DT27" s="32" t="s">
        <v>437</v>
      </c>
      <c r="DU27" s="77">
        <v>-42.857142857142854</v>
      </c>
      <c r="DV27" s="32">
        <v>61</v>
      </c>
      <c r="DW27" s="38">
        <v>60.25</v>
      </c>
      <c r="DX27" s="77">
        <v>-0.27586206896551724</v>
      </c>
      <c r="DY27" s="32">
        <v>52</v>
      </c>
      <c r="DZ27" s="32">
        <v>178</v>
      </c>
      <c r="EA27" s="77">
        <v>13.375796178343949</v>
      </c>
      <c r="EB27" s="32">
        <v>2017</v>
      </c>
      <c r="EC27" s="38">
        <v>1978.8333333333333</v>
      </c>
      <c r="ED27" s="77">
        <v>-5.4772709179205483</v>
      </c>
      <c r="EE27" s="32" t="s">
        <v>437</v>
      </c>
      <c r="EF27" s="32" t="s">
        <v>437</v>
      </c>
      <c r="EG27" s="77">
        <v>16.556291390728479</v>
      </c>
      <c r="EH27" s="32">
        <v>1981</v>
      </c>
      <c r="EI27" s="38">
        <v>1938.9166666666667</v>
      </c>
      <c r="EJ27" s="77">
        <v>-5.4186991869918693</v>
      </c>
      <c r="EK27" s="32" t="s">
        <v>437</v>
      </c>
      <c r="EL27" s="32" t="s">
        <v>437</v>
      </c>
      <c r="EM27" s="77" t="s">
        <v>224</v>
      </c>
      <c r="EN27" s="32">
        <v>36</v>
      </c>
      <c r="EO27" s="38">
        <v>39.916666666666664</v>
      </c>
      <c r="EP27" s="77">
        <v>-8.2375478927203059</v>
      </c>
      <c r="EQ27" s="32" t="s">
        <v>437</v>
      </c>
      <c r="ER27" s="32">
        <v>17</v>
      </c>
      <c r="ES27" s="77">
        <v>-29.166666666666668</v>
      </c>
      <c r="ET27" s="32">
        <v>287</v>
      </c>
      <c r="EU27" s="38">
        <v>299.91666666666669</v>
      </c>
      <c r="EV27" s="77">
        <v>-8.4689725330620558</v>
      </c>
      <c r="EW27" s="32" t="s">
        <v>437</v>
      </c>
      <c r="EX27" s="32" t="s">
        <v>437</v>
      </c>
      <c r="EY27" s="77">
        <v>-34.782608695652172</v>
      </c>
      <c r="EZ27" s="32">
        <v>262</v>
      </c>
      <c r="FA27" s="38">
        <v>279.58333333333331</v>
      </c>
      <c r="FB27" s="77">
        <v>-10.029498525073747</v>
      </c>
      <c r="FC27" s="32" t="s">
        <v>437</v>
      </c>
      <c r="FD27" s="32" t="s">
        <v>437</v>
      </c>
      <c r="FE27" s="77" t="s">
        <v>224</v>
      </c>
      <c r="FF27" s="32">
        <v>25</v>
      </c>
      <c r="FG27" s="38">
        <v>20.333333333333332</v>
      </c>
      <c r="FH27" s="77">
        <v>20.19704433497537</v>
      </c>
      <c r="FI27" s="32">
        <v>153</v>
      </c>
      <c r="FJ27" s="32">
        <v>490</v>
      </c>
      <c r="FK27" s="77">
        <v>-3.7328094302554029</v>
      </c>
      <c r="FL27" s="32">
        <v>6766</v>
      </c>
      <c r="FM27" s="38">
        <v>6791.25</v>
      </c>
      <c r="FN27" s="77">
        <v>-6.8820128430722827</v>
      </c>
      <c r="FO27" s="32" t="s">
        <v>437</v>
      </c>
      <c r="FP27" s="32" t="s">
        <v>437</v>
      </c>
      <c r="FQ27" s="77">
        <v>-3.7549407114624502</v>
      </c>
      <c r="FR27" s="32" t="s">
        <v>437</v>
      </c>
      <c r="FS27" s="38">
        <v>6758.666666666667</v>
      </c>
      <c r="FT27" s="77">
        <v>-6.7641513772014532</v>
      </c>
      <c r="FU27" s="32" t="s">
        <v>437</v>
      </c>
      <c r="FV27" s="32" t="s">
        <v>437</v>
      </c>
      <c r="FW27" s="77">
        <v>0</v>
      </c>
      <c r="FX27" s="32" t="s">
        <v>437</v>
      </c>
      <c r="FY27" s="38">
        <v>32.583333333333336</v>
      </c>
      <c r="FZ27" s="77">
        <v>-26.226415094339622</v>
      </c>
      <c r="GA27" s="32">
        <v>139</v>
      </c>
      <c r="GB27" s="32">
        <v>452</v>
      </c>
      <c r="GC27" s="77">
        <v>0.22172949002217296</v>
      </c>
      <c r="GD27" s="32">
        <v>6167</v>
      </c>
      <c r="GE27" s="38">
        <v>6163.916666666667</v>
      </c>
      <c r="GF27" s="77">
        <v>-6.5459645221610145</v>
      </c>
      <c r="GG27" s="32">
        <v>139</v>
      </c>
      <c r="GH27" s="32" t="s">
        <v>437</v>
      </c>
      <c r="GI27" s="77">
        <v>0.6696428571428571</v>
      </c>
      <c r="GJ27" s="32" t="s">
        <v>437</v>
      </c>
      <c r="GK27" s="38">
        <v>6134.333333333333</v>
      </c>
      <c r="GL27" s="77">
        <v>-6.4293885852294395</v>
      </c>
      <c r="GM27" s="32">
        <v>0</v>
      </c>
      <c r="GN27" s="32" t="s">
        <v>437</v>
      </c>
      <c r="GO27" s="77" t="s">
        <v>224</v>
      </c>
      <c r="GP27" s="32" t="s">
        <v>437</v>
      </c>
      <c r="GQ27" s="38">
        <v>29.583333333333332</v>
      </c>
      <c r="GR27" s="77">
        <v>-25.732217573221757</v>
      </c>
      <c r="GS27" s="32">
        <v>14</v>
      </c>
      <c r="GT27" s="32">
        <v>38</v>
      </c>
      <c r="GU27" s="77">
        <v>-34.482758620689658</v>
      </c>
      <c r="GV27" s="32">
        <v>599</v>
      </c>
      <c r="GW27" s="38">
        <v>627.33333333333337</v>
      </c>
      <c r="GX27" s="77">
        <v>-10.05973715651135</v>
      </c>
      <c r="GY27" s="32" t="s">
        <v>437</v>
      </c>
      <c r="GZ27" s="32" t="s">
        <v>437</v>
      </c>
      <c r="HA27" s="77">
        <v>-37.931034482758619</v>
      </c>
      <c r="HB27" s="32">
        <v>595</v>
      </c>
      <c r="HC27" s="38">
        <v>624.33333333333337</v>
      </c>
      <c r="HD27" s="77">
        <v>-9.930271699927868</v>
      </c>
      <c r="HE27" s="32" t="s">
        <v>437</v>
      </c>
      <c r="HF27" s="32" t="s">
        <v>437</v>
      </c>
      <c r="HG27" s="77" t="s">
        <v>224</v>
      </c>
      <c r="HH27" s="32">
        <v>4</v>
      </c>
      <c r="HI27" s="38">
        <v>3</v>
      </c>
      <c r="HJ27" s="77">
        <v>-30.76923076923077</v>
      </c>
      <c r="HK27" s="32">
        <v>0</v>
      </c>
      <c r="HL27" s="32">
        <v>0</v>
      </c>
      <c r="HM27" s="77" t="s">
        <v>238</v>
      </c>
      <c r="HN27" s="32">
        <v>0</v>
      </c>
      <c r="HO27" s="38">
        <v>0</v>
      </c>
      <c r="HP27" s="77" t="s">
        <v>238</v>
      </c>
      <c r="HQ27" s="32">
        <v>0</v>
      </c>
      <c r="HR27" s="32">
        <v>0</v>
      </c>
      <c r="HS27" s="77" t="s">
        <v>238</v>
      </c>
      <c r="HT27" s="32">
        <v>0</v>
      </c>
      <c r="HU27" s="38">
        <v>0</v>
      </c>
      <c r="HV27" s="77" t="s">
        <v>238</v>
      </c>
      <c r="HW27" s="32">
        <v>0</v>
      </c>
      <c r="HX27" s="32">
        <v>0</v>
      </c>
      <c r="HY27" s="77" t="s">
        <v>238</v>
      </c>
      <c r="HZ27" s="32">
        <v>0</v>
      </c>
      <c r="IA27" s="38">
        <v>0</v>
      </c>
      <c r="IB27" s="77" t="s">
        <v>238</v>
      </c>
      <c r="IC27" s="32">
        <v>0</v>
      </c>
      <c r="ID27" s="32">
        <v>0</v>
      </c>
      <c r="IE27" s="77" t="s">
        <v>238</v>
      </c>
      <c r="IF27" s="32">
        <v>0</v>
      </c>
      <c r="IG27" s="38">
        <v>0</v>
      </c>
      <c r="IH27" s="77" t="s">
        <v>238</v>
      </c>
      <c r="II27" s="32">
        <v>0</v>
      </c>
      <c r="IJ27" s="32">
        <v>0</v>
      </c>
      <c r="IK27" s="77" t="s">
        <v>238</v>
      </c>
      <c r="IL27" s="32">
        <v>0</v>
      </c>
      <c r="IM27" s="38">
        <v>0</v>
      </c>
      <c r="IN27" s="77" t="s">
        <v>238</v>
      </c>
      <c r="IO27" s="32">
        <v>0</v>
      </c>
      <c r="IP27" s="32">
        <v>0</v>
      </c>
      <c r="IQ27" s="77" t="s">
        <v>238</v>
      </c>
      <c r="IR27" s="32">
        <v>0</v>
      </c>
      <c r="IS27" s="38">
        <v>0</v>
      </c>
      <c r="IT27" s="77" t="s">
        <v>238</v>
      </c>
      <c r="IU27" s="32">
        <v>0</v>
      </c>
      <c r="IV27" s="32">
        <v>0</v>
      </c>
      <c r="IW27" s="77" t="s">
        <v>238</v>
      </c>
      <c r="IX27" s="32">
        <v>0</v>
      </c>
      <c r="IY27" s="38">
        <v>0</v>
      </c>
      <c r="IZ27" s="77" t="s">
        <v>238</v>
      </c>
      <c r="JA27" s="32">
        <v>0</v>
      </c>
      <c r="JB27" s="32">
        <v>0</v>
      </c>
      <c r="JC27" s="77" t="s">
        <v>238</v>
      </c>
      <c r="JD27" s="32">
        <v>0</v>
      </c>
      <c r="JE27" s="38">
        <v>0</v>
      </c>
      <c r="JF27" s="77" t="s">
        <v>238</v>
      </c>
      <c r="JG27" s="32">
        <v>0</v>
      </c>
      <c r="JH27" s="32">
        <v>0</v>
      </c>
      <c r="JI27" s="77" t="s">
        <v>238</v>
      </c>
      <c r="JJ27" s="32">
        <v>0</v>
      </c>
      <c r="JK27" s="38">
        <v>0</v>
      </c>
      <c r="JL27" s="77" t="s">
        <v>238</v>
      </c>
      <c r="JM27" s="32" t="s">
        <v>437</v>
      </c>
      <c r="JN27" s="32">
        <v>51</v>
      </c>
      <c r="JO27" s="77">
        <v>59.375</v>
      </c>
      <c r="JP27" s="32">
        <v>482</v>
      </c>
      <c r="JQ27" s="38">
        <v>483.41666666666669</v>
      </c>
      <c r="JR27" s="77">
        <v>-3.2844281427142379</v>
      </c>
      <c r="JS27" s="32" t="s">
        <v>437</v>
      </c>
      <c r="JT27" s="32">
        <v>51</v>
      </c>
      <c r="JU27" s="77">
        <v>59.375</v>
      </c>
      <c r="JV27" s="32">
        <v>475</v>
      </c>
      <c r="JW27" s="38">
        <v>473.25</v>
      </c>
      <c r="JX27" s="77">
        <v>-2.4394433946057377</v>
      </c>
      <c r="JY27" s="32">
        <v>0</v>
      </c>
      <c r="JZ27" s="32">
        <v>0</v>
      </c>
      <c r="KA27" s="77" t="s">
        <v>238</v>
      </c>
      <c r="KB27" s="32">
        <v>7</v>
      </c>
      <c r="KC27" s="38">
        <v>10.166666666666666</v>
      </c>
      <c r="KD27" s="77">
        <v>-31.073446327683619</v>
      </c>
      <c r="KE27" s="32" t="s">
        <v>437</v>
      </c>
      <c r="KF27" s="32">
        <v>41</v>
      </c>
      <c r="KG27" s="77">
        <v>105</v>
      </c>
      <c r="KH27" s="32">
        <v>379</v>
      </c>
      <c r="KI27" s="38">
        <v>381.16666666666669</v>
      </c>
      <c r="KJ27" s="77">
        <v>-4.2294807370184255</v>
      </c>
      <c r="KK27" s="32" t="s">
        <v>437</v>
      </c>
      <c r="KL27" s="32">
        <v>41</v>
      </c>
      <c r="KM27" s="77">
        <v>105</v>
      </c>
      <c r="KN27" s="32">
        <v>375</v>
      </c>
      <c r="KO27" s="38">
        <v>375.25</v>
      </c>
      <c r="KP27" s="77">
        <v>-3.7409149209063699</v>
      </c>
      <c r="KQ27" s="32">
        <v>0</v>
      </c>
      <c r="KR27" s="32">
        <v>0</v>
      </c>
      <c r="KS27" s="77" t="s">
        <v>238</v>
      </c>
      <c r="KT27" s="32">
        <v>4</v>
      </c>
      <c r="KU27" s="38">
        <v>5.916666666666667</v>
      </c>
      <c r="KV27" s="77">
        <v>-27.551020408163261</v>
      </c>
      <c r="KW27" s="32">
        <v>5</v>
      </c>
      <c r="KX27" s="32">
        <v>10</v>
      </c>
      <c r="KY27" s="77">
        <v>-16.666666666666664</v>
      </c>
      <c r="KZ27" s="32">
        <v>103</v>
      </c>
      <c r="LA27" s="38">
        <v>102.25</v>
      </c>
      <c r="LB27" s="77">
        <v>0.4091653027823241</v>
      </c>
      <c r="LC27" s="32">
        <v>5</v>
      </c>
      <c r="LD27" s="32">
        <v>10</v>
      </c>
      <c r="LE27" s="77">
        <v>-16.666666666666664</v>
      </c>
      <c r="LF27" s="32">
        <v>100</v>
      </c>
      <c r="LG27" s="38">
        <v>98</v>
      </c>
      <c r="LH27" s="77">
        <v>2.8871391076115485</v>
      </c>
      <c r="LI27" s="32">
        <v>0</v>
      </c>
      <c r="LJ27" s="32">
        <v>0</v>
      </c>
      <c r="LK27" s="77" t="s">
        <v>238</v>
      </c>
      <c r="LL27" s="32">
        <v>3</v>
      </c>
      <c r="LM27" s="38">
        <v>4.25</v>
      </c>
      <c r="LN27" s="77">
        <v>-35.443037974683541</v>
      </c>
      <c r="LO27" s="32">
        <v>21</v>
      </c>
      <c r="LP27" s="32">
        <v>89</v>
      </c>
      <c r="LQ27" s="77">
        <v>-21.929824561403507</v>
      </c>
      <c r="LR27" s="32">
        <v>1566</v>
      </c>
      <c r="LS27" s="38">
        <v>1545</v>
      </c>
      <c r="LT27" s="77">
        <v>-2.2048739318493511</v>
      </c>
      <c r="LU27" s="32">
        <v>21</v>
      </c>
      <c r="LV27" s="32" t="s">
        <v>437</v>
      </c>
      <c r="LW27" s="77">
        <v>-18.691588785046729</v>
      </c>
      <c r="LX27" s="32">
        <v>1516</v>
      </c>
      <c r="LY27" s="38">
        <v>1493.9166666666667</v>
      </c>
      <c r="LZ27" s="77">
        <v>-2.2305846422338567</v>
      </c>
      <c r="MA27" s="32">
        <v>0</v>
      </c>
      <c r="MB27" s="32" t="s">
        <v>437</v>
      </c>
      <c r="MC27" s="77" t="s">
        <v>224</v>
      </c>
      <c r="MD27" s="32">
        <v>50</v>
      </c>
      <c r="ME27" s="38">
        <v>51.083333333333336</v>
      </c>
      <c r="MF27" s="77">
        <v>-1.4469453376205788</v>
      </c>
      <c r="MG27" s="32">
        <v>21</v>
      </c>
      <c r="MH27" s="32">
        <v>81</v>
      </c>
      <c r="MI27" s="77">
        <v>-21.359223300970871</v>
      </c>
      <c r="MJ27" s="32">
        <v>1404</v>
      </c>
      <c r="MK27" s="38">
        <v>1379.3333333333333</v>
      </c>
      <c r="ML27" s="77">
        <v>-1.5874903383078662</v>
      </c>
      <c r="MM27" s="32">
        <v>21</v>
      </c>
      <c r="MN27" s="32" t="s">
        <v>437</v>
      </c>
      <c r="MO27" s="77">
        <v>-20.202020202020201</v>
      </c>
      <c r="MP27" s="32">
        <v>1374</v>
      </c>
      <c r="MQ27" s="38">
        <v>1347.6666666666667</v>
      </c>
      <c r="MR27" s="77">
        <v>-1.7198419933151017</v>
      </c>
      <c r="MS27" s="32">
        <v>0</v>
      </c>
      <c r="MT27" s="32" t="s">
        <v>437</v>
      </c>
      <c r="MU27" s="77" t="s">
        <v>224</v>
      </c>
      <c r="MV27" s="32">
        <v>30</v>
      </c>
      <c r="MW27" s="38">
        <v>31.666666666666668</v>
      </c>
      <c r="MX27" s="77">
        <v>4.395604395604396</v>
      </c>
      <c r="MY27" s="32">
        <v>0</v>
      </c>
      <c r="MZ27" s="32">
        <v>8</v>
      </c>
      <c r="NA27" s="77">
        <v>-27.27272727272727</v>
      </c>
      <c r="NB27" s="32">
        <v>162</v>
      </c>
      <c r="NC27" s="38">
        <v>165.66666666666666</v>
      </c>
      <c r="ND27" s="77">
        <v>-7.0593735390369323</v>
      </c>
      <c r="NE27" s="32">
        <v>0</v>
      </c>
      <c r="NF27" s="32">
        <v>8</v>
      </c>
      <c r="NG27" s="77">
        <v>0</v>
      </c>
      <c r="NH27" s="32">
        <v>142</v>
      </c>
      <c r="NI27" s="38">
        <v>146.25</v>
      </c>
      <c r="NJ27" s="77">
        <v>-6.6985645933014357</v>
      </c>
      <c r="NK27" s="32">
        <v>0</v>
      </c>
      <c r="NL27" s="32">
        <v>0</v>
      </c>
      <c r="NM27" s="77">
        <v>-100</v>
      </c>
      <c r="NN27" s="32">
        <v>20</v>
      </c>
      <c r="NO27" s="38">
        <v>19.416666666666668</v>
      </c>
      <c r="NP27" s="77">
        <v>-9.6899224806201563</v>
      </c>
      <c r="NQ27" s="32" t="s">
        <v>437</v>
      </c>
      <c r="NR27" s="32" t="s">
        <v>437</v>
      </c>
      <c r="NS27" s="77">
        <v>-9.0909090909090917</v>
      </c>
      <c r="NT27" s="32">
        <v>93</v>
      </c>
      <c r="NU27" s="38">
        <v>86.666666666666671</v>
      </c>
      <c r="NV27" s="77">
        <v>-2.8944911297852474</v>
      </c>
      <c r="NW27" s="32" t="s">
        <v>437</v>
      </c>
      <c r="NX27" s="32">
        <v>9</v>
      </c>
      <c r="NY27" s="77">
        <v>-10</v>
      </c>
      <c r="NZ27" s="32">
        <v>81</v>
      </c>
      <c r="OA27" s="38">
        <v>74.833333333333329</v>
      </c>
      <c r="OB27" s="77">
        <v>-4.3663471778487759</v>
      </c>
      <c r="OC27" s="32">
        <v>0</v>
      </c>
      <c r="OD27" s="32" t="s">
        <v>437</v>
      </c>
      <c r="OE27" s="77" t="s">
        <v>224</v>
      </c>
      <c r="OF27" s="32">
        <v>12</v>
      </c>
      <c r="OG27" s="38">
        <v>11.833333333333334</v>
      </c>
      <c r="OH27" s="77">
        <v>7.5757575757575761</v>
      </c>
      <c r="OI27" s="32" t="s">
        <v>437</v>
      </c>
      <c r="OJ27" s="32">
        <v>8</v>
      </c>
      <c r="OK27" s="77" t="s">
        <v>224</v>
      </c>
      <c r="OL27" s="32">
        <v>53</v>
      </c>
      <c r="OM27" s="38">
        <v>41.5</v>
      </c>
      <c r="ON27" s="77">
        <v>7.5593952483801292</v>
      </c>
      <c r="OO27" s="32" t="s">
        <v>437</v>
      </c>
      <c r="OP27" s="32" t="s">
        <v>437</v>
      </c>
      <c r="OQ27" s="77" t="s">
        <v>224</v>
      </c>
      <c r="OR27" s="32" t="s">
        <v>437</v>
      </c>
      <c r="OS27" s="38">
        <v>39.333333333333336</v>
      </c>
      <c r="OT27" s="77">
        <v>11.320754716981133</v>
      </c>
      <c r="OU27" s="32">
        <v>0</v>
      </c>
      <c r="OV27" s="32" t="s">
        <v>437</v>
      </c>
      <c r="OW27" s="77" t="s">
        <v>224</v>
      </c>
      <c r="OX27" s="32" t="s">
        <v>437</v>
      </c>
      <c r="OY27" s="38">
        <v>2.1666666666666665</v>
      </c>
      <c r="OZ27" s="77">
        <v>-33.333333333333329</v>
      </c>
      <c r="PA27" s="32">
        <v>0</v>
      </c>
      <c r="PB27" s="32" t="s">
        <v>437</v>
      </c>
      <c r="PC27" s="77" t="s">
        <v>224</v>
      </c>
      <c r="PD27" s="32">
        <v>40</v>
      </c>
      <c r="PE27" s="38">
        <v>45.166666666666664</v>
      </c>
      <c r="PF27" s="77">
        <v>-10.855263157894738</v>
      </c>
      <c r="PG27" s="32">
        <v>0</v>
      </c>
      <c r="PH27" s="32" t="s">
        <v>437</v>
      </c>
      <c r="PI27" s="77" t="s">
        <v>224</v>
      </c>
      <c r="PJ27" s="32" t="s">
        <v>437</v>
      </c>
      <c r="PK27" s="38">
        <v>35.5</v>
      </c>
      <c r="PL27" s="77">
        <v>-17.281553398058254</v>
      </c>
      <c r="PM27" s="32">
        <v>0</v>
      </c>
      <c r="PN27" s="32">
        <v>0</v>
      </c>
      <c r="PO27" s="77" t="s">
        <v>224</v>
      </c>
      <c r="PP27" s="32" t="s">
        <v>437</v>
      </c>
      <c r="PQ27" s="38">
        <v>9.6666666666666661</v>
      </c>
      <c r="PR27" s="77">
        <v>24.731182795698924</v>
      </c>
      <c r="PS27" s="32">
        <v>144</v>
      </c>
      <c r="PT27" s="32">
        <v>482</v>
      </c>
      <c r="PU27" s="77">
        <v>-5.6751467710371815</v>
      </c>
      <c r="PV27" s="32">
        <v>6805</v>
      </c>
      <c r="PW27" s="38">
        <v>6792.416666666667</v>
      </c>
      <c r="PX27" s="77">
        <v>-6.1096840334972873</v>
      </c>
      <c r="PY27" s="32" t="s">
        <v>437</v>
      </c>
      <c r="PZ27" s="32" t="s">
        <v>437</v>
      </c>
      <c r="QA27" s="77">
        <v>-4.9900199600798407</v>
      </c>
      <c r="QB27" s="32">
        <v>6730</v>
      </c>
      <c r="QC27" s="38">
        <v>6714.75</v>
      </c>
      <c r="QD27" s="77">
        <v>-5.9855087682453005</v>
      </c>
      <c r="QE27" s="32" t="s">
        <v>437</v>
      </c>
      <c r="QF27" s="32" t="s">
        <v>437</v>
      </c>
      <c r="QG27" s="77">
        <v>-40</v>
      </c>
      <c r="QH27" s="32">
        <v>75</v>
      </c>
      <c r="QI27" s="38">
        <v>77.666666666666671</v>
      </c>
      <c r="QJ27" s="77">
        <v>-15.732368896925857</v>
      </c>
      <c r="QK27" s="32">
        <v>129</v>
      </c>
      <c r="QL27" s="32">
        <v>434</v>
      </c>
      <c r="QM27" s="77">
        <v>-2.2522522522522523</v>
      </c>
      <c r="QN27" s="32">
        <v>6093</v>
      </c>
      <c r="QO27" s="38">
        <v>6052.833333333333</v>
      </c>
      <c r="QP27" s="77">
        <v>-5.7973645984644122</v>
      </c>
      <c r="QQ27" s="32">
        <v>129</v>
      </c>
      <c r="QR27" s="32" t="s">
        <v>437</v>
      </c>
      <c r="QS27" s="77">
        <v>-1.8223234624145785</v>
      </c>
      <c r="QT27" s="32">
        <v>6047</v>
      </c>
      <c r="QU27" s="38">
        <v>6007.75</v>
      </c>
      <c r="QV27" s="77">
        <v>-5.7299771167048057</v>
      </c>
      <c r="QW27" s="32">
        <v>0</v>
      </c>
      <c r="QX27" s="32" t="s">
        <v>437</v>
      </c>
      <c r="QY27" s="77">
        <v>-40</v>
      </c>
      <c r="QZ27" s="32">
        <v>46</v>
      </c>
      <c r="RA27" s="38">
        <v>45.083333333333336</v>
      </c>
      <c r="RB27" s="77">
        <v>-13.990461049284578</v>
      </c>
      <c r="RC27" s="32">
        <v>15</v>
      </c>
      <c r="RD27" s="32">
        <v>48</v>
      </c>
      <c r="RE27" s="77">
        <v>-28.35820895522388</v>
      </c>
      <c r="RF27" s="32">
        <v>712</v>
      </c>
      <c r="RG27" s="38">
        <v>739.58333333333337</v>
      </c>
      <c r="RH27" s="77">
        <v>-8.5899680708620867</v>
      </c>
      <c r="RI27" s="32" t="s">
        <v>437</v>
      </c>
      <c r="RJ27" s="32">
        <v>45</v>
      </c>
      <c r="RK27" s="77">
        <v>-27.419354838709676</v>
      </c>
      <c r="RL27" s="32">
        <v>683</v>
      </c>
      <c r="RM27" s="38">
        <v>707</v>
      </c>
      <c r="RN27" s="77">
        <v>-8.1022530329289424</v>
      </c>
      <c r="RO27" s="32" t="s">
        <v>437</v>
      </c>
      <c r="RP27" s="32">
        <v>3</v>
      </c>
      <c r="RQ27" s="77">
        <v>-40</v>
      </c>
      <c r="RR27" s="32">
        <v>29</v>
      </c>
      <c r="RS27" s="38">
        <v>32.583333333333336</v>
      </c>
      <c r="RT27" s="77">
        <v>-18.029350104821802</v>
      </c>
      <c r="RU27" s="32">
        <v>264</v>
      </c>
      <c r="RV27" s="32">
        <v>306</v>
      </c>
      <c r="RW27" s="77">
        <v>-23</v>
      </c>
      <c r="RX27" s="32">
        <v>264</v>
      </c>
      <c r="RY27" s="38">
        <v>529</v>
      </c>
      <c r="RZ27" s="77">
        <v>2</v>
      </c>
      <c r="SA27" s="32">
        <v>251</v>
      </c>
      <c r="SB27" s="32">
        <v>297</v>
      </c>
      <c r="SC27" s="77">
        <v>-23</v>
      </c>
      <c r="SD27" s="32">
        <v>251</v>
      </c>
      <c r="SE27" s="38">
        <v>526</v>
      </c>
      <c r="SF27" s="77">
        <v>1</v>
      </c>
      <c r="SG27" s="32">
        <v>908</v>
      </c>
      <c r="SH27" s="32">
        <v>776</v>
      </c>
      <c r="SI27" s="77">
        <v>209</v>
      </c>
      <c r="SJ27" s="32">
        <v>908</v>
      </c>
      <c r="SK27" s="38">
        <v>743</v>
      </c>
      <c r="SL27" s="77">
        <v>122</v>
      </c>
      <c r="SM27" s="32">
        <v>264</v>
      </c>
      <c r="SN27" s="32">
        <v>298</v>
      </c>
      <c r="SO27" s="77">
        <v>-9</v>
      </c>
      <c r="SP27" s="32">
        <v>264</v>
      </c>
      <c r="SQ27" s="38">
        <v>517</v>
      </c>
      <c r="SR27" s="77">
        <v>6</v>
      </c>
      <c r="SS27" s="32">
        <v>257</v>
      </c>
      <c r="ST27" s="32">
        <v>291</v>
      </c>
      <c r="SU27" s="77">
        <v>-12</v>
      </c>
      <c r="SV27" s="32">
        <v>257</v>
      </c>
      <c r="SW27" s="38">
        <v>515</v>
      </c>
      <c r="SX27" s="77">
        <v>5</v>
      </c>
      <c r="SY27" s="32" t="s">
        <v>238</v>
      </c>
      <c r="SZ27" s="32">
        <v>929</v>
      </c>
      <c r="TA27" s="77">
        <v>473</v>
      </c>
      <c r="TB27" s="32">
        <v>1277</v>
      </c>
      <c r="TC27" s="38">
        <v>696</v>
      </c>
      <c r="TD27" s="77">
        <v>84</v>
      </c>
      <c r="TE27" s="32">
        <v>260</v>
      </c>
      <c r="TF27" s="32">
        <v>376</v>
      </c>
      <c r="TG27" s="77">
        <v>-97</v>
      </c>
      <c r="TH27" s="32">
        <v>260</v>
      </c>
      <c r="TI27" s="38">
        <v>638</v>
      </c>
      <c r="TJ27" s="77">
        <v>-28</v>
      </c>
      <c r="TK27" s="32">
        <v>194</v>
      </c>
      <c r="TL27" s="32">
        <v>350</v>
      </c>
      <c r="TM27" s="77">
        <v>-91</v>
      </c>
      <c r="TN27" s="32">
        <v>194</v>
      </c>
      <c r="TO27" s="38">
        <v>625</v>
      </c>
      <c r="TP27" s="77">
        <v>-43</v>
      </c>
      <c r="TQ27" s="32" t="s">
        <v>238</v>
      </c>
      <c r="TR27" s="32">
        <v>623</v>
      </c>
      <c r="TS27" s="77">
        <v>-111</v>
      </c>
      <c r="TT27" s="32">
        <v>724</v>
      </c>
      <c r="TU27" s="38">
        <v>804</v>
      </c>
      <c r="TV27" s="77">
        <v>168</v>
      </c>
    </row>
    <row r="28" spans="1:542" ht="22.5" x14ac:dyDescent="0.2">
      <c r="A28" s="223" t="s">
        <v>49</v>
      </c>
      <c r="B28" s="18"/>
      <c r="C28" s="20">
        <v>49</v>
      </c>
      <c r="D28" s="20">
        <v>165</v>
      </c>
      <c r="E28" s="77">
        <v>7.8431372549019605</v>
      </c>
      <c r="F28" s="20">
        <v>1249</v>
      </c>
      <c r="G28" s="38">
        <v>1171.8333333333333</v>
      </c>
      <c r="H28" s="77">
        <v>-8.8185708727791461</v>
      </c>
      <c r="I28" s="32">
        <v>49</v>
      </c>
      <c r="J28" s="32" t="s">
        <v>437</v>
      </c>
      <c r="K28" s="77">
        <v>7.18954248366013</v>
      </c>
      <c r="L28" s="32" t="s">
        <v>437</v>
      </c>
      <c r="M28" s="38">
        <v>1169.0833333333333</v>
      </c>
      <c r="N28" s="77">
        <v>-8.7010282441754523</v>
      </c>
      <c r="O28" s="32">
        <v>0</v>
      </c>
      <c r="P28" s="32" t="s">
        <v>437</v>
      </c>
      <c r="Q28" s="77" t="s">
        <v>224</v>
      </c>
      <c r="R28" s="32" t="s">
        <v>437</v>
      </c>
      <c r="S28" s="38">
        <v>2.75</v>
      </c>
      <c r="T28" s="77">
        <v>-41.071428571428569</v>
      </c>
      <c r="U28" s="32">
        <v>49</v>
      </c>
      <c r="V28" s="32">
        <v>165</v>
      </c>
      <c r="W28" s="77">
        <v>7.8431372549019605</v>
      </c>
      <c r="X28" s="32">
        <v>1249</v>
      </c>
      <c r="Y28" s="38">
        <v>1171.8333333333333</v>
      </c>
      <c r="Z28" s="77">
        <v>-8.8185708727791461</v>
      </c>
      <c r="AA28" s="32">
        <v>49</v>
      </c>
      <c r="AB28" s="32" t="s">
        <v>437</v>
      </c>
      <c r="AC28" s="77">
        <v>7.18954248366013</v>
      </c>
      <c r="AD28" s="32" t="s">
        <v>437</v>
      </c>
      <c r="AE28" s="38">
        <v>1169.0833333333333</v>
      </c>
      <c r="AF28" s="77">
        <v>-8.7010282441754523</v>
      </c>
      <c r="AG28" s="32">
        <v>0</v>
      </c>
      <c r="AH28" s="32" t="s">
        <v>437</v>
      </c>
      <c r="AI28" s="77" t="s">
        <v>224</v>
      </c>
      <c r="AJ28" s="32" t="s">
        <v>437</v>
      </c>
      <c r="AK28" s="38">
        <v>2.75</v>
      </c>
      <c r="AL28" s="77">
        <v>-41.071428571428569</v>
      </c>
      <c r="AM28" s="32">
        <v>0</v>
      </c>
      <c r="AN28" s="32">
        <v>0</v>
      </c>
      <c r="AO28" s="77" t="s">
        <v>238</v>
      </c>
      <c r="AP28" s="32">
        <v>0</v>
      </c>
      <c r="AQ28" s="38">
        <v>0</v>
      </c>
      <c r="AR28" s="77" t="s">
        <v>238</v>
      </c>
      <c r="AS28" s="32">
        <v>0</v>
      </c>
      <c r="AT28" s="32">
        <v>0</v>
      </c>
      <c r="AU28" s="77" t="s">
        <v>238</v>
      </c>
      <c r="AV28" s="32">
        <v>0</v>
      </c>
      <c r="AW28" s="38">
        <v>0</v>
      </c>
      <c r="AX28" s="77" t="s">
        <v>238</v>
      </c>
      <c r="AY28" s="32">
        <v>0</v>
      </c>
      <c r="AZ28" s="32">
        <v>0</v>
      </c>
      <c r="BA28" s="77" t="s">
        <v>238</v>
      </c>
      <c r="BB28" s="32">
        <v>0</v>
      </c>
      <c r="BC28" s="38">
        <v>0</v>
      </c>
      <c r="BD28" s="77" t="s">
        <v>238</v>
      </c>
      <c r="BE28" s="32">
        <v>30</v>
      </c>
      <c r="BF28" s="32">
        <v>95</v>
      </c>
      <c r="BG28" s="77">
        <v>6.7415730337078648</v>
      </c>
      <c r="BH28" s="32">
        <v>760</v>
      </c>
      <c r="BI28" s="38">
        <v>704.08333333333337</v>
      </c>
      <c r="BJ28" s="77">
        <v>-8.282674772036474</v>
      </c>
      <c r="BK28" s="32">
        <v>30</v>
      </c>
      <c r="BL28" s="32">
        <v>95</v>
      </c>
      <c r="BM28" s="77">
        <v>6.7415730337078648</v>
      </c>
      <c r="BN28" s="32" t="s">
        <v>437</v>
      </c>
      <c r="BO28" s="38">
        <v>702.58333333333337</v>
      </c>
      <c r="BP28" s="77">
        <v>-8.1790459594859506</v>
      </c>
      <c r="BQ28" s="32">
        <v>0</v>
      </c>
      <c r="BR28" s="32">
        <v>0</v>
      </c>
      <c r="BS28" s="77" t="s">
        <v>238</v>
      </c>
      <c r="BT28" s="32" t="s">
        <v>437</v>
      </c>
      <c r="BU28" s="38">
        <v>1.5</v>
      </c>
      <c r="BV28" s="77">
        <v>-40</v>
      </c>
      <c r="BW28" s="32">
        <v>30</v>
      </c>
      <c r="BX28" s="32">
        <v>95</v>
      </c>
      <c r="BY28" s="77">
        <v>6.7415730337078648</v>
      </c>
      <c r="BZ28" s="32">
        <v>760</v>
      </c>
      <c r="CA28" s="38">
        <v>704.08333333333337</v>
      </c>
      <c r="CB28" s="77">
        <v>-8.282674772036474</v>
      </c>
      <c r="CC28" s="32">
        <v>30</v>
      </c>
      <c r="CD28" s="32">
        <v>95</v>
      </c>
      <c r="CE28" s="77">
        <v>6.7415730337078648</v>
      </c>
      <c r="CF28" s="32" t="s">
        <v>437</v>
      </c>
      <c r="CG28" s="38">
        <v>702.58333333333337</v>
      </c>
      <c r="CH28" s="77">
        <v>-8.1790459594859506</v>
      </c>
      <c r="CI28" s="32">
        <v>0</v>
      </c>
      <c r="CJ28" s="32">
        <v>0</v>
      </c>
      <c r="CK28" s="77" t="s">
        <v>238</v>
      </c>
      <c r="CL28" s="32" t="s">
        <v>437</v>
      </c>
      <c r="CM28" s="38">
        <v>1.5</v>
      </c>
      <c r="CN28" s="77">
        <v>-40</v>
      </c>
      <c r="CO28" s="32">
        <v>0</v>
      </c>
      <c r="CP28" s="32">
        <v>0</v>
      </c>
      <c r="CQ28" s="77" t="s">
        <v>238</v>
      </c>
      <c r="CR28" s="32">
        <v>0</v>
      </c>
      <c r="CS28" s="38">
        <v>0</v>
      </c>
      <c r="CT28" s="77" t="s">
        <v>238</v>
      </c>
      <c r="CU28" s="32">
        <v>0</v>
      </c>
      <c r="CV28" s="32">
        <v>0</v>
      </c>
      <c r="CW28" s="77" t="s">
        <v>238</v>
      </c>
      <c r="CX28" s="32">
        <v>0</v>
      </c>
      <c r="CY28" s="38">
        <v>0</v>
      </c>
      <c r="CZ28" s="77" t="s">
        <v>238</v>
      </c>
      <c r="DA28" s="32">
        <v>0</v>
      </c>
      <c r="DB28" s="32">
        <v>0</v>
      </c>
      <c r="DC28" s="77" t="s">
        <v>238</v>
      </c>
      <c r="DD28" s="32">
        <v>0</v>
      </c>
      <c r="DE28" s="38">
        <v>0</v>
      </c>
      <c r="DF28" s="77" t="s">
        <v>238</v>
      </c>
      <c r="DG28" s="32">
        <v>19</v>
      </c>
      <c r="DH28" s="32">
        <v>70</v>
      </c>
      <c r="DI28" s="77">
        <v>9.375</v>
      </c>
      <c r="DJ28" s="32">
        <v>489</v>
      </c>
      <c r="DK28" s="38">
        <v>467.75</v>
      </c>
      <c r="DL28" s="77">
        <v>-9.5989692382026099</v>
      </c>
      <c r="DM28" s="32">
        <v>19</v>
      </c>
      <c r="DN28" s="32" t="s">
        <v>437</v>
      </c>
      <c r="DO28" s="77">
        <v>7.8125</v>
      </c>
      <c r="DP28" s="32" t="s">
        <v>437</v>
      </c>
      <c r="DQ28" s="38">
        <v>466.5</v>
      </c>
      <c r="DR28" s="77">
        <v>-9.4614264919941782</v>
      </c>
      <c r="DS28" s="32">
        <v>0</v>
      </c>
      <c r="DT28" s="32" t="s">
        <v>437</v>
      </c>
      <c r="DU28" s="77" t="s">
        <v>224</v>
      </c>
      <c r="DV28" s="32" t="s">
        <v>437</v>
      </c>
      <c r="DW28" s="38">
        <v>1.25</v>
      </c>
      <c r="DX28" s="77">
        <v>-42.307692307692307</v>
      </c>
      <c r="DY28" s="32">
        <v>19</v>
      </c>
      <c r="DZ28" s="32">
        <v>70</v>
      </c>
      <c r="EA28" s="77">
        <v>9.375</v>
      </c>
      <c r="EB28" s="32">
        <v>489</v>
      </c>
      <c r="EC28" s="38">
        <v>467.75</v>
      </c>
      <c r="ED28" s="77">
        <v>-9.5989692382026099</v>
      </c>
      <c r="EE28" s="32">
        <v>19</v>
      </c>
      <c r="EF28" s="32" t="s">
        <v>437</v>
      </c>
      <c r="EG28" s="77">
        <v>7.8125</v>
      </c>
      <c r="EH28" s="32" t="s">
        <v>437</v>
      </c>
      <c r="EI28" s="38">
        <v>466.5</v>
      </c>
      <c r="EJ28" s="77">
        <v>-9.4614264919941782</v>
      </c>
      <c r="EK28" s="32">
        <v>0</v>
      </c>
      <c r="EL28" s="32" t="s">
        <v>437</v>
      </c>
      <c r="EM28" s="77" t="s">
        <v>224</v>
      </c>
      <c r="EN28" s="32" t="s">
        <v>437</v>
      </c>
      <c r="EO28" s="38">
        <v>1.25</v>
      </c>
      <c r="EP28" s="77">
        <v>-42.307692307692307</v>
      </c>
      <c r="EQ28" s="32">
        <v>0</v>
      </c>
      <c r="ER28" s="32">
        <v>0</v>
      </c>
      <c r="ES28" s="77" t="s">
        <v>238</v>
      </c>
      <c r="ET28" s="32">
        <v>0</v>
      </c>
      <c r="EU28" s="38">
        <v>0</v>
      </c>
      <c r="EV28" s="77" t="s">
        <v>238</v>
      </c>
      <c r="EW28" s="32">
        <v>0</v>
      </c>
      <c r="EX28" s="32">
        <v>0</v>
      </c>
      <c r="EY28" s="77" t="s">
        <v>238</v>
      </c>
      <c r="EZ28" s="32">
        <v>0</v>
      </c>
      <c r="FA28" s="38">
        <v>0</v>
      </c>
      <c r="FB28" s="77" t="s">
        <v>238</v>
      </c>
      <c r="FC28" s="32">
        <v>0</v>
      </c>
      <c r="FD28" s="32">
        <v>0</v>
      </c>
      <c r="FE28" s="77" t="s">
        <v>238</v>
      </c>
      <c r="FF28" s="32">
        <v>0</v>
      </c>
      <c r="FG28" s="38">
        <v>0</v>
      </c>
      <c r="FH28" s="77" t="s">
        <v>238</v>
      </c>
      <c r="FI28" s="32">
        <v>48</v>
      </c>
      <c r="FJ28" s="32">
        <v>162</v>
      </c>
      <c r="FK28" s="77">
        <v>8</v>
      </c>
      <c r="FL28" s="32">
        <v>1241</v>
      </c>
      <c r="FM28" s="38">
        <v>1165</v>
      </c>
      <c r="FN28" s="77">
        <v>-8.8003131319720787</v>
      </c>
      <c r="FO28" s="32">
        <v>48</v>
      </c>
      <c r="FP28" s="32">
        <v>162</v>
      </c>
      <c r="FQ28" s="77">
        <v>8</v>
      </c>
      <c r="FR28" s="32" t="s">
        <v>437</v>
      </c>
      <c r="FS28" s="38">
        <v>1162.5</v>
      </c>
      <c r="FT28" s="77">
        <v>-8.6623453152622272</v>
      </c>
      <c r="FU28" s="32">
        <v>0</v>
      </c>
      <c r="FV28" s="32">
        <v>0</v>
      </c>
      <c r="FW28" s="77" t="s">
        <v>238</v>
      </c>
      <c r="FX28" s="32" t="s">
        <v>437</v>
      </c>
      <c r="FY28" s="38">
        <v>2.5</v>
      </c>
      <c r="FZ28" s="77">
        <v>-46.428571428571431</v>
      </c>
      <c r="GA28" s="32">
        <v>48</v>
      </c>
      <c r="GB28" s="32">
        <v>162</v>
      </c>
      <c r="GC28" s="77">
        <v>8</v>
      </c>
      <c r="GD28" s="32">
        <v>1241</v>
      </c>
      <c r="GE28" s="38">
        <v>1165</v>
      </c>
      <c r="GF28" s="77">
        <v>-8.8003131319720787</v>
      </c>
      <c r="GG28" s="32">
        <v>48</v>
      </c>
      <c r="GH28" s="32">
        <v>162</v>
      </c>
      <c r="GI28" s="77">
        <v>8</v>
      </c>
      <c r="GJ28" s="32" t="s">
        <v>437</v>
      </c>
      <c r="GK28" s="38">
        <v>1162.5</v>
      </c>
      <c r="GL28" s="77">
        <v>-8.6623453152622272</v>
      </c>
      <c r="GM28" s="32">
        <v>0</v>
      </c>
      <c r="GN28" s="32">
        <v>0</v>
      </c>
      <c r="GO28" s="77" t="s">
        <v>238</v>
      </c>
      <c r="GP28" s="32" t="s">
        <v>437</v>
      </c>
      <c r="GQ28" s="38">
        <v>2.5</v>
      </c>
      <c r="GR28" s="77">
        <v>-46.428571428571431</v>
      </c>
      <c r="GS28" s="32">
        <v>0</v>
      </c>
      <c r="GT28" s="32">
        <v>0</v>
      </c>
      <c r="GU28" s="77" t="s">
        <v>238</v>
      </c>
      <c r="GV28" s="32">
        <v>0</v>
      </c>
      <c r="GW28" s="38">
        <v>0</v>
      </c>
      <c r="GX28" s="77" t="s">
        <v>238</v>
      </c>
      <c r="GY28" s="32">
        <v>0</v>
      </c>
      <c r="GZ28" s="32">
        <v>0</v>
      </c>
      <c r="HA28" s="77" t="s">
        <v>238</v>
      </c>
      <c r="HB28" s="32">
        <v>0</v>
      </c>
      <c r="HC28" s="38">
        <v>0</v>
      </c>
      <c r="HD28" s="77" t="s">
        <v>238</v>
      </c>
      <c r="HE28" s="32">
        <v>0</v>
      </c>
      <c r="HF28" s="32">
        <v>0</v>
      </c>
      <c r="HG28" s="77" t="s">
        <v>238</v>
      </c>
      <c r="HH28" s="32">
        <v>0</v>
      </c>
      <c r="HI28" s="38">
        <v>0</v>
      </c>
      <c r="HJ28" s="77" t="s">
        <v>238</v>
      </c>
      <c r="HK28" s="32">
        <v>0</v>
      </c>
      <c r="HL28" s="32">
        <v>0</v>
      </c>
      <c r="HM28" s="77" t="s">
        <v>238</v>
      </c>
      <c r="HN28" s="32">
        <v>0</v>
      </c>
      <c r="HO28" s="38">
        <v>0</v>
      </c>
      <c r="HP28" s="77" t="s">
        <v>238</v>
      </c>
      <c r="HQ28" s="32">
        <v>0</v>
      </c>
      <c r="HR28" s="32">
        <v>0</v>
      </c>
      <c r="HS28" s="77" t="s">
        <v>238</v>
      </c>
      <c r="HT28" s="32">
        <v>0</v>
      </c>
      <c r="HU28" s="38">
        <v>0</v>
      </c>
      <c r="HV28" s="77" t="s">
        <v>238</v>
      </c>
      <c r="HW28" s="32">
        <v>0</v>
      </c>
      <c r="HX28" s="32">
        <v>0</v>
      </c>
      <c r="HY28" s="77" t="s">
        <v>238</v>
      </c>
      <c r="HZ28" s="32">
        <v>0</v>
      </c>
      <c r="IA28" s="38">
        <v>0</v>
      </c>
      <c r="IB28" s="77" t="s">
        <v>238</v>
      </c>
      <c r="IC28" s="32">
        <v>0</v>
      </c>
      <c r="ID28" s="32">
        <v>0</v>
      </c>
      <c r="IE28" s="77" t="s">
        <v>238</v>
      </c>
      <c r="IF28" s="32">
        <v>0</v>
      </c>
      <c r="IG28" s="38">
        <v>0</v>
      </c>
      <c r="IH28" s="77" t="s">
        <v>238</v>
      </c>
      <c r="II28" s="32">
        <v>0</v>
      </c>
      <c r="IJ28" s="32">
        <v>0</v>
      </c>
      <c r="IK28" s="77" t="s">
        <v>238</v>
      </c>
      <c r="IL28" s="32">
        <v>0</v>
      </c>
      <c r="IM28" s="38">
        <v>0</v>
      </c>
      <c r="IN28" s="77" t="s">
        <v>238</v>
      </c>
      <c r="IO28" s="32">
        <v>0</v>
      </c>
      <c r="IP28" s="32">
        <v>0</v>
      </c>
      <c r="IQ28" s="77" t="s">
        <v>238</v>
      </c>
      <c r="IR28" s="32">
        <v>0</v>
      </c>
      <c r="IS28" s="38">
        <v>0</v>
      </c>
      <c r="IT28" s="77" t="s">
        <v>238</v>
      </c>
      <c r="IU28" s="32">
        <v>0</v>
      </c>
      <c r="IV28" s="32">
        <v>0</v>
      </c>
      <c r="IW28" s="77" t="s">
        <v>238</v>
      </c>
      <c r="IX28" s="32">
        <v>0</v>
      </c>
      <c r="IY28" s="38">
        <v>0</v>
      </c>
      <c r="IZ28" s="77" t="s">
        <v>238</v>
      </c>
      <c r="JA28" s="32">
        <v>0</v>
      </c>
      <c r="JB28" s="32">
        <v>0</v>
      </c>
      <c r="JC28" s="77" t="s">
        <v>238</v>
      </c>
      <c r="JD28" s="32">
        <v>0</v>
      </c>
      <c r="JE28" s="38">
        <v>0</v>
      </c>
      <c r="JF28" s="77" t="s">
        <v>238</v>
      </c>
      <c r="JG28" s="32">
        <v>0</v>
      </c>
      <c r="JH28" s="32">
        <v>0</v>
      </c>
      <c r="JI28" s="77" t="s">
        <v>238</v>
      </c>
      <c r="JJ28" s="32">
        <v>0</v>
      </c>
      <c r="JK28" s="38">
        <v>0</v>
      </c>
      <c r="JL28" s="77" t="s">
        <v>238</v>
      </c>
      <c r="JM28" s="32">
        <v>12</v>
      </c>
      <c r="JN28" s="32">
        <v>25</v>
      </c>
      <c r="JO28" s="77">
        <v>177.77777777777777</v>
      </c>
      <c r="JP28" s="32">
        <v>143</v>
      </c>
      <c r="JQ28" s="38">
        <v>133.66666666666666</v>
      </c>
      <c r="JR28" s="77">
        <v>3.0848329048843186</v>
      </c>
      <c r="JS28" s="32">
        <v>12</v>
      </c>
      <c r="JT28" s="32">
        <v>25</v>
      </c>
      <c r="JU28" s="77">
        <v>177.77777777777777</v>
      </c>
      <c r="JV28" s="32">
        <v>143</v>
      </c>
      <c r="JW28" s="38">
        <v>133.66666666666666</v>
      </c>
      <c r="JX28" s="77">
        <v>3.1511254019292605</v>
      </c>
      <c r="JY28" s="32">
        <v>0</v>
      </c>
      <c r="JZ28" s="32">
        <v>0</v>
      </c>
      <c r="KA28" s="77" t="s">
        <v>238</v>
      </c>
      <c r="KB28" s="32">
        <v>0</v>
      </c>
      <c r="KC28" s="38">
        <v>0</v>
      </c>
      <c r="KD28" s="77" t="s">
        <v>224</v>
      </c>
      <c r="KE28" s="32">
        <v>12</v>
      </c>
      <c r="KF28" s="32">
        <v>25</v>
      </c>
      <c r="KG28" s="77">
        <v>177.77777777777777</v>
      </c>
      <c r="KH28" s="32">
        <v>143</v>
      </c>
      <c r="KI28" s="38">
        <v>133.66666666666666</v>
      </c>
      <c r="KJ28" s="77">
        <v>3.0848329048843186</v>
      </c>
      <c r="KK28" s="32">
        <v>12</v>
      </c>
      <c r="KL28" s="32">
        <v>25</v>
      </c>
      <c r="KM28" s="77">
        <v>177.77777777777777</v>
      </c>
      <c r="KN28" s="32">
        <v>143</v>
      </c>
      <c r="KO28" s="38">
        <v>133.66666666666666</v>
      </c>
      <c r="KP28" s="77">
        <v>3.1511254019292605</v>
      </c>
      <c r="KQ28" s="32">
        <v>0</v>
      </c>
      <c r="KR28" s="32">
        <v>0</v>
      </c>
      <c r="KS28" s="77" t="s">
        <v>238</v>
      </c>
      <c r="KT28" s="32">
        <v>0</v>
      </c>
      <c r="KU28" s="38">
        <v>0</v>
      </c>
      <c r="KV28" s="77" t="s">
        <v>224</v>
      </c>
      <c r="KW28" s="32">
        <v>0</v>
      </c>
      <c r="KX28" s="32">
        <v>0</v>
      </c>
      <c r="KY28" s="77" t="s">
        <v>238</v>
      </c>
      <c r="KZ28" s="32">
        <v>0</v>
      </c>
      <c r="LA28" s="38">
        <v>0</v>
      </c>
      <c r="LB28" s="77" t="s">
        <v>238</v>
      </c>
      <c r="LC28" s="32">
        <v>0</v>
      </c>
      <c r="LD28" s="32">
        <v>0</v>
      </c>
      <c r="LE28" s="77" t="s">
        <v>238</v>
      </c>
      <c r="LF28" s="32">
        <v>0</v>
      </c>
      <c r="LG28" s="38">
        <v>0</v>
      </c>
      <c r="LH28" s="77" t="s">
        <v>238</v>
      </c>
      <c r="LI28" s="32">
        <v>0</v>
      </c>
      <c r="LJ28" s="32">
        <v>0</v>
      </c>
      <c r="LK28" s="77" t="s">
        <v>238</v>
      </c>
      <c r="LL28" s="32">
        <v>0</v>
      </c>
      <c r="LM28" s="38">
        <v>0</v>
      </c>
      <c r="LN28" s="77" t="s">
        <v>238</v>
      </c>
      <c r="LO28" s="32">
        <v>5</v>
      </c>
      <c r="LP28" s="32">
        <v>15</v>
      </c>
      <c r="LQ28" s="77">
        <v>-25</v>
      </c>
      <c r="LR28" s="32">
        <v>90</v>
      </c>
      <c r="LS28" s="38">
        <v>85.75</v>
      </c>
      <c r="LT28" s="77">
        <v>-15.308641975308642</v>
      </c>
      <c r="LU28" s="32">
        <v>5</v>
      </c>
      <c r="LV28" s="32">
        <v>15</v>
      </c>
      <c r="LW28" s="77">
        <v>-25</v>
      </c>
      <c r="LX28" s="32">
        <v>90</v>
      </c>
      <c r="LY28" s="38">
        <v>85.75</v>
      </c>
      <c r="LZ28" s="77">
        <v>-15.308641975308642</v>
      </c>
      <c r="MA28" s="32">
        <v>0</v>
      </c>
      <c r="MB28" s="32">
        <v>0</v>
      </c>
      <c r="MC28" s="77" t="s">
        <v>238</v>
      </c>
      <c r="MD28" s="32">
        <v>0</v>
      </c>
      <c r="ME28" s="38">
        <v>0</v>
      </c>
      <c r="MF28" s="77" t="s">
        <v>238</v>
      </c>
      <c r="MG28" s="32">
        <v>5</v>
      </c>
      <c r="MH28" s="32">
        <v>15</v>
      </c>
      <c r="MI28" s="77">
        <v>-25</v>
      </c>
      <c r="MJ28" s="32">
        <v>90</v>
      </c>
      <c r="MK28" s="38">
        <v>85.75</v>
      </c>
      <c r="ML28" s="77">
        <v>-15.308641975308642</v>
      </c>
      <c r="MM28" s="32">
        <v>5</v>
      </c>
      <c r="MN28" s="32">
        <v>15</v>
      </c>
      <c r="MO28" s="77">
        <v>-25</v>
      </c>
      <c r="MP28" s="32">
        <v>90</v>
      </c>
      <c r="MQ28" s="38">
        <v>85.75</v>
      </c>
      <c r="MR28" s="77">
        <v>-15.308641975308642</v>
      </c>
      <c r="MS28" s="32">
        <v>0</v>
      </c>
      <c r="MT28" s="32">
        <v>0</v>
      </c>
      <c r="MU28" s="77" t="s">
        <v>238</v>
      </c>
      <c r="MV28" s="32">
        <v>0</v>
      </c>
      <c r="MW28" s="38">
        <v>0</v>
      </c>
      <c r="MX28" s="77" t="s">
        <v>238</v>
      </c>
      <c r="MY28" s="32">
        <v>0</v>
      </c>
      <c r="MZ28" s="32">
        <v>0</v>
      </c>
      <c r="NA28" s="77" t="s">
        <v>238</v>
      </c>
      <c r="NB28" s="32">
        <v>0</v>
      </c>
      <c r="NC28" s="38">
        <v>0</v>
      </c>
      <c r="ND28" s="77" t="s">
        <v>238</v>
      </c>
      <c r="NE28" s="32">
        <v>0</v>
      </c>
      <c r="NF28" s="32">
        <v>0</v>
      </c>
      <c r="NG28" s="77" t="s">
        <v>238</v>
      </c>
      <c r="NH28" s="32">
        <v>0</v>
      </c>
      <c r="NI28" s="38">
        <v>0</v>
      </c>
      <c r="NJ28" s="77" t="s">
        <v>238</v>
      </c>
      <c r="NK28" s="32">
        <v>0</v>
      </c>
      <c r="NL28" s="32">
        <v>0</v>
      </c>
      <c r="NM28" s="77" t="s">
        <v>238</v>
      </c>
      <c r="NN28" s="32">
        <v>0</v>
      </c>
      <c r="NO28" s="38">
        <v>0</v>
      </c>
      <c r="NP28" s="77" t="s">
        <v>238</v>
      </c>
      <c r="NQ28" s="32" t="s">
        <v>437</v>
      </c>
      <c r="NR28" s="32">
        <v>5</v>
      </c>
      <c r="NS28" s="77" t="s">
        <v>224</v>
      </c>
      <c r="NT28" s="32">
        <v>32</v>
      </c>
      <c r="NU28" s="38">
        <v>23.416666666666668</v>
      </c>
      <c r="NV28" s="77">
        <v>23.245614035087719</v>
      </c>
      <c r="NW28" s="32" t="s">
        <v>437</v>
      </c>
      <c r="NX28" s="32">
        <v>5</v>
      </c>
      <c r="NY28" s="77" t="s">
        <v>224</v>
      </c>
      <c r="NZ28" s="32">
        <v>32</v>
      </c>
      <c r="OA28" s="38">
        <v>23.166666666666668</v>
      </c>
      <c r="OB28" s="77">
        <v>23.008849557522122</v>
      </c>
      <c r="OC28" s="32">
        <v>0</v>
      </c>
      <c r="OD28" s="32">
        <v>0</v>
      </c>
      <c r="OE28" s="77" t="s">
        <v>238</v>
      </c>
      <c r="OF28" s="32">
        <v>0</v>
      </c>
      <c r="OG28" s="38">
        <v>0.25</v>
      </c>
      <c r="OH28" s="77" t="s">
        <v>224</v>
      </c>
      <c r="OI28" s="32" t="s">
        <v>437</v>
      </c>
      <c r="OJ28" s="32">
        <v>5</v>
      </c>
      <c r="OK28" s="77" t="s">
        <v>224</v>
      </c>
      <c r="OL28" s="32">
        <v>32</v>
      </c>
      <c r="OM28" s="38">
        <v>23.416666666666668</v>
      </c>
      <c r="ON28" s="77">
        <v>23.245614035087719</v>
      </c>
      <c r="OO28" s="32" t="s">
        <v>437</v>
      </c>
      <c r="OP28" s="32">
        <v>5</v>
      </c>
      <c r="OQ28" s="77" t="s">
        <v>224</v>
      </c>
      <c r="OR28" s="32">
        <v>32</v>
      </c>
      <c r="OS28" s="38">
        <v>23.166666666666668</v>
      </c>
      <c r="OT28" s="77">
        <v>23.008849557522122</v>
      </c>
      <c r="OU28" s="32">
        <v>0</v>
      </c>
      <c r="OV28" s="32">
        <v>0</v>
      </c>
      <c r="OW28" s="77" t="s">
        <v>238</v>
      </c>
      <c r="OX28" s="32">
        <v>0</v>
      </c>
      <c r="OY28" s="38">
        <v>0.25</v>
      </c>
      <c r="OZ28" s="77" t="s">
        <v>224</v>
      </c>
      <c r="PA28" s="32">
        <v>0</v>
      </c>
      <c r="PB28" s="32">
        <v>0</v>
      </c>
      <c r="PC28" s="77" t="s">
        <v>238</v>
      </c>
      <c r="PD28" s="32">
        <v>0</v>
      </c>
      <c r="PE28" s="38">
        <v>0</v>
      </c>
      <c r="PF28" s="77" t="s">
        <v>238</v>
      </c>
      <c r="PG28" s="32">
        <v>0</v>
      </c>
      <c r="PH28" s="32">
        <v>0</v>
      </c>
      <c r="PI28" s="77" t="s">
        <v>238</v>
      </c>
      <c r="PJ28" s="32">
        <v>0</v>
      </c>
      <c r="PK28" s="38">
        <v>0</v>
      </c>
      <c r="PL28" s="77" t="s">
        <v>238</v>
      </c>
      <c r="PM28" s="32">
        <v>0</v>
      </c>
      <c r="PN28" s="32">
        <v>0</v>
      </c>
      <c r="PO28" s="77" t="s">
        <v>238</v>
      </c>
      <c r="PP28" s="32">
        <v>0</v>
      </c>
      <c r="PQ28" s="38">
        <v>0</v>
      </c>
      <c r="PR28" s="77" t="s">
        <v>238</v>
      </c>
      <c r="PS28" s="32">
        <v>49</v>
      </c>
      <c r="PT28" s="32">
        <v>164</v>
      </c>
      <c r="PU28" s="77">
        <v>7.18954248366013</v>
      </c>
      <c r="PV28" s="32">
        <v>1244</v>
      </c>
      <c r="PW28" s="38">
        <v>1168.5</v>
      </c>
      <c r="PX28" s="77">
        <v>-8.877047049649077</v>
      </c>
      <c r="PY28" s="32">
        <v>49</v>
      </c>
      <c r="PZ28" s="32" t="s">
        <v>437</v>
      </c>
      <c r="QA28" s="77">
        <v>6.5359477124183014</v>
      </c>
      <c r="QB28" s="32" t="s">
        <v>437</v>
      </c>
      <c r="QC28" s="38">
        <v>1166.25</v>
      </c>
      <c r="QD28" s="77">
        <v>-8.7679269882659714</v>
      </c>
      <c r="QE28" s="32">
        <v>0</v>
      </c>
      <c r="QF28" s="32" t="s">
        <v>437</v>
      </c>
      <c r="QG28" s="77" t="s">
        <v>224</v>
      </c>
      <c r="QH28" s="32" t="s">
        <v>437</v>
      </c>
      <c r="QI28" s="38">
        <v>2.25</v>
      </c>
      <c r="QJ28" s="77">
        <v>-43.75</v>
      </c>
      <c r="QK28" s="32">
        <v>49</v>
      </c>
      <c r="QL28" s="32">
        <v>164</v>
      </c>
      <c r="QM28" s="77">
        <v>7.18954248366013</v>
      </c>
      <c r="QN28" s="32">
        <v>1244</v>
      </c>
      <c r="QO28" s="38">
        <v>1168.5</v>
      </c>
      <c r="QP28" s="77">
        <v>-8.877047049649077</v>
      </c>
      <c r="QQ28" s="32">
        <v>49</v>
      </c>
      <c r="QR28" s="32" t="s">
        <v>437</v>
      </c>
      <c r="QS28" s="77">
        <v>6.5359477124183014</v>
      </c>
      <c r="QT28" s="32" t="s">
        <v>437</v>
      </c>
      <c r="QU28" s="38">
        <v>1166.25</v>
      </c>
      <c r="QV28" s="77">
        <v>-8.7679269882659714</v>
      </c>
      <c r="QW28" s="32">
        <v>0</v>
      </c>
      <c r="QX28" s="32" t="s">
        <v>437</v>
      </c>
      <c r="QY28" s="77" t="s">
        <v>224</v>
      </c>
      <c r="QZ28" s="32" t="s">
        <v>437</v>
      </c>
      <c r="RA28" s="38">
        <v>2.25</v>
      </c>
      <c r="RB28" s="77">
        <v>-43.75</v>
      </c>
      <c r="RC28" s="32">
        <v>0</v>
      </c>
      <c r="RD28" s="32">
        <v>0</v>
      </c>
      <c r="RE28" s="77" t="s">
        <v>238</v>
      </c>
      <c r="RF28" s="32">
        <v>0</v>
      </c>
      <c r="RG28" s="38">
        <v>0</v>
      </c>
      <c r="RH28" s="77" t="s">
        <v>238</v>
      </c>
      <c r="RI28" s="32">
        <v>0</v>
      </c>
      <c r="RJ28" s="32">
        <v>0</v>
      </c>
      <c r="RK28" s="77" t="s">
        <v>238</v>
      </c>
      <c r="RL28" s="32">
        <v>0</v>
      </c>
      <c r="RM28" s="38">
        <v>0</v>
      </c>
      <c r="RN28" s="77" t="s">
        <v>238</v>
      </c>
      <c r="RO28" s="32">
        <v>0</v>
      </c>
      <c r="RP28" s="32">
        <v>0</v>
      </c>
      <c r="RQ28" s="77" t="s">
        <v>238</v>
      </c>
      <c r="RR28" s="32">
        <v>0</v>
      </c>
      <c r="RS28" s="38">
        <v>0</v>
      </c>
      <c r="RT28" s="77" t="s">
        <v>238</v>
      </c>
      <c r="RU28" s="32">
        <v>184</v>
      </c>
      <c r="RV28" s="32">
        <v>204</v>
      </c>
      <c r="RW28" s="77">
        <v>33</v>
      </c>
      <c r="RX28" s="32">
        <v>184</v>
      </c>
      <c r="RY28" s="38">
        <v>281</v>
      </c>
      <c r="RZ28" s="77">
        <v>21</v>
      </c>
      <c r="SA28" s="32">
        <v>184</v>
      </c>
      <c r="SB28" s="32">
        <v>204</v>
      </c>
      <c r="SC28" s="77">
        <v>33</v>
      </c>
      <c r="SD28" s="32">
        <v>184</v>
      </c>
      <c r="SE28" s="38">
        <v>281</v>
      </c>
      <c r="SF28" s="77">
        <v>21</v>
      </c>
      <c r="SG28" s="32" t="s">
        <v>238</v>
      </c>
      <c r="SH28" s="32" t="s">
        <v>238</v>
      </c>
      <c r="SI28" s="77" t="s">
        <v>238</v>
      </c>
      <c r="SJ28" s="32">
        <v>0</v>
      </c>
      <c r="SK28" s="38">
        <v>241</v>
      </c>
      <c r="SL28" s="77">
        <v>34</v>
      </c>
      <c r="SM28" s="32">
        <v>184</v>
      </c>
      <c r="SN28" s="32">
        <v>204</v>
      </c>
      <c r="SO28" s="77">
        <v>33</v>
      </c>
      <c r="SP28" s="32">
        <v>184</v>
      </c>
      <c r="SQ28" s="38">
        <v>281</v>
      </c>
      <c r="SR28" s="77">
        <v>21</v>
      </c>
      <c r="SS28" s="32">
        <v>184</v>
      </c>
      <c r="ST28" s="32">
        <v>204</v>
      </c>
      <c r="SU28" s="77">
        <v>33</v>
      </c>
      <c r="SV28" s="32">
        <v>184</v>
      </c>
      <c r="SW28" s="38">
        <v>281</v>
      </c>
      <c r="SX28" s="77">
        <v>21</v>
      </c>
      <c r="SY28" s="32" t="s">
        <v>238</v>
      </c>
      <c r="SZ28" s="32" t="s">
        <v>238</v>
      </c>
      <c r="TA28" s="77" t="s">
        <v>238</v>
      </c>
      <c r="TB28" s="32">
        <v>0</v>
      </c>
      <c r="TC28" s="38">
        <v>241</v>
      </c>
      <c r="TD28" s="77">
        <v>34</v>
      </c>
      <c r="TE28" s="32" t="s">
        <v>238</v>
      </c>
      <c r="TF28" s="32" t="s">
        <v>238</v>
      </c>
      <c r="TG28" s="77" t="s">
        <v>238</v>
      </c>
      <c r="TH28" s="32" t="s">
        <v>238</v>
      </c>
      <c r="TI28" s="38" t="s">
        <v>238</v>
      </c>
      <c r="TJ28" s="77" t="s">
        <v>238</v>
      </c>
      <c r="TK28" s="32" t="s">
        <v>238</v>
      </c>
      <c r="TL28" s="32" t="s">
        <v>238</v>
      </c>
      <c r="TM28" s="77" t="s">
        <v>238</v>
      </c>
      <c r="TN28" s="32" t="s">
        <v>238</v>
      </c>
      <c r="TO28" s="38" t="s">
        <v>238</v>
      </c>
      <c r="TP28" s="77" t="s">
        <v>238</v>
      </c>
      <c r="TQ28" s="32" t="s">
        <v>238</v>
      </c>
      <c r="TR28" s="32" t="s">
        <v>238</v>
      </c>
      <c r="TS28" s="77" t="s">
        <v>238</v>
      </c>
      <c r="TT28" s="32" t="s">
        <v>238</v>
      </c>
      <c r="TU28" s="38" t="s">
        <v>238</v>
      </c>
      <c r="TV28" s="77" t="s">
        <v>238</v>
      </c>
    </row>
    <row r="29" spans="1:542" x14ac:dyDescent="0.2">
      <c r="A29" s="223" t="s">
        <v>38</v>
      </c>
      <c r="B29" s="18"/>
      <c r="C29" s="20">
        <v>32</v>
      </c>
      <c r="D29" s="20">
        <v>79</v>
      </c>
      <c r="E29" s="77">
        <v>-16.842105263157894</v>
      </c>
      <c r="F29" s="20">
        <v>288</v>
      </c>
      <c r="G29" s="38">
        <v>263.66666666666669</v>
      </c>
      <c r="H29" s="77">
        <v>-0.93926111458985595</v>
      </c>
      <c r="I29" s="32">
        <v>32</v>
      </c>
      <c r="J29" s="32">
        <v>79</v>
      </c>
      <c r="K29" s="77">
        <v>-16.842105263157894</v>
      </c>
      <c r="L29" s="32">
        <v>288</v>
      </c>
      <c r="M29" s="38">
        <v>262.33333333333331</v>
      </c>
      <c r="N29" s="77">
        <v>-0.25348542458808615</v>
      </c>
      <c r="O29" s="32">
        <v>0</v>
      </c>
      <c r="P29" s="32">
        <v>0</v>
      </c>
      <c r="Q29" s="77" t="s">
        <v>238</v>
      </c>
      <c r="R29" s="32">
        <v>0</v>
      </c>
      <c r="S29" s="38">
        <v>1.3333333333333333</v>
      </c>
      <c r="T29" s="77">
        <v>-57.894736842105267</v>
      </c>
      <c r="U29" s="32">
        <v>26</v>
      </c>
      <c r="V29" s="32">
        <v>62</v>
      </c>
      <c r="W29" s="77">
        <v>-7.4626865671641784</v>
      </c>
      <c r="X29" s="32">
        <v>232</v>
      </c>
      <c r="Y29" s="38">
        <v>210.66666666666666</v>
      </c>
      <c r="Z29" s="77">
        <v>-1.634241245136187</v>
      </c>
      <c r="AA29" s="32">
        <v>26</v>
      </c>
      <c r="AB29" s="32">
        <v>62</v>
      </c>
      <c r="AC29" s="77">
        <v>-7.4626865671641784</v>
      </c>
      <c r="AD29" s="32">
        <v>232</v>
      </c>
      <c r="AE29" s="38">
        <v>210.66666666666666</v>
      </c>
      <c r="AF29" s="77">
        <v>-1.2885591565794612</v>
      </c>
      <c r="AG29" s="32">
        <v>0</v>
      </c>
      <c r="AH29" s="32">
        <v>0</v>
      </c>
      <c r="AI29" s="77" t="s">
        <v>238</v>
      </c>
      <c r="AJ29" s="32">
        <v>0</v>
      </c>
      <c r="AK29" s="38">
        <v>0</v>
      </c>
      <c r="AL29" s="77">
        <v>-100</v>
      </c>
      <c r="AM29" s="32">
        <v>6</v>
      </c>
      <c r="AN29" s="32">
        <v>17</v>
      </c>
      <c r="AO29" s="77">
        <v>-39.285714285714285</v>
      </c>
      <c r="AP29" s="32">
        <v>56</v>
      </c>
      <c r="AQ29" s="38">
        <v>53</v>
      </c>
      <c r="AR29" s="77">
        <v>1.9230769230769231</v>
      </c>
      <c r="AS29" s="32">
        <v>6</v>
      </c>
      <c r="AT29" s="32">
        <v>17</v>
      </c>
      <c r="AU29" s="77">
        <v>-39.285714285714285</v>
      </c>
      <c r="AV29" s="32">
        <v>56</v>
      </c>
      <c r="AW29" s="38">
        <v>51.666666666666664</v>
      </c>
      <c r="AX29" s="77">
        <v>4.2016806722689077</v>
      </c>
      <c r="AY29" s="32">
        <v>0</v>
      </c>
      <c r="AZ29" s="32">
        <v>0</v>
      </c>
      <c r="BA29" s="77" t="s">
        <v>238</v>
      </c>
      <c r="BB29" s="32">
        <v>0</v>
      </c>
      <c r="BC29" s="38">
        <v>1.3333333333333333</v>
      </c>
      <c r="BD29" s="77">
        <v>-44.827586206896555</v>
      </c>
      <c r="BE29" s="32">
        <v>18</v>
      </c>
      <c r="BF29" s="32">
        <v>48</v>
      </c>
      <c r="BG29" s="77">
        <v>-33.333333333333329</v>
      </c>
      <c r="BH29" s="32">
        <v>208</v>
      </c>
      <c r="BI29" s="38">
        <v>187.08333333333334</v>
      </c>
      <c r="BJ29" s="77">
        <v>-1.1013215859030838</v>
      </c>
      <c r="BK29" s="32">
        <v>18</v>
      </c>
      <c r="BL29" s="32">
        <v>48</v>
      </c>
      <c r="BM29" s="77">
        <v>-33.333333333333329</v>
      </c>
      <c r="BN29" s="32">
        <v>208</v>
      </c>
      <c r="BO29" s="38">
        <v>186.75</v>
      </c>
      <c r="BP29" s="77">
        <v>-0.84070796460176989</v>
      </c>
      <c r="BQ29" s="32">
        <v>0</v>
      </c>
      <c r="BR29" s="32">
        <v>0</v>
      </c>
      <c r="BS29" s="77" t="s">
        <v>238</v>
      </c>
      <c r="BT29" s="32">
        <v>0</v>
      </c>
      <c r="BU29" s="38">
        <v>0.33333333333333331</v>
      </c>
      <c r="BV29" s="77">
        <v>-60</v>
      </c>
      <c r="BW29" s="32" t="s">
        <v>437</v>
      </c>
      <c r="BX29" s="32">
        <v>36</v>
      </c>
      <c r="BY29" s="77">
        <v>-29.411764705882355</v>
      </c>
      <c r="BZ29" s="32">
        <v>171</v>
      </c>
      <c r="CA29" s="38">
        <v>153.83333333333334</v>
      </c>
      <c r="CB29" s="77">
        <v>-0.69930069930069927</v>
      </c>
      <c r="CC29" s="32" t="s">
        <v>437</v>
      </c>
      <c r="CD29" s="32">
        <v>36</v>
      </c>
      <c r="CE29" s="77">
        <v>-29.411764705882355</v>
      </c>
      <c r="CF29" s="32">
        <v>171</v>
      </c>
      <c r="CG29" s="38">
        <v>153.83333333333334</v>
      </c>
      <c r="CH29" s="77">
        <v>-0.69930069930069927</v>
      </c>
      <c r="CI29" s="32">
        <v>0</v>
      </c>
      <c r="CJ29" s="32">
        <v>0</v>
      </c>
      <c r="CK29" s="77" t="s">
        <v>238</v>
      </c>
      <c r="CL29" s="32">
        <v>0</v>
      </c>
      <c r="CM29" s="38">
        <v>0</v>
      </c>
      <c r="CN29" s="77" t="s">
        <v>238</v>
      </c>
      <c r="CO29" s="32" t="s">
        <v>437</v>
      </c>
      <c r="CP29" s="32">
        <v>12</v>
      </c>
      <c r="CQ29" s="77">
        <v>-42.857142857142854</v>
      </c>
      <c r="CR29" s="32">
        <v>37</v>
      </c>
      <c r="CS29" s="38">
        <v>33.25</v>
      </c>
      <c r="CT29" s="77">
        <v>-2.9197080291970803</v>
      </c>
      <c r="CU29" s="32" t="s">
        <v>437</v>
      </c>
      <c r="CV29" s="32">
        <v>12</v>
      </c>
      <c r="CW29" s="77">
        <v>-42.857142857142854</v>
      </c>
      <c r="CX29" s="32">
        <v>37</v>
      </c>
      <c r="CY29" s="38">
        <v>32.916666666666664</v>
      </c>
      <c r="CZ29" s="77">
        <v>-1.4962593516209477</v>
      </c>
      <c r="DA29" s="32">
        <v>0</v>
      </c>
      <c r="DB29" s="32">
        <v>0</v>
      </c>
      <c r="DC29" s="77" t="s">
        <v>238</v>
      </c>
      <c r="DD29" s="32">
        <v>0</v>
      </c>
      <c r="DE29" s="38">
        <v>0.33333333333333331</v>
      </c>
      <c r="DF29" s="77">
        <v>-60</v>
      </c>
      <c r="DG29" s="32">
        <v>14</v>
      </c>
      <c r="DH29" s="32">
        <v>31</v>
      </c>
      <c r="DI29" s="77">
        <v>34.782608695652172</v>
      </c>
      <c r="DJ29" s="32">
        <v>80</v>
      </c>
      <c r="DK29" s="38">
        <v>76.583333333333329</v>
      </c>
      <c r="DL29" s="77">
        <v>-0.54112554112554112</v>
      </c>
      <c r="DM29" s="32">
        <v>14</v>
      </c>
      <c r="DN29" s="32">
        <v>31</v>
      </c>
      <c r="DO29" s="77">
        <v>34.782608695652172</v>
      </c>
      <c r="DP29" s="32">
        <v>80</v>
      </c>
      <c r="DQ29" s="38">
        <v>75.583333333333329</v>
      </c>
      <c r="DR29" s="77">
        <v>1.2276785714285714</v>
      </c>
      <c r="DS29" s="32">
        <v>0</v>
      </c>
      <c r="DT29" s="32">
        <v>0</v>
      </c>
      <c r="DU29" s="77" t="s">
        <v>238</v>
      </c>
      <c r="DV29" s="32">
        <v>0</v>
      </c>
      <c r="DW29" s="38">
        <v>1</v>
      </c>
      <c r="DX29" s="77">
        <v>-57.142857142857139</v>
      </c>
      <c r="DY29" s="32" t="s">
        <v>437</v>
      </c>
      <c r="DZ29" s="32">
        <v>26</v>
      </c>
      <c r="EA29" s="77">
        <v>62.5</v>
      </c>
      <c r="EB29" s="32">
        <v>61</v>
      </c>
      <c r="EC29" s="38">
        <v>56.833333333333336</v>
      </c>
      <c r="ED29" s="77">
        <v>-4.0787623066104075</v>
      </c>
      <c r="EE29" s="32" t="s">
        <v>437</v>
      </c>
      <c r="EF29" s="32">
        <v>26</v>
      </c>
      <c r="EG29" s="77">
        <v>62.5</v>
      </c>
      <c r="EH29" s="32">
        <v>61</v>
      </c>
      <c r="EI29" s="38">
        <v>56.833333333333336</v>
      </c>
      <c r="EJ29" s="77">
        <v>-2.8490028490028489</v>
      </c>
      <c r="EK29" s="32">
        <v>0</v>
      </c>
      <c r="EL29" s="32">
        <v>0</v>
      </c>
      <c r="EM29" s="77" t="s">
        <v>238</v>
      </c>
      <c r="EN29" s="32">
        <v>0</v>
      </c>
      <c r="EO29" s="38">
        <v>0</v>
      </c>
      <c r="EP29" s="77">
        <v>-100</v>
      </c>
      <c r="EQ29" s="32" t="s">
        <v>437</v>
      </c>
      <c r="ER29" s="32">
        <v>5</v>
      </c>
      <c r="ES29" s="77">
        <v>-28.571428571428569</v>
      </c>
      <c r="ET29" s="32">
        <v>19</v>
      </c>
      <c r="EU29" s="38">
        <v>19.75</v>
      </c>
      <c r="EV29" s="77">
        <v>11.267605633802818</v>
      </c>
      <c r="EW29" s="32" t="s">
        <v>437</v>
      </c>
      <c r="EX29" s="32">
        <v>5</v>
      </c>
      <c r="EY29" s="77">
        <v>-28.571428571428569</v>
      </c>
      <c r="EZ29" s="32">
        <v>19</v>
      </c>
      <c r="FA29" s="38">
        <v>18.75</v>
      </c>
      <c r="FB29" s="77">
        <v>15.979381443298967</v>
      </c>
      <c r="FC29" s="32">
        <v>0</v>
      </c>
      <c r="FD29" s="32">
        <v>0</v>
      </c>
      <c r="FE29" s="77" t="s">
        <v>238</v>
      </c>
      <c r="FF29" s="32">
        <v>0</v>
      </c>
      <c r="FG29" s="38">
        <v>1</v>
      </c>
      <c r="FH29" s="77">
        <v>-36.84210526315789</v>
      </c>
      <c r="FI29" s="32">
        <v>30</v>
      </c>
      <c r="FJ29" s="32">
        <v>72</v>
      </c>
      <c r="FK29" s="77">
        <v>-18.181818181818183</v>
      </c>
      <c r="FL29" s="32">
        <v>280</v>
      </c>
      <c r="FM29" s="38">
        <v>252.41666666666666</v>
      </c>
      <c r="FN29" s="77">
        <v>-0.49277266754270699</v>
      </c>
      <c r="FO29" s="32">
        <v>30</v>
      </c>
      <c r="FP29" s="32">
        <v>72</v>
      </c>
      <c r="FQ29" s="77">
        <v>-18.181818181818183</v>
      </c>
      <c r="FR29" s="32">
        <v>280</v>
      </c>
      <c r="FS29" s="38">
        <v>252.08333333333334</v>
      </c>
      <c r="FT29" s="77">
        <v>-6.6072018500165169E-2</v>
      </c>
      <c r="FU29" s="32">
        <v>0</v>
      </c>
      <c r="FV29" s="32">
        <v>0</v>
      </c>
      <c r="FW29" s="77" t="s">
        <v>238</v>
      </c>
      <c r="FX29" s="32">
        <v>0</v>
      </c>
      <c r="FY29" s="38">
        <v>0.33333333333333331</v>
      </c>
      <c r="FZ29" s="77">
        <v>-76.470588235294116</v>
      </c>
      <c r="GA29" s="32">
        <v>25</v>
      </c>
      <c r="GB29" s="32">
        <v>59</v>
      </c>
      <c r="GC29" s="77">
        <v>-6.3492063492063489</v>
      </c>
      <c r="GD29" s="32" t="s">
        <v>437</v>
      </c>
      <c r="GE29" s="38">
        <v>204.75</v>
      </c>
      <c r="GF29" s="77">
        <v>-2.461294164350933</v>
      </c>
      <c r="GG29" s="32">
        <v>25</v>
      </c>
      <c r="GH29" s="32">
        <v>59</v>
      </c>
      <c r="GI29" s="77">
        <v>-6.3492063492063489</v>
      </c>
      <c r="GJ29" s="32" t="s">
        <v>437</v>
      </c>
      <c r="GK29" s="38">
        <v>204.75</v>
      </c>
      <c r="GL29" s="77">
        <v>-2.1115537848605577</v>
      </c>
      <c r="GM29" s="32">
        <v>0</v>
      </c>
      <c r="GN29" s="32">
        <v>0</v>
      </c>
      <c r="GO29" s="77" t="s">
        <v>238</v>
      </c>
      <c r="GP29" s="32">
        <v>0</v>
      </c>
      <c r="GQ29" s="38">
        <v>0</v>
      </c>
      <c r="GR29" s="77">
        <v>-100</v>
      </c>
      <c r="GS29" s="32">
        <v>5</v>
      </c>
      <c r="GT29" s="32">
        <v>13</v>
      </c>
      <c r="GU29" s="77">
        <v>-48</v>
      </c>
      <c r="GV29" s="32" t="s">
        <v>437</v>
      </c>
      <c r="GW29" s="38">
        <v>47.666666666666664</v>
      </c>
      <c r="GX29" s="77">
        <v>8.9523809523809526</v>
      </c>
      <c r="GY29" s="32">
        <v>5</v>
      </c>
      <c r="GZ29" s="32">
        <v>13</v>
      </c>
      <c r="HA29" s="77">
        <v>-48</v>
      </c>
      <c r="HB29" s="32" t="s">
        <v>437</v>
      </c>
      <c r="HC29" s="38">
        <v>47.333333333333336</v>
      </c>
      <c r="HD29" s="77">
        <v>9.8646034816247585</v>
      </c>
      <c r="HE29" s="32">
        <v>0</v>
      </c>
      <c r="HF29" s="32">
        <v>0</v>
      </c>
      <c r="HG29" s="77" t="s">
        <v>238</v>
      </c>
      <c r="HH29" s="32">
        <v>0</v>
      </c>
      <c r="HI29" s="38">
        <v>0.33333333333333331</v>
      </c>
      <c r="HJ29" s="77">
        <v>-50</v>
      </c>
      <c r="HK29" s="32">
        <v>0</v>
      </c>
      <c r="HL29" s="32">
        <v>0</v>
      </c>
      <c r="HM29" s="77" t="s">
        <v>238</v>
      </c>
      <c r="HN29" s="32">
        <v>0</v>
      </c>
      <c r="HO29" s="38">
        <v>0</v>
      </c>
      <c r="HP29" s="77" t="s">
        <v>238</v>
      </c>
      <c r="HQ29" s="32">
        <v>0</v>
      </c>
      <c r="HR29" s="32">
        <v>0</v>
      </c>
      <c r="HS29" s="77" t="s">
        <v>238</v>
      </c>
      <c r="HT29" s="32">
        <v>0</v>
      </c>
      <c r="HU29" s="38">
        <v>0</v>
      </c>
      <c r="HV29" s="77" t="s">
        <v>238</v>
      </c>
      <c r="HW29" s="32">
        <v>0</v>
      </c>
      <c r="HX29" s="32">
        <v>0</v>
      </c>
      <c r="HY29" s="77" t="s">
        <v>238</v>
      </c>
      <c r="HZ29" s="32">
        <v>0</v>
      </c>
      <c r="IA29" s="38">
        <v>0</v>
      </c>
      <c r="IB29" s="77" t="s">
        <v>238</v>
      </c>
      <c r="IC29" s="32">
        <v>0</v>
      </c>
      <c r="ID29" s="32">
        <v>0</v>
      </c>
      <c r="IE29" s="77" t="s">
        <v>238</v>
      </c>
      <c r="IF29" s="32">
        <v>0</v>
      </c>
      <c r="IG29" s="38">
        <v>0</v>
      </c>
      <c r="IH29" s="77" t="s">
        <v>238</v>
      </c>
      <c r="II29" s="32">
        <v>0</v>
      </c>
      <c r="IJ29" s="32">
        <v>0</v>
      </c>
      <c r="IK29" s="77" t="s">
        <v>238</v>
      </c>
      <c r="IL29" s="32">
        <v>0</v>
      </c>
      <c r="IM29" s="38">
        <v>0</v>
      </c>
      <c r="IN29" s="77" t="s">
        <v>238</v>
      </c>
      <c r="IO29" s="32">
        <v>0</v>
      </c>
      <c r="IP29" s="32">
        <v>0</v>
      </c>
      <c r="IQ29" s="77" t="s">
        <v>238</v>
      </c>
      <c r="IR29" s="32">
        <v>0</v>
      </c>
      <c r="IS29" s="38">
        <v>0</v>
      </c>
      <c r="IT29" s="77" t="s">
        <v>238</v>
      </c>
      <c r="IU29" s="32">
        <v>0</v>
      </c>
      <c r="IV29" s="32">
        <v>0</v>
      </c>
      <c r="IW29" s="77" t="s">
        <v>238</v>
      </c>
      <c r="IX29" s="32">
        <v>0</v>
      </c>
      <c r="IY29" s="38">
        <v>0</v>
      </c>
      <c r="IZ29" s="77" t="s">
        <v>238</v>
      </c>
      <c r="JA29" s="32">
        <v>0</v>
      </c>
      <c r="JB29" s="32">
        <v>0</v>
      </c>
      <c r="JC29" s="77" t="s">
        <v>238</v>
      </c>
      <c r="JD29" s="32">
        <v>0</v>
      </c>
      <c r="JE29" s="38">
        <v>0</v>
      </c>
      <c r="JF29" s="77" t="s">
        <v>238</v>
      </c>
      <c r="JG29" s="32">
        <v>0</v>
      </c>
      <c r="JH29" s="32">
        <v>0</v>
      </c>
      <c r="JI29" s="77" t="s">
        <v>238</v>
      </c>
      <c r="JJ29" s="32">
        <v>0</v>
      </c>
      <c r="JK29" s="38">
        <v>0</v>
      </c>
      <c r="JL29" s="77" t="s">
        <v>238</v>
      </c>
      <c r="JM29" s="32" t="s">
        <v>437</v>
      </c>
      <c r="JN29" s="32">
        <v>8</v>
      </c>
      <c r="JO29" s="77">
        <v>0</v>
      </c>
      <c r="JP29" s="32">
        <v>33</v>
      </c>
      <c r="JQ29" s="38">
        <v>29.416666666666668</v>
      </c>
      <c r="JR29" s="77">
        <v>16.5016501650165</v>
      </c>
      <c r="JS29" s="32" t="s">
        <v>437</v>
      </c>
      <c r="JT29" s="32">
        <v>8</v>
      </c>
      <c r="JU29" s="77">
        <v>0</v>
      </c>
      <c r="JV29" s="32">
        <v>33</v>
      </c>
      <c r="JW29" s="38">
        <v>28.75</v>
      </c>
      <c r="JX29" s="77">
        <v>20.62937062937063</v>
      </c>
      <c r="JY29" s="32">
        <v>0</v>
      </c>
      <c r="JZ29" s="32">
        <v>0</v>
      </c>
      <c r="KA29" s="77" t="s">
        <v>238</v>
      </c>
      <c r="KB29" s="32">
        <v>0</v>
      </c>
      <c r="KC29" s="38">
        <v>0.66666666666666663</v>
      </c>
      <c r="KD29" s="77">
        <v>-52.941176470588239</v>
      </c>
      <c r="KE29" s="32">
        <v>0</v>
      </c>
      <c r="KF29" s="32" t="s">
        <v>437</v>
      </c>
      <c r="KG29" s="77">
        <v>66.666666666666657</v>
      </c>
      <c r="KH29" s="32">
        <v>18</v>
      </c>
      <c r="KI29" s="38">
        <v>14.75</v>
      </c>
      <c r="KJ29" s="77">
        <v>14.193548387096774</v>
      </c>
      <c r="KK29" s="32">
        <v>0</v>
      </c>
      <c r="KL29" s="32" t="s">
        <v>437</v>
      </c>
      <c r="KM29" s="77">
        <v>66.666666666666657</v>
      </c>
      <c r="KN29" s="32">
        <v>18</v>
      </c>
      <c r="KO29" s="38">
        <v>14.75</v>
      </c>
      <c r="KP29" s="77">
        <v>17.218543046357617</v>
      </c>
      <c r="KQ29" s="32">
        <v>0</v>
      </c>
      <c r="KR29" s="32">
        <v>0</v>
      </c>
      <c r="KS29" s="77" t="s">
        <v>238</v>
      </c>
      <c r="KT29" s="32">
        <v>0</v>
      </c>
      <c r="KU29" s="38">
        <v>0</v>
      </c>
      <c r="KV29" s="77">
        <v>-100</v>
      </c>
      <c r="KW29" s="32" t="s">
        <v>437</v>
      </c>
      <c r="KX29" s="32" t="s">
        <v>437</v>
      </c>
      <c r="KY29" s="77">
        <v>-40</v>
      </c>
      <c r="KZ29" s="32">
        <v>15</v>
      </c>
      <c r="LA29" s="38">
        <v>14.666666666666666</v>
      </c>
      <c r="LB29" s="77">
        <v>18.918918918918919</v>
      </c>
      <c r="LC29" s="32" t="s">
        <v>437</v>
      </c>
      <c r="LD29" s="32" t="s">
        <v>437</v>
      </c>
      <c r="LE29" s="77">
        <v>-40</v>
      </c>
      <c r="LF29" s="32">
        <v>15</v>
      </c>
      <c r="LG29" s="38">
        <v>14</v>
      </c>
      <c r="LH29" s="77">
        <v>24.444444444444443</v>
      </c>
      <c r="LI29" s="32">
        <v>0</v>
      </c>
      <c r="LJ29" s="32">
        <v>0</v>
      </c>
      <c r="LK29" s="77" t="s">
        <v>238</v>
      </c>
      <c r="LL29" s="32">
        <v>0</v>
      </c>
      <c r="LM29" s="38">
        <v>0.66666666666666663</v>
      </c>
      <c r="LN29" s="77">
        <v>-38.461538461538467</v>
      </c>
      <c r="LO29" s="32">
        <v>4</v>
      </c>
      <c r="LP29" s="32">
        <v>14</v>
      </c>
      <c r="LQ29" s="77">
        <v>-12.5</v>
      </c>
      <c r="LR29" s="32" t="s">
        <v>437</v>
      </c>
      <c r="LS29" s="38">
        <v>39.75</v>
      </c>
      <c r="LT29" s="77">
        <v>-1.8518518518518516</v>
      </c>
      <c r="LU29" s="32">
        <v>4</v>
      </c>
      <c r="LV29" s="32">
        <v>14</v>
      </c>
      <c r="LW29" s="77">
        <v>-12.5</v>
      </c>
      <c r="LX29" s="32" t="s">
        <v>437</v>
      </c>
      <c r="LY29" s="38">
        <v>39.416666666666664</v>
      </c>
      <c r="LZ29" s="77">
        <v>0.42462845010615713</v>
      </c>
      <c r="MA29" s="32">
        <v>0</v>
      </c>
      <c r="MB29" s="32">
        <v>0</v>
      </c>
      <c r="MC29" s="77" t="s">
        <v>238</v>
      </c>
      <c r="MD29" s="32">
        <v>0</v>
      </c>
      <c r="ME29" s="38">
        <v>0.33333333333333331</v>
      </c>
      <c r="MF29" s="77">
        <v>-73.333333333333329</v>
      </c>
      <c r="MG29" s="32">
        <v>4</v>
      </c>
      <c r="MH29" s="32" t="s">
        <v>437</v>
      </c>
      <c r="MI29" s="77">
        <v>-14.285714285714285</v>
      </c>
      <c r="MJ29" s="32" t="s">
        <v>437</v>
      </c>
      <c r="MK29" s="38">
        <v>31.833333333333332</v>
      </c>
      <c r="ML29" s="77">
        <v>-7.0559610705596105</v>
      </c>
      <c r="MM29" s="32">
        <v>4</v>
      </c>
      <c r="MN29" s="32" t="s">
        <v>437</v>
      </c>
      <c r="MO29" s="77">
        <v>-14.285714285714285</v>
      </c>
      <c r="MP29" s="32" t="s">
        <v>437</v>
      </c>
      <c r="MQ29" s="38">
        <v>31.833333333333332</v>
      </c>
      <c r="MR29" s="77">
        <v>-4.9751243781094532</v>
      </c>
      <c r="MS29" s="32">
        <v>0</v>
      </c>
      <c r="MT29" s="32">
        <v>0</v>
      </c>
      <c r="MU29" s="77" t="s">
        <v>238</v>
      </c>
      <c r="MV29" s="32">
        <v>0</v>
      </c>
      <c r="MW29" s="38">
        <v>0</v>
      </c>
      <c r="MX29" s="77">
        <v>-100</v>
      </c>
      <c r="MY29" s="32">
        <v>0</v>
      </c>
      <c r="MZ29" s="32" t="s">
        <v>437</v>
      </c>
      <c r="NA29" s="77" t="s">
        <v>224</v>
      </c>
      <c r="NB29" s="32">
        <v>10</v>
      </c>
      <c r="NC29" s="38">
        <v>7.916666666666667</v>
      </c>
      <c r="ND29" s="77">
        <v>26.666666666666668</v>
      </c>
      <c r="NE29" s="32">
        <v>0</v>
      </c>
      <c r="NF29" s="32" t="s">
        <v>437</v>
      </c>
      <c r="NG29" s="77" t="s">
        <v>224</v>
      </c>
      <c r="NH29" s="32">
        <v>10</v>
      </c>
      <c r="NI29" s="38">
        <v>7.583333333333333</v>
      </c>
      <c r="NJ29" s="77">
        <v>31.884057971014489</v>
      </c>
      <c r="NK29" s="32">
        <v>0</v>
      </c>
      <c r="NL29" s="32">
        <v>0</v>
      </c>
      <c r="NM29" s="77" t="s">
        <v>238</v>
      </c>
      <c r="NN29" s="32">
        <v>0</v>
      </c>
      <c r="NO29" s="38">
        <v>0.33333333333333331</v>
      </c>
      <c r="NP29" s="77">
        <v>-33.333333333333329</v>
      </c>
      <c r="NQ29" s="32" t="s">
        <v>437</v>
      </c>
      <c r="NR29" s="32" t="s">
        <v>437</v>
      </c>
      <c r="NS29" s="77">
        <v>-40</v>
      </c>
      <c r="NT29" s="32" t="s">
        <v>437</v>
      </c>
      <c r="NU29" s="38">
        <v>5.333333333333333</v>
      </c>
      <c r="NV29" s="77">
        <v>-15.789473684210526</v>
      </c>
      <c r="NW29" s="32" t="s">
        <v>437</v>
      </c>
      <c r="NX29" s="32" t="s">
        <v>437</v>
      </c>
      <c r="NY29" s="77">
        <v>-40</v>
      </c>
      <c r="NZ29" s="32" t="s">
        <v>437</v>
      </c>
      <c r="OA29" s="38">
        <v>5</v>
      </c>
      <c r="OB29" s="77">
        <v>-14.285714285714285</v>
      </c>
      <c r="OC29" s="32">
        <v>0</v>
      </c>
      <c r="OD29" s="32">
        <v>0</v>
      </c>
      <c r="OE29" s="77" t="s">
        <v>238</v>
      </c>
      <c r="OF29" s="32">
        <v>0</v>
      </c>
      <c r="OG29" s="38">
        <v>0.33333333333333331</v>
      </c>
      <c r="OH29" s="77">
        <v>-33.333333333333329</v>
      </c>
      <c r="OI29" s="32" t="s">
        <v>437</v>
      </c>
      <c r="OJ29" s="32" t="s">
        <v>437</v>
      </c>
      <c r="OK29" s="77" t="s">
        <v>224</v>
      </c>
      <c r="OL29" s="32" t="s">
        <v>437</v>
      </c>
      <c r="OM29" s="38">
        <v>2.1666666666666665</v>
      </c>
      <c r="ON29" s="77">
        <v>8.3333333333333321</v>
      </c>
      <c r="OO29" s="32" t="s">
        <v>437</v>
      </c>
      <c r="OP29" s="32" t="s">
        <v>437</v>
      </c>
      <c r="OQ29" s="77" t="s">
        <v>224</v>
      </c>
      <c r="OR29" s="32" t="s">
        <v>437</v>
      </c>
      <c r="OS29" s="38">
        <v>2.1666666666666665</v>
      </c>
      <c r="OT29" s="77">
        <v>8.3333333333333321</v>
      </c>
      <c r="OU29" s="32">
        <v>0</v>
      </c>
      <c r="OV29" s="32">
        <v>0</v>
      </c>
      <c r="OW29" s="77" t="s">
        <v>238</v>
      </c>
      <c r="OX29" s="32">
        <v>0</v>
      </c>
      <c r="OY29" s="38">
        <v>0</v>
      </c>
      <c r="OZ29" s="77" t="s">
        <v>238</v>
      </c>
      <c r="PA29" s="32">
        <v>0</v>
      </c>
      <c r="PB29" s="32" t="s">
        <v>437</v>
      </c>
      <c r="PC29" s="77" t="s">
        <v>224</v>
      </c>
      <c r="PD29" s="32">
        <v>0</v>
      </c>
      <c r="PE29" s="38">
        <v>3.1666666666666665</v>
      </c>
      <c r="PF29" s="77">
        <v>-26.923076923076923</v>
      </c>
      <c r="PG29" s="32">
        <v>0</v>
      </c>
      <c r="PH29" s="32" t="s">
        <v>437</v>
      </c>
      <c r="PI29" s="77" t="s">
        <v>224</v>
      </c>
      <c r="PJ29" s="32">
        <v>0</v>
      </c>
      <c r="PK29" s="38">
        <v>2.8333333333333335</v>
      </c>
      <c r="PL29" s="77">
        <v>-26.086956521739129</v>
      </c>
      <c r="PM29" s="32">
        <v>0</v>
      </c>
      <c r="PN29" s="32">
        <v>0</v>
      </c>
      <c r="PO29" s="77" t="s">
        <v>238</v>
      </c>
      <c r="PP29" s="32">
        <v>0</v>
      </c>
      <c r="PQ29" s="38">
        <v>0.33333333333333331</v>
      </c>
      <c r="PR29" s="77">
        <v>-33.333333333333329</v>
      </c>
      <c r="PS29" s="32">
        <v>32</v>
      </c>
      <c r="PT29" s="32">
        <v>78</v>
      </c>
      <c r="PU29" s="77">
        <v>-17.021276595744681</v>
      </c>
      <c r="PV29" s="32">
        <v>287</v>
      </c>
      <c r="PW29" s="38">
        <v>262.33333333333331</v>
      </c>
      <c r="PX29" s="77">
        <v>-0.25348542458808615</v>
      </c>
      <c r="PY29" s="32">
        <v>32</v>
      </c>
      <c r="PZ29" s="32">
        <v>78</v>
      </c>
      <c r="QA29" s="77">
        <v>-17.021276595744681</v>
      </c>
      <c r="QB29" s="32">
        <v>287</v>
      </c>
      <c r="QC29" s="38">
        <v>261</v>
      </c>
      <c r="QD29" s="77">
        <v>0.25608194622279129</v>
      </c>
      <c r="QE29" s="32">
        <v>0</v>
      </c>
      <c r="QF29" s="32">
        <v>0</v>
      </c>
      <c r="QG29" s="77" t="s">
        <v>238</v>
      </c>
      <c r="QH29" s="32">
        <v>0</v>
      </c>
      <c r="QI29" s="38">
        <v>1.3333333333333333</v>
      </c>
      <c r="QJ29" s="77">
        <v>-50</v>
      </c>
      <c r="QK29" s="32">
        <v>26</v>
      </c>
      <c r="QL29" s="32">
        <v>62</v>
      </c>
      <c r="QM29" s="77">
        <v>-7.4626865671641784</v>
      </c>
      <c r="QN29" s="32">
        <v>232</v>
      </c>
      <c r="QO29" s="38">
        <v>210.58333333333334</v>
      </c>
      <c r="QP29" s="77">
        <v>-1.4814814814814816</v>
      </c>
      <c r="QQ29" s="32">
        <v>26</v>
      </c>
      <c r="QR29" s="32">
        <v>62</v>
      </c>
      <c r="QS29" s="77">
        <v>-7.4626865671641784</v>
      </c>
      <c r="QT29" s="32">
        <v>232</v>
      </c>
      <c r="QU29" s="38">
        <v>210.58333333333334</v>
      </c>
      <c r="QV29" s="77">
        <v>-1.1345852895148671</v>
      </c>
      <c r="QW29" s="32">
        <v>0</v>
      </c>
      <c r="QX29" s="32">
        <v>0</v>
      </c>
      <c r="QY29" s="77" t="s">
        <v>238</v>
      </c>
      <c r="QZ29" s="32">
        <v>0</v>
      </c>
      <c r="RA29" s="38">
        <v>0</v>
      </c>
      <c r="RB29" s="77">
        <v>-100</v>
      </c>
      <c r="RC29" s="32">
        <v>6</v>
      </c>
      <c r="RD29" s="32">
        <v>16</v>
      </c>
      <c r="RE29" s="77">
        <v>-40.74074074074074</v>
      </c>
      <c r="RF29" s="32">
        <v>55</v>
      </c>
      <c r="RG29" s="38">
        <v>51.75</v>
      </c>
      <c r="RH29" s="77">
        <v>5.0761421319796955</v>
      </c>
      <c r="RI29" s="32">
        <v>6</v>
      </c>
      <c r="RJ29" s="32">
        <v>16</v>
      </c>
      <c r="RK29" s="77">
        <v>-40.74074074074074</v>
      </c>
      <c r="RL29" s="32">
        <v>55</v>
      </c>
      <c r="RM29" s="38">
        <v>50.416666666666664</v>
      </c>
      <c r="RN29" s="77">
        <v>6.5140845070422531</v>
      </c>
      <c r="RO29" s="32">
        <v>0</v>
      </c>
      <c r="RP29" s="32">
        <v>0</v>
      </c>
      <c r="RQ29" s="77" t="s">
        <v>238</v>
      </c>
      <c r="RR29" s="32">
        <v>0</v>
      </c>
      <c r="RS29" s="38">
        <v>1.3333333333333333</v>
      </c>
      <c r="RT29" s="77">
        <v>-30.434782608695656</v>
      </c>
      <c r="RU29" s="32">
        <v>174</v>
      </c>
      <c r="RV29" s="32">
        <v>184</v>
      </c>
      <c r="RW29" s="77">
        <v>5</v>
      </c>
      <c r="RX29" s="32">
        <v>174</v>
      </c>
      <c r="RY29" s="38">
        <v>291</v>
      </c>
      <c r="RZ29" s="77">
        <v>26</v>
      </c>
      <c r="SA29" s="32">
        <v>174</v>
      </c>
      <c r="SB29" s="32">
        <v>184</v>
      </c>
      <c r="SC29" s="77">
        <v>5</v>
      </c>
      <c r="SD29" s="32">
        <v>174</v>
      </c>
      <c r="SE29" s="38">
        <v>291</v>
      </c>
      <c r="SF29" s="77">
        <v>26</v>
      </c>
      <c r="SG29" s="32" t="s">
        <v>238</v>
      </c>
      <c r="SH29" s="32" t="s">
        <v>238</v>
      </c>
      <c r="SI29" s="77" t="s">
        <v>238</v>
      </c>
      <c r="SJ29" s="32" t="s">
        <v>238</v>
      </c>
      <c r="SK29" s="38">
        <v>0</v>
      </c>
      <c r="SL29" s="77">
        <v>-308</v>
      </c>
      <c r="SM29" s="32">
        <v>181</v>
      </c>
      <c r="SN29" s="32">
        <v>183</v>
      </c>
      <c r="SO29" s="77">
        <v>6</v>
      </c>
      <c r="SP29" s="32">
        <v>181</v>
      </c>
      <c r="SQ29" s="38">
        <v>293</v>
      </c>
      <c r="SR29" s="77">
        <v>23</v>
      </c>
      <c r="SS29" s="32">
        <v>181</v>
      </c>
      <c r="ST29" s="32">
        <v>183</v>
      </c>
      <c r="SU29" s="77">
        <v>6</v>
      </c>
      <c r="SV29" s="32">
        <v>181</v>
      </c>
      <c r="SW29" s="38">
        <v>293</v>
      </c>
      <c r="SX29" s="77">
        <v>23</v>
      </c>
      <c r="SY29" s="32" t="s">
        <v>238</v>
      </c>
      <c r="SZ29" s="32" t="s">
        <v>238</v>
      </c>
      <c r="TA29" s="77" t="s">
        <v>238</v>
      </c>
      <c r="TB29" s="32" t="s">
        <v>238</v>
      </c>
      <c r="TC29" s="38" t="s">
        <v>238</v>
      </c>
      <c r="TD29" s="77" t="s">
        <v>238</v>
      </c>
      <c r="TE29" s="32">
        <v>145</v>
      </c>
      <c r="TF29" s="32">
        <v>186</v>
      </c>
      <c r="TG29" s="77">
        <v>2</v>
      </c>
      <c r="TH29" s="32">
        <v>145</v>
      </c>
      <c r="TI29" s="38">
        <v>285</v>
      </c>
      <c r="TJ29" s="77">
        <v>37</v>
      </c>
      <c r="TK29" s="32">
        <v>145</v>
      </c>
      <c r="TL29" s="32">
        <v>186</v>
      </c>
      <c r="TM29" s="77">
        <v>2</v>
      </c>
      <c r="TN29" s="32">
        <v>145</v>
      </c>
      <c r="TO29" s="38">
        <v>285</v>
      </c>
      <c r="TP29" s="77">
        <v>39</v>
      </c>
      <c r="TQ29" s="32" t="s">
        <v>238</v>
      </c>
      <c r="TR29" s="32" t="s">
        <v>238</v>
      </c>
      <c r="TS29" s="77" t="s">
        <v>238</v>
      </c>
      <c r="TT29" s="32" t="s">
        <v>238</v>
      </c>
      <c r="TU29" s="38">
        <v>0</v>
      </c>
      <c r="TV29" s="77">
        <v>-308</v>
      </c>
    </row>
    <row r="30" spans="1:542" x14ac:dyDescent="0.2">
      <c r="A30" s="223" t="s">
        <v>39</v>
      </c>
      <c r="B30" s="18"/>
      <c r="C30" s="20">
        <v>0</v>
      </c>
      <c r="D30" s="20">
        <v>0</v>
      </c>
      <c r="E30" s="77" t="s">
        <v>238</v>
      </c>
      <c r="F30" s="20">
        <v>0</v>
      </c>
      <c r="G30" s="38">
        <v>0</v>
      </c>
      <c r="H30" s="77">
        <v>-100</v>
      </c>
      <c r="I30" s="32">
        <v>0</v>
      </c>
      <c r="J30" s="32">
        <v>0</v>
      </c>
      <c r="K30" s="77" t="s">
        <v>238</v>
      </c>
      <c r="L30" s="32">
        <v>0</v>
      </c>
      <c r="M30" s="38">
        <v>0</v>
      </c>
      <c r="N30" s="77">
        <v>-100</v>
      </c>
      <c r="O30" s="32">
        <v>0</v>
      </c>
      <c r="P30" s="32">
        <v>0</v>
      </c>
      <c r="Q30" s="77" t="s">
        <v>238</v>
      </c>
      <c r="R30" s="32">
        <v>0</v>
      </c>
      <c r="S30" s="38">
        <v>0</v>
      </c>
      <c r="T30" s="77" t="s">
        <v>224</v>
      </c>
      <c r="U30" s="32">
        <v>0</v>
      </c>
      <c r="V30" s="32">
        <v>0</v>
      </c>
      <c r="W30" s="77" t="s">
        <v>238</v>
      </c>
      <c r="X30" s="32">
        <v>0</v>
      </c>
      <c r="Y30" s="38">
        <v>0</v>
      </c>
      <c r="Z30" s="77">
        <v>-100</v>
      </c>
      <c r="AA30" s="32">
        <v>0</v>
      </c>
      <c r="AB30" s="32">
        <v>0</v>
      </c>
      <c r="AC30" s="77" t="s">
        <v>238</v>
      </c>
      <c r="AD30" s="32">
        <v>0</v>
      </c>
      <c r="AE30" s="38">
        <v>0</v>
      </c>
      <c r="AF30" s="77">
        <v>-100</v>
      </c>
      <c r="AG30" s="32">
        <v>0</v>
      </c>
      <c r="AH30" s="32">
        <v>0</v>
      </c>
      <c r="AI30" s="77" t="s">
        <v>238</v>
      </c>
      <c r="AJ30" s="32">
        <v>0</v>
      </c>
      <c r="AK30" s="38">
        <v>0</v>
      </c>
      <c r="AL30" s="77" t="s">
        <v>224</v>
      </c>
      <c r="AM30" s="32">
        <v>0</v>
      </c>
      <c r="AN30" s="32">
        <v>0</v>
      </c>
      <c r="AO30" s="77" t="s">
        <v>238</v>
      </c>
      <c r="AP30" s="32">
        <v>0</v>
      </c>
      <c r="AQ30" s="38">
        <v>0</v>
      </c>
      <c r="AR30" s="77">
        <v>-100</v>
      </c>
      <c r="AS30" s="32">
        <v>0</v>
      </c>
      <c r="AT30" s="32">
        <v>0</v>
      </c>
      <c r="AU30" s="77" t="s">
        <v>238</v>
      </c>
      <c r="AV30" s="32">
        <v>0</v>
      </c>
      <c r="AW30" s="38">
        <v>0</v>
      </c>
      <c r="AX30" s="77">
        <v>-100</v>
      </c>
      <c r="AY30" s="32">
        <v>0</v>
      </c>
      <c r="AZ30" s="32">
        <v>0</v>
      </c>
      <c r="BA30" s="77" t="s">
        <v>238</v>
      </c>
      <c r="BB30" s="32">
        <v>0</v>
      </c>
      <c r="BC30" s="38">
        <v>0</v>
      </c>
      <c r="BD30" s="77" t="s">
        <v>238</v>
      </c>
      <c r="BE30" s="32">
        <v>0</v>
      </c>
      <c r="BF30" s="32">
        <v>0</v>
      </c>
      <c r="BG30" s="77" t="s">
        <v>238</v>
      </c>
      <c r="BH30" s="32">
        <v>0</v>
      </c>
      <c r="BI30" s="38">
        <v>0</v>
      </c>
      <c r="BJ30" s="77">
        <v>-100</v>
      </c>
      <c r="BK30" s="32">
        <v>0</v>
      </c>
      <c r="BL30" s="32">
        <v>0</v>
      </c>
      <c r="BM30" s="77" t="s">
        <v>238</v>
      </c>
      <c r="BN30" s="32">
        <v>0</v>
      </c>
      <c r="BO30" s="38">
        <v>0</v>
      </c>
      <c r="BP30" s="77">
        <v>-100</v>
      </c>
      <c r="BQ30" s="32">
        <v>0</v>
      </c>
      <c r="BR30" s="32">
        <v>0</v>
      </c>
      <c r="BS30" s="77" t="s">
        <v>238</v>
      </c>
      <c r="BT30" s="32">
        <v>0</v>
      </c>
      <c r="BU30" s="38">
        <v>0</v>
      </c>
      <c r="BV30" s="77" t="s">
        <v>224</v>
      </c>
      <c r="BW30" s="32">
        <v>0</v>
      </c>
      <c r="BX30" s="32">
        <v>0</v>
      </c>
      <c r="BY30" s="77" t="s">
        <v>238</v>
      </c>
      <c r="BZ30" s="32">
        <v>0</v>
      </c>
      <c r="CA30" s="38">
        <v>0</v>
      </c>
      <c r="CB30" s="77">
        <v>-100</v>
      </c>
      <c r="CC30" s="32">
        <v>0</v>
      </c>
      <c r="CD30" s="32">
        <v>0</v>
      </c>
      <c r="CE30" s="77" t="s">
        <v>238</v>
      </c>
      <c r="CF30" s="32">
        <v>0</v>
      </c>
      <c r="CG30" s="38">
        <v>0</v>
      </c>
      <c r="CH30" s="77">
        <v>-100</v>
      </c>
      <c r="CI30" s="32">
        <v>0</v>
      </c>
      <c r="CJ30" s="32">
        <v>0</v>
      </c>
      <c r="CK30" s="77" t="s">
        <v>238</v>
      </c>
      <c r="CL30" s="32">
        <v>0</v>
      </c>
      <c r="CM30" s="38">
        <v>0</v>
      </c>
      <c r="CN30" s="77" t="s">
        <v>224</v>
      </c>
      <c r="CO30" s="32">
        <v>0</v>
      </c>
      <c r="CP30" s="32">
        <v>0</v>
      </c>
      <c r="CQ30" s="77" t="s">
        <v>238</v>
      </c>
      <c r="CR30" s="32">
        <v>0</v>
      </c>
      <c r="CS30" s="38">
        <v>0</v>
      </c>
      <c r="CT30" s="77" t="s">
        <v>224</v>
      </c>
      <c r="CU30" s="32">
        <v>0</v>
      </c>
      <c r="CV30" s="32">
        <v>0</v>
      </c>
      <c r="CW30" s="77" t="s">
        <v>238</v>
      </c>
      <c r="CX30" s="32">
        <v>0</v>
      </c>
      <c r="CY30" s="38">
        <v>0</v>
      </c>
      <c r="CZ30" s="77" t="s">
        <v>224</v>
      </c>
      <c r="DA30" s="32">
        <v>0</v>
      </c>
      <c r="DB30" s="32">
        <v>0</v>
      </c>
      <c r="DC30" s="77" t="s">
        <v>238</v>
      </c>
      <c r="DD30" s="32">
        <v>0</v>
      </c>
      <c r="DE30" s="38">
        <v>0</v>
      </c>
      <c r="DF30" s="77" t="s">
        <v>238</v>
      </c>
      <c r="DG30" s="32">
        <v>0</v>
      </c>
      <c r="DH30" s="32">
        <v>0</v>
      </c>
      <c r="DI30" s="77" t="s">
        <v>238</v>
      </c>
      <c r="DJ30" s="32">
        <v>0</v>
      </c>
      <c r="DK30" s="38">
        <v>0</v>
      </c>
      <c r="DL30" s="77">
        <v>-100</v>
      </c>
      <c r="DM30" s="32">
        <v>0</v>
      </c>
      <c r="DN30" s="32">
        <v>0</v>
      </c>
      <c r="DO30" s="77" t="s">
        <v>238</v>
      </c>
      <c r="DP30" s="32">
        <v>0</v>
      </c>
      <c r="DQ30" s="38">
        <v>0</v>
      </c>
      <c r="DR30" s="77">
        <v>-100</v>
      </c>
      <c r="DS30" s="32">
        <v>0</v>
      </c>
      <c r="DT30" s="32">
        <v>0</v>
      </c>
      <c r="DU30" s="77" t="s">
        <v>238</v>
      </c>
      <c r="DV30" s="32">
        <v>0</v>
      </c>
      <c r="DW30" s="38">
        <v>0</v>
      </c>
      <c r="DX30" s="77" t="s">
        <v>224</v>
      </c>
      <c r="DY30" s="32">
        <v>0</v>
      </c>
      <c r="DZ30" s="32">
        <v>0</v>
      </c>
      <c r="EA30" s="77" t="s">
        <v>238</v>
      </c>
      <c r="EB30" s="32">
        <v>0</v>
      </c>
      <c r="EC30" s="38">
        <v>0</v>
      </c>
      <c r="ED30" s="77">
        <v>-100</v>
      </c>
      <c r="EE30" s="32">
        <v>0</v>
      </c>
      <c r="EF30" s="32">
        <v>0</v>
      </c>
      <c r="EG30" s="77" t="s">
        <v>238</v>
      </c>
      <c r="EH30" s="32">
        <v>0</v>
      </c>
      <c r="EI30" s="38">
        <v>0</v>
      </c>
      <c r="EJ30" s="77">
        <v>-100</v>
      </c>
      <c r="EK30" s="32">
        <v>0</v>
      </c>
      <c r="EL30" s="32">
        <v>0</v>
      </c>
      <c r="EM30" s="77" t="s">
        <v>238</v>
      </c>
      <c r="EN30" s="32">
        <v>0</v>
      </c>
      <c r="EO30" s="38">
        <v>0</v>
      </c>
      <c r="EP30" s="77" t="s">
        <v>224</v>
      </c>
      <c r="EQ30" s="32">
        <v>0</v>
      </c>
      <c r="ER30" s="32">
        <v>0</v>
      </c>
      <c r="ES30" s="77" t="s">
        <v>238</v>
      </c>
      <c r="ET30" s="32">
        <v>0</v>
      </c>
      <c r="EU30" s="38">
        <v>0</v>
      </c>
      <c r="EV30" s="77" t="s">
        <v>224</v>
      </c>
      <c r="EW30" s="32">
        <v>0</v>
      </c>
      <c r="EX30" s="32">
        <v>0</v>
      </c>
      <c r="EY30" s="77" t="s">
        <v>238</v>
      </c>
      <c r="EZ30" s="32">
        <v>0</v>
      </c>
      <c r="FA30" s="38">
        <v>0</v>
      </c>
      <c r="FB30" s="77" t="s">
        <v>224</v>
      </c>
      <c r="FC30" s="32">
        <v>0</v>
      </c>
      <c r="FD30" s="32">
        <v>0</v>
      </c>
      <c r="FE30" s="77" t="s">
        <v>238</v>
      </c>
      <c r="FF30" s="32">
        <v>0</v>
      </c>
      <c r="FG30" s="38">
        <v>0</v>
      </c>
      <c r="FH30" s="77" t="s">
        <v>238</v>
      </c>
      <c r="FI30" s="32">
        <v>0</v>
      </c>
      <c r="FJ30" s="32">
        <v>0</v>
      </c>
      <c r="FK30" s="77" t="s">
        <v>238</v>
      </c>
      <c r="FL30" s="32">
        <v>0</v>
      </c>
      <c r="FM30" s="38">
        <v>0</v>
      </c>
      <c r="FN30" s="77">
        <v>-100</v>
      </c>
      <c r="FO30" s="32">
        <v>0</v>
      </c>
      <c r="FP30" s="32">
        <v>0</v>
      </c>
      <c r="FQ30" s="77" t="s">
        <v>238</v>
      </c>
      <c r="FR30" s="32">
        <v>0</v>
      </c>
      <c r="FS30" s="38">
        <v>0</v>
      </c>
      <c r="FT30" s="77">
        <v>-100</v>
      </c>
      <c r="FU30" s="32">
        <v>0</v>
      </c>
      <c r="FV30" s="32">
        <v>0</v>
      </c>
      <c r="FW30" s="77" t="s">
        <v>238</v>
      </c>
      <c r="FX30" s="32">
        <v>0</v>
      </c>
      <c r="FY30" s="38">
        <v>0</v>
      </c>
      <c r="FZ30" s="77" t="s">
        <v>224</v>
      </c>
      <c r="GA30" s="32">
        <v>0</v>
      </c>
      <c r="GB30" s="32">
        <v>0</v>
      </c>
      <c r="GC30" s="77" t="s">
        <v>238</v>
      </c>
      <c r="GD30" s="32">
        <v>0</v>
      </c>
      <c r="GE30" s="38">
        <v>0</v>
      </c>
      <c r="GF30" s="77">
        <v>-100</v>
      </c>
      <c r="GG30" s="32">
        <v>0</v>
      </c>
      <c r="GH30" s="32">
        <v>0</v>
      </c>
      <c r="GI30" s="77" t="s">
        <v>238</v>
      </c>
      <c r="GJ30" s="32">
        <v>0</v>
      </c>
      <c r="GK30" s="38">
        <v>0</v>
      </c>
      <c r="GL30" s="77">
        <v>-100</v>
      </c>
      <c r="GM30" s="32">
        <v>0</v>
      </c>
      <c r="GN30" s="32">
        <v>0</v>
      </c>
      <c r="GO30" s="77" t="s">
        <v>238</v>
      </c>
      <c r="GP30" s="32">
        <v>0</v>
      </c>
      <c r="GQ30" s="38">
        <v>0</v>
      </c>
      <c r="GR30" s="77" t="s">
        <v>224</v>
      </c>
      <c r="GS30" s="32">
        <v>0</v>
      </c>
      <c r="GT30" s="32">
        <v>0</v>
      </c>
      <c r="GU30" s="77" t="s">
        <v>238</v>
      </c>
      <c r="GV30" s="32">
        <v>0</v>
      </c>
      <c r="GW30" s="38">
        <v>0</v>
      </c>
      <c r="GX30" s="77">
        <v>-100</v>
      </c>
      <c r="GY30" s="32">
        <v>0</v>
      </c>
      <c r="GZ30" s="32">
        <v>0</v>
      </c>
      <c r="HA30" s="77" t="s">
        <v>238</v>
      </c>
      <c r="HB30" s="32">
        <v>0</v>
      </c>
      <c r="HC30" s="38">
        <v>0</v>
      </c>
      <c r="HD30" s="77">
        <v>-100</v>
      </c>
      <c r="HE30" s="32">
        <v>0</v>
      </c>
      <c r="HF30" s="32">
        <v>0</v>
      </c>
      <c r="HG30" s="77" t="s">
        <v>238</v>
      </c>
      <c r="HH30" s="32">
        <v>0</v>
      </c>
      <c r="HI30" s="38">
        <v>0</v>
      </c>
      <c r="HJ30" s="77" t="s">
        <v>238</v>
      </c>
      <c r="HK30" s="32">
        <v>0</v>
      </c>
      <c r="HL30" s="32">
        <v>0</v>
      </c>
      <c r="HM30" s="77" t="s">
        <v>238</v>
      </c>
      <c r="HN30" s="32">
        <v>0</v>
      </c>
      <c r="HO30" s="38">
        <v>0</v>
      </c>
      <c r="HP30" s="77" t="s">
        <v>238</v>
      </c>
      <c r="HQ30" s="32">
        <v>0</v>
      </c>
      <c r="HR30" s="32">
        <v>0</v>
      </c>
      <c r="HS30" s="77" t="s">
        <v>238</v>
      </c>
      <c r="HT30" s="32">
        <v>0</v>
      </c>
      <c r="HU30" s="38">
        <v>0</v>
      </c>
      <c r="HV30" s="77" t="s">
        <v>238</v>
      </c>
      <c r="HW30" s="32">
        <v>0</v>
      </c>
      <c r="HX30" s="32">
        <v>0</v>
      </c>
      <c r="HY30" s="77" t="s">
        <v>238</v>
      </c>
      <c r="HZ30" s="32">
        <v>0</v>
      </c>
      <c r="IA30" s="38">
        <v>0</v>
      </c>
      <c r="IB30" s="77" t="s">
        <v>238</v>
      </c>
      <c r="IC30" s="32">
        <v>0</v>
      </c>
      <c r="ID30" s="32">
        <v>0</v>
      </c>
      <c r="IE30" s="77" t="s">
        <v>238</v>
      </c>
      <c r="IF30" s="32">
        <v>0</v>
      </c>
      <c r="IG30" s="38">
        <v>0</v>
      </c>
      <c r="IH30" s="77" t="s">
        <v>238</v>
      </c>
      <c r="II30" s="32">
        <v>0</v>
      </c>
      <c r="IJ30" s="32">
        <v>0</v>
      </c>
      <c r="IK30" s="77" t="s">
        <v>238</v>
      </c>
      <c r="IL30" s="32">
        <v>0</v>
      </c>
      <c r="IM30" s="38">
        <v>0</v>
      </c>
      <c r="IN30" s="77" t="s">
        <v>238</v>
      </c>
      <c r="IO30" s="32">
        <v>0</v>
      </c>
      <c r="IP30" s="32">
        <v>0</v>
      </c>
      <c r="IQ30" s="77" t="s">
        <v>238</v>
      </c>
      <c r="IR30" s="32">
        <v>0</v>
      </c>
      <c r="IS30" s="38">
        <v>0</v>
      </c>
      <c r="IT30" s="77" t="s">
        <v>238</v>
      </c>
      <c r="IU30" s="32">
        <v>0</v>
      </c>
      <c r="IV30" s="32">
        <v>0</v>
      </c>
      <c r="IW30" s="77" t="s">
        <v>238</v>
      </c>
      <c r="IX30" s="32">
        <v>0</v>
      </c>
      <c r="IY30" s="38">
        <v>0</v>
      </c>
      <c r="IZ30" s="77" t="s">
        <v>238</v>
      </c>
      <c r="JA30" s="32">
        <v>0</v>
      </c>
      <c r="JB30" s="32">
        <v>0</v>
      </c>
      <c r="JC30" s="77" t="s">
        <v>238</v>
      </c>
      <c r="JD30" s="32">
        <v>0</v>
      </c>
      <c r="JE30" s="38">
        <v>0</v>
      </c>
      <c r="JF30" s="77" t="s">
        <v>238</v>
      </c>
      <c r="JG30" s="32">
        <v>0</v>
      </c>
      <c r="JH30" s="32">
        <v>0</v>
      </c>
      <c r="JI30" s="77" t="s">
        <v>238</v>
      </c>
      <c r="JJ30" s="32">
        <v>0</v>
      </c>
      <c r="JK30" s="38">
        <v>0</v>
      </c>
      <c r="JL30" s="77" t="s">
        <v>238</v>
      </c>
      <c r="JM30" s="32">
        <v>0</v>
      </c>
      <c r="JN30" s="32">
        <v>0</v>
      </c>
      <c r="JO30" s="77" t="s">
        <v>238</v>
      </c>
      <c r="JP30" s="32">
        <v>0</v>
      </c>
      <c r="JQ30" s="38">
        <v>0</v>
      </c>
      <c r="JR30" s="77">
        <v>-100</v>
      </c>
      <c r="JS30" s="32">
        <v>0</v>
      </c>
      <c r="JT30" s="32">
        <v>0</v>
      </c>
      <c r="JU30" s="77" t="s">
        <v>238</v>
      </c>
      <c r="JV30" s="32">
        <v>0</v>
      </c>
      <c r="JW30" s="38">
        <v>0</v>
      </c>
      <c r="JX30" s="77">
        <v>-100</v>
      </c>
      <c r="JY30" s="32">
        <v>0</v>
      </c>
      <c r="JZ30" s="32">
        <v>0</v>
      </c>
      <c r="KA30" s="77" t="s">
        <v>238</v>
      </c>
      <c r="KB30" s="32">
        <v>0</v>
      </c>
      <c r="KC30" s="38">
        <v>0</v>
      </c>
      <c r="KD30" s="77" t="s">
        <v>224</v>
      </c>
      <c r="KE30" s="32">
        <v>0</v>
      </c>
      <c r="KF30" s="32">
        <v>0</v>
      </c>
      <c r="KG30" s="77" t="s">
        <v>238</v>
      </c>
      <c r="KH30" s="32">
        <v>0</v>
      </c>
      <c r="KI30" s="38">
        <v>0</v>
      </c>
      <c r="KJ30" s="77">
        <v>-100</v>
      </c>
      <c r="KK30" s="32">
        <v>0</v>
      </c>
      <c r="KL30" s="32">
        <v>0</v>
      </c>
      <c r="KM30" s="77" t="s">
        <v>238</v>
      </c>
      <c r="KN30" s="32">
        <v>0</v>
      </c>
      <c r="KO30" s="38">
        <v>0</v>
      </c>
      <c r="KP30" s="77">
        <v>-100</v>
      </c>
      <c r="KQ30" s="32">
        <v>0</v>
      </c>
      <c r="KR30" s="32">
        <v>0</v>
      </c>
      <c r="KS30" s="77" t="s">
        <v>238</v>
      </c>
      <c r="KT30" s="32">
        <v>0</v>
      </c>
      <c r="KU30" s="38">
        <v>0</v>
      </c>
      <c r="KV30" s="77" t="s">
        <v>224</v>
      </c>
      <c r="KW30" s="32">
        <v>0</v>
      </c>
      <c r="KX30" s="32">
        <v>0</v>
      </c>
      <c r="KY30" s="77" t="s">
        <v>238</v>
      </c>
      <c r="KZ30" s="32">
        <v>0</v>
      </c>
      <c r="LA30" s="38">
        <v>0</v>
      </c>
      <c r="LB30" s="77" t="s">
        <v>238</v>
      </c>
      <c r="LC30" s="32">
        <v>0</v>
      </c>
      <c r="LD30" s="32">
        <v>0</v>
      </c>
      <c r="LE30" s="77" t="s">
        <v>238</v>
      </c>
      <c r="LF30" s="32">
        <v>0</v>
      </c>
      <c r="LG30" s="38">
        <v>0</v>
      </c>
      <c r="LH30" s="77" t="s">
        <v>238</v>
      </c>
      <c r="LI30" s="32">
        <v>0</v>
      </c>
      <c r="LJ30" s="32">
        <v>0</v>
      </c>
      <c r="LK30" s="77" t="s">
        <v>238</v>
      </c>
      <c r="LL30" s="32">
        <v>0</v>
      </c>
      <c r="LM30" s="38">
        <v>0</v>
      </c>
      <c r="LN30" s="77" t="s">
        <v>238</v>
      </c>
      <c r="LO30" s="32">
        <v>0</v>
      </c>
      <c r="LP30" s="32">
        <v>0</v>
      </c>
      <c r="LQ30" s="77" t="s">
        <v>238</v>
      </c>
      <c r="LR30" s="32">
        <v>0</v>
      </c>
      <c r="LS30" s="38">
        <v>0</v>
      </c>
      <c r="LT30" s="77">
        <v>-100</v>
      </c>
      <c r="LU30" s="32">
        <v>0</v>
      </c>
      <c r="LV30" s="32">
        <v>0</v>
      </c>
      <c r="LW30" s="77" t="s">
        <v>238</v>
      </c>
      <c r="LX30" s="32">
        <v>0</v>
      </c>
      <c r="LY30" s="38">
        <v>0</v>
      </c>
      <c r="LZ30" s="77">
        <v>-100</v>
      </c>
      <c r="MA30" s="32">
        <v>0</v>
      </c>
      <c r="MB30" s="32">
        <v>0</v>
      </c>
      <c r="MC30" s="77" t="s">
        <v>238</v>
      </c>
      <c r="MD30" s="32">
        <v>0</v>
      </c>
      <c r="ME30" s="38">
        <v>0</v>
      </c>
      <c r="MF30" s="77" t="s">
        <v>224</v>
      </c>
      <c r="MG30" s="32">
        <v>0</v>
      </c>
      <c r="MH30" s="32">
        <v>0</v>
      </c>
      <c r="MI30" s="77" t="s">
        <v>238</v>
      </c>
      <c r="MJ30" s="32">
        <v>0</v>
      </c>
      <c r="MK30" s="38">
        <v>0</v>
      </c>
      <c r="ML30" s="77">
        <v>-100</v>
      </c>
      <c r="MM30" s="32">
        <v>0</v>
      </c>
      <c r="MN30" s="32">
        <v>0</v>
      </c>
      <c r="MO30" s="77" t="s">
        <v>238</v>
      </c>
      <c r="MP30" s="32">
        <v>0</v>
      </c>
      <c r="MQ30" s="38">
        <v>0</v>
      </c>
      <c r="MR30" s="77">
        <v>-100</v>
      </c>
      <c r="MS30" s="32">
        <v>0</v>
      </c>
      <c r="MT30" s="32">
        <v>0</v>
      </c>
      <c r="MU30" s="77" t="s">
        <v>238</v>
      </c>
      <c r="MV30" s="32">
        <v>0</v>
      </c>
      <c r="MW30" s="38">
        <v>0</v>
      </c>
      <c r="MX30" s="77" t="s">
        <v>224</v>
      </c>
      <c r="MY30" s="32">
        <v>0</v>
      </c>
      <c r="MZ30" s="32">
        <v>0</v>
      </c>
      <c r="NA30" s="77" t="s">
        <v>238</v>
      </c>
      <c r="NB30" s="32">
        <v>0</v>
      </c>
      <c r="NC30" s="38">
        <v>0</v>
      </c>
      <c r="ND30" s="77" t="s">
        <v>238</v>
      </c>
      <c r="NE30" s="32">
        <v>0</v>
      </c>
      <c r="NF30" s="32">
        <v>0</v>
      </c>
      <c r="NG30" s="77" t="s">
        <v>238</v>
      </c>
      <c r="NH30" s="32">
        <v>0</v>
      </c>
      <c r="NI30" s="38">
        <v>0</v>
      </c>
      <c r="NJ30" s="77" t="s">
        <v>238</v>
      </c>
      <c r="NK30" s="32">
        <v>0</v>
      </c>
      <c r="NL30" s="32">
        <v>0</v>
      </c>
      <c r="NM30" s="77" t="s">
        <v>238</v>
      </c>
      <c r="NN30" s="32">
        <v>0</v>
      </c>
      <c r="NO30" s="38">
        <v>0</v>
      </c>
      <c r="NP30" s="77" t="s">
        <v>238</v>
      </c>
      <c r="NQ30" s="32">
        <v>0</v>
      </c>
      <c r="NR30" s="32">
        <v>0</v>
      </c>
      <c r="NS30" s="77" t="s">
        <v>238</v>
      </c>
      <c r="NT30" s="32">
        <v>0</v>
      </c>
      <c r="NU30" s="38">
        <v>0</v>
      </c>
      <c r="NV30" s="77" t="s">
        <v>238</v>
      </c>
      <c r="NW30" s="32">
        <v>0</v>
      </c>
      <c r="NX30" s="32">
        <v>0</v>
      </c>
      <c r="NY30" s="77" t="s">
        <v>238</v>
      </c>
      <c r="NZ30" s="32">
        <v>0</v>
      </c>
      <c r="OA30" s="38">
        <v>0</v>
      </c>
      <c r="OB30" s="77" t="s">
        <v>238</v>
      </c>
      <c r="OC30" s="32">
        <v>0</v>
      </c>
      <c r="OD30" s="32">
        <v>0</v>
      </c>
      <c r="OE30" s="77" t="s">
        <v>238</v>
      </c>
      <c r="OF30" s="32">
        <v>0</v>
      </c>
      <c r="OG30" s="38">
        <v>0</v>
      </c>
      <c r="OH30" s="77" t="s">
        <v>238</v>
      </c>
      <c r="OI30" s="32">
        <v>0</v>
      </c>
      <c r="OJ30" s="32">
        <v>0</v>
      </c>
      <c r="OK30" s="77" t="s">
        <v>238</v>
      </c>
      <c r="OL30" s="32">
        <v>0</v>
      </c>
      <c r="OM30" s="38">
        <v>0</v>
      </c>
      <c r="ON30" s="77" t="s">
        <v>238</v>
      </c>
      <c r="OO30" s="32">
        <v>0</v>
      </c>
      <c r="OP30" s="32">
        <v>0</v>
      </c>
      <c r="OQ30" s="77" t="s">
        <v>238</v>
      </c>
      <c r="OR30" s="32">
        <v>0</v>
      </c>
      <c r="OS30" s="38">
        <v>0</v>
      </c>
      <c r="OT30" s="77" t="s">
        <v>238</v>
      </c>
      <c r="OU30" s="32">
        <v>0</v>
      </c>
      <c r="OV30" s="32">
        <v>0</v>
      </c>
      <c r="OW30" s="77" t="s">
        <v>238</v>
      </c>
      <c r="OX30" s="32">
        <v>0</v>
      </c>
      <c r="OY30" s="38">
        <v>0</v>
      </c>
      <c r="OZ30" s="77" t="s">
        <v>238</v>
      </c>
      <c r="PA30" s="32">
        <v>0</v>
      </c>
      <c r="PB30" s="32">
        <v>0</v>
      </c>
      <c r="PC30" s="77" t="s">
        <v>238</v>
      </c>
      <c r="PD30" s="32">
        <v>0</v>
      </c>
      <c r="PE30" s="38">
        <v>0</v>
      </c>
      <c r="PF30" s="77" t="s">
        <v>238</v>
      </c>
      <c r="PG30" s="32">
        <v>0</v>
      </c>
      <c r="PH30" s="32">
        <v>0</v>
      </c>
      <c r="PI30" s="77" t="s">
        <v>238</v>
      </c>
      <c r="PJ30" s="32">
        <v>0</v>
      </c>
      <c r="PK30" s="38">
        <v>0</v>
      </c>
      <c r="PL30" s="77" t="s">
        <v>238</v>
      </c>
      <c r="PM30" s="32">
        <v>0</v>
      </c>
      <c r="PN30" s="32">
        <v>0</v>
      </c>
      <c r="PO30" s="77" t="s">
        <v>238</v>
      </c>
      <c r="PP30" s="32">
        <v>0</v>
      </c>
      <c r="PQ30" s="38">
        <v>0</v>
      </c>
      <c r="PR30" s="77" t="s">
        <v>238</v>
      </c>
      <c r="PS30" s="32">
        <v>0</v>
      </c>
      <c r="PT30" s="32">
        <v>0</v>
      </c>
      <c r="PU30" s="77" t="s">
        <v>238</v>
      </c>
      <c r="PV30" s="32">
        <v>0</v>
      </c>
      <c r="PW30" s="38">
        <v>0</v>
      </c>
      <c r="PX30" s="77">
        <v>-100</v>
      </c>
      <c r="PY30" s="32">
        <v>0</v>
      </c>
      <c r="PZ30" s="32">
        <v>0</v>
      </c>
      <c r="QA30" s="77" t="s">
        <v>238</v>
      </c>
      <c r="QB30" s="32">
        <v>0</v>
      </c>
      <c r="QC30" s="38">
        <v>0</v>
      </c>
      <c r="QD30" s="77">
        <v>-100</v>
      </c>
      <c r="QE30" s="32">
        <v>0</v>
      </c>
      <c r="QF30" s="32">
        <v>0</v>
      </c>
      <c r="QG30" s="77" t="s">
        <v>238</v>
      </c>
      <c r="QH30" s="32">
        <v>0</v>
      </c>
      <c r="QI30" s="38">
        <v>0</v>
      </c>
      <c r="QJ30" s="77" t="s">
        <v>224</v>
      </c>
      <c r="QK30" s="32">
        <v>0</v>
      </c>
      <c r="QL30" s="32">
        <v>0</v>
      </c>
      <c r="QM30" s="77" t="s">
        <v>238</v>
      </c>
      <c r="QN30" s="32">
        <v>0</v>
      </c>
      <c r="QO30" s="38">
        <v>0</v>
      </c>
      <c r="QP30" s="77">
        <v>-100</v>
      </c>
      <c r="QQ30" s="32">
        <v>0</v>
      </c>
      <c r="QR30" s="32">
        <v>0</v>
      </c>
      <c r="QS30" s="77" t="s">
        <v>238</v>
      </c>
      <c r="QT30" s="32">
        <v>0</v>
      </c>
      <c r="QU30" s="38">
        <v>0</v>
      </c>
      <c r="QV30" s="77">
        <v>-100</v>
      </c>
      <c r="QW30" s="32">
        <v>0</v>
      </c>
      <c r="QX30" s="32">
        <v>0</v>
      </c>
      <c r="QY30" s="77" t="s">
        <v>238</v>
      </c>
      <c r="QZ30" s="32">
        <v>0</v>
      </c>
      <c r="RA30" s="38">
        <v>0</v>
      </c>
      <c r="RB30" s="77" t="s">
        <v>224</v>
      </c>
      <c r="RC30" s="32">
        <v>0</v>
      </c>
      <c r="RD30" s="32">
        <v>0</v>
      </c>
      <c r="RE30" s="77" t="s">
        <v>238</v>
      </c>
      <c r="RF30" s="32">
        <v>0</v>
      </c>
      <c r="RG30" s="38">
        <v>0</v>
      </c>
      <c r="RH30" s="77" t="s">
        <v>224</v>
      </c>
      <c r="RI30" s="32">
        <v>0</v>
      </c>
      <c r="RJ30" s="32">
        <v>0</v>
      </c>
      <c r="RK30" s="77" t="s">
        <v>238</v>
      </c>
      <c r="RL30" s="32">
        <v>0</v>
      </c>
      <c r="RM30" s="38">
        <v>0</v>
      </c>
      <c r="RN30" s="77" t="s">
        <v>224</v>
      </c>
      <c r="RO30" s="32">
        <v>0</v>
      </c>
      <c r="RP30" s="32">
        <v>0</v>
      </c>
      <c r="RQ30" s="77" t="s">
        <v>238</v>
      </c>
      <c r="RR30" s="32">
        <v>0</v>
      </c>
      <c r="RS30" s="38">
        <v>0</v>
      </c>
      <c r="RT30" s="77" t="s">
        <v>238</v>
      </c>
      <c r="RU30" s="32" t="s">
        <v>238</v>
      </c>
      <c r="RV30" s="32" t="s">
        <v>238</v>
      </c>
      <c r="RW30" s="77" t="s">
        <v>238</v>
      </c>
      <c r="RX30" s="32" t="s">
        <v>238</v>
      </c>
      <c r="RY30" s="38" t="s">
        <v>238</v>
      </c>
      <c r="RZ30" s="77" t="s">
        <v>238</v>
      </c>
      <c r="SA30" s="32" t="s">
        <v>238</v>
      </c>
      <c r="SB30" s="32" t="s">
        <v>238</v>
      </c>
      <c r="SC30" s="77" t="s">
        <v>238</v>
      </c>
      <c r="SD30" s="32" t="s">
        <v>238</v>
      </c>
      <c r="SE30" s="38" t="s">
        <v>238</v>
      </c>
      <c r="SF30" s="77" t="s">
        <v>238</v>
      </c>
      <c r="SG30" s="32" t="s">
        <v>238</v>
      </c>
      <c r="SH30" s="32" t="s">
        <v>238</v>
      </c>
      <c r="SI30" s="77" t="s">
        <v>238</v>
      </c>
      <c r="SJ30" s="32" t="s">
        <v>238</v>
      </c>
      <c r="SK30" s="38" t="s">
        <v>238</v>
      </c>
      <c r="SL30" s="77" t="s">
        <v>238</v>
      </c>
      <c r="SM30" s="32" t="s">
        <v>238</v>
      </c>
      <c r="SN30" s="32" t="s">
        <v>238</v>
      </c>
      <c r="SO30" s="77" t="s">
        <v>238</v>
      </c>
      <c r="SP30" s="32" t="s">
        <v>238</v>
      </c>
      <c r="SQ30" s="38" t="s">
        <v>238</v>
      </c>
      <c r="SR30" s="77" t="s">
        <v>238</v>
      </c>
      <c r="SS30" s="32" t="s">
        <v>238</v>
      </c>
      <c r="ST30" s="32" t="s">
        <v>238</v>
      </c>
      <c r="SU30" s="77" t="s">
        <v>238</v>
      </c>
      <c r="SV30" s="32" t="s">
        <v>238</v>
      </c>
      <c r="SW30" s="38" t="s">
        <v>238</v>
      </c>
      <c r="SX30" s="77" t="s">
        <v>238</v>
      </c>
      <c r="SY30" s="32" t="s">
        <v>238</v>
      </c>
      <c r="SZ30" s="32" t="s">
        <v>238</v>
      </c>
      <c r="TA30" s="77" t="s">
        <v>238</v>
      </c>
      <c r="TB30" s="32" t="s">
        <v>238</v>
      </c>
      <c r="TC30" s="38" t="s">
        <v>238</v>
      </c>
      <c r="TD30" s="77" t="s">
        <v>238</v>
      </c>
      <c r="TE30" s="32" t="s">
        <v>238</v>
      </c>
      <c r="TF30" s="32" t="s">
        <v>238</v>
      </c>
      <c r="TG30" s="77" t="s">
        <v>238</v>
      </c>
      <c r="TH30" s="32" t="s">
        <v>238</v>
      </c>
      <c r="TI30" s="38" t="s">
        <v>238</v>
      </c>
      <c r="TJ30" s="77" t="s">
        <v>238</v>
      </c>
      <c r="TK30" s="32" t="s">
        <v>238</v>
      </c>
      <c r="TL30" s="32" t="s">
        <v>238</v>
      </c>
      <c r="TM30" s="77" t="s">
        <v>238</v>
      </c>
      <c r="TN30" s="32" t="s">
        <v>238</v>
      </c>
      <c r="TO30" s="38" t="s">
        <v>238</v>
      </c>
      <c r="TP30" s="77" t="s">
        <v>238</v>
      </c>
      <c r="TQ30" s="32" t="s">
        <v>238</v>
      </c>
      <c r="TR30" s="32" t="s">
        <v>238</v>
      </c>
      <c r="TS30" s="77" t="s">
        <v>238</v>
      </c>
      <c r="TT30" s="32" t="s">
        <v>238</v>
      </c>
      <c r="TU30" s="38" t="s">
        <v>238</v>
      </c>
      <c r="TV30" s="77" t="s">
        <v>238</v>
      </c>
    </row>
    <row r="31" spans="1:542" x14ac:dyDescent="0.2">
      <c r="A31" s="223" t="s">
        <v>40</v>
      </c>
      <c r="B31" s="18"/>
      <c r="C31" s="20" t="s">
        <v>437</v>
      </c>
      <c r="D31" s="20">
        <v>19</v>
      </c>
      <c r="E31" s="77">
        <v>72.727272727272734</v>
      </c>
      <c r="F31" s="20">
        <v>973</v>
      </c>
      <c r="G31" s="38">
        <v>995.33333333333337</v>
      </c>
      <c r="H31" s="77">
        <v>-11.315711315711315</v>
      </c>
      <c r="I31" s="32">
        <v>4</v>
      </c>
      <c r="J31" s="32" t="s">
        <v>437</v>
      </c>
      <c r="K31" s="77">
        <v>112.5</v>
      </c>
      <c r="L31" s="32">
        <v>952</v>
      </c>
      <c r="M31" s="38">
        <v>974.16666666666663</v>
      </c>
      <c r="N31" s="77">
        <v>-11.129694389539303</v>
      </c>
      <c r="O31" s="32" t="s">
        <v>437</v>
      </c>
      <c r="P31" s="32" t="s">
        <v>437</v>
      </c>
      <c r="Q31" s="77" t="s">
        <v>224</v>
      </c>
      <c r="R31" s="32">
        <v>21</v>
      </c>
      <c r="S31" s="38">
        <v>21.166666666666668</v>
      </c>
      <c r="T31" s="77">
        <v>-19.108280254777071</v>
      </c>
      <c r="U31" s="32" t="s">
        <v>437</v>
      </c>
      <c r="V31" s="32">
        <v>11</v>
      </c>
      <c r="W31" s="77">
        <v>175</v>
      </c>
      <c r="X31" s="32">
        <v>717</v>
      </c>
      <c r="Y31" s="38">
        <v>722.66666666666663</v>
      </c>
      <c r="Z31" s="77">
        <v>-8.8213647355693414</v>
      </c>
      <c r="AA31" s="32" t="s">
        <v>437</v>
      </c>
      <c r="AB31" s="32">
        <v>11</v>
      </c>
      <c r="AC31" s="77">
        <v>175</v>
      </c>
      <c r="AD31" s="32">
        <v>714</v>
      </c>
      <c r="AE31" s="38">
        <v>719.41666666666663</v>
      </c>
      <c r="AF31" s="77">
        <v>-8.6938127974616606</v>
      </c>
      <c r="AG31" s="32">
        <v>0</v>
      </c>
      <c r="AH31" s="32">
        <v>0</v>
      </c>
      <c r="AI31" s="77" t="s">
        <v>238</v>
      </c>
      <c r="AJ31" s="32">
        <v>3</v>
      </c>
      <c r="AK31" s="38">
        <v>3.25</v>
      </c>
      <c r="AL31" s="77">
        <v>-30.357142857142854</v>
      </c>
      <c r="AM31" s="32" t="s">
        <v>437</v>
      </c>
      <c r="AN31" s="32">
        <v>8</v>
      </c>
      <c r="AO31" s="77">
        <v>14.285714285714285</v>
      </c>
      <c r="AP31" s="32">
        <v>256</v>
      </c>
      <c r="AQ31" s="38">
        <v>272.66666666666669</v>
      </c>
      <c r="AR31" s="77">
        <v>-17.311094263330805</v>
      </c>
      <c r="AS31" s="32" t="s">
        <v>437</v>
      </c>
      <c r="AT31" s="32" t="s">
        <v>437</v>
      </c>
      <c r="AU31" s="77">
        <v>50</v>
      </c>
      <c r="AV31" s="32">
        <v>238</v>
      </c>
      <c r="AW31" s="38">
        <v>254.75</v>
      </c>
      <c r="AX31" s="77">
        <v>-17.356042173560422</v>
      </c>
      <c r="AY31" s="32" t="s">
        <v>437</v>
      </c>
      <c r="AZ31" s="32" t="s">
        <v>437</v>
      </c>
      <c r="BA31" s="77" t="s">
        <v>224</v>
      </c>
      <c r="BB31" s="32">
        <v>18</v>
      </c>
      <c r="BC31" s="38">
        <v>17.916666666666668</v>
      </c>
      <c r="BD31" s="77">
        <v>-16.666666666666664</v>
      </c>
      <c r="BE31" s="32">
        <v>4</v>
      </c>
      <c r="BF31" s="32" t="s">
        <v>437</v>
      </c>
      <c r="BG31" s="77">
        <v>100</v>
      </c>
      <c r="BH31" s="32">
        <v>604</v>
      </c>
      <c r="BI31" s="38">
        <v>624.33333333333337</v>
      </c>
      <c r="BJ31" s="77">
        <v>-12.944457355333489</v>
      </c>
      <c r="BK31" s="32">
        <v>4</v>
      </c>
      <c r="BL31" s="32">
        <v>11</v>
      </c>
      <c r="BM31" s="77" t="s">
        <v>241</v>
      </c>
      <c r="BN31" s="32" t="s">
        <v>437</v>
      </c>
      <c r="BO31" s="38">
        <v>607.41666666666663</v>
      </c>
      <c r="BP31" s="77">
        <v>-12.4864929763477</v>
      </c>
      <c r="BQ31" s="32">
        <v>0</v>
      </c>
      <c r="BR31" s="32" t="s">
        <v>437</v>
      </c>
      <c r="BS31" s="77" t="s">
        <v>224</v>
      </c>
      <c r="BT31" s="32" t="s">
        <v>437</v>
      </c>
      <c r="BU31" s="38">
        <v>16.916666666666668</v>
      </c>
      <c r="BV31" s="77">
        <v>-26.714801444043324</v>
      </c>
      <c r="BW31" s="32" t="s">
        <v>437</v>
      </c>
      <c r="BX31" s="32" t="s">
        <v>437</v>
      </c>
      <c r="BY31" s="77" t="s">
        <v>224</v>
      </c>
      <c r="BZ31" s="32">
        <v>461</v>
      </c>
      <c r="CA31" s="38">
        <v>470.83333333333331</v>
      </c>
      <c r="CB31" s="77">
        <v>-11.316904724533041</v>
      </c>
      <c r="CC31" s="32" t="s">
        <v>437</v>
      </c>
      <c r="CD31" s="32" t="s">
        <v>437</v>
      </c>
      <c r="CE31" s="77" t="s">
        <v>224</v>
      </c>
      <c r="CF31" s="32">
        <v>458</v>
      </c>
      <c r="CG31" s="38">
        <v>467.83333333333331</v>
      </c>
      <c r="CH31" s="77">
        <v>-11.367224502683928</v>
      </c>
      <c r="CI31" s="32">
        <v>0</v>
      </c>
      <c r="CJ31" s="32">
        <v>0</v>
      </c>
      <c r="CK31" s="77" t="s">
        <v>238</v>
      </c>
      <c r="CL31" s="32">
        <v>3</v>
      </c>
      <c r="CM31" s="38">
        <v>3</v>
      </c>
      <c r="CN31" s="77">
        <v>-2.7027027027027026</v>
      </c>
      <c r="CO31" s="32" t="s">
        <v>437</v>
      </c>
      <c r="CP31" s="32" t="s">
        <v>437</v>
      </c>
      <c r="CQ31" s="77">
        <v>0</v>
      </c>
      <c r="CR31" s="32">
        <v>143</v>
      </c>
      <c r="CS31" s="38">
        <v>153.5</v>
      </c>
      <c r="CT31" s="77">
        <v>-17.583892617449663</v>
      </c>
      <c r="CU31" s="32" t="s">
        <v>437</v>
      </c>
      <c r="CV31" s="32" t="s">
        <v>437</v>
      </c>
      <c r="CW31" s="77" t="s">
        <v>224</v>
      </c>
      <c r="CX31" s="32" t="s">
        <v>437</v>
      </c>
      <c r="CY31" s="38">
        <v>139.58333333333334</v>
      </c>
      <c r="CZ31" s="77">
        <v>-16.040100250626566</v>
      </c>
      <c r="DA31" s="32">
        <v>0</v>
      </c>
      <c r="DB31" s="32" t="s">
        <v>437</v>
      </c>
      <c r="DC31" s="77" t="s">
        <v>224</v>
      </c>
      <c r="DD31" s="32" t="s">
        <v>437</v>
      </c>
      <c r="DE31" s="38">
        <v>13.916666666666666</v>
      </c>
      <c r="DF31" s="77">
        <v>-30.416666666666664</v>
      </c>
      <c r="DG31" s="32" t="s">
        <v>437</v>
      </c>
      <c r="DH31" s="32" t="s">
        <v>437</v>
      </c>
      <c r="DI31" s="77">
        <v>40</v>
      </c>
      <c r="DJ31" s="32">
        <v>369</v>
      </c>
      <c r="DK31" s="38">
        <v>371</v>
      </c>
      <c r="DL31" s="77">
        <v>-8.4327437268613732</v>
      </c>
      <c r="DM31" s="32">
        <v>0</v>
      </c>
      <c r="DN31" s="32" t="s">
        <v>437</v>
      </c>
      <c r="DO31" s="77">
        <v>20</v>
      </c>
      <c r="DP31" s="32" t="s">
        <v>437</v>
      </c>
      <c r="DQ31" s="38">
        <v>366.75</v>
      </c>
      <c r="DR31" s="77">
        <v>-8.7875647668393793</v>
      </c>
      <c r="DS31" s="32" t="s">
        <v>437</v>
      </c>
      <c r="DT31" s="32" t="s">
        <v>437</v>
      </c>
      <c r="DU31" s="77" t="s">
        <v>224</v>
      </c>
      <c r="DV31" s="32" t="s">
        <v>437</v>
      </c>
      <c r="DW31" s="38">
        <v>4.25</v>
      </c>
      <c r="DX31" s="77">
        <v>37.837837837837839</v>
      </c>
      <c r="DY31" s="32">
        <v>0</v>
      </c>
      <c r="DZ31" s="32" t="s">
        <v>437</v>
      </c>
      <c r="EA31" s="77" t="s">
        <v>224</v>
      </c>
      <c r="EB31" s="32">
        <v>256</v>
      </c>
      <c r="EC31" s="38">
        <v>251.83333333333334</v>
      </c>
      <c r="ED31" s="77">
        <v>-3.7579617834394905</v>
      </c>
      <c r="EE31" s="32">
        <v>0</v>
      </c>
      <c r="EF31" s="32" t="s">
        <v>437</v>
      </c>
      <c r="EG31" s="77" t="s">
        <v>224</v>
      </c>
      <c r="EH31" s="32">
        <v>256</v>
      </c>
      <c r="EI31" s="38">
        <v>251.58333333333334</v>
      </c>
      <c r="EJ31" s="77">
        <v>-3.2681832745914767</v>
      </c>
      <c r="EK31" s="32">
        <v>0</v>
      </c>
      <c r="EL31" s="32">
        <v>0</v>
      </c>
      <c r="EM31" s="77" t="s">
        <v>238</v>
      </c>
      <c r="EN31" s="32">
        <v>0</v>
      </c>
      <c r="EO31" s="38">
        <v>0.25</v>
      </c>
      <c r="EP31" s="77">
        <v>-84.210526315789465</v>
      </c>
      <c r="EQ31" s="32" t="s">
        <v>437</v>
      </c>
      <c r="ER31" s="32" t="s">
        <v>437</v>
      </c>
      <c r="ES31" s="77">
        <v>33.333333333333329</v>
      </c>
      <c r="ET31" s="32">
        <v>113</v>
      </c>
      <c r="EU31" s="38">
        <v>119.16666666666667</v>
      </c>
      <c r="EV31" s="77">
        <v>-16.957026713124275</v>
      </c>
      <c r="EW31" s="32">
        <v>0</v>
      </c>
      <c r="EX31" s="32">
        <v>3</v>
      </c>
      <c r="EY31" s="77">
        <v>0</v>
      </c>
      <c r="EZ31" s="32" t="s">
        <v>437</v>
      </c>
      <c r="FA31" s="38">
        <v>115.16666666666667</v>
      </c>
      <c r="FB31" s="77">
        <v>-18.896713615023476</v>
      </c>
      <c r="FC31" s="32" t="s">
        <v>437</v>
      </c>
      <c r="FD31" s="32" t="s">
        <v>437</v>
      </c>
      <c r="FE31" s="77" t="s">
        <v>224</v>
      </c>
      <c r="FF31" s="32" t="s">
        <v>437</v>
      </c>
      <c r="FG31" s="38">
        <v>4</v>
      </c>
      <c r="FH31" s="77">
        <v>166.66666666666669</v>
      </c>
      <c r="FI31" s="32" t="s">
        <v>437</v>
      </c>
      <c r="FJ31" s="32" t="s">
        <v>437</v>
      </c>
      <c r="FK31" s="77">
        <v>150</v>
      </c>
      <c r="FL31" s="32">
        <v>913</v>
      </c>
      <c r="FM31" s="38">
        <v>934.33333333333337</v>
      </c>
      <c r="FN31" s="77">
        <v>-11.086439333862014</v>
      </c>
      <c r="FO31" s="32">
        <v>4</v>
      </c>
      <c r="FP31" s="32">
        <v>14</v>
      </c>
      <c r="FQ31" s="77">
        <v>133.33333333333331</v>
      </c>
      <c r="FR31" s="32" t="s">
        <v>437</v>
      </c>
      <c r="FS31" s="38">
        <v>931.83333333333337</v>
      </c>
      <c r="FT31" s="77">
        <v>-10.921692025810563</v>
      </c>
      <c r="FU31" s="32" t="s">
        <v>437</v>
      </c>
      <c r="FV31" s="32" t="s">
        <v>437</v>
      </c>
      <c r="FW31" s="77" t="s">
        <v>224</v>
      </c>
      <c r="FX31" s="32" t="s">
        <v>437</v>
      </c>
      <c r="FY31" s="38">
        <v>2.5</v>
      </c>
      <c r="FZ31" s="77">
        <v>-47.368421052631575</v>
      </c>
      <c r="GA31" s="32" t="s">
        <v>437</v>
      </c>
      <c r="GB31" s="32">
        <v>10</v>
      </c>
      <c r="GC31" s="77">
        <v>233.33333333333334</v>
      </c>
      <c r="GD31" s="32">
        <v>698</v>
      </c>
      <c r="GE31" s="38">
        <v>703.33333333333337</v>
      </c>
      <c r="GF31" s="77">
        <v>-8.7961962394640167</v>
      </c>
      <c r="GG31" s="32" t="s">
        <v>437</v>
      </c>
      <c r="GH31" s="32">
        <v>10</v>
      </c>
      <c r="GI31" s="77">
        <v>233.33333333333334</v>
      </c>
      <c r="GJ31" s="32" t="s">
        <v>437</v>
      </c>
      <c r="GK31" s="38">
        <v>701.75</v>
      </c>
      <c r="GL31" s="77">
        <v>-8.5667752442996736</v>
      </c>
      <c r="GM31" s="32">
        <v>0</v>
      </c>
      <c r="GN31" s="32">
        <v>0</v>
      </c>
      <c r="GO31" s="77" t="s">
        <v>238</v>
      </c>
      <c r="GP31" s="32" t="s">
        <v>437</v>
      </c>
      <c r="GQ31" s="38">
        <v>1.5833333333333333</v>
      </c>
      <c r="GR31" s="77">
        <v>-56.81818181818182</v>
      </c>
      <c r="GS31" s="32" t="s">
        <v>437</v>
      </c>
      <c r="GT31" s="32" t="s">
        <v>437</v>
      </c>
      <c r="GU31" s="77">
        <v>66.666666666666657</v>
      </c>
      <c r="GV31" s="32">
        <v>215</v>
      </c>
      <c r="GW31" s="38">
        <v>231</v>
      </c>
      <c r="GX31" s="77">
        <v>-17.401668653158524</v>
      </c>
      <c r="GY31" s="32" t="s">
        <v>437</v>
      </c>
      <c r="GZ31" s="32">
        <v>4</v>
      </c>
      <c r="HA31" s="77">
        <v>33.333333333333329</v>
      </c>
      <c r="HB31" s="32" t="s">
        <v>437</v>
      </c>
      <c r="HC31" s="38">
        <v>230.08333333333334</v>
      </c>
      <c r="HD31" s="77">
        <v>-17.409512413999401</v>
      </c>
      <c r="HE31" s="32" t="s">
        <v>437</v>
      </c>
      <c r="HF31" s="32" t="s">
        <v>437</v>
      </c>
      <c r="HG31" s="77" t="s">
        <v>224</v>
      </c>
      <c r="HH31" s="32" t="s">
        <v>437</v>
      </c>
      <c r="HI31" s="38">
        <v>0.91666666666666663</v>
      </c>
      <c r="HJ31" s="77">
        <v>-15.384615384615385</v>
      </c>
      <c r="HK31" s="32">
        <v>0</v>
      </c>
      <c r="HL31" s="32">
        <v>0</v>
      </c>
      <c r="HM31" s="77" t="s">
        <v>238</v>
      </c>
      <c r="HN31" s="32">
        <v>0</v>
      </c>
      <c r="HO31" s="38">
        <v>0</v>
      </c>
      <c r="HP31" s="77" t="s">
        <v>238</v>
      </c>
      <c r="HQ31" s="32">
        <v>0</v>
      </c>
      <c r="HR31" s="32">
        <v>0</v>
      </c>
      <c r="HS31" s="77" t="s">
        <v>238</v>
      </c>
      <c r="HT31" s="32">
        <v>0</v>
      </c>
      <c r="HU31" s="38">
        <v>0</v>
      </c>
      <c r="HV31" s="77" t="s">
        <v>238</v>
      </c>
      <c r="HW31" s="32">
        <v>0</v>
      </c>
      <c r="HX31" s="32">
        <v>0</v>
      </c>
      <c r="HY31" s="77" t="s">
        <v>238</v>
      </c>
      <c r="HZ31" s="32">
        <v>0</v>
      </c>
      <c r="IA31" s="38">
        <v>0</v>
      </c>
      <c r="IB31" s="77" t="s">
        <v>238</v>
      </c>
      <c r="IC31" s="32">
        <v>0</v>
      </c>
      <c r="ID31" s="32">
        <v>0</v>
      </c>
      <c r="IE31" s="77" t="s">
        <v>238</v>
      </c>
      <c r="IF31" s="32">
        <v>0</v>
      </c>
      <c r="IG31" s="38">
        <v>0</v>
      </c>
      <c r="IH31" s="77" t="s">
        <v>238</v>
      </c>
      <c r="II31" s="32">
        <v>0</v>
      </c>
      <c r="IJ31" s="32">
        <v>0</v>
      </c>
      <c r="IK31" s="77" t="s">
        <v>238</v>
      </c>
      <c r="IL31" s="32">
        <v>0</v>
      </c>
      <c r="IM31" s="38">
        <v>0</v>
      </c>
      <c r="IN31" s="77" t="s">
        <v>238</v>
      </c>
      <c r="IO31" s="32">
        <v>0</v>
      </c>
      <c r="IP31" s="32">
        <v>0</v>
      </c>
      <c r="IQ31" s="77" t="s">
        <v>238</v>
      </c>
      <c r="IR31" s="32">
        <v>0</v>
      </c>
      <c r="IS31" s="38">
        <v>0</v>
      </c>
      <c r="IT31" s="77" t="s">
        <v>238</v>
      </c>
      <c r="IU31" s="32">
        <v>0</v>
      </c>
      <c r="IV31" s="32">
        <v>0</v>
      </c>
      <c r="IW31" s="77" t="s">
        <v>238</v>
      </c>
      <c r="IX31" s="32">
        <v>0</v>
      </c>
      <c r="IY31" s="38">
        <v>0</v>
      </c>
      <c r="IZ31" s="77" t="s">
        <v>238</v>
      </c>
      <c r="JA31" s="32">
        <v>0</v>
      </c>
      <c r="JB31" s="32">
        <v>0</v>
      </c>
      <c r="JC31" s="77" t="s">
        <v>238</v>
      </c>
      <c r="JD31" s="32">
        <v>0</v>
      </c>
      <c r="JE31" s="38">
        <v>0</v>
      </c>
      <c r="JF31" s="77" t="s">
        <v>238</v>
      </c>
      <c r="JG31" s="32">
        <v>0</v>
      </c>
      <c r="JH31" s="32">
        <v>0</v>
      </c>
      <c r="JI31" s="77" t="s">
        <v>238</v>
      </c>
      <c r="JJ31" s="32">
        <v>0</v>
      </c>
      <c r="JK31" s="38">
        <v>0</v>
      </c>
      <c r="JL31" s="77" t="s">
        <v>238</v>
      </c>
      <c r="JM31" s="32">
        <v>0</v>
      </c>
      <c r="JN31" s="32">
        <v>0</v>
      </c>
      <c r="JO31" s="77" t="s">
        <v>238</v>
      </c>
      <c r="JP31" s="32" t="s">
        <v>437</v>
      </c>
      <c r="JQ31" s="38">
        <v>35.333333333333336</v>
      </c>
      <c r="JR31" s="77">
        <v>-25.744308231173381</v>
      </c>
      <c r="JS31" s="32">
        <v>0</v>
      </c>
      <c r="JT31" s="32">
        <v>0</v>
      </c>
      <c r="JU31" s="77" t="s">
        <v>238</v>
      </c>
      <c r="JV31" s="32">
        <v>28</v>
      </c>
      <c r="JW31" s="38">
        <v>34.333333333333336</v>
      </c>
      <c r="JX31" s="77">
        <v>-26.820603907637658</v>
      </c>
      <c r="JY31" s="32">
        <v>0</v>
      </c>
      <c r="JZ31" s="32">
        <v>0</v>
      </c>
      <c r="KA31" s="77" t="s">
        <v>238</v>
      </c>
      <c r="KB31" s="32" t="s">
        <v>437</v>
      </c>
      <c r="KC31" s="38">
        <v>1</v>
      </c>
      <c r="KD31" s="77">
        <v>50</v>
      </c>
      <c r="KE31" s="32">
        <v>0</v>
      </c>
      <c r="KF31" s="32">
        <v>0</v>
      </c>
      <c r="KG31" s="77" t="s">
        <v>238</v>
      </c>
      <c r="KH31" s="32" t="s">
        <v>437</v>
      </c>
      <c r="KI31" s="38">
        <v>19.666666666666668</v>
      </c>
      <c r="KJ31" s="77">
        <v>-25.786163522012579</v>
      </c>
      <c r="KK31" s="32">
        <v>0</v>
      </c>
      <c r="KL31" s="32">
        <v>0</v>
      </c>
      <c r="KM31" s="77" t="s">
        <v>238</v>
      </c>
      <c r="KN31" s="32">
        <v>14</v>
      </c>
      <c r="KO31" s="38">
        <v>18.666666666666668</v>
      </c>
      <c r="KP31" s="77">
        <v>-27.974276527331188</v>
      </c>
      <c r="KQ31" s="32">
        <v>0</v>
      </c>
      <c r="KR31" s="32">
        <v>0</v>
      </c>
      <c r="KS31" s="77" t="s">
        <v>238</v>
      </c>
      <c r="KT31" s="32" t="s">
        <v>437</v>
      </c>
      <c r="KU31" s="38">
        <v>1</v>
      </c>
      <c r="KV31" s="77">
        <v>71.428571428571431</v>
      </c>
      <c r="KW31" s="32">
        <v>0</v>
      </c>
      <c r="KX31" s="32">
        <v>0</v>
      </c>
      <c r="KY31" s="77" t="s">
        <v>238</v>
      </c>
      <c r="KZ31" s="32">
        <v>14</v>
      </c>
      <c r="LA31" s="38">
        <v>15.666666666666666</v>
      </c>
      <c r="LB31" s="77">
        <v>-25.691699604743086</v>
      </c>
      <c r="LC31" s="32">
        <v>0</v>
      </c>
      <c r="LD31" s="32">
        <v>0</v>
      </c>
      <c r="LE31" s="77" t="s">
        <v>238</v>
      </c>
      <c r="LF31" s="32">
        <v>14</v>
      </c>
      <c r="LG31" s="38">
        <v>15.666666666666666</v>
      </c>
      <c r="LH31" s="77">
        <v>-25.396825396825395</v>
      </c>
      <c r="LI31" s="32">
        <v>0</v>
      </c>
      <c r="LJ31" s="32">
        <v>0</v>
      </c>
      <c r="LK31" s="77" t="s">
        <v>238</v>
      </c>
      <c r="LL31" s="32">
        <v>0</v>
      </c>
      <c r="LM31" s="38">
        <v>0</v>
      </c>
      <c r="LN31" s="77" t="s">
        <v>224</v>
      </c>
      <c r="LO31" s="32">
        <v>0</v>
      </c>
      <c r="LP31" s="32" t="s">
        <v>437</v>
      </c>
      <c r="LQ31" s="77" t="s">
        <v>224</v>
      </c>
      <c r="LR31" s="32">
        <v>117</v>
      </c>
      <c r="LS31" s="38">
        <v>110.66666666666667</v>
      </c>
      <c r="LT31" s="77">
        <v>-4.93915533285612</v>
      </c>
      <c r="LU31" s="32">
        <v>0</v>
      </c>
      <c r="LV31" s="32" t="s">
        <v>437</v>
      </c>
      <c r="LW31" s="77" t="s">
        <v>224</v>
      </c>
      <c r="LX31" s="32" t="s">
        <v>437</v>
      </c>
      <c r="LY31" s="38">
        <v>104.33333333333333</v>
      </c>
      <c r="LZ31" s="77">
        <v>-5.5094339622641506</v>
      </c>
      <c r="MA31" s="32">
        <v>0</v>
      </c>
      <c r="MB31" s="32">
        <v>0</v>
      </c>
      <c r="MC31" s="77" t="s">
        <v>238</v>
      </c>
      <c r="MD31" s="32" t="s">
        <v>437</v>
      </c>
      <c r="ME31" s="38">
        <v>6.333333333333333</v>
      </c>
      <c r="MF31" s="77">
        <v>5.5555555555555554</v>
      </c>
      <c r="MG31" s="32">
        <v>0</v>
      </c>
      <c r="MH31" s="32" t="s">
        <v>437</v>
      </c>
      <c r="MI31" s="77" t="s">
        <v>224</v>
      </c>
      <c r="MJ31" s="32">
        <v>80</v>
      </c>
      <c r="MK31" s="38">
        <v>76.083333333333329</v>
      </c>
      <c r="ML31" s="77">
        <v>-1.4038876889848813</v>
      </c>
      <c r="MM31" s="32">
        <v>0</v>
      </c>
      <c r="MN31" s="32" t="s">
        <v>437</v>
      </c>
      <c r="MO31" s="77" t="s">
        <v>224</v>
      </c>
      <c r="MP31" s="32" t="s">
        <v>437</v>
      </c>
      <c r="MQ31" s="38">
        <v>74.416666666666671</v>
      </c>
      <c r="MR31" s="77">
        <v>-2.8291621327529923</v>
      </c>
      <c r="MS31" s="32">
        <v>0</v>
      </c>
      <c r="MT31" s="32">
        <v>0</v>
      </c>
      <c r="MU31" s="77" t="s">
        <v>238</v>
      </c>
      <c r="MV31" s="32" t="s">
        <v>437</v>
      </c>
      <c r="MW31" s="38">
        <v>1.6666666666666667</v>
      </c>
      <c r="MX31" s="77">
        <v>185.71428571428572</v>
      </c>
      <c r="MY31" s="32">
        <v>0</v>
      </c>
      <c r="MZ31" s="32" t="s">
        <v>437</v>
      </c>
      <c r="NA31" s="77" t="s">
        <v>224</v>
      </c>
      <c r="NB31" s="32">
        <v>37</v>
      </c>
      <c r="NC31" s="38">
        <v>34.583333333333336</v>
      </c>
      <c r="ND31" s="77">
        <v>-11.8895966029724</v>
      </c>
      <c r="NE31" s="32">
        <v>0</v>
      </c>
      <c r="NF31" s="32" t="s">
        <v>437</v>
      </c>
      <c r="NG31" s="77" t="s">
        <v>224</v>
      </c>
      <c r="NH31" s="32" t="s">
        <v>437</v>
      </c>
      <c r="NI31" s="38">
        <v>29.916666666666668</v>
      </c>
      <c r="NJ31" s="77">
        <v>-11.576354679802956</v>
      </c>
      <c r="NK31" s="32">
        <v>0</v>
      </c>
      <c r="NL31" s="32">
        <v>0</v>
      </c>
      <c r="NM31" s="77" t="s">
        <v>238</v>
      </c>
      <c r="NN31" s="32" t="s">
        <v>437</v>
      </c>
      <c r="NO31" s="38">
        <v>4.666666666666667</v>
      </c>
      <c r="NP31" s="77">
        <v>-13.846153846153847</v>
      </c>
      <c r="NQ31" s="32">
        <v>0</v>
      </c>
      <c r="NR31" s="32">
        <v>0</v>
      </c>
      <c r="NS31" s="77" t="s">
        <v>238</v>
      </c>
      <c r="NT31" s="32">
        <v>19</v>
      </c>
      <c r="NU31" s="38">
        <v>17.583333333333332</v>
      </c>
      <c r="NV31" s="77">
        <v>-8.6580086580086579</v>
      </c>
      <c r="NW31" s="32">
        <v>0</v>
      </c>
      <c r="NX31" s="32">
        <v>0</v>
      </c>
      <c r="NY31" s="77" t="s">
        <v>238</v>
      </c>
      <c r="NZ31" s="32">
        <v>16</v>
      </c>
      <c r="OA31" s="38">
        <v>15.583333333333334</v>
      </c>
      <c r="OB31" s="77">
        <v>-14.611872146118721</v>
      </c>
      <c r="OC31" s="32">
        <v>0</v>
      </c>
      <c r="OD31" s="32">
        <v>0</v>
      </c>
      <c r="OE31" s="77" t="s">
        <v>238</v>
      </c>
      <c r="OF31" s="32">
        <v>3</v>
      </c>
      <c r="OG31" s="38">
        <v>2</v>
      </c>
      <c r="OH31" s="77">
        <v>100</v>
      </c>
      <c r="OI31" s="32">
        <v>0</v>
      </c>
      <c r="OJ31" s="32">
        <v>0</v>
      </c>
      <c r="OK31" s="77" t="s">
        <v>238</v>
      </c>
      <c r="OL31" s="32" t="s">
        <v>437</v>
      </c>
      <c r="OM31" s="38">
        <v>2.8333333333333335</v>
      </c>
      <c r="ON31" s="77">
        <v>36</v>
      </c>
      <c r="OO31" s="32">
        <v>0</v>
      </c>
      <c r="OP31" s="32">
        <v>0</v>
      </c>
      <c r="OQ31" s="77" t="s">
        <v>238</v>
      </c>
      <c r="OR31" s="32" t="s">
        <v>437</v>
      </c>
      <c r="OS31" s="38">
        <v>2.8333333333333335</v>
      </c>
      <c r="OT31" s="77">
        <v>36</v>
      </c>
      <c r="OU31" s="32">
        <v>0</v>
      </c>
      <c r="OV31" s="32">
        <v>0</v>
      </c>
      <c r="OW31" s="77" t="s">
        <v>238</v>
      </c>
      <c r="OX31" s="32">
        <v>0</v>
      </c>
      <c r="OY31" s="38">
        <v>0</v>
      </c>
      <c r="OZ31" s="77" t="s">
        <v>238</v>
      </c>
      <c r="PA31" s="32">
        <v>0</v>
      </c>
      <c r="PB31" s="32">
        <v>0</v>
      </c>
      <c r="PC31" s="77" t="s">
        <v>238</v>
      </c>
      <c r="PD31" s="32" t="s">
        <v>437</v>
      </c>
      <c r="PE31" s="38">
        <v>14.75</v>
      </c>
      <c r="PF31" s="77">
        <v>-14.077669902912621</v>
      </c>
      <c r="PG31" s="32">
        <v>0</v>
      </c>
      <c r="PH31" s="32">
        <v>0</v>
      </c>
      <c r="PI31" s="77" t="s">
        <v>238</v>
      </c>
      <c r="PJ31" s="32" t="s">
        <v>437</v>
      </c>
      <c r="PK31" s="38">
        <v>12.75</v>
      </c>
      <c r="PL31" s="77">
        <v>-21.134020618556701</v>
      </c>
      <c r="PM31" s="32">
        <v>0</v>
      </c>
      <c r="PN31" s="32">
        <v>0</v>
      </c>
      <c r="PO31" s="77" t="s">
        <v>238</v>
      </c>
      <c r="PP31" s="32">
        <v>3</v>
      </c>
      <c r="PQ31" s="38">
        <v>2</v>
      </c>
      <c r="PR31" s="77">
        <v>100</v>
      </c>
      <c r="PS31" s="32">
        <v>4</v>
      </c>
      <c r="PT31" s="32">
        <v>17</v>
      </c>
      <c r="PU31" s="77">
        <v>54.54545454545454</v>
      </c>
      <c r="PV31" s="32">
        <v>949</v>
      </c>
      <c r="PW31" s="38">
        <v>970.66666666666663</v>
      </c>
      <c r="PX31" s="77">
        <v>-11.063602351683592</v>
      </c>
      <c r="PY31" s="32">
        <v>4</v>
      </c>
      <c r="PZ31" s="32">
        <v>17</v>
      </c>
      <c r="QA31" s="77">
        <v>112.5</v>
      </c>
      <c r="QB31" s="32">
        <v>937</v>
      </c>
      <c r="QC31" s="38">
        <v>954.41666666666663</v>
      </c>
      <c r="QD31" s="77">
        <v>-11.01010101010101</v>
      </c>
      <c r="QE31" s="32">
        <v>0</v>
      </c>
      <c r="QF31" s="32">
        <v>0</v>
      </c>
      <c r="QG31" s="77">
        <v>-100</v>
      </c>
      <c r="QH31" s="32">
        <v>12</v>
      </c>
      <c r="QI31" s="38">
        <v>16.25</v>
      </c>
      <c r="QJ31" s="77">
        <v>-14.096916299559473</v>
      </c>
      <c r="QK31" s="32" t="s">
        <v>437</v>
      </c>
      <c r="QL31" s="32" t="s">
        <v>437</v>
      </c>
      <c r="QM31" s="77">
        <v>175</v>
      </c>
      <c r="QN31" s="32">
        <v>708</v>
      </c>
      <c r="QO31" s="38">
        <v>713.75</v>
      </c>
      <c r="QP31" s="77">
        <v>-9.0184831102613128</v>
      </c>
      <c r="QQ31" s="32" t="s">
        <v>437</v>
      </c>
      <c r="QR31" s="32" t="s">
        <v>437</v>
      </c>
      <c r="QS31" s="77">
        <v>175</v>
      </c>
      <c r="QT31" s="32" t="s">
        <v>437</v>
      </c>
      <c r="QU31" s="38">
        <v>711.5</v>
      </c>
      <c r="QV31" s="77">
        <v>-8.879402347918889</v>
      </c>
      <c r="QW31" s="32">
        <v>0</v>
      </c>
      <c r="QX31" s="32">
        <v>0</v>
      </c>
      <c r="QY31" s="77" t="s">
        <v>238</v>
      </c>
      <c r="QZ31" s="32" t="s">
        <v>437</v>
      </c>
      <c r="RA31" s="38">
        <v>2.25</v>
      </c>
      <c r="RB31" s="77">
        <v>-38.636363636363633</v>
      </c>
      <c r="RC31" s="32" t="s">
        <v>437</v>
      </c>
      <c r="RD31" s="32" t="s">
        <v>437</v>
      </c>
      <c r="RE31" s="77">
        <v>-14.285714285714285</v>
      </c>
      <c r="RF31" s="32">
        <v>241</v>
      </c>
      <c r="RG31" s="38">
        <v>256.91666666666669</v>
      </c>
      <c r="RH31" s="77">
        <v>-16.291067064892751</v>
      </c>
      <c r="RI31" s="32" t="s">
        <v>437</v>
      </c>
      <c r="RJ31" s="32" t="s">
        <v>437</v>
      </c>
      <c r="RK31" s="77">
        <v>50</v>
      </c>
      <c r="RL31" s="32" t="s">
        <v>437</v>
      </c>
      <c r="RM31" s="38">
        <v>242.91666666666666</v>
      </c>
      <c r="RN31" s="77">
        <v>-16.714285714285715</v>
      </c>
      <c r="RO31" s="32">
        <v>0</v>
      </c>
      <c r="RP31" s="32">
        <v>0</v>
      </c>
      <c r="RQ31" s="77">
        <v>-100</v>
      </c>
      <c r="RR31" s="32" t="s">
        <v>437</v>
      </c>
      <c r="RS31" s="38">
        <v>14</v>
      </c>
      <c r="RT31" s="77">
        <v>-8.1967213114754092</v>
      </c>
      <c r="RU31" s="32">
        <v>572</v>
      </c>
      <c r="RV31" s="32">
        <v>630</v>
      </c>
      <c r="RW31" s="77">
        <v>33</v>
      </c>
      <c r="RX31" s="32">
        <v>572</v>
      </c>
      <c r="RY31" s="38">
        <v>839</v>
      </c>
      <c r="RZ31" s="77">
        <v>84</v>
      </c>
      <c r="SA31" s="32">
        <v>444</v>
      </c>
      <c r="SB31" s="32">
        <v>598</v>
      </c>
      <c r="SC31" s="77">
        <v>50</v>
      </c>
      <c r="SD31" s="32">
        <v>444</v>
      </c>
      <c r="SE31" s="38">
        <v>848</v>
      </c>
      <c r="SF31" s="77">
        <v>90</v>
      </c>
      <c r="SG31" s="32" t="s">
        <v>238</v>
      </c>
      <c r="SH31" s="32" t="s">
        <v>238</v>
      </c>
      <c r="SI31" s="77" t="s">
        <v>238</v>
      </c>
      <c r="SJ31" s="32">
        <v>1082</v>
      </c>
      <c r="SK31" s="38">
        <v>593</v>
      </c>
      <c r="SL31" s="77">
        <v>-64</v>
      </c>
      <c r="SM31" s="32">
        <v>541</v>
      </c>
      <c r="SN31" s="32">
        <v>567</v>
      </c>
      <c r="SO31" s="77">
        <v>274</v>
      </c>
      <c r="SP31" s="32">
        <v>541</v>
      </c>
      <c r="SQ31" s="38">
        <v>868</v>
      </c>
      <c r="SR31" s="77">
        <v>123</v>
      </c>
      <c r="SS31" s="32">
        <v>541</v>
      </c>
      <c r="ST31" s="32">
        <v>567</v>
      </c>
      <c r="SU31" s="77">
        <v>274</v>
      </c>
      <c r="SV31" s="32">
        <v>541</v>
      </c>
      <c r="SW31" s="38">
        <v>870</v>
      </c>
      <c r="SX31" s="77">
        <v>125</v>
      </c>
      <c r="SY31" s="32" t="s">
        <v>238</v>
      </c>
      <c r="SZ31" s="32" t="s">
        <v>238</v>
      </c>
      <c r="TA31" s="77" t="s">
        <v>238</v>
      </c>
      <c r="TB31" s="32">
        <v>0</v>
      </c>
      <c r="TC31" s="38">
        <v>554</v>
      </c>
      <c r="TD31" s="77">
        <v>-177</v>
      </c>
      <c r="TE31" s="32" t="s">
        <v>238</v>
      </c>
      <c r="TF31" s="32">
        <v>716</v>
      </c>
      <c r="TG31" s="77">
        <v>-55</v>
      </c>
      <c r="TH31" s="32">
        <v>618</v>
      </c>
      <c r="TI31" s="38">
        <v>778</v>
      </c>
      <c r="TJ31" s="77">
        <v>-1</v>
      </c>
      <c r="TK31" s="32" t="s">
        <v>238</v>
      </c>
      <c r="TL31" s="32">
        <v>653</v>
      </c>
      <c r="TM31" s="77">
        <v>-150</v>
      </c>
      <c r="TN31" s="32">
        <v>153</v>
      </c>
      <c r="TO31" s="38">
        <v>798</v>
      </c>
      <c r="TP31" s="77">
        <v>6</v>
      </c>
      <c r="TQ31" s="32" t="s">
        <v>238</v>
      </c>
      <c r="TR31" s="32" t="s">
        <v>238</v>
      </c>
      <c r="TS31" s="77" t="s">
        <v>238</v>
      </c>
      <c r="TT31" s="32">
        <v>1082</v>
      </c>
      <c r="TU31" s="38">
        <v>598</v>
      </c>
      <c r="TV31" s="77">
        <v>-49</v>
      </c>
    </row>
    <row r="32" spans="1:542" x14ac:dyDescent="0.2">
      <c r="A32" s="381" t="s">
        <v>312</v>
      </c>
      <c r="B32" s="18"/>
      <c r="C32" s="20">
        <v>42</v>
      </c>
      <c r="D32" s="20">
        <v>145</v>
      </c>
      <c r="E32" s="77">
        <v>-20.765027322404372</v>
      </c>
      <c r="F32" s="20">
        <v>1261</v>
      </c>
      <c r="G32" s="38">
        <v>1248.4166666666667</v>
      </c>
      <c r="H32" s="77">
        <v>1.5661016949152542</v>
      </c>
      <c r="I32" s="32">
        <v>42</v>
      </c>
      <c r="J32" s="32">
        <v>145</v>
      </c>
      <c r="K32" s="77">
        <v>-17.142857142857142</v>
      </c>
      <c r="L32" s="32">
        <v>1234</v>
      </c>
      <c r="M32" s="38">
        <v>1220.5833333333333</v>
      </c>
      <c r="N32" s="77">
        <v>0.85381808166356821</v>
      </c>
      <c r="O32" s="32">
        <v>0</v>
      </c>
      <c r="P32" s="32">
        <v>0</v>
      </c>
      <c r="Q32" s="77">
        <v>-100</v>
      </c>
      <c r="R32" s="32">
        <v>27</v>
      </c>
      <c r="S32" s="38">
        <v>27.833333333333332</v>
      </c>
      <c r="T32" s="77">
        <v>47.136563876651984</v>
      </c>
      <c r="U32" s="32">
        <v>37</v>
      </c>
      <c r="V32" s="32">
        <v>135</v>
      </c>
      <c r="W32" s="77">
        <v>-21.965317919075144</v>
      </c>
      <c r="X32" s="32">
        <v>1173</v>
      </c>
      <c r="Y32" s="38">
        <v>1158.75</v>
      </c>
      <c r="Z32" s="77">
        <v>0.70249130938586324</v>
      </c>
      <c r="AA32" s="32">
        <v>37</v>
      </c>
      <c r="AB32" s="32">
        <v>135</v>
      </c>
      <c r="AC32" s="77">
        <v>-18.674698795180721</v>
      </c>
      <c r="AD32" s="32" t="s">
        <v>437</v>
      </c>
      <c r="AE32" s="38">
        <v>1135.5</v>
      </c>
      <c r="AF32" s="77">
        <v>-0.11728485559302154</v>
      </c>
      <c r="AG32" s="32">
        <v>0</v>
      </c>
      <c r="AH32" s="32">
        <v>0</v>
      </c>
      <c r="AI32" s="77">
        <v>-100</v>
      </c>
      <c r="AJ32" s="32" t="s">
        <v>437</v>
      </c>
      <c r="AK32" s="38">
        <v>23.25</v>
      </c>
      <c r="AL32" s="77">
        <v>68.07228915662651</v>
      </c>
      <c r="AM32" s="32">
        <v>5</v>
      </c>
      <c r="AN32" s="32">
        <v>10</v>
      </c>
      <c r="AO32" s="77">
        <v>0</v>
      </c>
      <c r="AP32" s="32">
        <v>88</v>
      </c>
      <c r="AQ32" s="38">
        <v>89.666666666666671</v>
      </c>
      <c r="AR32" s="77">
        <v>14.225053078556263</v>
      </c>
      <c r="AS32" s="32">
        <v>5</v>
      </c>
      <c r="AT32" s="32">
        <v>10</v>
      </c>
      <c r="AU32" s="77">
        <v>11.111111111111111</v>
      </c>
      <c r="AV32" s="32" t="s">
        <v>437</v>
      </c>
      <c r="AW32" s="38">
        <v>85.083333333333329</v>
      </c>
      <c r="AX32" s="77">
        <v>15.891032917139613</v>
      </c>
      <c r="AY32" s="32">
        <v>0</v>
      </c>
      <c r="AZ32" s="32">
        <v>0</v>
      </c>
      <c r="BA32" s="77" t="s">
        <v>224</v>
      </c>
      <c r="BB32" s="32" t="s">
        <v>437</v>
      </c>
      <c r="BC32" s="38">
        <v>4.583333333333333</v>
      </c>
      <c r="BD32" s="77">
        <v>-9.8360655737704921</v>
      </c>
      <c r="BE32" s="32" t="s">
        <v>437</v>
      </c>
      <c r="BF32" s="32">
        <v>100</v>
      </c>
      <c r="BG32" s="77">
        <v>-22.480620155038761</v>
      </c>
      <c r="BH32" s="32">
        <v>917</v>
      </c>
      <c r="BI32" s="38">
        <v>914.91666666666663</v>
      </c>
      <c r="BJ32" s="77">
        <v>-0.55253623188405798</v>
      </c>
      <c r="BK32" s="32" t="s">
        <v>437</v>
      </c>
      <c r="BL32" s="32">
        <v>100</v>
      </c>
      <c r="BM32" s="77">
        <v>-20</v>
      </c>
      <c r="BN32" s="32">
        <v>901</v>
      </c>
      <c r="BO32" s="38">
        <v>898.33333333333337</v>
      </c>
      <c r="BP32" s="77">
        <v>-1.1371973587674249</v>
      </c>
      <c r="BQ32" s="32">
        <v>0</v>
      </c>
      <c r="BR32" s="32">
        <v>0</v>
      </c>
      <c r="BS32" s="77">
        <v>-100</v>
      </c>
      <c r="BT32" s="32">
        <v>16</v>
      </c>
      <c r="BU32" s="38">
        <v>16.583333333333332</v>
      </c>
      <c r="BV32" s="77">
        <v>46.32352941176471</v>
      </c>
      <c r="BW32" s="32" t="s">
        <v>437</v>
      </c>
      <c r="BX32" s="32" t="s">
        <v>437</v>
      </c>
      <c r="BY32" s="77">
        <v>-25.806451612903224</v>
      </c>
      <c r="BZ32" s="32">
        <v>858</v>
      </c>
      <c r="CA32" s="38">
        <v>858.58333333333337</v>
      </c>
      <c r="CB32" s="77">
        <v>-1.3122605363984674</v>
      </c>
      <c r="CC32" s="32" t="s">
        <v>437</v>
      </c>
      <c r="CD32" s="32" t="s">
        <v>437</v>
      </c>
      <c r="CE32" s="77">
        <v>-23.333333333333332</v>
      </c>
      <c r="CF32" s="32" t="s">
        <v>437</v>
      </c>
      <c r="CG32" s="38">
        <v>844.33333333333337</v>
      </c>
      <c r="CH32" s="77">
        <v>-1.9357336430507164</v>
      </c>
      <c r="CI32" s="32">
        <v>0</v>
      </c>
      <c r="CJ32" s="32">
        <v>0</v>
      </c>
      <c r="CK32" s="77">
        <v>-100</v>
      </c>
      <c r="CL32" s="32" t="s">
        <v>437</v>
      </c>
      <c r="CM32" s="38">
        <v>14.25</v>
      </c>
      <c r="CN32" s="77">
        <v>58.333333333333336</v>
      </c>
      <c r="CO32" s="32">
        <v>5</v>
      </c>
      <c r="CP32" s="32" t="s">
        <v>437</v>
      </c>
      <c r="CQ32" s="77">
        <v>60</v>
      </c>
      <c r="CR32" s="32">
        <v>59</v>
      </c>
      <c r="CS32" s="38">
        <v>56.333333333333336</v>
      </c>
      <c r="CT32" s="77">
        <v>12.666666666666668</v>
      </c>
      <c r="CU32" s="32">
        <v>5</v>
      </c>
      <c r="CV32" s="32" t="s">
        <v>437</v>
      </c>
      <c r="CW32" s="77">
        <v>60</v>
      </c>
      <c r="CX32" s="32" t="s">
        <v>437</v>
      </c>
      <c r="CY32" s="38">
        <v>54</v>
      </c>
      <c r="CZ32" s="77">
        <v>13.286713286713287</v>
      </c>
      <c r="DA32" s="32">
        <v>0</v>
      </c>
      <c r="DB32" s="32">
        <v>0</v>
      </c>
      <c r="DC32" s="77" t="s">
        <v>238</v>
      </c>
      <c r="DD32" s="32" t="s">
        <v>437</v>
      </c>
      <c r="DE32" s="38">
        <v>2.3333333333333335</v>
      </c>
      <c r="DF32" s="77">
        <v>0</v>
      </c>
      <c r="DG32" s="32" t="s">
        <v>437</v>
      </c>
      <c r="DH32" s="32">
        <v>45</v>
      </c>
      <c r="DI32" s="77">
        <v>-16.666666666666664</v>
      </c>
      <c r="DJ32" s="32">
        <v>344</v>
      </c>
      <c r="DK32" s="38">
        <v>333.5</v>
      </c>
      <c r="DL32" s="77">
        <v>7.8706199460916446</v>
      </c>
      <c r="DM32" s="32" t="s">
        <v>437</v>
      </c>
      <c r="DN32" s="32">
        <v>45</v>
      </c>
      <c r="DO32" s="77">
        <v>-10</v>
      </c>
      <c r="DP32" s="32">
        <v>333</v>
      </c>
      <c r="DQ32" s="38">
        <v>322.25</v>
      </c>
      <c r="DR32" s="77">
        <v>6.8527217463387675</v>
      </c>
      <c r="DS32" s="32">
        <v>0</v>
      </c>
      <c r="DT32" s="32">
        <v>0</v>
      </c>
      <c r="DU32" s="77">
        <v>-100</v>
      </c>
      <c r="DV32" s="32">
        <v>11</v>
      </c>
      <c r="DW32" s="38">
        <v>11.25</v>
      </c>
      <c r="DX32" s="77">
        <v>48.35164835164835</v>
      </c>
      <c r="DY32" s="32" t="s">
        <v>437</v>
      </c>
      <c r="DZ32" s="32" t="s">
        <v>437</v>
      </c>
      <c r="EA32" s="77">
        <v>-12.244897959183673</v>
      </c>
      <c r="EB32" s="32">
        <v>315</v>
      </c>
      <c r="EC32" s="38">
        <v>300.16666666666669</v>
      </c>
      <c r="ED32" s="77">
        <v>6.9477434679334911</v>
      </c>
      <c r="EE32" s="32" t="s">
        <v>437</v>
      </c>
      <c r="EF32" s="32" t="s">
        <v>437</v>
      </c>
      <c r="EG32" s="77">
        <v>-6.5217391304347823</v>
      </c>
      <c r="EH32" s="32" t="s">
        <v>437</v>
      </c>
      <c r="EI32" s="38">
        <v>291.16666666666669</v>
      </c>
      <c r="EJ32" s="77">
        <v>5.5589123867069485</v>
      </c>
      <c r="EK32" s="32">
        <v>0</v>
      </c>
      <c r="EL32" s="32">
        <v>0</v>
      </c>
      <c r="EM32" s="77">
        <v>-100</v>
      </c>
      <c r="EN32" s="32" t="s">
        <v>437</v>
      </c>
      <c r="EO32" s="38">
        <v>9</v>
      </c>
      <c r="EP32" s="77">
        <v>86.206896551724128</v>
      </c>
      <c r="EQ32" s="32">
        <v>0</v>
      </c>
      <c r="ER32" s="32" t="s">
        <v>437</v>
      </c>
      <c r="ES32" s="77" t="s">
        <v>224</v>
      </c>
      <c r="ET32" s="32">
        <v>29</v>
      </c>
      <c r="EU32" s="38">
        <v>33.333333333333336</v>
      </c>
      <c r="EV32" s="77">
        <v>16.959064327485379</v>
      </c>
      <c r="EW32" s="32">
        <v>0</v>
      </c>
      <c r="EX32" s="32" t="s">
        <v>437</v>
      </c>
      <c r="EY32" s="77" t="s">
        <v>224</v>
      </c>
      <c r="EZ32" s="32" t="s">
        <v>437</v>
      </c>
      <c r="FA32" s="38">
        <v>31.083333333333332</v>
      </c>
      <c r="FB32" s="77">
        <v>20.711974110032365</v>
      </c>
      <c r="FC32" s="32">
        <v>0</v>
      </c>
      <c r="FD32" s="32">
        <v>0</v>
      </c>
      <c r="FE32" s="77" t="s">
        <v>224</v>
      </c>
      <c r="FF32" s="32" t="s">
        <v>437</v>
      </c>
      <c r="FG32" s="38">
        <v>2.25</v>
      </c>
      <c r="FH32" s="77">
        <v>-18.181818181818183</v>
      </c>
      <c r="FI32" s="32">
        <v>41</v>
      </c>
      <c r="FJ32" s="32">
        <v>139</v>
      </c>
      <c r="FK32" s="77">
        <v>-17.261904761904763</v>
      </c>
      <c r="FL32" s="32">
        <v>1184</v>
      </c>
      <c r="FM32" s="38">
        <v>1174.3333333333333</v>
      </c>
      <c r="FN32" s="77">
        <v>0.67871686790026442</v>
      </c>
      <c r="FO32" s="32">
        <v>41</v>
      </c>
      <c r="FP32" s="32">
        <v>139</v>
      </c>
      <c r="FQ32" s="77">
        <v>-16.766467065868262</v>
      </c>
      <c r="FR32" s="32">
        <v>1176</v>
      </c>
      <c r="FS32" s="38">
        <v>1165.5833333333333</v>
      </c>
      <c r="FT32" s="77">
        <v>0.38036457585761446</v>
      </c>
      <c r="FU32" s="32">
        <v>0</v>
      </c>
      <c r="FV32" s="32">
        <v>0</v>
      </c>
      <c r="FW32" s="77" t="s">
        <v>224</v>
      </c>
      <c r="FX32" s="32">
        <v>8</v>
      </c>
      <c r="FY32" s="38">
        <v>8.75</v>
      </c>
      <c r="FZ32" s="77">
        <v>66.666666666666657</v>
      </c>
      <c r="GA32" s="32">
        <v>36</v>
      </c>
      <c r="GB32" s="32">
        <v>130</v>
      </c>
      <c r="GC32" s="77">
        <v>-19.254658385093169</v>
      </c>
      <c r="GD32" s="32">
        <v>1114</v>
      </c>
      <c r="GE32" s="38">
        <v>1103.9166666666667</v>
      </c>
      <c r="GF32" s="77">
        <v>0.24214907302307984</v>
      </c>
      <c r="GG32" s="32">
        <v>36</v>
      </c>
      <c r="GH32" s="32">
        <v>130</v>
      </c>
      <c r="GI32" s="77">
        <v>-18.75</v>
      </c>
      <c r="GJ32" s="32" t="s">
        <v>437</v>
      </c>
      <c r="GK32" s="38">
        <v>1096</v>
      </c>
      <c r="GL32" s="77">
        <v>-0.12909104715620015</v>
      </c>
      <c r="GM32" s="32">
        <v>0</v>
      </c>
      <c r="GN32" s="32">
        <v>0</v>
      </c>
      <c r="GO32" s="77" t="s">
        <v>224</v>
      </c>
      <c r="GP32" s="32" t="s">
        <v>437</v>
      </c>
      <c r="GQ32" s="38">
        <v>7.916666666666667</v>
      </c>
      <c r="GR32" s="77">
        <v>106.5217391304348</v>
      </c>
      <c r="GS32" s="32">
        <v>5</v>
      </c>
      <c r="GT32" s="32">
        <v>9</v>
      </c>
      <c r="GU32" s="77">
        <v>28.571428571428569</v>
      </c>
      <c r="GV32" s="32">
        <v>70</v>
      </c>
      <c r="GW32" s="38">
        <v>70.416666666666671</v>
      </c>
      <c r="GX32" s="77">
        <v>8.0562659846547309</v>
      </c>
      <c r="GY32" s="32">
        <v>5</v>
      </c>
      <c r="GZ32" s="32">
        <v>9</v>
      </c>
      <c r="HA32" s="77">
        <v>28.571428571428569</v>
      </c>
      <c r="HB32" s="32" t="s">
        <v>437</v>
      </c>
      <c r="HC32" s="38">
        <v>69.583333333333329</v>
      </c>
      <c r="HD32" s="77">
        <v>9.1503267973856204</v>
      </c>
      <c r="HE32" s="32">
        <v>0</v>
      </c>
      <c r="HF32" s="32">
        <v>0</v>
      </c>
      <c r="HG32" s="77" t="s">
        <v>238</v>
      </c>
      <c r="HH32" s="32" t="s">
        <v>437</v>
      </c>
      <c r="HI32" s="38">
        <v>0.83333333333333337</v>
      </c>
      <c r="HJ32" s="77">
        <v>-41.17647058823529</v>
      </c>
      <c r="HK32" s="32">
        <v>0</v>
      </c>
      <c r="HL32" s="32">
        <v>0</v>
      </c>
      <c r="HM32" s="77" t="s">
        <v>238</v>
      </c>
      <c r="HN32" s="32">
        <v>0</v>
      </c>
      <c r="HO32" s="38">
        <v>0</v>
      </c>
      <c r="HP32" s="77" t="s">
        <v>238</v>
      </c>
      <c r="HQ32" s="32">
        <v>0</v>
      </c>
      <c r="HR32" s="32">
        <v>0</v>
      </c>
      <c r="HS32" s="77" t="s">
        <v>238</v>
      </c>
      <c r="HT32" s="32">
        <v>0</v>
      </c>
      <c r="HU32" s="38">
        <v>0</v>
      </c>
      <c r="HV32" s="77" t="s">
        <v>238</v>
      </c>
      <c r="HW32" s="32">
        <v>0</v>
      </c>
      <c r="HX32" s="32">
        <v>0</v>
      </c>
      <c r="HY32" s="77" t="s">
        <v>238</v>
      </c>
      <c r="HZ32" s="32">
        <v>0</v>
      </c>
      <c r="IA32" s="38">
        <v>0</v>
      </c>
      <c r="IB32" s="77" t="s">
        <v>238</v>
      </c>
      <c r="IC32" s="32">
        <v>0</v>
      </c>
      <c r="ID32" s="32">
        <v>0</v>
      </c>
      <c r="IE32" s="77" t="s">
        <v>238</v>
      </c>
      <c r="IF32" s="32">
        <v>0</v>
      </c>
      <c r="IG32" s="38">
        <v>0</v>
      </c>
      <c r="IH32" s="77" t="s">
        <v>238</v>
      </c>
      <c r="II32" s="32">
        <v>0</v>
      </c>
      <c r="IJ32" s="32">
        <v>0</v>
      </c>
      <c r="IK32" s="77" t="s">
        <v>238</v>
      </c>
      <c r="IL32" s="32">
        <v>0</v>
      </c>
      <c r="IM32" s="38">
        <v>0</v>
      </c>
      <c r="IN32" s="77" t="s">
        <v>238</v>
      </c>
      <c r="IO32" s="32">
        <v>0</v>
      </c>
      <c r="IP32" s="32">
        <v>0</v>
      </c>
      <c r="IQ32" s="77" t="s">
        <v>238</v>
      </c>
      <c r="IR32" s="32">
        <v>0</v>
      </c>
      <c r="IS32" s="38">
        <v>0</v>
      </c>
      <c r="IT32" s="77" t="s">
        <v>238</v>
      </c>
      <c r="IU32" s="32">
        <v>0</v>
      </c>
      <c r="IV32" s="32">
        <v>0</v>
      </c>
      <c r="IW32" s="77" t="s">
        <v>238</v>
      </c>
      <c r="IX32" s="32">
        <v>0</v>
      </c>
      <c r="IY32" s="38">
        <v>0</v>
      </c>
      <c r="IZ32" s="77" t="s">
        <v>238</v>
      </c>
      <c r="JA32" s="32">
        <v>0</v>
      </c>
      <c r="JB32" s="32">
        <v>0</v>
      </c>
      <c r="JC32" s="77" t="s">
        <v>238</v>
      </c>
      <c r="JD32" s="32">
        <v>0</v>
      </c>
      <c r="JE32" s="38">
        <v>0</v>
      </c>
      <c r="JF32" s="77" t="s">
        <v>238</v>
      </c>
      <c r="JG32" s="32">
        <v>0</v>
      </c>
      <c r="JH32" s="32">
        <v>0</v>
      </c>
      <c r="JI32" s="77" t="s">
        <v>238</v>
      </c>
      <c r="JJ32" s="32">
        <v>0</v>
      </c>
      <c r="JK32" s="38">
        <v>0</v>
      </c>
      <c r="JL32" s="77" t="s">
        <v>238</v>
      </c>
      <c r="JM32" s="32">
        <v>4</v>
      </c>
      <c r="JN32" s="32">
        <v>12</v>
      </c>
      <c r="JO32" s="77">
        <v>50</v>
      </c>
      <c r="JP32" s="32">
        <v>96</v>
      </c>
      <c r="JQ32" s="38">
        <v>94.5</v>
      </c>
      <c r="JR32" s="77">
        <v>-1.3054830287206265</v>
      </c>
      <c r="JS32" s="32">
        <v>4</v>
      </c>
      <c r="JT32" s="32">
        <v>12</v>
      </c>
      <c r="JU32" s="77">
        <v>50</v>
      </c>
      <c r="JV32" s="32" t="s">
        <v>437</v>
      </c>
      <c r="JW32" s="38">
        <v>92.083333333333329</v>
      </c>
      <c r="JX32" s="77">
        <v>-2.2123893805309733</v>
      </c>
      <c r="JY32" s="32">
        <v>0</v>
      </c>
      <c r="JZ32" s="32">
        <v>0</v>
      </c>
      <c r="KA32" s="77" t="s">
        <v>238</v>
      </c>
      <c r="KB32" s="32" t="s">
        <v>437</v>
      </c>
      <c r="KC32" s="38">
        <v>2.4166666666666665</v>
      </c>
      <c r="KD32" s="77">
        <v>52.631578947368418</v>
      </c>
      <c r="KE32" s="32" t="s">
        <v>437</v>
      </c>
      <c r="KF32" s="32">
        <v>6</v>
      </c>
      <c r="KG32" s="77">
        <v>-14.285714285714285</v>
      </c>
      <c r="KH32" s="32">
        <v>69</v>
      </c>
      <c r="KI32" s="38">
        <v>71.833333333333329</v>
      </c>
      <c r="KJ32" s="77">
        <v>-10.301768990634756</v>
      </c>
      <c r="KK32" s="32" t="s">
        <v>437</v>
      </c>
      <c r="KL32" s="32">
        <v>6</v>
      </c>
      <c r="KM32" s="77">
        <v>-14.285714285714285</v>
      </c>
      <c r="KN32" s="32" t="s">
        <v>437</v>
      </c>
      <c r="KO32" s="38">
        <v>70.416666666666671</v>
      </c>
      <c r="KP32" s="77">
        <v>-10.676532769556026</v>
      </c>
      <c r="KQ32" s="32">
        <v>0</v>
      </c>
      <c r="KR32" s="32">
        <v>0</v>
      </c>
      <c r="KS32" s="77" t="s">
        <v>238</v>
      </c>
      <c r="KT32" s="32" t="s">
        <v>437</v>
      </c>
      <c r="KU32" s="38">
        <v>1.4166666666666667</v>
      </c>
      <c r="KV32" s="77">
        <v>13.333333333333334</v>
      </c>
      <c r="KW32" s="32" t="s">
        <v>437</v>
      </c>
      <c r="KX32" s="32">
        <v>6</v>
      </c>
      <c r="KY32" s="77" t="s">
        <v>224</v>
      </c>
      <c r="KZ32" s="32">
        <v>27</v>
      </c>
      <c r="LA32" s="38">
        <v>22.666666666666668</v>
      </c>
      <c r="LB32" s="77">
        <v>44.680851063829785</v>
      </c>
      <c r="LC32" s="32" t="s">
        <v>437</v>
      </c>
      <c r="LD32" s="32">
        <v>6</v>
      </c>
      <c r="LE32" s="77" t="s">
        <v>224</v>
      </c>
      <c r="LF32" s="32" t="s">
        <v>437</v>
      </c>
      <c r="LG32" s="38">
        <v>21.666666666666668</v>
      </c>
      <c r="LH32" s="77">
        <v>41.304347826086953</v>
      </c>
      <c r="LI32" s="32">
        <v>0</v>
      </c>
      <c r="LJ32" s="32">
        <v>0</v>
      </c>
      <c r="LK32" s="77" t="s">
        <v>238</v>
      </c>
      <c r="LL32" s="32" t="s">
        <v>437</v>
      </c>
      <c r="LM32" s="38">
        <v>1</v>
      </c>
      <c r="LN32" s="77">
        <v>200</v>
      </c>
      <c r="LO32" s="32" t="s">
        <v>437</v>
      </c>
      <c r="LP32" s="32">
        <v>22</v>
      </c>
      <c r="LQ32" s="77">
        <v>-43.589743589743591</v>
      </c>
      <c r="LR32" s="32">
        <v>226</v>
      </c>
      <c r="LS32" s="38">
        <v>204.91666666666666</v>
      </c>
      <c r="LT32" s="77">
        <v>10.31852848811126</v>
      </c>
      <c r="LU32" s="32" t="s">
        <v>437</v>
      </c>
      <c r="LV32" s="32">
        <v>22</v>
      </c>
      <c r="LW32" s="77">
        <v>-37.142857142857146</v>
      </c>
      <c r="LX32" s="32">
        <v>216</v>
      </c>
      <c r="LY32" s="38">
        <v>196</v>
      </c>
      <c r="LZ32" s="77">
        <v>7.9889807162534439</v>
      </c>
      <c r="MA32" s="32">
        <v>0</v>
      </c>
      <c r="MB32" s="32">
        <v>0</v>
      </c>
      <c r="MC32" s="77">
        <v>-100</v>
      </c>
      <c r="MD32" s="32">
        <v>10</v>
      </c>
      <c r="ME32" s="38">
        <v>8.9166666666666661</v>
      </c>
      <c r="MF32" s="77">
        <v>109.80392156862746</v>
      </c>
      <c r="MG32" s="32" t="s">
        <v>437</v>
      </c>
      <c r="MH32" s="32" t="s">
        <v>437</v>
      </c>
      <c r="MI32" s="77">
        <v>-45.945945945945951</v>
      </c>
      <c r="MJ32" s="32">
        <v>214</v>
      </c>
      <c r="MK32" s="38">
        <v>191.66666666666666</v>
      </c>
      <c r="ML32" s="77">
        <v>11.380145278450362</v>
      </c>
      <c r="MM32" s="32" t="s">
        <v>437</v>
      </c>
      <c r="MN32" s="32" t="s">
        <v>437</v>
      </c>
      <c r="MO32" s="77">
        <v>-41.17647058823529</v>
      </c>
      <c r="MP32" s="32" t="s">
        <v>437</v>
      </c>
      <c r="MQ32" s="38">
        <v>184.08333333333334</v>
      </c>
      <c r="MR32" s="77">
        <v>8.6571569109690127</v>
      </c>
      <c r="MS32" s="32">
        <v>0</v>
      </c>
      <c r="MT32" s="32">
        <v>0</v>
      </c>
      <c r="MU32" s="77">
        <v>-100</v>
      </c>
      <c r="MV32" s="32" t="s">
        <v>437</v>
      </c>
      <c r="MW32" s="38">
        <v>7.583333333333333</v>
      </c>
      <c r="MX32" s="77">
        <v>184.375</v>
      </c>
      <c r="MY32" s="32">
        <v>0</v>
      </c>
      <c r="MZ32" s="32" t="s">
        <v>437</v>
      </c>
      <c r="NA32" s="77" t="s">
        <v>224</v>
      </c>
      <c r="NB32" s="32">
        <v>12</v>
      </c>
      <c r="NC32" s="38">
        <v>13.25</v>
      </c>
      <c r="ND32" s="77">
        <v>-3.0487804878048781</v>
      </c>
      <c r="NE32" s="32">
        <v>0</v>
      </c>
      <c r="NF32" s="32" t="s">
        <v>437</v>
      </c>
      <c r="NG32" s="77" t="s">
        <v>224</v>
      </c>
      <c r="NH32" s="32" t="s">
        <v>437</v>
      </c>
      <c r="NI32" s="38">
        <v>11.916666666666666</v>
      </c>
      <c r="NJ32" s="77">
        <v>-1.3793103448275863</v>
      </c>
      <c r="NK32" s="32">
        <v>0</v>
      </c>
      <c r="NL32" s="32">
        <v>0</v>
      </c>
      <c r="NM32" s="77" t="s">
        <v>224</v>
      </c>
      <c r="NN32" s="32" t="s">
        <v>437</v>
      </c>
      <c r="NO32" s="38">
        <v>1.3333333333333333</v>
      </c>
      <c r="NP32" s="77">
        <v>-15.789473684210526</v>
      </c>
      <c r="NQ32" s="32">
        <v>0</v>
      </c>
      <c r="NR32" s="32">
        <v>0</v>
      </c>
      <c r="NS32" s="77" t="s">
        <v>238</v>
      </c>
      <c r="NT32" s="32" t="s">
        <v>437</v>
      </c>
      <c r="NU32" s="38">
        <v>0.91666666666666663</v>
      </c>
      <c r="NV32" s="77" t="s">
        <v>238</v>
      </c>
      <c r="NW32" s="32">
        <v>0</v>
      </c>
      <c r="NX32" s="32">
        <v>0</v>
      </c>
      <c r="NY32" s="77" t="s">
        <v>238</v>
      </c>
      <c r="NZ32" s="32" t="s">
        <v>437</v>
      </c>
      <c r="OA32" s="38">
        <v>0.91666666666666663</v>
      </c>
      <c r="OB32" s="77" t="s">
        <v>238</v>
      </c>
      <c r="OC32" s="32">
        <v>0</v>
      </c>
      <c r="OD32" s="32">
        <v>0</v>
      </c>
      <c r="OE32" s="77" t="s">
        <v>238</v>
      </c>
      <c r="OF32" s="32">
        <v>0</v>
      </c>
      <c r="OG32" s="38">
        <v>0</v>
      </c>
      <c r="OH32" s="77" t="s">
        <v>238</v>
      </c>
      <c r="OI32" s="32">
        <v>0</v>
      </c>
      <c r="OJ32" s="32">
        <v>0</v>
      </c>
      <c r="OK32" s="77" t="s">
        <v>238</v>
      </c>
      <c r="OL32" s="32">
        <v>0</v>
      </c>
      <c r="OM32" s="38">
        <v>0</v>
      </c>
      <c r="ON32" s="77" t="s">
        <v>238</v>
      </c>
      <c r="OO32" s="32">
        <v>0</v>
      </c>
      <c r="OP32" s="32">
        <v>0</v>
      </c>
      <c r="OQ32" s="77" t="s">
        <v>238</v>
      </c>
      <c r="OR32" s="32">
        <v>0</v>
      </c>
      <c r="OS32" s="38">
        <v>0</v>
      </c>
      <c r="OT32" s="77" t="s">
        <v>238</v>
      </c>
      <c r="OU32" s="32">
        <v>0</v>
      </c>
      <c r="OV32" s="32">
        <v>0</v>
      </c>
      <c r="OW32" s="77" t="s">
        <v>238</v>
      </c>
      <c r="OX32" s="32">
        <v>0</v>
      </c>
      <c r="OY32" s="38">
        <v>0</v>
      </c>
      <c r="OZ32" s="77" t="s">
        <v>238</v>
      </c>
      <c r="PA32" s="32">
        <v>0</v>
      </c>
      <c r="PB32" s="32">
        <v>0</v>
      </c>
      <c r="PC32" s="77" t="s">
        <v>238</v>
      </c>
      <c r="PD32" s="32" t="s">
        <v>437</v>
      </c>
      <c r="PE32" s="38">
        <v>0.91666666666666663</v>
      </c>
      <c r="PF32" s="77" t="s">
        <v>238</v>
      </c>
      <c r="PG32" s="32">
        <v>0</v>
      </c>
      <c r="PH32" s="32">
        <v>0</v>
      </c>
      <c r="PI32" s="77" t="s">
        <v>238</v>
      </c>
      <c r="PJ32" s="32" t="s">
        <v>437</v>
      </c>
      <c r="PK32" s="38">
        <v>0.91666666666666663</v>
      </c>
      <c r="PL32" s="77" t="s">
        <v>238</v>
      </c>
      <c r="PM32" s="32">
        <v>0</v>
      </c>
      <c r="PN32" s="32">
        <v>0</v>
      </c>
      <c r="PO32" s="77" t="s">
        <v>238</v>
      </c>
      <c r="PP32" s="32">
        <v>0</v>
      </c>
      <c r="PQ32" s="38">
        <v>0</v>
      </c>
      <c r="PR32" s="77" t="s">
        <v>238</v>
      </c>
      <c r="PS32" s="32">
        <v>36</v>
      </c>
      <c r="PT32" s="32">
        <v>130</v>
      </c>
      <c r="PU32" s="77">
        <v>-21.212121212121211</v>
      </c>
      <c r="PV32" s="32">
        <v>1156</v>
      </c>
      <c r="PW32" s="38">
        <v>1140.4166666666667</v>
      </c>
      <c r="PX32" s="77">
        <v>2.9024738702158057</v>
      </c>
      <c r="PY32" s="32">
        <v>36</v>
      </c>
      <c r="PZ32" s="32">
        <v>130</v>
      </c>
      <c r="QA32" s="77">
        <v>-20.245398773006134</v>
      </c>
      <c r="QB32" s="32">
        <v>1143</v>
      </c>
      <c r="QC32" s="38">
        <v>1130.5</v>
      </c>
      <c r="QD32" s="77">
        <v>2.8194633924511141</v>
      </c>
      <c r="QE32" s="32">
        <v>0</v>
      </c>
      <c r="QF32" s="32">
        <v>0</v>
      </c>
      <c r="QG32" s="77" t="s">
        <v>224</v>
      </c>
      <c r="QH32" s="32">
        <v>13</v>
      </c>
      <c r="QI32" s="38">
        <v>9.9166666666666661</v>
      </c>
      <c r="QJ32" s="77">
        <v>13.333333333333334</v>
      </c>
      <c r="QK32" s="32">
        <v>31</v>
      </c>
      <c r="QL32" s="32">
        <v>120</v>
      </c>
      <c r="QM32" s="77">
        <v>-22.58064516129032</v>
      </c>
      <c r="QN32" s="32">
        <v>1074</v>
      </c>
      <c r="QO32" s="38">
        <v>1058.75</v>
      </c>
      <c r="QP32" s="77">
        <v>1.8355242064764348</v>
      </c>
      <c r="QQ32" s="32">
        <v>31</v>
      </c>
      <c r="QR32" s="32">
        <v>120</v>
      </c>
      <c r="QS32" s="77">
        <v>-22.077922077922079</v>
      </c>
      <c r="QT32" s="32">
        <v>1064</v>
      </c>
      <c r="QU32" s="38">
        <v>1051.4166666666667</v>
      </c>
      <c r="QV32" s="77">
        <v>1.6025124818811403</v>
      </c>
      <c r="QW32" s="32">
        <v>0</v>
      </c>
      <c r="QX32" s="32">
        <v>0</v>
      </c>
      <c r="QY32" s="77" t="s">
        <v>224</v>
      </c>
      <c r="QZ32" s="32">
        <v>10</v>
      </c>
      <c r="RA32" s="38">
        <v>7.333333333333333</v>
      </c>
      <c r="RB32" s="77">
        <v>51.724137931034484</v>
      </c>
      <c r="RC32" s="32">
        <v>5</v>
      </c>
      <c r="RD32" s="32">
        <v>10</v>
      </c>
      <c r="RE32" s="77">
        <v>0</v>
      </c>
      <c r="RF32" s="32">
        <v>82</v>
      </c>
      <c r="RG32" s="38">
        <v>81.666666666666671</v>
      </c>
      <c r="RH32" s="77">
        <v>19.076549210206561</v>
      </c>
      <c r="RI32" s="32">
        <v>5</v>
      </c>
      <c r="RJ32" s="32">
        <v>10</v>
      </c>
      <c r="RK32" s="77">
        <v>11.111111111111111</v>
      </c>
      <c r="RL32" s="32">
        <v>79</v>
      </c>
      <c r="RM32" s="38">
        <v>79.083333333333329</v>
      </c>
      <c r="RN32" s="77">
        <v>22.293814432989691</v>
      </c>
      <c r="RO32" s="32">
        <v>0</v>
      </c>
      <c r="RP32" s="32">
        <v>0</v>
      </c>
      <c r="RQ32" s="77" t="s">
        <v>224</v>
      </c>
      <c r="RR32" s="32">
        <v>3</v>
      </c>
      <c r="RS32" s="38">
        <v>2.5833333333333335</v>
      </c>
      <c r="RT32" s="77">
        <v>-34.042553191489361</v>
      </c>
      <c r="RU32" s="32">
        <v>158</v>
      </c>
      <c r="RV32" s="32">
        <v>209</v>
      </c>
      <c r="RW32" s="77">
        <v>-130</v>
      </c>
      <c r="RX32" s="32">
        <v>158</v>
      </c>
      <c r="RY32" s="38">
        <v>297</v>
      </c>
      <c r="RZ32" s="77">
        <v>-127</v>
      </c>
      <c r="SA32" s="32">
        <v>158</v>
      </c>
      <c r="SB32" s="32">
        <v>209</v>
      </c>
      <c r="SC32" s="77">
        <v>-130</v>
      </c>
      <c r="SD32" s="32">
        <v>158</v>
      </c>
      <c r="SE32" s="38">
        <v>296</v>
      </c>
      <c r="SF32" s="77">
        <v>-129</v>
      </c>
      <c r="SG32" s="32" t="s">
        <v>238</v>
      </c>
      <c r="SH32" s="32" t="s">
        <v>238</v>
      </c>
      <c r="SI32" s="77" t="s">
        <v>238</v>
      </c>
      <c r="SJ32" s="32">
        <v>0</v>
      </c>
      <c r="SK32" s="38">
        <v>326</v>
      </c>
      <c r="SL32" s="77">
        <v>-48</v>
      </c>
      <c r="SM32" s="32">
        <v>157</v>
      </c>
      <c r="SN32" s="32">
        <v>210</v>
      </c>
      <c r="SO32" s="77">
        <v>-130</v>
      </c>
      <c r="SP32" s="32">
        <v>157</v>
      </c>
      <c r="SQ32" s="38">
        <v>297</v>
      </c>
      <c r="SR32" s="77">
        <v>-133</v>
      </c>
      <c r="SS32" s="32">
        <v>157</v>
      </c>
      <c r="ST32" s="32">
        <v>210</v>
      </c>
      <c r="SU32" s="77">
        <v>-128</v>
      </c>
      <c r="SV32" s="32">
        <v>157</v>
      </c>
      <c r="SW32" s="38">
        <v>297</v>
      </c>
      <c r="SX32" s="77">
        <v>-134</v>
      </c>
      <c r="SY32" s="32" t="s">
        <v>238</v>
      </c>
      <c r="SZ32" s="32" t="s">
        <v>238</v>
      </c>
      <c r="TA32" s="77" t="s">
        <v>238</v>
      </c>
      <c r="TB32" s="32">
        <v>0</v>
      </c>
      <c r="TC32" s="38">
        <v>330</v>
      </c>
      <c r="TD32" s="77">
        <v>-50</v>
      </c>
      <c r="TE32" s="32">
        <v>161</v>
      </c>
      <c r="TF32" s="32">
        <v>196</v>
      </c>
      <c r="TG32" s="77">
        <v>-136</v>
      </c>
      <c r="TH32" s="32">
        <v>161</v>
      </c>
      <c r="TI32" s="38">
        <v>290</v>
      </c>
      <c r="TJ32" s="77">
        <v>-80</v>
      </c>
      <c r="TK32" s="32">
        <v>161</v>
      </c>
      <c r="TL32" s="32">
        <v>196</v>
      </c>
      <c r="TM32" s="77">
        <v>-149</v>
      </c>
      <c r="TN32" s="32">
        <v>161</v>
      </c>
      <c r="TO32" s="38">
        <v>290</v>
      </c>
      <c r="TP32" s="77">
        <v>-80</v>
      </c>
      <c r="TQ32" s="32" t="s">
        <v>238</v>
      </c>
      <c r="TR32" s="32" t="s">
        <v>238</v>
      </c>
      <c r="TS32" s="77" t="s">
        <v>238</v>
      </c>
      <c r="TT32" s="32">
        <v>0</v>
      </c>
      <c r="TU32" s="38">
        <v>290</v>
      </c>
      <c r="TV32" s="77">
        <v>-65</v>
      </c>
    </row>
    <row r="33" spans="1:542" s="50" customFormat="1" ht="22.5" x14ac:dyDescent="0.2">
      <c r="A33" s="381" t="s">
        <v>313</v>
      </c>
      <c r="B33" s="379"/>
      <c r="C33" s="32">
        <v>0</v>
      </c>
      <c r="D33" s="32">
        <v>0</v>
      </c>
      <c r="E33" s="77" t="s">
        <v>238</v>
      </c>
      <c r="F33" s="32">
        <v>0</v>
      </c>
      <c r="G33" s="38">
        <v>9.1666666666666661</v>
      </c>
      <c r="H33" s="77">
        <v>-77.867203219315897</v>
      </c>
      <c r="I33" s="32">
        <v>0</v>
      </c>
      <c r="J33" s="32">
        <v>0</v>
      </c>
      <c r="K33" s="77" t="s">
        <v>238</v>
      </c>
      <c r="L33" s="32">
        <v>0</v>
      </c>
      <c r="M33" s="38">
        <v>8.3333333333333339</v>
      </c>
      <c r="N33" s="77">
        <v>-79.381443298969074</v>
      </c>
      <c r="O33" s="32">
        <v>0</v>
      </c>
      <c r="P33" s="32">
        <v>0</v>
      </c>
      <c r="Q33" s="77" t="s">
        <v>238</v>
      </c>
      <c r="R33" s="32">
        <v>0</v>
      </c>
      <c r="S33" s="38">
        <v>0.83333333333333337</v>
      </c>
      <c r="T33" s="77">
        <v>-16.666666666666664</v>
      </c>
      <c r="U33" s="32">
        <v>0</v>
      </c>
      <c r="V33" s="32">
        <v>0</v>
      </c>
      <c r="W33" s="77" t="s">
        <v>238</v>
      </c>
      <c r="X33" s="32">
        <v>0</v>
      </c>
      <c r="Y33" s="38">
        <v>7.166666666666667</v>
      </c>
      <c r="Z33" s="77">
        <v>-79.764705882352942</v>
      </c>
      <c r="AA33" s="32">
        <v>0</v>
      </c>
      <c r="AB33" s="32">
        <v>0</v>
      </c>
      <c r="AC33" s="77" t="s">
        <v>238</v>
      </c>
      <c r="AD33" s="32">
        <v>0</v>
      </c>
      <c r="AE33" s="38">
        <v>7.166666666666667</v>
      </c>
      <c r="AF33" s="77">
        <v>-79.764705882352942</v>
      </c>
      <c r="AG33" s="32">
        <v>0</v>
      </c>
      <c r="AH33" s="32">
        <v>0</v>
      </c>
      <c r="AI33" s="77" t="s">
        <v>238</v>
      </c>
      <c r="AJ33" s="32">
        <v>0</v>
      </c>
      <c r="AK33" s="38">
        <v>0</v>
      </c>
      <c r="AL33" s="77" t="s">
        <v>238</v>
      </c>
      <c r="AM33" s="32">
        <v>0</v>
      </c>
      <c r="AN33" s="32">
        <v>0</v>
      </c>
      <c r="AO33" s="77" t="s">
        <v>238</v>
      </c>
      <c r="AP33" s="32">
        <v>0</v>
      </c>
      <c r="AQ33" s="38">
        <v>2</v>
      </c>
      <c r="AR33" s="77">
        <v>-66.666666666666657</v>
      </c>
      <c r="AS33" s="32">
        <v>0</v>
      </c>
      <c r="AT33" s="32">
        <v>0</v>
      </c>
      <c r="AU33" s="77" t="s">
        <v>238</v>
      </c>
      <c r="AV33" s="32">
        <v>0</v>
      </c>
      <c r="AW33" s="38">
        <v>1.1666666666666667</v>
      </c>
      <c r="AX33" s="77">
        <v>-76.666666666666671</v>
      </c>
      <c r="AY33" s="32">
        <v>0</v>
      </c>
      <c r="AZ33" s="32">
        <v>0</v>
      </c>
      <c r="BA33" s="77" t="s">
        <v>238</v>
      </c>
      <c r="BB33" s="32">
        <v>0</v>
      </c>
      <c r="BC33" s="38">
        <v>0.83333333333333337</v>
      </c>
      <c r="BD33" s="77">
        <v>-16.666666666666664</v>
      </c>
      <c r="BE33" s="32">
        <v>0</v>
      </c>
      <c r="BF33" s="32">
        <v>0</v>
      </c>
      <c r="BG33" s="77" t="s">
        <v>238</v>
      </c>
      <c r="BH33" s="32">
        <v>0</v>
      </c>
      <c r="BI33" s="38">
        <v>6.416666666666667</v>
      </c>
      <c r="BJ33" s="77">
        <v>-77.218934911242599</v>
      </c>
      <c r="BK33" s="32">
        <v>0</v>
      </c>
      <c r="BL33" s="32">
        <v>0</v>
      </c>
      <c r="BM33" s="77" t="s">
        <v>238</v>
      </c>
      <c r="BN33" s="32">
        <v>0</v>
      </c>
      <c r="BO33" s="38">
        <v>5.583333333333333</v>
      </c>
      <c r="BP33" s="77">
        <v>-79.447852760736197</v>
      </c>
      <c r="BQ33" s="32">
        <v>0</v>
      </c>
      <c r="BR33" s="32">
        <v>0</v>
      </c>
      <c r="BS33" s="77" t="s">
        <v>238</v>
      </c>
      <c r="BT33" s="32">
        <v>0</v>
      </c>
      <c r="BU33" s="38">
        <v>0.83333333333333337</v>
      </c>
      <c r="BV33" s="77">
        <v>-16.666666666666664</v>
      </c>
      <c r="BW33" s="32">
        <v>0</v>
      </c>
      <c r="BX33" s="32">
        <v>0</v>
      </c>
      <c r="BY33" s="77" t="s">
        <v>238</v>
      </c>
      <c r="BZ33" s="32">
        <v>0</v>
      </c>
      <c r="CA33" s="38">
        <v>4.416666666666667</v>
      </c>
      <c r="CB33" s="77">
        <v>-80.075187969924812</v>
      </c>
      <c r="CC33" s="32">
        <v>0</v>
      </c>
      <c r="CD33" s="32">
        <v>0</v>
      </c>
      <c r="CE33" s="77" t="s">
        <v>238</v>
      </c>
      <c r="CF33" s="32">
        <v>0</v>
      </c>
      <c r="CG33" s="38">
        <v>4.416666666666667</v>
      </c>
      <c r="CH33" s="77">
        <v>-80.075187969924812</v>
      </c>
      <c r="CI33" s="32">
        <v>0</v>
      </c>
      <c r="CJ33" s="32">
        <v>0</v>
      </c>
      <c r="CK33" s="77" t="s">
        <v>238</v>
      </c>
      <c r="CL33" s="32">
        <v>0</v>
      </c>
      <c r="CM33" s="38">
        <v>0</v>
      </c>
      <c r="CN33" s="77" t="s">
        <v>238</v>
      </c>
      <c r="CO33" s="32">
        <v>0</v>
      </c>
      <c r="CP33" s="32">
        <v>0</v>
      </c>
      <c r="CQ33" s="77" t="s">
        <v>238</v>
      </c>
      <c r="CR33" s="32">
        <v>0</v>
      </c>
      <c r="CS33" s="38">
        <v>2</v>
      </c>
      <c r="CT33" s="77">
        <v>-66.666666666666657</v>
      </c>
      <c r="CU33" s="32">
        <v>0</v>
      </c>
      <c r="CV33" s="32">
        <v>0</v>
      </c>
      <c r="CW33" s="77" t="s">
        <v>238</v>
      </c>
      <c r="CX33" s="32">
        <v>0</v>
      </c>
      <c r="CY33" s="38">
        <v>1.1666666666666667</v>
      </c>
      <c r="CZ33" s="77">
        <v>-76.666666666666671</v>
      </c>
      <c r="DA33" s="32">
        <v>0</v>
      </c>
      <c r="DB33" s="32">
        <v>0</v>
      </c>
      <c r="DC33" s="77" t="s">
        <v>238</v>
      </c>
      <c r="DD33" s="32">
        <v>0</v>
      </c>
      <c r="DE33" s="38">
        <v>0.83333333333333337</v>
      </c>
      <c r="DF33" s="77">
        <v>-16.666666666666664</v>
      </c>
      <c r="DG33" s="32">
        <v>0</v>
      </c>
      <c r="DH33" s="32">
        <v>0</v>
      </c>
      <c r="DI33" s="77" t="s">
        <v>238</v>
      </c>
      <c r="DJ33" s="32">
        <v>0</v>
      </c>
      <c r="DK33" s="38">
        <v>2.75</v>
      </c>
      <c r="DL33" s="77">
        <v>-79.245283018867923</v>
      </c>
      <c r="DM33" s="32">
        <v>0</v>
      </c>
      <c r="DN33" s="32">
        <v>0</v>
      </c>
      <c r="DO33" s="77" t="s">
        <v>238</v>
      </c>
      <c r="DP33" s="32">
        <v>0</v>
      </c>
      <c r="DQ33" s="38">
        <v>2.75</v>
      </c>
      <c r="DR33" s="77">
        <v>-79.245283018867923</v>
      </c>
      <c r="DS33" s="32">
        <v>0</v>
      </c>
      <c r="DT33" s="32">
        <v>0</v>
      </c>
      <c r="DU33" s="77" t="s">
        <v>238</v>
      </c>
      <c r="DV33" s="32">
        <v>0</v>
      </c>
      <c r="DW33" s="38">
        <v>0</v>
      </c>
      <c r="DX33" s="77" t="s">
        <v>238</v>
      </c>
      <c r="DY33" s="32">
        <v>0</v>
      </c>
      <c r="DZ33" s="32">
        <v>0</v>
      </c>
      <c r="EA33" s="77" t="s">
        <v>238</v>
      </c>
      <c r="EB33" s="32">
        <v>0</v>
      </c>
      <c r="EC33" s="38">
        <v>2.75</v>
      </c>
      <c r="ED33" s="77">
        <v>-79.245283018867923</v>
      </c>
      <c r="EE33" s="32">
        <v>0</v>
      </c>
      <c r="EF33" s="32">
        <v>0</v>
      </c>
      <c r="EG33" s="77" t="s">
        <v>238</v>
      </c>
      <c r="EH33" s="32">
        <v>0</v>
      </c>
      <c r="EI33" s="38">
        <v>2.75</v>
      </c>
      <c r="EJ33" s="77">
        <v>-79.245283018867923</v>
      </c>
      <c r="EK33" s="32">
        <v>0</v>
      </c>
      <c r="EL33" s="32">
        <v>0</v>
      </c>
      <c r="EM33" s="77" t="s">
        <v>238</v>
      </c>
      <c r="EN33" s="32">
        <v>0</v>
      </c>
      <c r="EO33" s="38">
        <v>0</v>
      </c>
      <c r="EP33" s="77" t="s">
        <v>238</v>
      </c>
      <c r="EQ33" s="32">
        <v>0</v>
      </c>
      <c r="ER33" s="32">
        <v>0</v>
      </c>
      <c r="ES33" s="77" t="s">
        <v>238</v>
      </c>
      <c r="ET33" s="32">
        <v>0</v>
      </c>
      <c r="EU33" s="38">
        <v>0</v>
      </c>
      <c r="EV33" s="77" t="s">
        <v>238</v>
      </c>
      <c r="EW33" s="32">
        <v>0</v>
      </c>
      <c r="EX33" s="32">
        <v>0</v>
      </c>
      <c r="EY33" s="77" t="s">
        <v>238</v>
      </c>
      <c r="EZ33" s="32">
        <v>0</v>
      </c>
      <c r="FA33" s="38">
        <v>0</v>
      </c>
      <c r="FB33" s="77" t="s">
        <v>238</v>
      </c>
      <c r="FC33" s="32">
        <v>0</v>
      </c>
      <c r="FD33" s="32">
        <v>0</v>
      </c>
      <c r="FE33" s="77" t="s">
        <v>238</v>
      </c>
      <c r="FF33" s="32">
        <v>0</v>
      </c>
      <c r="FG33" s="38">
        <v>0</v>
      </c>
      <c r="FH33" s="77" t="s">
        <v>238</v>
      </c>
      <c r="FI33" s="32">
        <v>0</v>
      </c>
      <c r="FJ33" s="32">
        <v>0</v>
      </c>
      <c r="FK33" s="77" t="s">
        <v>238</v>
      </c>
      <c r="FL33" s="32">
        <v>0</v>
      </c>
      <c r="FM33" s="38">
        <v>7.416666666666667</v>
      </c>
      <c r="FN33" s="77">
        <v>-79.818594104308389</v>
      </c>
      <c r="FO33" s="32">
        <v>0</v>
      </c>
      <c r="FP33" s="32">
        <v>0</v>
      </c>
      <c r="FQ33" s="77" t="s">
        <v>238</v>
      </c>
      <c r="FR33" s="32">
        <v>0</v>
      </c>
      <c r="FS33" s="38">
        <v>7.416666666666667</v>
      </c>
      <c r="FT33" s="77">
        <v>-79.818594104308389</v>
      </c>
      <c r="FU33" s="32">
        <v>0</v>
      </c>
      <c r="FV33" s="32">
        <v>0</v>
      </c>
      <c r="FW33" s="77" t="s">
        <v>238</v>
      </c>
      <c r="FX33" s="32">
        <v>0</v>
      </c>
      <c r="FY33" s="38">
        <v>0</v>
      </c>
      <c r="FZ33" s="77" t="s">
        <v>238</v>
      </c>
      <c r="GA33" s="32">
        <v>0</v>
      </c>
      <c r="GB33" s="32">
        <v>0</v>
      </c>
      <c r="GC33" s="77" t="s">
        <v>238</v>
      </c>
      <c r="GD33" s="32">
        <v>0</v>
      </c>
      <c r="GE33" s="38">
        <v>6.833333333333333</v>
      </c>
      <c r="GF33" s="77">
        <v>-79.753086419753089</v>
      </c>
      <c r="GG33" s="32">
        <v>0</v>
      </c>
      <c r="GH33" s="32">
        <v>0</v>
      </c>
      <c r="GI33" s="77" t="s">
        <v>238</v>
      </c>
      <c r="GJ33" s="32">
        <v>0</v>
      </c>
      <c r="GK33" s="38">
        <v>6.833333333333333</v>
      </c>
      <c r="GL33" s="77">
        <v>-79.753086419753089</v>
      </c>
      <c r="GM33" s="32">
        <v>0</v>
      </c>
      <c r="GN33" s="32">
        <v>0</v>
      </c>
      <c r="GO33" s="77" t="s">
        <v>238</v>
      </c>
      <c r="GP33" s="32">
        <v>0</v>
      </c>
      <c r="GQ33" s="38">
        <v>0</v>
      </c>
      <c r="GR33" s="77" t="s">
        <v>238</v>
      </c>
      <c r="GS33" s="32">
        <v>0</v>
      </c>
      <c r="GT33" s="32">
        <v>0</v>
      </c>
      <c r="GU33" s="77" t="s">
        <v>238</v>
      </c>
      <c r="GV33" s="32">
        <v>0</v>
      </c>
      <c r="GW33" s="38">
        <v>0.58333333333333337</v>
      </c>
      <c r="GX33" s="77">
        <v>-80.555555555555557</v>
      </c>
      <c r="GY33" s="32">
        <v>0</v>
      </c>
      <c r="GZ33" s="32">
        <v>0</v>
      </c>
      <c r="HA33" s="77" t="s">
        <v>238</v>
      </c>
      <c r="HB33" s="32">
        <v>0</v>
      </c>
      <c r="HC33" s="38">
        <v>0.58333333333333337</v>
      </c>
      <c r="HD33" s="77">
        <v>-80.555555555555557</v>
      </c>
      <c r="HE33" s="32">
        <v>0</v>
      </c>
      <c r="HF33" s="32">
        <v>0</v>
      </c>
      <c r="HG33" s="77" t="s">
        <v>238</v>
      </c>
      <c r="HH33" s="32">
        <v>0</v>
      </c>
      <c r="HI33" s="38">
        <v>0</v>
      </c>
      <c r="HJ33" s="77" t="s">
        <v>238</v>
      </c>
      <c r="HK33" s="32">
        <v>0</v>
      </c>
      <c r="HL33" s="32">
        <v>0</v>
      </c>
      <c r="HM33" s="77" t="s">
        <v>238</v>
      </c>
      <c r="HN33" s="32">
        <v>0</v>
      </c>
      <c r="HO33" s="38">
        <v>0</v>
      </c>
      <c r="HP33" s="77" t="s">
        <v>238</v>
      </c>
      <c r="HQ33" s="32">
        <v>0</v>
      </c>
      <c r="HR33" s="32">
        <v>0</v>
      </c>
      <c r="HS33" s="77" t="s">
        <v>238</v>
      </c>
      <c r="HT33" s="32">
        <v>0</v>
      </c>
      <c r="HU33" s="38">
        <v>0</v>
      </c>
      <c r="HV33" s="77" t="s">
        <v>238</v>
      </c>
      <c r="HW33" s="32">
        <v>0</v>
      </c>
      <c r="HX33" s="32">
        <v>0</v>
      </c>
      <c r="HY33" s="77" t="s">
        <v>238</v>
      </c>
      <c r="HZ33" s="32">
        <v>0</v>
      </c>
      <c r="IA33" s="38">
        <v>0</v>
      </c>
      <c r="IB33" s="77" t="s">
        <v>238</v>
      </c>
      <c r="IC33" s="32">
        <v>0</v>
      </c>
      <c r="ID33" s="32">
        <v>0</v>
      </c>
      <c r="IE33" s="77" t="s">
        <v>238</v>
      </c>
      <c r="IF33" s="32">
        <v>0</v>
      </c>
      <c r="IG33" s="38">
        <v>0</v>
      </c>
      <c r="IH33" s="77" t="s">
        <v>238</v>
      </c>
      <c r="II33" s="32">
        <v>0</v>
      </c>
      <c r="IJ33" s="32">
        <v>0</v>
      </c>
      <c r="IK33" s="77" t="s">
        <v>238</v>
      </c>
      <c r="IL33" s="32">
        <v>0</v>
      </c>
      <c r="IM33" s="38">
        <v>0</v>
      </c>
      <c r="IN33" s="77" t="s">
        <v>238</v>
      </c>
      <c r="IO33" s="32">
        <v>0</v>
      </c>
      <c r="IP33" s="32">
        <v>0</v>
      </c>
      <c r="IQ33" s="77" t="s">
        <v>238</v>
      </c>
      <c r="IR33" s="32">
        <v>0</v>
      </c>
      <c r="IS33" s="38">
        <v>0</v>
      </c>
      <c r="IT33" s="77" t="s">
        <v>238</v>
      </c>
      <c r="IU33" s="32">
        <v>0</v>
      </c>
      <c r="IV33" s="32">
        <v>0</v>
      </c>
      <c r="IW33" s="77" t="s">
        <v>238</v>
      </c>
      <c r="IX33" s="32">
        <v>0</v>
      </c>
      <c r="IY33" s="38">
        <v>0</v>
      </c>
      <c r="IZ33" s="77" t="s">
        <v>238</v>
      </c>
      <c r="JA33" s="32">
        <v>0</v>
      </c>
      <c r="JB33" s="32">
        <v>0</v>
      </c>
      <c r="JC33" s="77" t="s">
        <v>238</v>
      </c>
      <c r="JD33" s="32">
        <v>0</v>
      </c>
      <c r="JE33" s="38">
        <v>0</v>
      </c>
      <c r="JF33" s="77" t="s">
        <v>238</v>
      </c>
      <c r="JG33" s="32">
        <v>0</v>
      </c>
      <c r="JH33" s="32">
        <v>0</v>
      </c>
      <c r="JI33" s="77" t="s">
        <v>238</v>
      </c>
      <c r="JJ33" s="32">
        <v>0</v>
      </c>
      <c r="JK33" s="38">
        <v>0</v>
      </c>
      <c r="JL33" s="77" t="s">
        <v>238</v>
      </c>
      <c r="JM33" s="32">
        <v>0</v>
      </c>
      <c r="JN33" s="32">
        <v>0</v>
      </c>
      <c r="JO33" s="77" t="s">
        <v>238</v>
      </c>
      <c r="JP33" s="32">
        <v>0</v>
      </c>
      <c r="JQ33" s="38">
        <v>1.8333333333333333</v>
      </c>
      <c r="JR33" s="77">
        <v>-65.625</v>
      </c>
      <c r="JS33" s="32">
        <v>0</v>
      </c>
      <c r="JT33" s="32">
        <v>0</v>
      </c>
      <c r="JU33" s="77" t="s">
        <v>238</v>
      </c>
      <c r="JV33" s="32">
        <v>0</v>
      </c>
      <c r="JW33" s="38">
        <v>1</v>
      </c>
      <c r="JX33" s="77">
        <v>-76.923076923076934</v>
      </c>
      <c r="JY33" s="32">
        <v>0</v>
      </c>
      <c r="JZ33" s="32">
        <v>0</v>
      </c>
      <c r="KA33" s="77" t="s">
        <v>238</v>
      </c>
      <c r="KB33" s="32">
        <v>0</v>
      </c>
      <c r="KC33" s="38">
        <v>0.83333333333333337</v>
      </c>
      <c r="KD33" s="77">
        <v>-16.666666666666664</v>
      </c>
      <c r="KE33" s="32">
        <v>0</v>
      </c>
      <c r="KF33" s="32">
        <v>0</v>
      </c>
      <c r="KG33" s="77" t="s">
        <v>238</v>
      </c>
      <c r="KH33" s="32">
        <v>0</v>
      </c>
      <c r="KI33" s="38">
        <v>0.75</v>
      </c>
      <c r="KJ33" s="77">
        <v>-77.5</v>
      </c>
      <c r="KK33" s="32">
        <v>0</v>
      </c>
      <c r="KL33" s="32">
        <v>0</v>
      </c>
      <c r="KM33" s="77" t="s">
        <v>238</v>
      </c>
      <c r="KN33" s="32">
        <v>0</v>
      </c>
      <c r="KO33" s="38">
        <v>0.75</v>
      </c>
      <c r="KP33" s="77">
        <v>-77.5</v>
      </c>
      <c r="KQ33" s="32">
        <v>0</v>
      </c>
      <c r="KR33" s="32">
        <v>0</v>
      </c>
      <c r="KS33" s="77" t="s">
        <v>238</v>
      </c>
      <c r="KT33" s="32">
        <v>0</v>
      </c>
      <c r="KU33" s="38">
        <v>0</v>
      </c>
      <c r="KV33" s="77" t="s">
        <v>238</v>
      </c>
      <c r="KW33" s="32">
        <v>0</v>
      </c>
      <c r="KX33" s="32">
        <v>0</v>
      </c>
      <c r="KY33" s="77" t="s">
        <v>238</v>
      </c>
      <c r="KZ33" s="32">
        <v>0</v>
      </c>
      <c r="LA33" s="38">
        <v>1.0833333333333333</v>
      </c>
      <c r="LB33" s="77">
        <v>-45.833333333333329</v>
      </c>
      <c r="LC33" s="32">
        <v>0</v>
      </c>
      <c r="LD33" s="32">
        <v>0</v>
      </c>
      <c r="LE33" s="77" t="s">
        <v>238</v>
      </c>
      <c r="LF33" s="32">
        <v>0</v>
      </c>
      <c r="LG33" s="38">
        <v>0.25</v>
      </c>
      <c r="LH33" s="77">
        <v>-75</v>
      </c>
      <c r="LI33" s="32">
        <v>0</v>
      </c>
      <c r="LJ33" s="32">
        <v>0</v>
      </c>
      <c r="LK33" s="77" t="s">
        <v>238</v>
      </c>
      <c r="LL33" s="32">
        <v>0</v>
      </c>
      <c r="LM33" s="38">
        <v>0.83333333333333337</v>
      </c>
      <c r="LN33" s="77">
        <v>-16.666666666666664</v>
      </c>
      <c r="LO33" s="32">
        <v>0</v>
      </c>
      <c r="LP33" s="32">
        <v>0</v>
      </c>
      <c r="LQ33" s="77" t="s">
        <v>238</v>
      </c>
      <c r="LR33" s="32">
        <v>0</v>
      </c>
      <c r="LS33" s="38">
        <v>0.25</v>
      </c>
      <c r="LT33" s="77">
        <v>-86.36363636363636</v>
      </c>
      <c r="LU33" s="32">
        <v>0</v>
      </c>
      <c r="LV33" s="32">
        <v>0</v>
      </c>
      <c r="LW33" s="77" t="s">
        <v>238</v>
      </c>
      <c r="LX33" s="32">
        <v>0</v>
      </c>
      <c r="LY33" s="38">
        <v>0.25</v>
      </c>
      <c r="LZ33" s="77">
        <v>-86.36363636363636</v>
      </c>
      <c r="MA33" s="32">
        <v>0</v>
      </c>
      <c r="MB33" s="32">
        <v>0</v>
      </c>
      <c r="MC33" s="77" t="s">
        <v>238</v>
      </c>
      <c r="MD33" s="32">
        <v>0</v>
      </c>
      <c r="ME33" s="38">
        <v>0</v>
      </c>
      <c r="MF33" s="77" t="s">
        <v>238</v>
      </c>
      <c r="MG33" s="32">
        <v>0</v>
      </c>
      <c r="MH33" s="32">
        <v>0</v>
      </c>
      <c r="MI33" s="77" t="s">
        <v>238</v>
      </c>
      <c r="MJ33" s="32">
        <v>0</v>
      </c>
      <c r="MK33" s="38">
        <v>0.25</v>
      </c>
      <c r="ML33" s="77">
        <v>-86.36363636363636</v>
      </c>
      <c r="MM33" s="32">
        <v>0</v>
      </c>
      <c r="MN33" s="32">
        <v>0</v>
      </c>
      <c r="MO33" s="77" t="s">
        <v>238</v>
      </c>
      <c r="MP33" s="32">
        <v>0</v>
      </c>
      <c r="MQ33" s="38">
        <v>0.25</v>
      </c>
      <c r="MR33" s="77">
        <v>-86.36363636363636</v>
      </c>
      <c r="MS33" s="32">
        <v>0</v>
      </c>
      <c r="MT33" s="32">
        <v>0</v>
      </c>
      <c r="MU33" s="77" t="s">
        <v>238</v>
      </c>
      <c r="MV33" s="32">
        <v>0</v>
      </c>
      <c r="MW33" s="38">
        <v>0</v>
      </c>
      <c r="MX33" s="77" t="s">
        <v>238</v>
      </c>
      <c r="MY33" s="32">
        <v>0</v>
      </c>
      <c r="MZ33" s="32">
        <v>0</v>
      </c>
      <c r="NA33" s="77" t="s">
        <v>238</v>
      </c>
      <c r="NB33" s="32">
        <v>0</v>
      </c>
      <c r="NC33" s="38">
        <v>0</v>
      </c>
      <c r="ND33" s="77" t="s">
        <v>238</v>
      </c>
      <c r="NE33" s="32">
        <v>0</v>
      </c>
      <c r="NF33" s="32">
        <v>0</v>
      </c>
      <c r="NG33" s="77" t="s">
        <v>238</v>
      </c>
      <c r="NH33" s="32">
        <v>0</v>
      </c>
      <c r="NI33" s="38">
        <v>0</v>
      </c>
      <c r="NJ33" s="77" t="s">
        <v>238</v>
      </c>
      <c r="NK33" s="32">
        <v>0</v>
      </c>
      <c r="NL33" s="32">
        <v>0</v>
      </c>
      <c r="NM33" s="77" t="s">
        <v>238</v>
      </c>
      <c r="NN33" s="32">
        <v>0</v>
      </c>
      <c r="NO33" s="38">
        <v>0</v>
      </c>
      <c r="NP33" s="77" t="s">
        <v>238</v>
      </c>
      <c r="NQ33" s="32">
        <v>0</v>
      </c>
      <c r="NR33" s="32">
        <v>0</v>
      </c>
      <c r="NS33" s="77" t="s">
        <v>238</v>
      </c>
      <c r="NT33" s="32">
        <v>0</v>
      </c>
      <c r="NU33" s="38">
        <v>0</v>
      </c>
      <c r="NV33" s="77" t="s">
        <v>238</v>
      </c>
      <c r="NW33" s="32">
        <v>0</v>
      </c>
      <c r="NX33" s="32">
        <v>0</v>
      </c>
      <c r="NY33" s="77" t="s">
        <v>238</v>
      </c>
      <c r="NZ33" s="32">
        <v>0</v>
      </c>
      <c r="OA33" s="38">
        <v>0</v>
      </c>
      <c r="OB33" s="77" t="s">
        <v>238</v>
      </c>
      <c r="OC33" s="32">
        <v>0</v>
      </c>
      <c r="OD33" s="32">
        <v>0</v>
      </c>
      <c r="OE33" s="77" t="s">
        <v>238</v>
      </c>
      <c r="OF33" s="32">
        <v>0</v>
      </c>
      <c r="OG33" s="38">
        <v>0</v>
      </c>
      <c r="OH33" s="77" t="s">
        <v>238</v>
      </c>
      <c r="OI33" s="32">
        <v>0</v>
      </c>
      <c r="OJ33" s="32">
        <v>0</v>
      </c>
      <c r="OK33" s="77" t="s">
        <v>238</v>
      </c>
      <c r="OL33" s="32">
        <v>0</v>
      </c>
      <c r="OM33" s="38">
        <v>0</v>
      </c>
      <c r="ON33" s="77" t="s">
        <v>238</v>
      </c>
      <c r="OO33" s="32">
        <v>0</v>
      </c>
      <c r="OP33" s="32">
        <v>0</v>
      </c>
      <c r="OQ33" s="77" t="s">
        <v>238</v>
      </c>
      <c r="OR33" s="32">
        <v>0</v>
      </c>
      <c r="OS33" s="38">
        <v>0</v>
      </c>
      <c r="OT33" s="77" t="s">
        <v>238</v>
      </c>
      <c r="OU33" s="32">
        <v>0</v>
      </c>
      <c r="OV33" s="32">
        <v>0</v>
      </c>
      <c r="OW33" s="77" t="s">
        <v>238</v>
      </c>
      <c r="OX33" s="32">
        <v>0</v>
      </c>
      <c r="OY33" s="38">
        <v>0</v>
      </c>
      <c r="OZ33" s="77" t="s">
        <v>238</v>
      </c>
      <c r="PA33" s="32">
        <v>0</v>
      </c>
      <c r="PB33" s="32">
        <v>0</v>
      </c>
      <c r="PC33" s="77" t="s">
        <v>238</v>
      </c>
      <c r="PD33" s="32">
        <v>0</v>
      </c>
      <c r="PE33" s="38">
        <v>0</v>
      </c>
      <c r="PF33" s="77" t="s">
        <v>238</v>
      </c>
      <c r="PG33" s="32">
        <v>0</v>
      </c>
      <c r="PH33" s="32">
        <v>0</v>
      </c>
      <c r="PI33" s="77" t="s">
        <v>238</v>
      </c>
      <c r="PJ33" s="32">
        <v>0</v>
      </c>
      <c r="PK33" s="38">
        <v>0</v>
      </c>
      <c r="PL33" s="77" t="s">
        <v>238</v>
      </c>
      <c r="PM33" s="32">
        <v>0</v>
      </c>
      <c r="PN33" s="32">
        <v>0</v>
      </c>
      <c r="PO33" s="77" t="s">
        <v>238</v>
      </c>
      <c r="PP33" s="32">
        <v>0</v>
      </c>
      <c r="PQ33" s="38">
        <v>0</v>
      </c>
      <c r="PR33" s="77" t="s">
        <v>238</v>
      </c>
      <c r="PS33" s="32">
        <v>0</v>
      </c>
      <c r="PT33" s="32">
        <v>0</v>
      </c>
      <c r="PU33" s="77" t="s">
        <v>238</v>
      </c>
      <c r="PV33" s="32">
        <v>0</v>
      </c>
      <c r="PW33" s="38">
        <v>8.5</v>
      </c>
      <c r="PX33" s="77">
        <v>-76.923076923076934</v>
      </c>
      <c r="PY33" s="32">
        <v>0</v>
      </c>
      <c r="PZ33" s="32">
        <v>0</v>
      </c>
      <c r="QA33" s="77" t="s">
        <v>238</v>
      </c>
      <c r="QB33" s="32">
        <v>0</v>
      </c>
      <c r="QC33" s="38">
        <v>7.666666666666667</v>
      </c>
      <c r="QD33" s="77">
        <v>-78.604651162790702</v>
      </c>
      <c r="QE33" s="32">
        <v>0</v>
      </c>
      <c r="QF33" s="32">
        <v>0</v>
      </c>
      <c r="QG33" s="77" t="s">
        <v>238</v>
      </c>
      <c r="QH33" s="32">
        <v>0</v>
      </c>
      <c r="QI33" s="38">
        <v>0.83333333333333337</v>
      </c>
      <c r="QJ33" s="77">
        <v>-16.666666666666664</v>
      </c>
      <c r="QK33" s="32">
        <v>0</v>
      </c>
      <c r="QL33" s="32">
        <v>0</v>
      </c>
      <c r="QM33" s="77" t="s">
        <v>238</v>
      </c>
      <c r="QN33" s="32">
        <v>0</v>
      </c>
      <c r="QO33" s="38">
        <v>6.833333333333333</v>
      </c>
      <c r="QP33" s="77">
        <v>-78.756476683937819</v>
      </c>
      <c r="QQ33" s="32">
        <v>0</v>
      </c>
      <c r="QR33" s="32">
        <v>0</v>
      </c>
      <c r="QS33" s="77" t="s">
        <v>238</v>
      </c>
      <c r="QT33" s="32">
        <v>0</v>
      </c>
      <c r="QU33" s="38">
        <v>6.833333333333333</v>
      </c>
      <c r="QV33" s="77">
        <v>-78.756476683937819</v>
      </c>
      <c r="QW33" s="32">
        <v>0</v>
      </c>
      <c r="QX33" s="32">
        <v>0</v>
      </c>
      <c r="QY33" s="77" t="s">
        <v>238</v>
      </c>
      <c r="QZ33" s="32">
        <v>0</v>
      </c>
      <c r="RA33" s="38">
        <v>0</v>
      </c>
      <c r="RB33" s="77" t="s">
        <v>238</v>
      </c>
      <c r="RC33" s="32">
        <v>0</v>
      </c>
      <c r="RD33" s="32">
        <v>0</v>
      </c>
      <c r="RE33" s="77" t="s">
        <v>238</v>
      </c>
      <c r="RF33" s="32">
        <v>0</v>
      </c>
      <c r="RG33" s="38">
        <v>1.6666666666666667</v>
      </c>
      <c r="RH33" s="77">
        <v>-64.285714285714292</v>
      </c>
      <c r="RI33" s="32">
        <v>0</v>
      </c>
      <c r="RJ33" s="32">
        <v>0</v>
      </c>
      <c r="RK33" s="77" t="s">
        <v>238</v>
      </c>
      <c r="RL33" s="32">
        <v>0</v>
      </c>
      <c r="RM33" s="38">
        <v>0.83333333333333337</v>
      </c>
      <c r="RN33" s="77">
        <v>-77.272727272727266</v>
      </c>
      <c r="RO33" s="32">
        <v>0</v>
      </c>
      <c r="RP33" s="32">
        <v>0</v>
      </c>
      <c r="RQ33" s="77" t="s">
        <v>238</v>
      </c>
      <c r="RR33" s="32">
        <v>0</v>
      </c>
      <c r="RS33" s="38">
        <v>0.83333333333333337</v>
      </c>
      <c r="RT33" s="77">
        <v>-16.666666666666664</v>
      </c>
      <c r="RU33" s="32" t="s">
        <v>238</v>
      </c>
      <c r="RV33" s="32" t="s">
        <v>238</v>
      </c>
      <c r="RW33" s="77" t="s">
        <v>238</v>
      </c>
      <c r="RX33" s="32" t="s">
        <v>238</v>
      </c>
      <c r="RY33" s="38">
        <v>0</v>
      </c>
      <c r="RZ33" s="77">
        <v>-198</v>
      </c>
      <c r="SA33" s="32" t="s">
        <v>238</v>
      </c>
      <c r="SB33" s="32" t="s">
        <v>238</v>
      </c>
      <c r="SC33" s="77" t="s">
        <v>238</v>
      </c>
      <c r="SD33" s="32" t="s">
        <v>238</v>
      </c>
      <c r="SE33" s="38">
        <v>0</v>
      </c>
      <c r="SF33" s="77">
        <v>-198</v>
      </c>
      <c r="SG33" s="32" t="s">
        <v>238</v>
      </c>
      <c r="SH33" s="32" t="s">
        <v>238</v>
      </c>
      <c r="SI33" s="77" t="s">
        <v>238</v>
      </c>
      <c r="SJ33" s="32" t="s">
        <v>238</v>
      </c>
      <c r="SK33" s="38">
        <v>0</v>
      </c>
      <c r="SL33" s="77">
        <v>0</v>
      </c>
      <c r="SM33" s="32" t="s">
        <v>238</v>
      </c>
      <c r="SN33" s="32" t="s">
        <v>238</v>
      </c>
      <c r="SO33" s="77" t="s">
        <v>238</v>
      </c>
      <c r="SP33" s="32" t="s">
        <v>238</v>
      </c>
      <c r="SQ33" s="38">
        <v>0</v>
      </c>
      <c r="SR33" s="77">
        <v>-198</v>
      </c>
      <c r="SS33" s="32" t="s">
        <v>238</v>
      </c>
      <c r="ST33" s="32" t="s">
        <v>238</v>
      </c>
      <c r="SU33" s="77" t="s">
        <v>238</v>
      </c>
      <c r="SV33" s="32" t="s">
        <v>238</v>
      </c>
      <c r="SW33" s="38">
        <v>0</v>
      </c>
      <c r="SX33" s="77">
        <v>-198</v>
      </c>
      <c r="SY33" s="32" t="s">
        <v>238</v>
      </c>
      <c r="SZ33" s="32" t="s">
        <v>238</v>
      </c>
      <c r="TA33" s="77" t="s">
        <v>238</v>
      </c>
      <c r="TB33" s="32" t="s">
        <v>238</v>
      </c>
      <c r="TC33" s="38" t="s">
        <v>238</v>
      </c>
      <c r="TD33" s="77" t="s">
        <v>238</v>
      </c>
      <c r="TE33" s="32" t="s">
        <v>238</v>
      </c>
      <c r="TF33" s="32" t="s">
        <v>238</v>
      </c>
      <c r="TG33" s="77" t="s">
        <v>238</v>
      </c>
      <c r="TH33" s="32" t="s">
        <v>238</v>
      </c>
      <c r="TI33" s="38">
        <v>0</v>
      </c>
      <c r="TJ33" s="77">
        <v>0</v>
      </c>
      <c r="TK33" s="32" t="s">
        <v>238</v>
      </c>
      <c r="TL33" s="32" t="s">
        <v>238</v>
      </c>
      <c r="TM33" s="77" t="s">
        <v>238</v>
      </c>
      <c r="TN33" s="32" t="s">
        <v>238</v>
      </c>
      <c r="TO33" s="38">
        <v>0</v>
      </c>
      <c r="TP33" s="77">
        <v>0</v>
      </c>
      <c r="TQ33" s="32" t="s">
        <v>238</v>
      </c>
      <c r="TR33" s="32" t="s">
        <v>238</v>
      </c>
      <c r="TS33" s="77" t="s">
        <v>238</v>
      </c>
      <c r="TT33" s="32" t="s">
        <v>238</v>
      </c>
      <c r="TU33" s="38">
        <v>0</v>
      </c>
      <c r="TV33" s="77">
        <v>0</v>
      </c>
    </row>
    <row r="34" spans="1:542" s="50" customFormat="1" x14ac:dyDescent="0.2">
      <c r="A34" s="381" t="s">
        <v>314</v>
      </c>
      <c r="B34" s="379"/>
      <c r="C34" s="32" t="s">
        <v>437</v>
      </c>
      <c r="D34" s="32" t="s">
        <v>437</v>
      </c>
      <c r="E34" s="77" t="s">
        <v>224</v>
      </c>
      <c r="F34" s="32" t="s">
        <v>437</v>
      </c>
      <c r="G34" s="38">
        <v>4.333333333333333</v>
      </c>
      <c r="H34" s="77">
        <v>8.3333333333333321</v>
      </c>
      <c r="I34" s="32" t="s">
        <v>437</v>
      </c>
      <c r="J34" s="32" t="s">
        <v>437</v>
      </c>
      <c r="K34" s="77" t="s">
        <v>224</v>
      </c>
      <c r="L34" s="32" t="s">
        <v>437</v>
      </c>
      <c r="M34" s="38">
        <v>4.333333333333333</v>
      </c>
      <c r="N34" s="77">
        <v>8.3333333333333321</v>
      </c>
      <c r="O34" s="32">
        <v>0</v>
      </c>
      <c r="P34" s="32">
        <v>0</v>
      </c>
      <c r="Q34" s="77" t="s">
        <v>238</v>
      </c>
      <c r="R34" s="32">
        <v>0</v>
      </c>
      <c r="S34" s="38">
        <v>0</v>
      </c>
      <c r="T34" s="77" t="s">
        <v>238</v>
      </c>
      <c r="U34" s="32" t="s">
        <v>437</v>
      </c>
      <c r="V34" s="32" t="s">
        <v>437</v>
      </c>
      <c r="W34" s="77" t="s">
        <v>224</v>
      </c>
      <c r="X34" s="32" t="s">
        <v>437</v>
      </c>
      <c r="Y34" s="38">
        <v>2</v>
      </c>
      <c r="Z34" s="77">
        <v>-7.6923076923076925</v>
      </c>
      <c r="AA34" s="32" t="s">
        <v>437</v>
      </c>
      <c r="AB34" s="32" t="s">
        <v>437</v>
      </c>
      <c r="AC34" s="77" t="s">
        <v>224</v>
      </c>
      <c r="AD34" s="32" t="s">
        <v>437</v>
      </c>
      <c r="AE34" s="38">
        <v>2</v>
      </c>
      <c r="AF34" s="77">
        <v>-7.6923076923076925</v>
      </c>
      <c r="AG34" s="32">
        <v>0</v>
      </c>
      <c r="AH34" s="32">
        <v>0</v>
      </c>
      <c r="AI34" s="77" t="s">
        <v>238</v>
      </c>
      <c r="AJ34" s="32">
        <v>0</v>
      </c>
      <c r="AK34" s="38">
        <v>0</v>
      </c>
      <c r="AL34" s="77" t="s">
        <v>238</v>
      </c>
      <c r="AM34" s="32">
        <v>0</v>
      </c>
      <c r="AN34" s="32">
        <v>0</v>
      </c>
      <c r="AO34" s="77">
        <v>-100</v>
      </c>
      <c r="AP34" s="32">
        <v>0</v>
      </c>
      <c r="AQ34" s="38">
        <v>2.3333333333333335</v>
      </c>
      <c r="AR34" s="77">
        <v>27.27272727272727</v>
      </c>
      <c r="AS34" s="32">
        <v>0</v>
      </c>
      <c r="AT34" s="32">
        <v>0</v>
      </c>
      <c r="AU34" s="77">
        <v>-100</v>
      </c>
      <c r="AV34" s="32">
        <v>0</v>
      </c>
      <c r="AW34" s="38">
        <v>2.3333333333333335</v>
      </c>
      <c r="AX34" s="77">
        <v>27.27272727272727</v>
      </c>
      <c r="AY34" s="32">
        <v>0</v>
      </c>
      <c r="AZ34" s="32">
        <v>0</v>
      </c>
      <c r="BA34" s="77" t="s">
        <v>238</v>
      </c>
      <c r="BB34" s="32">
        <v>0</v>
      </c>
      <c r="BC34" s="38">
        <v>0</v>
      </c>
      <c r="BD34" s="77" t="s">
        <v>238</v>
      </c>
      <c r="BE34" s="32" t="s">
        <v>437</v>
      </c>
      <c r="BF34" s="32" t="s">
        <v>437</v>
      </c>
      <c r="BG34" s="77" t="s">
        <v>224</v>
      </c>
      <c r="BH34" s="32" t="s">
        <v>437</v>
      </c>
      <c r="BI34" s="38">
        <v>2.9166666666666665</v>
      </c>
      <c r="BJ34" s="77">
        <v>0</v>
      </c>
      <c r="BK34" s="32" t="s">
        <v>437</v>
      </c>
      <c r="BL34" s="32" t="s">
        <v>437</v>
      </c>
      <c r="BM34" s="77" t="s">
        <v>224</v>
      </c>
      <c r="BN34" s="32" t="s">
        <v>437</v>
      </c>
      <c r="BO34" s="38">
        <v>2.9166666666666665</v>
      </c>
      <c r="BP34" s="77">
        <v>0</v>
      </c>
      <c r="BQ34" s="32">
        <v>0</v>
      </c>
      <c r="BR34" s="32">
        <v>0</v>
      </c>
      <c r="BS34" s="77" t="s">
        <v>238</v>
      </c>
      <c r="BT34" s="32">
        <v>0</v>
      </c>
      <c r="BU34" s="38">
        <v>0</v>
      </c>
      <c r="BV34" s="77" t="s">
        <v>238</v>
      </c>
      <c r="BW34" s="32" t="s">
        <v>437</v>
      </c>
      <c r="BX34" s="32" t="s">
        <v>437</v>
      </c>
      <c r="BY34" s="77" t="s">
        <v>224</v>
      </c>
      <c r="BZ34" s="32" t="s">
        <v>437</v>
      </c>
      <c r="CA34" s="38">
        <v>0.91666666666666663</v>
      </c>
      <c r="CB34" s="77">
        <v>-50</v>
      </c>
      <c r="CC34" s="32" t="s">
        <v>437</v>
      </c>
      <c r="CD34" s="32" t="s">
        <v>437</v>
      </c>
      <c r="CE34" s="77" t="s">
        <v>224</v>
      </c>
      <c r="CF34" s="32" t="s">
        <v>437</v>
      </c>
      <c r="CG34" s="38">
        <v>0.91666666666666663</v>
      </c>
      <c r="CH34" s="77">
        <v>-50</v>
      </c>
      <c r="CI34" s="32">
        <v>0</v>
      </c>
      <c r="CJ34" s="32">
        <v>0</v>
      </c>
      <c r="CK34" s="77" t="s">
        <v>238</v>
      </c>
      <c r="CL34" s="32">
        <v>0</v>
      </c>
      <c r="CM34" s="38">
        <v>0</v>
      </c>
      <c r="CN34" s="77" t="s">
        <v>238</v>
      </c>
      <c r="CO34" s="32">
        <v>0</v>
      </c>
      <c r="CP34" s="32">
        <v>0</v>
      </c>
      <c r="CQ34" s="77">
        <v>-100</v>
      </c>
      <c r="CR34" s="32">
        <v>0</v>
      </c>
      <c r="CS34" s="38">
        <v>2</v>
      </c>
      <c r="CT34" s="77">
        <v>84.615384615384613</v>
      </c>
      <c r="CU34" s="32">
        <v>0</v>
      </c>
      <c r="CV34" s="32">
        <v>0</v>
      </c>
      <c r="CW34" s="77">
        <v>-100</v>
      </c>
      <c r="CX34" s="32">
        <v>0</v>
      </c>
      <c r="CY34" s="38">
        <v>2</v>
      </c>
      <c r="CZ34" s="77">
        <v>84.615384615384613</v>
      </c>
      <c r="DA34" s="32">
        <v>0</v>
      </c>
      <c r="DB34" s="32">
        <v>0</v>
      </c>
      <c r="DC34" s="77" t="s">
        <v>238</v>
      </c>
      <c r="DD34" s="32">
        <v>0</v>
      </c>
      <c r="DE34" s="38">
        <v>0</v>
      </c>
      <c r="DF34" s="77" t="s">
        <v>238</v>
      </c>
      <c r="DG34" s="32">
        <v>0</v>
      </c>
      <c r="DH34" s="32">
        <v>0</v>
      </c>
      <c r="DI34" s="77" t="s">
        <v>238</v>
      </c>
      <c r="DJ34" s="32">
        <v>0</v>
      </c>
      <c r="DK34" s="38">
        <v>1.4166666666666667</v>
      </c>
      <c r="DL34" s="77">
        <v>30.76923076923077</v>
      </c>
      <c r="DM34" s="32">
        <v>0</v>
      </c>
      <c r="DN34" s="32">
        <v>0</v>
      </c>
      <c r="DO34" s="77" t="s">
        <v>238</v>
      </c>
      <c r="DP34" s="32">
        <v>0</v>
      </c>
      <c r="DQ34" s="38">
        <v>1.4166666666666667</v>
      </c>
      <c r="DR34" s="77">
        <v>30.76923076923077</v>
      </c>
      <c r="DS34" s="32">
        <v>0</v>
      </c>
      <c r="DT34" s="32">
        <v>0</v>
      </c>
      <c r="DU34" s="77" t="s">
        <v>238</v>
      </c>
      <c r="DV34" s="32">
        <v>0</v>
      </c>
      <c r="DW34" s="38">
        <v>0</v>
      </c>
      <c r="DX34" s="77" t="s">
        <v>238</v>
      </c>
      <c r="DY34" s="32">
        <v>0</v>
      </c>
      <c r="DZ34" s="32">
        <v>0</v>
      </c>
      <c r="EA34" s="77" t="s">
        <v>238</v>
      </c>
      <c r="EB34" s="32">
        <v>0</v>
      </c>
      <c r="EC34" s="38">
        <v>1.0833333333333333</v>
      </c>
      <c r="ED34" s="77">
        <v>225</v>
      </c>
      <c r="EE34" s="32">
        <v>0</v>
      </c>
      <c r="EF34" s="32">
        <v>0</v>
      </c>
      <c r="EG34" s="77" t="s">
        <v>238</v>
      </c>
      <c r="EH34" s="32">
        <v>0</v>
      </c>
      <c r="EI34" s="38">
        <v>1.0833333333333333</v>
      </c>
      <c r="EJ34" s="77">
        <v>225</v>
      </c>
      <c r="EK34" s="32">
        <v>0</v>
      </c>
      <c r="EL34" s="32">
        <v>0</v>
      </c>
      <c r="EM34" s="77" t="s">
        <v>238</v>
      </c>
      <c r="EN34" s="32">
        <v>0</v>
      </c>
      <c r="EO34" s="38">
        <v>0</v>
      </c>
      <c r="EP34" s="77" t="s">
        <v>238</v>
      </c>
      <c r="EQ34" s="32">
        <v>0</v>
      </c>
      <c r="ER34" s="32">
        <v>0</v>
      </c>
      <c r="ES34" s="77" t="s">
        <v>238</v>
      </c>
      <c r="ET34" s="32">
        <v>0</v>
      </c>
      <c r="EU34" s="38">
        <v>0.33333333333333331</v>
      </c>
      <c r="EV34" s="77">
        <v>-55.555555555555557</v>
      </c>
      <c r="EW34" s="32">
        <v>0</v>
      </c>
      <c r="EX34" s="32">
        <v>0</v>
      </c>
      <c r="EY34" s="77" t="s">
        <v>238</v>
      </c>
      <c r="EZ34" s="32">
        <v>0</v>
      </c>
      <c r="FA34" s="38">
        <v>0.33333333333333331</v>
      </c>
      <c r="FB34" s="77">
        <v>-55.555555555555557</v>
      </c>
      <c r="FC34" s="32">
        <v>0</v>
      </c>
      <c r="FD34" s="32">
        <v>0</v>
      </c>
      <c r="FE34" s="77" t="s">
        <v>238</v>
      </c>
      <c r="FF34" s="32">
        <v>0</v>
      </c>
      <c r="FG34" s="38">
        <v>0</v>
      </c>
      <c r="FH34" s="77" t="s">
        <v>238</v>
      </c>
      <c r="FI34" s="32" t="s">
        <v>437</v>
      </c>
      <c r="FJ34" s="32" t="s">
        <v>437</v>
      </c>
      <c r="FK34" s="77" t="s">
        <v>224</v>
      </c>
      <c r="FL34" s="32" t="s">
        <v>437</v>
      </c>
      <c r="FM34" s="38">
        <v>3.9166666666666665</v>
      </c>
      <c r="FN34" s="77">
        <v>9.3023255813953494</v>
      </c>
      <c r="FO34" s="32" t="s">
        <v>437</v>
      </c>
      <c r="FP34" s="32" t="s">
        <v>437</v>
      </c>
      <c r="FQ34" s="77" t="s">
        <v>224</v>
      </c>
      <c r="FR34" s="32" t="s">
        <v>437</v>
      </c>
      <c r="FS34" s="38">
        <v>3.9166666666666665</v>
      </c>
      <c r="FT34" s="77">
        <v>9.3023255813953494</v>
      </c>
      <c r="FU34" s="32">
        <v>0</v>
      </c>
      <c r="FV34" s="32">
        <v>0</v>
      </c>
      <c r="FW34" s="77" t="s">
        <v>238</v>
      </c>
      <c r="FX34" s="32">
        <v>0</v>
      </c>
      <c r="FY34" s="38">
        <v>0</v>
      </c>
      <c r="FZ34" s="77" t="s">
        <v>238</v>
      </c>
      <c r="GA34" s="32" t="s">
        <v>437</v>
      </c>
      <c r="GB34" s="32" t="s">
        <v>437</v>
      </c>
      <c r="GC34" s="77" t="s">
        <v>224</v>
      </c>
      <c r="GD34" s="32" t="s">
        <v>437</v>
      </c>
      <c r="GE34" s="38">
        <v>1.9166666666666667</v>
      </c>
      <c r="GF34" s="77">
        <v>9.5238095238095237</v>
      </c>
      <c r="GG34" s="32" t="s">
        <v>437</v>
      </c>
      <c r="GH34" s="32" t="s">
        <v>437</v>
      </c>
      <c r="GI34" s="77" t="s">
        <v>224</v>
      </c>
      <c r="GJ34" s="32" t="s">
        <v>437</v>
      </c>
      <c r="GK34" s="38">
        <v>1.9166666666666667</v>
      </c>
      <c r="GL34" s="77">
        <v>9.5238095238095237</v>
      </c>
      <c r="GM34" s="32">
        <v>0</v>
      </c>
      <c r="GN34" s="32">
        <v>0</v>
      </c>
      <c r="GO34" s="77" t="s">
        <v>238</v>
      </c>
      <c r="GP34" s="32">
        <v>0</v>
      </c>
      <c r="GQ34" s="38">
        <v>0</v>
      </c>
      <c r="GR34" s="77" t="s">
        <v>238</v>
      </c>
      <c r="GS34" s="32">
        <v>0</v>
      </c>
      <c r="GT34" s="32">
        <v>0</v>
      </c>
      <c r="GU34" s="77">
        <v>-100</v>
      </c>
      <c r="GV34" s="32">
        <v>0</v>
      </c>
      <c r="GW34" s="38">
        <v>2</v>
      </c>
      <c r="GX34" s="77">
        <v>9.0909090909090917</v>
      </c>
      <c r="GY34" s="32">
        <v>0</v>
      </c>
      <c r="GZ34" s="32">
        <v>0</v>
      </c>
      <c r="HA34" s="77">
        <v>-100</v>
      </c>
      <c r="HB34" s="32">
        <v>0</v>
      </c>
      <c r="HC34" s="38">
        <v>2</v>
      </c>
      <c r="HD34" s="77">
        <v>9.0909090909090917</v>
      </c>
      <c r="HE34" s="32">
        <v>0</v>
      </c>
      <c r="HF34" s="32">
        <v>0</v>
      </c>
      <c r="HG34" s="77" t="s">
        <v>238</v>
      </c>
      <c r="HH34" s="32">
        <v>0</v>
      </c>
      <c r="HI34" s="38">
        <v>0</v>
      </c>
      <c r="HJ34" s="77" t="s">
        <v>238</v>
      </c>
      <c r="HK34" s="32">
        <v>0</v>
      </c>
      <c r="HL34" s="32">
        <v>0</v>
      </c>
      <c r="HM34" s="77" t="s">
        <v>238</v>
      </c>
      <c r="HN34" s="32">
        <v>0</v>
      </c>
      <c r="HO34" s="38">
        <v>0</v>
      </c>
      <c r="HP34" s="77" t="s">
        <v>238</v>
      </c>
      <c r="HQ34" s="32">
        <v>0</v>
      </c>
      <c r="HR34" s="32">
        <v>0</v>
      </c>
      <c r="HS34" s="77" t="s">
        <v>238</v>
      </c>
      <c r="HT34" s="32">
        <v>0</v>
      </c>
      <c r="HU34" s="38">
        <v>0</v>
      </c>
      <c r="HV34" s="77" t="s">
        <v>238</v>
      </c>
      <c r="HW34" s="32">
        <v>0</v>
      </c>
      <c r="HX34" s="32">
        <v>0</v>
      </c>
      <c r="HY34" s="77" t="s">
        <v>238</v>
      </c>
      <c r="HZ34" s="32">
        <v>0</v>
      </c>
      <c r="IA34" s="38">
        <v>0</v>
      </c>
      <c r="IB34" s="77" t="s">
        <v>238</v>
      </c>
      <c r="IC34" s="32">
        <v>0</v>
      </c>
      <c r="ID34" s="32">
        <v>0</v>
      </c>
      <c r="IE34" s="77" t="s">
        <v>238</v>
      </c>
      <c r="IF34" s="32">
        <v>0</v>
      </c>
      <c r="IG34" s="38">
        <v>0</v>
      </c>
      <c r="IH34" s="77" t="s">
        <v>238</v>
      </c>
      <c r="II34" s="32">
        <v>0</v>
      </c>
      <c r="IJ34" s="32">
        <v>0</v>
      </c>
      <c r="IK34" s="77" t="s">
        <v>238</v>
      </c>
      <c r="IL34" s="32">
        <v>0</v>
      </c>
      <c r="IM34" s="38">
        <v>0</v>
      </c>
      <c r="IN34" s="77" t="s">
        <v>238</v>
      </c>
      <c r="IO34" s="32">
        <v>0</v>
      </c>
      <c r="IP34" s="32">
        <v>0</v>
      </c>
      <c r="IQ34" s="77" t="s">
        <v>238</v>
      </c>
      <c r="IR34" s="32">
        <v>0</v>
      </c>
      <c r="IS34" s="38">
        <v>0</v>
      </c>
      <c r="IT34" s="77" t="s">
        <v>238</v>
      </c>
      <c r="IU34" s="32">
        <v>0</v>
      </c>
      <c r="IV34" s="32">
        <v>0</v>
      </c>
      <c r="IW34" s="77" t="s">
        <v>238</v>
      </c>
      <c r="IX34" s="32">
        <v>0</v>
      </c>
      <c r="IY34" s="38">
        <v>0</v>
      </c>
      <c r="IZ34" s="77" t="s">
        <v>238</v>
      </c>
      <c r="JA34" s="32">
        <v>0</v>
      </c>
      <c r="JB34" s="32">
        <v>0</v>
      </c>
      <c r="JC34" s="77" t="s">
        <v>238</v>
      </c>
      <c r="JD34" s="32">
        <v>0</v>
      </c>
      <c r="JE34" s="38">
        <v>0</v>
      </c>
      <c r="JF34" s="77" t="s">
        <v>238</v>
      </c>
      <c r="JG34" s="32">
        <v>0</v>
      </c>
      <c r="JH34" s="32">
        <v>0</v>
      </c>
      <c r="JI34" s="77" t="s">
        <v>238</v>
      </c>
      <c r="JJ34" s="32">
        <v>0</v>
      </c>
      <c r="JK34" s="38">
        <v>0</v>
      </c>
      <c r="JL34" s="77" t="s">
        <v>238</v>
      </c>
      <c r="JM34" s="32" t="s">
        <v>437</v>
      </c>
      <c r="JN34" s="32" t="s">
        <v>437</v>
      </c>
      <c r="JO34" s="77" t="s">
        <v>224</v>
      </c>
      <c r="JP34" s="32" t="s">
        <v>437</v>
      </c>
      <c r="JQ34" s="38">
        <v>1.0833333333333333</v>
      </c>
      <c r="JR34" s="77" t="s">
        <v>224</v>
      </c>
      <c r="JS34" s="32" t="s">
        <v>437</v>
      </c>
      <c r="JT34" s="32" t="s">
        <v>437</v>
      </c>
      <c r="JU34" s="77" t="s">
        <v>224</v>
      </c>
      <c r="JV34" s="32" t="s">
        <v>437</v>
      </c>
      <c r="JW34" s="38">
        <v>1.0833333333333333</v>
      </c>
      <c r="JX34" s="77" t="s">
        <v>224</v>
      </c>
      <c r="JY34" s="32">
        <v>0</v>
      </c>
      <c r="JZ34" s="32">
        <v>0</v>
      </c>
      <c r="KA34" s="77" t="s">
        <v>238</v>
      </c>
      <c r="KB34" s="32">
        <v>0</v>
      </c>
      <c r="KC34" s="38">
        <v>0</v>
      </c>
      <c r="KD34" s="77" t="s">
        <v>238</v>
      </c>
      <c r="KE34" s="32" t="s">
        <v>437</v>
      </c>
      <c r="KF34" s="32" t="s">
        <v>437</v>
      </c>
      <c r="KG34" s="77" t="s">
        <v>224</v>
      </c>
      <c r="KH34" s="32" t="s">
        <v>437</v>
      </c>
      <c r="KI34" s="38">
        <v>0.33333333333333331</v>
      </c>
      <c r="KJ34" s="77" t="s">
        <v>238</v>
      </c>
      <c r="KK34" s="32" t="s">
        <v>437</v>
      </c>
      <c r="KL34" s="32" t="s">
        <v>437</v>
      </c>
      <c r="KM34" s="77" t="s">
        <v>224</v>
      </c>
      <c r="KN34" s="32" t="s">
        <v>437</v>
      </c>
      <c r="KO34" s="38">
        <v>0.33333333333333331</v>
      </c>
      <c r="KP34" s="77" t="s">
        <v>238</v>
      </c>
      <c r="KQ34" s="32">
        <v>0</v>
      </c>
      <c r="KR34" s="32">
        <v>0</v>
      </c>
      <c r="KS34" s="77" t="s">
        <v>238</v>
      </c>
      <c r="KT34" s="32">
        <v>0</v>
      </c>
      <c r="KU34" s="38">
        <v>0</v>
      </c>
      <c r="KV34" s="77" t="s">
        <v>238</v>
      </c>
      <c r="KW34" s="32">
        <v>0</v>
      </c>
      <c r="KX34" s="32">
        <v>0</v>
      </c>
      <c r="KY34" s="77" t="s">
        <v>224</v>
      </c>
      <c r="KZ34" s="32">
        <v>0</v>
      </c>
      <c r="LA34" s="38">
        <v>0.75</v>
      </c>
      <c r="LB34" s="77" t="s">
        <v>224</v>
      </c>
      <c r="LC34" s="32">
        <v>0</v>
      </c>
      <c r="LD34" s="32">
        <v>0</v>
      </c>
      <c r="LE34" s="77" t="s">
        <v>224</v>
      </c>
      <c r="LF34" s="32">
        <v>0</v>
      </c>
      <c r="LG34" s="38">
        <v>0.75</v>
      </c>
      <c r="LH34" s="77" t="s">
        <v>224</v>
      </c>
      <c r="LI34" s="32">
        <v>0</v>
      </c>
      <c r="LJ34" s="32">
        <v>0</v>
      </c>
      <c r="LK34" s="77" t="s">
        <v>238</v>
      </c>
      <c r="LL34" s="32">
        <v>0</v>
      </c>
      <c r="LM34" s="38">
        <v>0</v>
      </c>
      <c r="LN34" s="77" t="s">
        <v>238</v>
      </c>
      <c r="LO34" s="32" t="s">
        <v>437</v>
      </c>
      <c r="LP34" s="32" t="s">
        <v>437</v>
      </c>
      <c r="LQ34" s="77" t="s">
        <v>224</v>
      </c>
      <c r="LR34" s="32" t="s">
        <v>437</v>
      </c>
      <c r="LS34" s="38">
        <v>0.75</v>
      </c>
      <c r="LT34" s="77">
        <v>-10</v>
      </c>
      <c r="LU34" s="32" t="s">
        <v>437</v>
      </c>
      <c r="LV34" s="32" t="s">
        <v>437</v>
      </c>
      <c r="LW34" s="77" t="s">
        <v>224</v>
      </c>
      <c r="LX34" s="32" t="s">
        <v>437</v>
      </c>
      <c r="LY34" s="38">
        <v>0.75</v>
      </c>
      <c r="LZ34" s="77">
        <v>-10</v>
      </c>
      <c r="MA34" s="32">
        <v>0</v>
      </c>
      <c r="MB34" s="32">
        <v>0</v>
      </c>
      <c r="MC34" s="77" t="s">
        <v>238</v>
      </c>
      <c r="MD34" s="32">
        <v>0</v>
      </c>
      <c r="ME34" s="38">
        <v>0</v>
      </c>
      <c r="MF34" s="77" t="s">
        <v>238</v>
      </c>
      <c r="MG34" s="32" t="s">
        <v>437</v>
      </c>
      <c r="MH34" s="32" t="s">
        <v>437</v>
      </c>
      <c r="MI34" s="77" t="s">
        <v>224</v>
      </c>
      <c r="MJ34" s="32" t="s">
        <v>437</v>
      </c>
      <c r="MK34" s="38">
        <v>8.3333333333333329E-2</v>
      </c>
      <c r="ML34" s="77" t="s">
        <v>224</v>
      </c>
      <c r="MM34" s="32" t="s">
        <v>437</v>
      </c>
      <c r="MN34" s="32" t="s">
        <v>437</v>
      </c>
      <c r="MO34" s="77" t="s">
        <v>224</v>
      </c>
      <c r="MP34" s="32" t="s">
        <v>437</v>
      </c>
      <c r="MQ34" s="38">
        <v>8.3333333333333329E-2</v>
      </c>
      <c r="MR34" s="77" t="s">
        <v>224</v>
      </c>
      <c r="MS34" s="32">
        <v>0</v>
      </c>
      <c r="MT34" s="32">
        <v>0</v>
      </c>
      <c r="MU34" s="77" t="s">
        <v>238</v>
      </c>
      <c r="MV34" s="32">
        <v>0</v>
      </c>
      <c r="MW34" s="38">
        <v>0</v>
      </c>
      <c r="MX34" s="77" t="s">
        <v>238</v>
      </c>
      <c r="MY34" s="32">
        <v>0</v>
      </c>
      <c r="MZ34" s="32">
        <v>0</v>
      </c>
      <c r="NA34" s="77" t="s">
        <v>238</v>
      </c>
      <c r="NB34" s="32">
        <v>0</v>
      </c>
      <c r="NC34" s="38">
        <v>0.66666666666666663</v>
      </c>
      <c r="ND34" s="77">
        <v>60</v>
      </c>
      <c r="NE34" s="32">
        <v>0</v>
      </c>
      <c r="NF34" s="32">
        <v>0</v>
      </c>
      <c r="NG34" s="77" t="s">
        <v>238</v>
      </c>
      <c r="NH34" s="32">
        <v>0</v>
      </c>
      <c r="NI34" s="38">
        <v>0.66666666666666663</v>
      </c>
      <c r="NJ34" s="77">
        <v>60</v>
      </c>
      <c r="NK34" s="32">
        <v>0</v>
      </c>
      <c r="NL34" s="32">
        <v>0</v>
      </c>
      <c r="NM34" s="77" t="s">
        <v>238</v>
      </c>
      <c r="NN34" s="32">
        <v>0</v>
      </c>
      <c r="NO34" s="38">
        <v>0</v>
      </c>
      <c r="NP34" s="77" t="s">
        <v>238</v>
      </c>
      <c r="NQ34" s="32">
        <v>0</v>
      </c>
      <c r="NR34" s="32">
        <v>0</v>
      </c>
      <c r="NS34" s="77" t="s">
        <v>224</v>
      </c>
      <c r="NT34" s="32">
        <v>0</v>
      </c>
      <c r="NU34" s="38">
        <v>0.5</v>
      </c>
      <c r="NV34" s="77" t="s">
        <v>224</v>
      </c>
      <c r="NW34" s="32">
        <v>0</v>
      </c>
      <c r="NX34" s="32">
        <v>0</v>
      </c>
      <c r="NY34" s="77" t="s">
        <v>224</v>
      </c>
      <c r="NZ34" s="32">
        <v>0</v>
      </c>
      <c r="OA34" s="38">
        <v>0.5</v>
      </c>
      <c r="OB34" s="77" t="s">
        <v>224</v>
      </c>
      <c r="OC34" s="32">
        <v>0</v>
      </c>
      <c r="OD34" s="32">
        <v>0</v>
      </c>
      <c r="OE34" s="77" t="s">
        <v>238</v>
      </c>
      <c r="OF34" s="32">
        <v>0</v>
      </c>
      <c r="OG34" s="38">
        <v>0</v>
      </c>
      <c r="OH34" s="77" t="s">
        <v>238</v>
      </c>
      <c r="OI34" s="32">
        <v>0</v>
      </c>
      <c r="OJ34" s="32">
        <v>0</v>
      </c>
      <c r="OK34" s="77" t="s">
        <v>238</v>
      </c>
      <c r="OL34" s="32">
        <v>0</v>
      </c>
      <c r="OM34" s="38">
        <v>0</v>
      </c>
      <c r="ON34" s="77" t="s">
        <v>238</v>
      </c>
      <c r="OO34" s="32">
        <v>0</v>
      </c>
      <c r="OP34" s="32">
        <v>0</v>
      </c>
      <c r="OQ34" s="77" t="s">
        <v>238</v>
      </c>
      <c r="OR34" s="32">
        <v>0</v>
      </c>
      <c r="OS34" s="38">
        <v>0</v>
      </c>
      <c r="OT34" s="77" t="s">
        <v>238</v>
      </c>
      <c r="OU34" s="32">
        <v>0</v>
      </c>
      <c r="OV34" s="32">
        <v>0</v>
      </c>
      <c r="OW34" s="77" t="s">
        <v>238</v>
      </c>
      <c r="OX34" s="32">
        <v>0</v>
      </c>
      <c r="OY34" s="38">
        <v>0</v>
      </c>
      <c r="OZ34" s="77" t="s">
        <v>238</v>
      </c>
      <c r="PA34" s="32">
        <v>0</v>
      </c>
      <c r="PB34" s="32">
        <v>0</v>
      </c>
      <c r="PC34" s="77" t="s">
        <v>224</v>
      </c>
      <c r="PD34" s="32">
        <v>0</v>
      </c>
      <c r="PE34" s="38">
        <v>0.5</v>
      </c>
      <c r="PF34" s="77" t="s">
        <v>224</v>
      </c>
      <c r="PG34" s="32">
        <v>0</v>
      </c>
      <c r="PH34" s="32">
        <v>0</v>
      </c>
      <c r="PI34" s="77" t="s">
        <v>224</v>
      </c>
      <c r="PJ34" s="32">
        <v>0</v>
      </c>
      <c r="PK34" s="38">
        <v>0.5</v>
      </c>
      <c r="PL34" s="77" t="s">
        <v>224</v>
      </c>
      <c r="PM34" s="32">
        <v>0</v>
      </c>
      <c r="PN34" s="32">
        <v>0</v>
      </c>
      <c r="PO34" s="77" t="s">
        <v>238</v>
      </c>
      <c r="PP34" s="32">
        <v>0</v>
      </c>
      <c r="PQ34" s="38">
        <v>0</v>
      </c>
      <c r="PR34" s="77" t="s">
        <v>238</v>
      </c>
      <c r="PS34" s="32" t="s">
        <v>437</v>
      </c>
      <c r="PT34" s="32" t="s">
        <v>437</v>
      </c>
      <c r="PU34" s="77" t="s">
        <v>224</v>
      </c>
      <c r="PV34" s="32" t="s">
        <v>437</v>
      </c>
      <c r="PW34" s="38">
        <v>4.333333333333333</v>
      </c>
      <c r="PX34" s="77">
        <v>20.930232558139537</v>
      </c>
      <c r="PY34" s="32" t="s">
        <v>437</v>
      </c>
      <c r="PZ34" s="32" t="s">
        <v>437</v>
      </c>
      <c r="QA34" s="77" t="s">
        <v>224</v>
      </c>
      <c r="QB34" s="32" t="s">
        <v>437</v>
      </c>
      <c r="QC34" s="38">
        <v>4.333333333333333</v>
      </c>
      <c r="QD34" s="77">
        <v>20.930232558139537</v>
      </c>
      <c r="QE34" s="32">
        <v>0</v>
      </c>
      <c r="QF34" s="32">
        <v>0</v>
      </c>
      <c r="QG34" s="77" t="s">
        <v>238</v>
      </c>
      <c r="QH34" s="32">
        <v>0</v>
      </c>
      <c r="QI34" s="38">
        <v>0</v>
      </c>
      <c r="QJ34" s="77" t="s">
        <v>238</v>
      </c>
      <c r="QK34" s="32" t="s">
        <v>437</v>
      </c>
      <c r="QL34" s="32" t="s">
        <v>437</v>
      </c>
      <c r="QM34" s="77" t="s">
        <v>224</v>
      </c>
      <c r="QN34" s="32" t="s">
        <v>437</v>
      </c>
      <c r="QO34" s="38">
        <v>2</v>
      </c>
      <c r="QP34" s="77">
        <v>-7.6923076923076925</v>
      </c>
      <c r="QQ34" s="32" t="s">
        <v>437</v>
      </c>
      <c r="QR34" s="32" t="s">
        <v>437</v>
      </c>
      <c r="QS34" s="77" t="s">
        <v>224</v>
      </c>
      <c r="QT34" s="32" t="s">
        <v>437</v>
      </c>
      <c r="QU34" s="38">
        <v>2</v>
      </c>
      <c r="QV34" s="77">
        <v>-7.6923076923076925</v>
      </c>
      <c r="QW34" s="32">
        <v>0</v>
      </c>
      <c r="QX34" s="32">
        <v>0</v>
      </c>
      <c r="QY34" s="77" t="s">
        <v>238</v>
      </c>
      <c r="QZ34" s="32">
        <v>0</v>
      </c>
      <c r="RA34" s="38">
        <v>0</v>
      </c>
      <c r="RB34" s="77" t="s">
        <v>238</v>
      </c>
      <c r="RC34" s="32">
        <v>0</v>
      </c>
      <c r="RD34" s="32">
        <v>0</v>
      </c>
      <c r="RE34" s="77">
        <v>-100</v>
      </c>
      <c r="RF34" s="32">
        <v>0</v>
      </c>
      <c r="RG34" s="38">
        <v>2.3333333333333335</v>
      </c>
      <c r="RH34" s="77">
        <v>64.705882352941174</v>
      </c>
      <c r="RI34" s="32">
        <v>0</v>
      </c>
      <c r="RJ34" s="32">
        <v>0</v>
      </c>
      <c r="RK34" s="77">
        <v>-100</v>
      </c>
      <c r="RL34" s="32">
        <v>0</v>
      </c>
      <c r="RM34" s="38">
        <v>2.3333333333333335</v>
      </c>
      <c r="RN34" s="77">
        <v>64.705882352941174</v>
      </c>
      <c r="RO34" s="32">
        <v>0</v>
      </c>
      <c r="RP34" s="32">
        <v>0</v>
      </c>
      <c r="RQ34" s="77" t="s">
        <v>238</v>
      </c>
      <c r="RR34" s="32">
        <v>0</v>
      </c>
      <c r="RS34" s="38">
        <v>0</v>
      </c>
      <c r="RT34" s="77" t="s">
        <v>238</v>
      </c>
      <c r="RU34" s="32" t="s">
        <v>238</v>
      </c>
      <c r="RV34" s="32" t="s">
        <v>238</v>
      </c>
      <c r="RW34" s="77" t="s">
        <v>238</v>
      </c>
      <c r="RX34" s="32" t="s">
        <v>238</v>
      </c>
      <c r="RY34" s="38">
        <v>78</v>
      </c>
      <c r="RZ34" s="77">
        <v>-41</v>
      </c>
      <c r="SA34" s="32" t="s">
        <v>238</v>
      </c>
      <c r="SB34" s="32" t="s">
        <v>238</v>
      </c>
      <c r="SC34" s="77" t="s">
        <v>238</v>
      </c>
      <c r="SD34" s="32" t="s">
        <v>238</v>
      </c>
      <c r="SE34" s="38">
        <v>78</v>
      </c>
      <c r="SF34" s="77">
        <v>-41</v>
      </c>
      <c r="SG34" s="32" t="s">
        <v>238</v>
      </c>
      <c r="SH34" s="32" t="s">
        <v>238</v>
      </c>
      <c r="SI34" s="77" t="s">
        <v>238</v>
      </c>
      <c r="SJ34" s="32" t="s">
        <v>238</v>
      </c>
      <c r="SK34" s="38" t="s">
        <v>238</v>
      </c>
      <c r="SL34" s="77" t="s">
        <v>238</v>
      </c>
      <c r="SM34" s="32" t="s">
        <v>238</v>
      </c>
      <c r="SN34" s="32" t="s">
        <v>238</v>
      </c>
      <c r="SO34" s="77" t="s">
        <v>238</v>
      </c>
      <c r="SP34" s="32" t="s">
        <v>238</v>
      </c>
      <c r="SQ34" s="38">
        <v>110</v>
      </c>
      <c r="SR34" s="77">
        <v>-30</v>
      </c>
      <c r="SS34" s="32" t="s">
        <v>238</v>
      </c>
      <c r="ST34" s="32" t="s">
        <v>238</v>
      </c>
      <c r="SU34" s="77" t="s">
        <v>238</v>
      </c>
      <c r="SV34" s="32" t="s">
        <v>238</v>
      </c>
      <c r="SW34" s="38">
        <v>110</v>
      </c>
      <c r="SX34" s="77">
        <v>-30</v>
      </c>
      <c r="SY34" s="32" t="s">
        <v>238</v>
      </c>
      <c r="SZ34" s="32" t="s">
        <v>238</v>
      </c>
      <c r="TA34" s="77" t="s">
        <v>238</v>
      </c>
      <c r="TB34" s="32" t="s">
        <v>238</v>
      </c>
      <c r="TC34" s="38" t="s">
        <v>238</v>
      </c>
      <c r="TD34" s="77" t="s">
        <v>238</v>
      </c>
      <c r="TE34" s="32" t="s">
        <v>238</v>
      </c>
      <c r="TF34" s="32" t="s">
        <v>238</v>
      </c>
      <c r="TG34" s="77" t="s">
        <v>238</v>
      </c>
      <c r="TH34" s="32" t="s">
        <v>238</v>
      </c>
      <c r="TI34" s="38">
        <v>57</v>
      </c>
      <c r="TJ34" s="77">
        <v>-37</v>
      </c>
      <c r="TK34" s="32" t="s">
        <v>238</v>
      </c>
      <c r="TL34" s="32" t="s">
        <v>238</v>
      </c>
      <c r="TM34" s="77" t="s">
        <v>238</v>
      </c>
      <c r="TN34" s="32" t="s">
        <v>238</v>
      </c>
      <c r="TO34" s="38">
        <v>57</v>
      </c>
      <c r="TP34" s="77">
        <v>-37</v>
      </c>
      <c r="TQ34" s="32" t="s">
        <v>238</v>
      </c>
      <c r="TR34" s="32" t="s">
        <v>238</v>
      </c>
      <c r="TS34" s="77" t="s">
        <v>238</v>
      </c>
      <c r="TT34" s="32" t="s">
        <v>238</v>
      </c>
      <c r="TU34" s="38" t="s">
        <v>238</v>
      </c>
      <c r="TV34" s="77" t="s">
        <v>238</v>
      </c>
    </row>
    <row r="35" spans="1:542" ht="22.5" x14ac:dyDescent="0.2">
      <c r="A35" s="223" t="s">
        <v>139</v>
      </c>
      <c r="B35" s="18"/>
      <c r="C35" s="20">
        <v>25</v>
      </c>
      <c r="D35" s="20">
        <v>97</v>
      </c>
      <c r="E35" s="77">
        <v>1.0416666666666665</v>
      </c>
      <c r="F35" s="20">
        <v>3369</v>
      </c>
      <c r="G35" s="38">
        <v>3461.5</v>
      </c>
      <c r="H35" s="77">
        <v>-6.00561187545257</v>
      </c>
      <c r="I35" s="32" t="s">
        <v>437</v>
      </c>
      <c r="J35" s="32" t="s">
        <v>437</v>
      </c>
      <c r="K35" s="77">
        <v>3.4090909090909087</v>
      </c>
      <c r="L35" s="32">
        <v>3279</v>
      </c>
      <c r="M35" s="38">
        <v>3370.5</v>
      </c>
      <c r="N35" s="77">
        <v>-5.9701492537313428</v>
      </c>
      <c r="O35" s="32" t="s">
        <v>437</v>
      </c>
      <c r="P35" s="32" t="s">
        <v>437</v>
      </c>
      <c r="Q35" s="77">
        <v>-25</v>
      </c>
      <c r="R35" s="32">
        <v>90</v>
      </c>
      <c r="S35" s="38">
        <v>91</v>
      </c>
      <c r="T35" s="77">
        <v>-7.3005093378607802</v>
      </c>
      <c r="U35" s="32" t="s">
        <v>437</v>
      </c>
      <c r="V35" s="32">
        <v>83</v>
      </c>
      <c r="W35" s="77">
        <v>15.277777777777779</v>
      </c>
      <c r="X35" s="32">
        <v>3009</v>
      </c>
      <c r="Y35" s="38">
        <v>3087.0833333333335</v>
      </c>
      <c r="Z35" s="77">
        <v>-5.670706864941943</v>
      </c>
      <c r="AA35" s="32">
        <v>22</v>
      </c>
      <c r="AB35" s="32" t="s">
        <v>437</v>
      </c>
      <c r="AC35" s="77">
        <v>17.910447761194028</v>
      </c>
      <c r="AD35" s="32">
        <v>2952</v>
      </c>
      <c r="AE35" s="38">
        <v>3026.25</v>
      </c>
      <c r="AF35" s="77">
        <v>-5.5305533154704616</v>
      </c>
      <c r="AG35" s="32" t="s">
        <v>437</v>
      </c>
      <c r="AH35" s="32" t="s">
        <v>437</v>
      </c>
      <c r="AI35" s="77">
        <v>-20</v>
      </c>
      <c r="AJ35" s="32">
        <v>57</v>
      </c>
      <c r="AK35" s="38">
        <v>60.833333333333336</v>
      </c>
      <c r="AL35" s="77">
        <v>-12.154031287605296</v>
      </c>
      <c r="AM35" s="32" t="s">
        <v>437</v>
      </c>
      <c r="AN35" s="32">
        <v>14</v>
      </c>
      <c r="AO35" s="77">
        <v>-41.666666666666671</v>
      </c>
      <c r="AP35" s="32">
        <v>360</v>
      </c>
      <c r="AQ35" s="38">
        <v>374.41666666666669</v>
      </c>
      <c r="AR35" s="77">
        <v>-8.6788617886178869</v>
      </c>
      <c r="AS35" s="32" t="s">
        <v>437</v>
      </c>
      <c r="AT35" s="32" t="s">
        <v>437</v>
      </c>
      <c r="AU35" s="77">
        <v>-42.857142857142854</v>
      </c>
      <c r="AV35" s="32">
        <v>327</v>
      </c>
      <c r="AW35" s="38">
        <v>344.25</v>
      </c>
      <c r="AX35" s="77">
        <v>-9.6654275092936803</v>
      </c>
      <c r="AY35" s="32">
        <v>0</v>
      </c>
      <c r="AZ35" s="32" t="s">
        <v>437</v>
      </c>
      <c r="BA35" s="77" t="s">
        <v>224</v>
      </c>
      <c r="BB35" s="32">
        <v>33</v>
      </c>
      <c r="BC35" s="38">
        <v>30.166666666666668</v>
      </c>
      <c r="BD35" s="77">
        <v>4.3227665706051877</v>
      </c>
      <c r="BE35" s="32">
        <v>15</v>
      </c>
      <c r="BF35" s="32">
        <v>60</v>
      </c>
      <c r="BG35" s="77">
        <v>-4.7619047619047619</v>
      </c>
      <c r="BH35" s="32">
        <v>2366</v>
      </c>
      <c r="BI35" s="38">
        <v>2458.9166666666665</v>
      </c>
      <c r="BJ35" s="77">
        <v>-6.2823566777830715</v>
      </c>
      <c r="BK35" s="32">
        <v>15</v>
      </c>
      <c r="BL35" s="32">
        <v>55</v>
      </c>
      <c r="BM35" s="77">
        <v>-5.1724137931034484</v>
      </c>
      <c r="BN35" s="32">
        <v>2315</v>
      </c>
      <c r="BO35" s="38">
        <v>2408.3333333333335</v>
      </c>
      <c r="BP35" s="77">
        <v>-6.2479724907545577</v>
      </c>
      <c r="BQ35" s="32">
        <v>0</v>
      </c>
      <c r="BR35" s="32">
        <v>5</v>
      </c>
      <c r="BS35" s="77">
        <v>0</v>
      </c>
      <c r="BT35" s="32">
        <v>51</v>
      </c>
      <c r="BU35" s="38">
        <v>50.583333333333336</v>
      </c>
      <c r="BV35" s="77">
        <v>-7.8907435508345971</v>
      </c>
      <c r="BW35" s="32" t="s">
        <v>437</v>
      </c>
      <c r="BX35" s="32">
        <v>49</v>
      </c>
      <c r="BY35" s="77">
        <v>2.083333333333333</v>
      </c>
      <c r="BZ35" s="32">
        <v>2129</v>
      </c>
      <c r="CA35" s="38">
        <v>2211.1666666666665</v>
      </c>
      <c r="CB35" s="77">
        <v>-5.9044646973296926</v>
      </c>
      <c r="CC35" s="32" t="s">
        <v>437</v>
      </c>
      <c r="CD35" s="32" t="s">
        <v>437</v>
      </c>
      <c r="CE35" s="77">
        <v>0</v>
      </c>
      <c r="CF35" s="32">
        <v>2096</v>
      </c>
      <c r="CG35" s="38">
        <v>2178</v>
      </c>
      <c r="CH35" s="77">
        <v>-5.8501440922190202</v>
      </c>
      <c r="CI35" s="32">
        <v>0</v>
      </c>
      <c r="CJ35" s="32" t="s">
        <v>437</v>
      </c>
      <c r="CK35" s="77" t="s">
        <v>224</v>
      </c>
      <c r="CL35" s="32">
        <v>33</v>
      </c>
      <c r="CM35" s="38">
        <v>33.166666666666664</v>
      </c>
      <c r="CN35" s="77">
        <v>-9.3394077448747161</v>
      </c>
      <c r="CO35" s="32" t="s">
        <v>437</v>
      </c>
      <c r="CP35" s="32">
        <v>11</v>
      </c>
      <c r="CQ35" s="77">
        <v>-26.666666666666668</v>
      </c>
      <c r="CR35" s="32">
        <v>237</v>
      </c>
      <c r="CS35" s="38">
        <v>247.75</v>
      </c>
      <c r="CT35" s="77">
        <v>-9.5252586731588558</v>
      </c>
      <c r="CU35" s="32" t="s">
        <v>437</v>
      </c>
      <c r="CV35" s="32" t="s">
        <v>437</v>
      </c>
      <c r="CW35" s="77">
        <v>-25</v>
      </c>
      <c r="CX35" s="32">
        <v>219</v>
      </c>
      <c r="CY35" s="38">
        <v>230.33333333333334</v>
      </c>
      <c r="CZ35" s="77">
        <v>-9.8499673842139597</v>
      </c>
      <c r="DA35" s="32">
        <v>0</v>
      </c>
      <c r="DB35" s="32" t="s">
        <v>437</v>
      </c>
      <c r="DC35" s="77" t="s">
        <v>224</v>
      </c>
      <c r="DD35" s="32">
        <v>18</v>
      </c>
      <c r="DE35" s="38">
        <v>17.416666666666668</v>
      </c>
      <c r="DF35" s="77">
        <v>-5</v>
      </c>
      <c r="DG35" s="32">
        <v>10</v>
      </c>
      <c r="DH35" s="32">
        <v>37</v>
      </c>
      <c r="DI35" s="77">
        <v>12.121212121212121</v>
      </c>
      <c r="DJ35" s="32">
        <v>1003</v>
      </c>
      <c r="DK35" s="38">
        <v>1002.5833333333334</v>
      </c>
      <c r="DL35" s="77">
        <v>-5.3199024159911863</v>
      </c>
      <c r="DM35" s="32" t="s">
        <v>437</v>
      </c>
      <c r="DN35" s="32" t="s">
        <v>437</v>
      </c>
      <c r="DO35" s="77">
        <v>20</v>
      </c>
      <c r="DP35" s="32">
        <v>964</v>
      </c>
      <c r="DQ35" s="38">
        <v>962.16666666666663</v>
      </c>
      <c r="DR35" s="77">
        <v>-5.267476206104365</v>
      </c>
      <c r="DS35" s="32" t="s">
        <v>437</v>
      </c>
      <c r="DT35" s="32" t="s">
        <v>437</v>
      </c>
      <c r="DU35" s="77" t="s">
        <v>224</v>
      </c>
      <c r="DV35" s="32">
        <v>39</v>
      </c>
      <c r="DW35" s="38">
        <v>40.416666666666664</v>
      </c>
      <c r="DX35" s="77">
        <v>-6.5510597302504818</v>
      </c>
      <c r="DY35" s="32">
        <v>10</v>
      </c>
      <c r="DZ35" s="32">
        <v>34</v>
      </c>
      <c r="EA35" s="77">
        <v>41.666666666666671</v>
      </c>
      <c r="EB35" s="32">
        <v>880</v>
      </c>
      <c r="EC35" s="38">
        <v>875.91666666666663</v>
      </c>
      <c r="ED35" s="77">
        <v>-5.0754086516752466</v>
      </c>
      <c r="EE35" s="32" t="s">
        <v>437</v>
      </c>
      <c r="EF35" s="32" t="s">
        <v>437</v>
      </c>
      <c r="EG35" s="77">
        <v>57.142857142857139</v>
      </c>
      <c r="EH35" s="32">
        <v>856</v>
      </c>
      <c r="EI35" s="38">
        <v>848.25</v>
      </c>
      <c r="EJ35" s="77">
        <v>-4.6999344630652562</v>
      </c>
      <c r="EK35" s="32" t="s">
        <v>437</v>
      </c>
      <c r="EL35" s="32" t="s">
        <v>437</v>
      </c>
      <c r="EM35" s="77" t="s">
        <v>224</v>
      </c>
      <c r="EN35" s="32">
        <v>24</v>
      </c>
      <c r="EO35" s="38">
        <v>27.666666666666668</v>
      </c>
      <c r="EP35" s="77">
        <v>-15.306122448979592</v>
      </c>
      <c r="EQ35" s="32">
        <v>0</v>
      </c>
      <c r="ER35" s="32">
        <v>3</v>
      </c>
      <c r="ES35" s="77">
        <v>-66.666666666666657</v>
      </c>
      <c r="ET35" s="32">
        <v>123</v>
      </c>
      <c r="EU35" s="38">
        <v>126.66666666666667</v>
      </c>
      <c r="EV35" s="77">
        <v>-6.9767441860465116</v>
      </c>
      <c r="EW35" s="32">
        <v>0</v>
      </c>
      <c r="EX35" s="32">
        <v>3</v>
      </c>
      <c r="EY35" s="77">
        <v>-66.666666666666657</v>
      </c>
      <c r="EZ35" s="32">
        <v>108</v>
      </c>
      <c r="FA35" s="38">
        <v>113.91666666666667</v>
      </c>
      <c r="FB35" s="77">
        <v>-9.2899800928998015</v>
      </c>
      <c r="FC35" s="32">
        <v>0</v>
      </c>
      <c r="FD35" s="32">
        <v>0</v>
      </c>
      <c r="FE35" s="77" t="s">
        <v>238</v>
      </c>
      <c r="FF35" s="32">
        <v>15</v>
      </c>
      <c r="FG35" s="38">
        <v>12.75</v>
      </c>
      <c r="FH35" s="77">
        <v>20.472440944881889</v>
      </c>
      <c r="FI35" s="32" t="s">
        <v>437</v>
      </c>
      <c r="FJ35" s="32">
        <v>86</v>
      </c>
      <c r="FK35" s="77">
        <v>2.3809523809523809</v>
      </c>
      <c r="FL35" s="32">
        <v>3097</v>
      </c>
      <c r="FM35" s="38">
        <v>3199.75</v>
      </c>
      <c r="FN35" s="77">
        <v>-6.5970955265270375</v>
      </c>
      <c r="FO35" s="32" t="s">
        <v>437</v>
      </c>
      <c r="FP35" s="32" t="s">
        <v>437</v>
      </c>
      <c r="FQ35" s="77">
        <v>2.4390243902439024</v>
      </c>
      <c r="FR35" s="32">
        <v>3082</v>
      </c>
      <c r="FS35" s="38">
        <v>3181.25</v>
      </c>
      <c r="FT35" s="77">
        <v>-6.3718637333529546</v>
      </c>
      <c r="FU35" s="32">
        <v>0</v>
      </c>
      <c r="FV35" s="32" t="s">
        <v>437</v>
      </c>
      <c r="FW35" s="77" t="s">
        <v>224</v>
      </c>
      <c r="FX35" s="32">
        <v>15</v>
      </c>
      <c r="FY35" s="38">
        <v>18.5</v>
      </c>
      <c r="FZ35" s="77">
        <v>-33.928571428571431</v>
      </c>
      <c r="GA35" s="32">
        <v>22</v>
      </c>
      <c r="GB35" s="32">
        <v>76</v>
      </c>
      <c r="GC35" s="77">
        <v>16.923076923076923</v>
      </c>
      <c r="GD35" s="32">
        <v>2838</v>
      </c>
      <c r="GE35" s="38">
        <v>2925.0833333333335</v>
      </c>
      <c r="GF35" s="77">
        <v>-6.319891109984253</v>
      </c>
      <c r="GG35" s="32">
        <v>22</v>
      </c>
      <c r="GH35" s="32" t="s">
        <v>437</v>
      </c>
      <c r="GI35" s="77">
        <v>19.047619047619047</v>
      </c>
      <c r="GJ35" s="32" t="s">
        <v>437</v>
      </c>
      <c r="GK35" s="38">
        <v>2907.5</v>
      </c>
      <c r="GL35" s="77">
        <v>-6.0758607693757227</v>
      </c>
      <c r="GM35" s="32">
        <v>0</v>
      </c>
      <c r="GN35" s="32" t="s">
        <v>437</v>
      </c>
      <c r="GO35" s="77" t="s">
        <v>224</v>
      </c>
      <c r="GP35" s="32" t="s">
        <v>437</v>
      </c>
      <c r="GQ35" s="38">
        <v>17.583333333333332</v>
      </c>
      <c r="GR35" s="77">
        <v>-34.472049689440993</v>
      </c>
      <c r="GS35" s="32" t="s">
        <v>437</v>
      </c>
      <c r="GT35" s="32">
        <v>10</v>
      </c>
      <c r="GU35" s="77">
        <v>-47.368421052631575</v>
      </c>
      <c r="GV35" s="32">
        <v>259</v>
      </c>
      <c r="GW35" s="38">
        <v>274.66666666666669</v>
      </c>
      <c r="GX35" s="77">
        <v>-9.4505494505494507</v>
      </c>
      <c r="GY35" s="32" t="s">
        <v>437</v>
      </c>
      <c r="GZ35" s="32" t="s">
        <v>437</v>
      </c>
      <c r="HA35" s="77">
        <v>-52.631578947368418</v>
      </c>
      <c r="HB35" s="32" t="s">
        <v>437</v>
      </c>
      <c r="HC35" s="38">
        <v>273.75</v>
      </c>
      <c r="HD35" s="77">
        <v>-9.4043022614451193</v>
      </c>
      <c r="HE35" s="32">
        <v>0</v>
      </c>
      <c r="HF35" s="32" t="s">
        <v>437</v>
      </c>
      <c r="HG35" s="77" t="s">
        <v>224</v>
      </c>
      <c r="HH35" s="32" t="s">
        <v>437</v>
      </c>
      <c r="HI35" s="38">
        <v>0.91666666666666663</v>
      </c>
      <c r="HJ35" s="77">
        <v>-21.428571428571427</v>
      </c>
      <c r="HK35" s="32">
        <v>0</v>
      </c>
      <c r="HL35" s="32">
        <v>0</v>
      </c>
      <c r="HM35" s="77" t="s">
        <v>238</v>
      </c>
      <c r="HN35" s="32">
        <v>0</v>
      </c>
      <c r="HO35" s="38">
        <v>0</v>
      </c>
      <c r="HP35" s="77" t="s">
        <v>238</v>
      </c>
      <c r="HQ35" s="32">
        <v>0</v>
      </c>
      <c r="HR35" s="32">
        <v>0</v>
      </c>
      <c r="HS35" s="77" t="s">
        <v>238</v>
      </c>
      <c r="HT35" s="32">
        <v>0</v>
      </c>
      <c r="HU35" s="38">
        <v>0</v>
      </c>
      <c r="HV35" s="77" t="s">
        <v>238</v>
      </c>
      <c r="HW35" s="32">
        <v>0</v>
      </c>
      <c r="HX35" s="32">
        <v>0</v>
      </c>
      <c r="HY35" s="77" t="s">
        <v>238</v>
      </c>
      <c r="HZ35" s="32">
        <v>0</v>
      </c>
      <c r="IA35" s="38">
        <v>0</v>
      </c>
      <c r="IB35" s="77" t="s">
        <v>238</v>
      </c>
      <c r="IC35" s="32">
        <v>0</v>
      </c>
      <c r="ID35" s="32">
        <v>0</v>
      </c>
      <c r="IE35" s="77" t="s">
        <v>238</v>
      </c>
      <c r="IF35" s="32">
        <v>0</v>
      </c>
      <c r="IG35" s="38">
        <v>0</v>
      </c>
      <c r="IH35" s="77" t="s">
        <v>238</v>
      </c>
      <c r="II35" s="32">
        <v>0</v>
      </c>
      <c r="IJ35" s="32">
        <v>0</v>
      </c>
      <c r="IK35" s="77" t="s">
        <v>238</v>
      </c>
      <c r="IL35" s="32">
        <v>0</v>
      </c>
      <c r="IM35" s="38">
        <v>0</v>
      </c>
      <c r="IN35" s="77" t="s">
        <v>238</v>
      </c>
      <c r="IO35" s="32">
        <v>0</v>
      </c>
      <c r="IP35" s="32">
        <v>0</v>
      </c>
      <c r="IQ35" s="77" t="s">
        <v>238</v>
      </c>
      <c r="IR35" s="32">
        <v>0</v>
      </c>
      <c r="IS35" s="38">
        <v>0</v>
      </c>
      <c r="IT35" s="77" t="s">
        <v>238</v>
      </c>
      <c r="IU35" s="32">
        <v>0</v>
      </c>
      <c r="IV35" s="32">
        <v>0</v>
      </c>
      <c r="IW35" s="77" t="s">
        <v>238</v>
      </c>
      <c r="IX35" s="32">
        <v>0</v>
      </c>
      <c r="IY35" s="38">
        <v>0</v>
      </c>
      <c r="IZ35" s="77" t="s">
        <v>238</v>
      </c>
      <c r="JA35" s="32">
        <v>0</v>
      </c>
      <c r="JB35" s="32">
        <v>0</v>
      </c>
      <c r="JC35" s="77" t="s">
        <v>238</v>
      </c>
      <c r="JD35" s="32">
        <v>0</v>
      </c>
      <c r="JE35" s="38">
        <v>0</v>
      </c>
      <c r="JF35" s="77" t="s">
        <v>238</v>
      </c>
      <c r="JG35" s="32">
        <v>0</v>
      </c>
      <c r="JH35" s="32">
        <v>0</v>
      </c>
      <c r="JI35" s="77" t="s">
        <v>238</v>
      </c>
      <c r="JJ35" s="32">
        <v>0</v>
      </c>
      <c r="JK35" s="38">
        <v>0</v>
      </c>
      <c r="JL35" s="77" t="s">
        <v>238</v>
      </c>
      <c r="JM35" s="32" t="s">
        <v>437</v>
      </c>
      <c r="JN35" s="32" t="s">
        <v>437</v>
      </c>
      <c r="JO35" s="77">
        <v>-20</v>
      </c>
      <c r="JP35" s="32">
        <v>179</v>
      </c>
      <c r="JQ35" s="38">
        <v>186.25</v>
      </c>
      <c r="JR35" s="77">
        <v>-2.5294374182293939</v>
      </c>
      <c r="JS35" s="32" t="s">
        <v>437</v>
      </c>
      <c r="JT35" s="32" t="s">
        <v>437</v>
      </c>
      <c r="JU35" s="77">
        <v>-20</v>
      </c>
      <c r="JV35" s="32" t="s">
        <v>437</v>
      </c>
      <c r="JW35" s="38">
        <v>181.75</v>
      </c>
      <c r="JX35" s="77">
        <v>-9.1617040769583144E-2</v>
      </c>
      <c r="JY35" s="32">
        <v>0</v>
      </c>
      <c r="JZ35" s="32">
        <v>0</v>
      </c>
      <c r="KA35" s="77" t="s">
        <v>238</v>
      </c>
      <c r="KB35" s="32" t="s">
        <v>437</v>
      </c>
      <c r="KC35" s="38">
        <v>4.5</v>
      </c>
      <c r="KD35" s="77">
        <v>-50.909090909090907</v>
      </c>
      <c r="KE35" s="32" t="s">
        <v>437</v>
      </c>
      <c r="KF35" s="32">
        <v>3</v>
      </c>
      <c r="KG35" s="77" t="s">
        <v>224</v>
      </c>
      <c r="KH35" s="32">
        <v>132</v>
      </c>
      <c r="KI35" s="38">
        <v>138.83333333333334</v>
      </c>
      <c r="KJ35" s="77">
        <v>-1.1862396204033214</v>
      </c>
      <c r="KK35" s="32" t="s">
        <v>437</v>
      </c>
      <c r="KL35" s="32">
        <v>3</v>
      </c>
      <c r="KM35" s="77" t="s">
        <v>224</v>
      </c>
      <c r="KN35" s="32" t="s">
        <v>437</v>
      </c>
      <c r="KO35" s="38">
        <v>136.08333333333334</v>
      </c>
      <c r="KP35" s="77">
        <v>0.49230769230769234</v>
      </c>
      <c r="KQ35" s="32">
        <v>0</v>
      </c>
      <c r="KR35" s="32">
        <v>0</v>
      </c>
      <c r="KS35" s="77" t="s">
        <v>238</v>
      </c>
      <c r="KT35" s="32" t="s">
        <v>437</v>
      </c>
      <c r="KU35" s="38">
        <v>2.75</v>
      </c>
      <c r="KV35" s="77">
        <v>-45.901639344262293</v>
      </c>
      <c r="KW35" s="32">
        <v>0</v>
      </c>
      <c r="KX35" s="32" t="s">
        <v>437</v>
      </c>
      <c r="KY35" s="77" t="s">
        <v>224</v>
      </c>
      <c r="KZ35" s="32">
        <v>47</v>
      </c>
      <c r="LA35" s="38">
        <v>47.416666666666664</v>
      </c>
      <c r="LB35" s="77">
        <v>-6.2602965403624378</v>
      </c>
      <c r="LC35" s="32">
        <v>0</v>
      </c>
      <c r="LD35" s="32" t="s">
        <v>437</v>
      </c>
      <c r="LE35" s="77" t="s">
        <v>224</v>
      </c>
      <c r="LF35" s="32" t="s">
        <v>437</v>
      </c>
      <c r="LG35" s="38">
        <v>45.666666666666664</v>
      </c>
      <c r="LH35" s="77">
        <v>-1.7921146953405016</v>
      </c>
      <c r="LI35" s="32">
        <v>0</v>
      </c>
      <c r="LJ35" s="32">
        <v>0</v>
      </c>
      <c r="LK35" s="77" t="s">
        <v>238</v>
      </c>
      <c r="LL35" s="32" t="s">
        <v>437</v>
      </c>
      <c r="LM35" s="38">
        <v>1.75</v>
      </c>
      <c r="LN35" s="77">
        <v>-57.142857142857139</v>
      </c>
      <c r="LO35" s="32">
        <v>5</v>
      </c>
      <c r="LP35" s="32">
        <v>22</v>
      </c>
      <c r="LQ35" s="77">
        <v>-18.518518518518519</v>
      </c>
      <c r="LR35" s="32">
        <v>1035</v>
      </c>
      <c r="LS35" s="38">
        <v>1041</v>
      </c>
      <c r="LT35" s="77">
        <v>-0.1758031005274093</v>
      </c>
      <c r="LU35" s="32">
        <v>5</v>
      </c>
      <c r="LV35" s="32" t="s">
        <v>437</v>
      </c>
      <c r="LW35" s="77">
        <v>-20</v>
      </c>
      <c r="LX35" s="32">
        <v>1005</v>
      </c>
      <c r="LY35" s="38">
        <v>1008.75</v>
      </c>
      <c r="LZ35" s="77">
        <v>0.33985411140583555</v>
      </c>
      <c r="MA35" s="32">
        <v>0</v>
      </c>
      <c r="MB35" s="32" t="s">
        <v>437</v>
      </c>
      <c r="MC35" s="77" t="s">
        <v>224</v>
      </c>
      <c r="MD35" s="32">
        <v>30</v>
      </c>
      <c r="ME35" s="38">
        <v>32.25</v>
      </c>
      <c r="MF35" s="77">
        <v>-14.000000000000002</v>
      </c>
      <c r="MG35" s="32">
        <v>5</v>
      </c>
      <c r="MH35" s="32" t="s">
        <v>437</v>
      </c>
      <c r="MI35" s="77">
        <v>-4.7619047619047619</v>
      </c>
      <c r="MJ35" s="32">
        <v>936</v>
      </c>
      <c r="MK35" s="38">
        <v>934.5</v>
      </c>
      <c r="ML35" s="77">
        <v>0.99063400576368876</v>
      </c>
      <c r="MM35" s="32">
        <v>5</v>
      </c>
      <c r="MN35" s="32">
        <v>18</v>
      </c>
      <c r="MO35" s="77">
        <v>-10</v>
      </c>
      <c r="MP35" s="32">
        <v>918</v>
      </c>
      <c r="MQ35" s="38">
        <v>914.33333333333337</v>
      </c>
      <c r="MR35" s="77">
        <v>1.3954348026984567</v>
      </c>
      <c r="MS35" s="32">
        <v>0</v>
      </c>
      <c r="MT35" s="32" t="s">
        <v>437</v>
      </c>
      <c r="MU35" s="77" t="s">
        <v>224</v>
      </c>
      <c r="MV35" s="32">
        <v>18</v>
      </c>
      <c r="MW35" s="38">
        <v>20.166666666666668</v>
      </c>
      <c r="MX35" s="77">
        <v>-14.487632508833922</v>
      </c>
      <c r="MY35" s="32">
        <v>0</v>
      </c>
      <c r="MZ35" s="32" t="s">
        <v>437</v>
      </c>
      <c r="NA35" s="77" t="s">
        <v>224</v>
      </c>
      <c r="NB35" s="32">
        <v>99</v>
      </c>
      <c r="NC35" s="38">
        <v>106.5</v>
      </c>
      <c r="ND35" s="77">
        <v>-9.3617021276595747</v>
      </c>
      <c r="NE35" s="32">
        <v>0</v>
      </c>
      <c r="NF35" s="32" t="s">
        <v>437</v>
      </c>
      <c r="NG35" s="77" t="s">
        <v>224</v>
      </c>
      <c r="NH35" s="32">
        <v>87</v>
      </c>
      <c r="NI35" s="38">
        <v>94.416666666666671</v>
      </c>
      <c r="NJ35" s="77">
        <v>-8.8495575221238933</v>
      </c>
      <c r="NK35" s="32">
        <v>0</v>
      </c>
      <c r="NL35" s="32">
        <v>0</v>
      </c>
      <c r="NM35" s="77" t="s">
        <v>224</v>
      </c>
      <c r="NN35" s="32">
        <v>12</v>
      </c>
      <c r="NO35" s="38">
        <v>12.083333333333334</v>
      </c>
      <c r="NP35" s="77">
        <v>-13.17365269461078</v>
      </c>
      <c r="NQ35" s="32">
        <v>0</v>
      </c>
      <c r="NR35" s="32" t="s">
        <v>437</v>
      </c>
      <c r="NS35" s="77" t="s">
        <v>224</v>
      </c>
      <c r="NT35" s="32">
        <v>37</v>
      </c>
      <c r="NU35" s="38">
        <v>38.916666666666664</v>
      </c>
      <c r="NV35" s="77">
        <v>-12.710280373831775</v>
      </c>
      <c r="NW35" s="32">
        <v>0</v>
      </c>
      <c r="NX35" s="32" t="s">
        <v>437</v>
      </c>
      <c r="NY35" s="77" t="s">
        <v>224</v>
      </c>
      <c r="NZ35" s="32">
        <v>28</v>
      </c>
      <c r="OA35" s="38">
        <v>29.666666666666668</v>
      </c>
      <c r="OB35" s="77">
        <v>-15.839243498817968</v>
      </c>
      <c r="OC35" s="32">
        <v>0</v>
      </c>
      <c r="OD35" s="32" t="s">
        <v>437</v>
      </c>
      <c r="OE35" s="77" t="s">
        <v>224</v>
      </c>
      <c r="OF35" s="32">
        <v>9</v>
      </c>
      <c r="OG35" s="38">
        <v>9.25</v>
      </c>
      <c r="OH35" s="77">
        <v>-0.89285714285714279</v>
      </c>
      <c r="OI35" s="32">
        <v>0</v>
      </c>
      <c r="OJ35" s="32" t="s">
        <v>437</v>
      </c>
      <c r="OK35" s="77" t="s">
        <v>224</v>
      </c>
      <c r="OL35" s="32">
        <v>13</v>
      </c>
      <c r="OM35" s="38">
        <v>13.083333333333334</v>
      </c>
      <c r="ON35" s="77">
        <v>-15.591397849462366</v>
      </c>
      <c r="OO35" s="32">
        <v>0</v>
      </c>
      <c r="OP35" s="32">
        <v>0</v>
      </c>
      <c r="OQ35" s="77" t="s">
        <v>238</v>
      </c>
      <c r="OR35" s="32" t="s">
        <v>437</v>
      </c>
      <c r="OS35" s="38">
        <v>11.166666666666666</v>
      </c>
      <c r="OT35" s="77">
        <v>-10.067114093959731</v>
      </c>
      <c r="OU35" s="32">
        <v>0</v>
      </c>
      <c r="OV35" s="32" t="s">
        <v>437</v>
      </c>
      <c r="OW35" s="77" t="s">
        <v>224</v>
      </c>
      <c r="OX35" s="32" t="s">
        <v>437</v>
      </c>
      <c r="OY35" s="38">
        <v>1.9166666666666667</v>
      </c>
      <c r="OZ35" s="77">
        <v>-37.837837837837839</v>
      </c>
      <c r="PA35" s="32">
        <v>0</v>
      </c>
      <c r="PB35" s="32" t="s">
        <v>437</v>
      </c>
      <c r="PC35" s="77" t="s">
        <v>224</v>
      </c>
      <c r="PD35" s="32">
        <v>24</v>
      </c>
      <c r="PE35" s="38">
        <v>25.833333333333332</v>
      </c>
      <c r="PF35" s="77">
        <v>-11.174785100286533</v>
      </c>
      <c r="PG35" s="32">
        <v>0</v>
      </c>
      <c r="PH35" s="32" t="s">
        <v>437</v>
      </c>
      <c r="PI35" s="77" t="s">
        <v>224</v>
      </c>
      <c r="PJ35" s="32" t="s">
        <v>437</v>
      </c>
      <c r="PK35" s="38">
        <v>18.5</v>
      </c>
      <c r="PL35" s="77">
        <v>-18.978102189781019</v>
      </c>
      <c r="PM35" s="32">
        <v>0</v>
      </c>
      <c r="PN35" s="32">
        <v>0</v>
      </c>
      <c r="PO35" s="77" t="s">
        <v>224</v>
      </c>
      <c r="PP35" s="32" t="s">
        <v>437</v>
      </c>
      <c r="PQ35" s="38">
        <v>7.333333333333333</v>
      </c>
      <c r="PR35" s="77">
        <v>17.333333333333336</v>
      </c>
      <c r="PS35" s="32">
        <v>19</v>
      </c>
      <c r="PT35" s="32">
        <v>86</v>
      </c>
      <c r="PU35" s="77">
        <v>4.8780487804878048</v>
      </c>
      <c r="PV35" s="32">
        <v>3155</v>
      </c>
      <c r="PW35" s="38">
        <v>3228</v>
      </c>
      <c r="PX35" s="77">
        <v>-5.8297272329459808</v>
      </c>
      <c r="PY35" s="32">
        <v>19</v>
      </c>
      <c r="PZ35" s="32">
        <v>82</v>
      </c>
      <c r="QA35" s="77">
        <v>6.4935064935064926</v>
      </c>
      <c r="QB35" s="32">
        <v>3108</v>
      </c>
      <c r="QC35" s="38">
        <v>3181</v>
      </c>
      <c r="QD35" s="77">
        <v>-5.64330737856878</v>
      </c>
      <c r="QE35" s="32">
        <v>0</v>
      </c>
      <c r="QF35" s="32">
        <v>4</v>
      </c>
      <c r="QG35" s="77">
        <v>-20</v>
      </c>
      <c r="QH35" s="32">
        <v>47</v>
      </c>
      <c r="QI35" s="38">
        <v>47</v>
      </c>
      <c r="QJ35" s="77">
        <v>-16.936671575846834</v>
      </c>
      <c r="QK35" s="32" t="s">
        <v>437</v>
      </c>
      <c r="QL35" s="32">
        <v>72</v>
      </c>
      <c r="QM35" s="77">
        <v>14.285714285714285</v>
      </c>
      <c r="QN35" s="32">
        <v>2824</v>
      </c>
      <c r="QO35" s="38">
        <v>2883.8333333333335</v>
      </c>
      <c r="QP35" s="77">
        <v>-5.4610025952738699</v>
      </c>
      <c r="QQ35" s="32" t="s">
        <v>437</v>
      </c>
      <c r="QR35" s="32" t="s">
        <v>437</v>
      </c>
      <c r="QS35" s="77">
        <v>18.64406779661017</v>
      </c>
      <c r="QT35" s="32">
        <v>2792</v>
      </c>
      <c r="QU35" s="38">
        <v>2850.5833333333335</v>
      </c>
      <c r="QV35" s="77">
        <v>-5.3434058331949741</v>
      </c>
      <c r="QW35" s="32">
        <v>0</v>
      </c>
      <c r="QX35" s="32" t="s">
        <v>437</v>
      </c>
      <c r="QY35" s="77" t="s">
        <v>224</v>
      </c>
      <c r="QZ35" s="32">
        <v>32</v>
      </c>
      <c r="RA35" s="38">
        <v>33.25</v>
      </c>
      <c r="RB35" s="77">
        <v>-14.5610278372591</v>
      </c>
      <c r="RC35" s="32" t="s">
        <v>437</v>
      </c>
      <c r="RD35" s="32">
        <v>14</v>
      </c>
      <c r="RE35" s="77">
        <v>-26.315789473684209</v>
      </c>
      <c r="RF35" s="32">
        <v>331</v>
      </c>
      <c r="RG35" s="38">
        <v>344.16666666666669</v>
      </c>
      <c r="RH35" s="77">
        <v>-8.8098918083462134</v>
      </c>
      <c r="RI35" s="32" t="s">
        <v>437</v>
      </c>
      <c r="RJ35" s="32" t="s">
        <v>437</v>
      </c>
      <c r="RK35" s="77">
        <v>-33.333333333333329</v>
      </c>
      <c r="RL35" s="32">
        <v>316</v>
      </c>
      <c r="RM35" s="38">
        <v>330.41666666666669</v>
      </c>
      <c r="RN35" s="77">
        <v>-8.1538105165624284</v>
      </c>
      <c r="RO35" s="32">
        <v>0</v>
      </c>
      <c r="RP35" s="32" t="s">
        <v>437</v>
      </c>
      <c r="RQ35" s="77" t="s">
        <v>224</v>
      </c>
      <c r="RR35" s="32">
        <v>15</v>
      </c>
      <c r="RS35" s="38">
        <v>13.75</v>
      </c>
      <c r="RT35" s="77">
        <v>-22.169811320754718</v>
      </c>
      <c r="RU35" s="32">
        <v>650</v>
      </c>
      <c r="RV35" s="32">
        <v>657</v>
      </c>
      <c r="RW35" s="77">
        <v>-19</v>
      </c>
      <c r="RX35" s="32">
        <v>650</v>
      </c>
      <c r="RY35" s="38">
        <v>875</v>
      </c>
      <c r="RZ35" s="77">
        <v>-6</v>
      </c>
      <c r="SA35" s="32">
        <v>624</v>
      </c>
      <c r="SB35" s="32">
        <v>642</v>
      </c>
      <c r="SC35" s="77">
        <v>-37</v>
      </c>
      <c r="SD35" s="32">
        <v>624</v>
      </c>
      <c r="SE35" s="38">
        <v>871</v>
      </c>
      <c r="SF35" s="77">
        <v>-10</v>
      </c>
      <c r="SG35" s="32" t="s">
        <v>238</v>
      </c>
      <c r="SH35" s="32">
        <v>889</v>
      </c>
      <c r="SI35" s="77">
        <v>238</v>
      </c>
      <c r="SJ35" s="32">
        <v>1277</v>
      </c>
      <c r="SK35" s="38">
        <v>1013</v>
      </c>
      <c r="SL35" s="77">
        <v>159</v>
      </c>
      <c r="SM35" s="32">
        <v>669</v>
      </c>
      <c r="SN35" s="32">
        <v>676</v>
      </c>
      <c r="SO35" s="77">
        <v>47</v>
      </c>
      <c r="SP35" s="32">
        <v>669</v>
      </c>
      <c r="SQ35" s="38">
        <v>875</v>
      </c>
      <c r="SR35" s="77">
        <v>-2</v>
      </c>
      <c r="SS35" s="32">
        <v>641</v>
      </c>
      <c r="ST35" s="32">
        <v>655</v>
      </c>
      <c r="SU35" s="77">
        <v>22</v>
      </c>
      <c r="SV35" s="32">
        <v>641</v>
      </c>
      <c r="SW35" s="38">
        <v>873</v>
      </c>
      <c r="SX35" s="77">
        <v>-5</v>
      </c>
      <c r="SY35" s="32" t="s">
        <v>238</v>
      </c>
      <c r="SZ35" s="32">
        <v>1097</v>
      </c>
      <c r="TA35" s="77">
        <v>531</v>
      </c>
      <c r="TB35" s="32">
        <v>1277</v>
      </c>
      <c r="TC35" s="38">
        <v>1001</v>
      </c>
      <c r="TD35" s="77">
        <v>156</v>
      </c>
      <c r="TE35" s="32" t="s">
        <v>238</v>
      </c>
      <c r="TF35" s="32">
        <v>544</v>
      </c>
      <c r="TG35" s="77">
        <v>-274</v>
      </c>
      <c r="TH35" s="32">
        <v>442</v>
      </c>
      <c r="TI35" s="38">
        <v>873</v>
      </c>
      <c r="TJ35" s="77">
        <v>-30</v>
      </c>
      <c r="TK35" s="32" t="s">
        <v>238</v>
      </c>
      <c r="TL35" s="32">
        <v>556</v>
      </c>
      <c r="TM35" s="77">
        <v>-266</v>
      </c>
      <c r="TN35" s="32">
        <v>442</v>
      </c>
      <c r="TO35" s="38">
        <v>852</v>
      </c>
      <c r="TP35" s="77">
        <v>-52</v>
      </c>
      <c r="TQ35" s="32" t="s">
        <v>238</v>
      </c>
      <c r="TR35" s="32" t="s">
        <v>238</v>
      </c>
      <c r="TS35" s="77" t="s">
        <v>238</v>
      </c>
      <c r="TT35" s="32">
        <v>0</v>
      </c>
      <c r="TU35" s="38">
        <v>1029</v>
      </c>
      <c r="TV35" s="77">
        <v>143</v>
      </c>
    </row>
    <row r="36" spans="1:542" ht="22.5" x14ac:dyDescent="0.2">
      <c r="A36" s="223" t="s">
        <v>140</v>
      </c>
      <c r="B36" s="18"/>
      <c r="C36" s="20">
        <v>5</v>
      </c>
      <c r="D36" s="20" t="s">
        <v>437</v>
      </c>
      <c r="E36" s="77">
        <v>41.666666666666671</v>
      </c>
      <c r="F36" s="20" t="s">
        <v>437</v>
      </c>
      <c r="G36" s="38">
        <v>66.916666666666671</v>
      </c>
      <c r="H36" s="77">
        <v>-28.111011638316917</v>
      </c>
      <c r="I36" s="32" t="s">
        <v>437</v>
      </c>
      <c r="J36" s="32">
        <v>16</v>
      </c>
      <c r="K36" s="77">
        <v>45.454545454545453</v>
      </c>
      <c r="L36" s="32">
        <v>56</v>
      </c>
      <c r="M36" s="38">
        <v>63.333333333333336</v>
      </c>
      <c r="N36" s="77">
        <v>-29.564411492122332</v>
      </c>
      <c r="O36" s="32" t="s">
        <v>437</v>
      </c>
      <c r="P36" s="32" t="s">
        <v>437</v>
      </c>
      <c r="Q36" s="77" t="s">
        <v>224</v>
      </c>
      <c r="R36" s="32" t="s">
        <v>437</v>
      </c>
      <c r="S36" s="38">
        <v>3.5833333333333335</v>
      </c>
      <c r="T36" s="77">
        <v>13.157894736842104</v>
      </c>
      <c r="U36" s="32" t="s">
        <v>437</v>
      </c>
      <c r="V36" s="32" t="s">
        <v>437</v>
      </c>
      <c r="W36" s="77">
        <v>40</v>
      </c>
      <c r="X36" s="32" t="s">
        <v>437</v>
      </c>
      <c r="Y36" s="38">
        <v>63.666666666666664</v>
      </c>
      <c r="Z36" s="77">
        <v>-29.97250229147571</v>
      </c>
      <c r="AA36" s="32" t="s">
        <v>437</v>
      </c>
      <c r="AB36" s="32" t="s">
        <v>437</v>
      </c>
      <c r="AC36" s="77">
        <v>40</v>
      </c>
      <c r="AD36" s="32" t="s">
        <v>437</v>
      </c>
      <c r="AE36" s="38">
        <v>61.416666666666664</v>
      </c>
      <c r="AF36" s="77">
        <v>-30.471698113207545</v>
      </c>
      <c r="AG36" s="32">
        <v>0</v>
      </c>
      <c r="AH36" s="32">
        <v>0</v>
      </c>
      <c r="AI36" s="77" t="s">
        <v>238</v>
      </c>
      <c r="AJ36" s="32" t="s">
        <v>437</v>
      </c>
      <c r="AK36" s="38">
        <v>2.25</v>
      </c>
      <c r="AL36" s="77">
        <v>-12.903225806451612</v>
      </c>
      <c r="AM36" s="32" t="s">
        <v>437</v>
      </c>
      <c r="AN36" s="32">
        <v>3</v>
      </c>
      <c r="AO36" s="77" t="s">
        <v>224</v>
      </c>
      <c r="AP36" s="32">
        <v>6</v>
      </c>
      <c r="AQ36" s="38">
        <v>3.25</v>
      </c>
      <c r="AR36" s="77">
        <v>50</v>
      </c>
      <c r="AS36" s="32">
        <v>0</v>
      </c>
      <c r="AT36" s="32" t="s">
        <v>437</v>
      </c>
      <c r="AU36" s="77" t="s">
        <v>224</v>
      </c>
      <c r="AV36" s="32" t="s">
        <v>437</v>
      </c>
      <c r="AW36" s="38">
        <v>1.9166666666666667</v>
      </c>
      <c r="AX36" s="77">
        <v>21.052631578947366</v>
      </c>
      <c r="AY36" s="32" t="s">
        <v>437</v>
      </c>
      <c r="AZ36" s="32" t="s">
        <v>437</v>
      </c>
      <c r="BA36" s="77" t="s">
        <v>224</v>
      </c>
      <c r="BB36" s="32" t="s">
        <v>437</v>
      </c>
      <c r="BC36" s="38">
        <v>1.3333333333333333</v>
      </c>
      <c r="BD36" s="77">
        <v>128.57142857142858</v>
      </c>
      <c r="BE36" s="32" t="s">
        <v>437</v>
      </c>
      <c r="BF36" s="32">
        <v>12</v>
      </c>
      <c r="BG36" s="77">
        <v>20</v>
      </c>
      <c r="BH36" s="32" t="s">
        <v>437</v>
      </c>
      <c r="BI36" s="38">
        <v>43.75</v>
      </c>
      <c r="BJ36" s="77">
        <v>-21.289355322338828</v>
      </c>
      <c r="BK36" s="32" t="s">
        <v>437</v>
      </c>
      <c r="BL36" s="32">
        <v>12</v>
      </c>
      <c r="BM36" s="77">
        <v>33.333333333333329</v>
      </c>
      <c r="BN36" s="32" t="s">
        <v>437</v>
      </c>
      <c r="BO36" s="38">
        <v>42.25</v>
      </c>
      <c r="BP36" s="77">
        <v>-22.239263803680981</v>
      </c>
      <c r="BQ36" s="32">
        <v>0</v>
      </c>
      <c r="BR36" s="32">
        <v>0</v>
      </c>
      <c r="BS36" s="77" t="s">
        <v>224</v>
      </c>
      <c r="BT36" s="32" t="s">
        <v>437</v>
      </c>
      <c r="BU36" s="38">
        <v>1.5</v>
      </c>
      <c r="BV36" s="77">
        <v>20</v>
      </c>
      <c r="BW36" s="32" t="s">
        <v>437</v>
      </c>
      <c r="BX36" s="32">
        <v>12</v>
      </c>
      <c r="BY36" s="77">
        <v>50</v>
      </c>
      <c r="BZ36" s="32" t="s">
        <v>437</v>
      </c>
      <c r="CA36" s="38">
        <v>41.166666666666664</v>
      </c>
      <c r="CB36" s="77">
        <v>-24.116743471582179</v>
      </c>
      <c r="CC36" s="32" t="s">
        <v>437</v>
      </c>
      <c r="CD36" s="32">
        <v>12</v>
      </c>
      <c r="CE36" s="77">
        <v>50</v>
      </c>
      <c r="CF36" s="32" t="s">
        <v>437</v>
      </c>
      <c r="CG36" s="38">
        <v>40.666666666666664</v>
      </c>
      <c r="CH36" s="77">
        <v>-23.390894819466247</v>
      </c>
      <c r="CI36" s="32">
        <v>0</v>
      </c>
      <c r="CJ36" s="32">
        <v>0</v>
      </c>
      <c r="CK36" s="77" t="s">
        <v>238</v>
      </c>
      <c r="CL36" s="32">
        <v>0</v>
      </c>
      <c r="CM36" s="38">
        <v>0.5</v>
      </c>
      <c r="CN36" s="77">
        <v>-57.142857142857139</v>
      </c>
      <c r="CO36" s="32">
        <v>0</v>
      </c>
      <c r="CP36" s="32">
        <v>0</v>
      </c>
      <c r="CQ36" s="77" t="s">
        <v>224</v>
      </c>
      <c r="CR36" s="32">
        <v>3</v>
      </c>
      <c r="CS36" s="38">
        <v>2.5833333333333335</v>
      </c>
      <c r="CT36" s="77">
        <v>93.75</v>
      </c>
      <c r="CU36" s="32">
        <v>0</v>
      </c>
      <c r="CV36" s="32">
        <v>0</v>
      </c>
      <c r="CW36" s="77" t="s">
        <v>224</v>
      </c>
      <c r="CX36" s="32" t="s">
        <v>437</v>
      </c>
      <c r="CY36" s="38">
        <v>1.5833333333333333</v>
      </c>
      <c r="CZ36" s="77">
        <v>26.666666666666668</v>
      </c>
      <c r="DA36" s="32">
        <v>0</v>
      </c>
      <c r="DB36" s="32">
        <v>0</v>
      </c>
      <c r="DC36" s="77" t="s">
        <v>224</v>
      </c>
      <c r="DD36" s="32" t="s">
        <v>437</v>
      </c>
      <c r="DE36" s="38">
        <v>1</v>
      </c>
      <c r="DF36" s="77" t="s">
        <v>224</v>
      </c>
      <c r="DG36" s="32" t="s">
        <v>437</v>
      </c>
      <c r="DH36" s="32" t="s">
        <v>437</v>
      </c>
      <c r="DI36" s="77" t="s">
        <v>224</v>
      </c>
      <c r="DJ36" s="32">
        <v>19</v>
      </c>
      <c r="DK36" s="38">
        <v>23.166666666666668</v>
      </c>
      <c r="DL36" s="77">
        <v>-38.222222222222221</v>
      </c>
      <c r="DM36" s="32">
        <v>0</v>
      </c>
      <c r="DN36" s="32">
        <v>4</v>
      </c>
      <c r="DO36" s="77" t="s">
        <v>224</v>
      </c>
      <c r="DP36" s="32" t="s">
        <v>437</v>
      </c>
      <c r="DQ36" s="38">
        <v>21.083333333333332</v>
      </c>
      <c r="DR36" s="77">
        <v>-40.749414519906324</v>
      </c>
      <c r="DS36" s="32" t="s">
        <v>437</v>
      </c>
      <c r="DT36" s="32" t="s">
        <v>437</v>
      </c>
      <c r="DU36" s="77" t="s">
        <v>224</v>
      </c>
      <c r="DV36" s="32" t="s">
        <v>437</v>
      </c>
      <c r="DW36" s="38">
        <v>2.0833333333333335</v>
      </c>
      <c r="DX36" s="77">
        <v>8.695652173913043</v>
      </c>
      <c r="DY36" s="32">
        <v>0</v>
      </c>
      <c r="DZ36" s="32" t="s">
        <v>437</v>
      </c>
      <c r="EA36" s="77" t="s">
        <v>224</v>
      </c>
      <c r="EB36" s="32">
        <v>16</v>
      </c>
      <c r="EC36" s="38">
        <v>22.5</v>
      </c>
      <c r="ED36" s="77">
        <v>-38.636363636363633</v>
      </c>
      <c r="EE36" s="32">
        <v>0</v>
      </c>
      <c r="EF36" s="32" t="s">
        <v>437</v>
      </c>
      <c r="EG36" s="77" t="s">
        <v>224</v>
      </c>
      <c r="EH36" s="32" t="s">
        <v>437</v>
      </c>
      <c r="EI36" s="38">
        <v>20.75</v>
      </c>
      <c r="EJ36" s="77">
        <v>-41.134751773049643</v>
      </c>
      <c r="EK36" s="32">
        <v>0</v>
      </c>
      <c r="EL36" s="32">
        <v>0</v>
      </c>
      <c r="EM36" s="77" t="s">
        <v>238</v>
      </c>
      <c r="EN36" s="32" t="s">
        <v>437</v>
      </c>
      <c r="EO36" s="38">
        <v>1.75</v>
      </c>
      <c r="EP36" s="77">
        <v>23.52941176470588</v>
      </c>
      <c r="EQ36" s="32" t="s">
        <v>437</v>
      </c>
      <c r="ER36" s="32">
        <v>3</v>
      </c>
      <c r="ES36" s="77" t="s">
        <v>238</v>
      </c>
      <c r="ET36" s="32">
        <v>3</v>
      </c>
      <c r="EU36" s="38">
        <v>0.66666666666666663</v>
      </c>
      <c r="EV36" s="77">
        <v>-20</v>
      </c>
      <c r="EW36" s="32">
        <v>0</v>
      </c>
      <c r="EX36" s="32" t="s">
        <v>437</v>
      </c>
      <c r="EY36" s="77" t="s">
        <v>224</v>
      </c>
      <c r="EZ36" s="32" t="s">
        <v>437</v>
      </c>
      <c r="FA36" s="38">
        <v>0.33333333333333331</v>
      </c>
      <c r="FB36" s="77">
        <v>0</v>
      </c>
      <c r="FC36" s="32" t="s">
        <v>437</v>
      </c>
      <c r="FD36" s="32" t="s">
        <v>437</v>
      </c>
      <c r="FE36" s="77" t="s">
        <v>224</v>
      </c>
      <c r="FF36" s="32" t="s">
        <v>437</v>
      </c>
      <c r="FG36" s="38">
        <v>0.33333333333333331</v>
      </c>
      <c r="FH36" s="77">
        <v>-33.333333333333329</v>
      </c>
      <c r="FI36" s="32" t="s">
        <v>437</v>
      </c>
      <c r="FJ36" s="32">
        <v>15</v>
      </c>
      <c r="FK36" s="77">
        <v>66.666666666666657</v>
      </c>
      <c r="FL36" s="32" t="s">
        <v>437</v>
      </c>
      <c r="FM36" s="38">
        <v>54.083333333333336</v>
      </c>
      <c r="FN36" s="77">
        <v>-26.166097838452789</v>
      </c>
      <c r="FO36" s="32" t="s">
        <v>437</v>
      </c>
      <c r="FP36" s="32">
        <v>15</v>
      </c>
      <c r="FQ36" s="77">
        <v>66.666666666666657</v>
      </c>
      <c r="FR36" s="32" t="s">
        <v>437</v>
      </c>
      <c r="FS36" s="38">
        <v>54.083333333333336</v>
      </c>
      <c r="FT36" s="77">
        <v>-26.166097838452789</v>
      </c>
      <c r="FU36" s="32">
        <v>0</v>
      </c>
      <c r="FV36" s="32">
        <v>0</v>
      </c>
      <c r="FW36" s="77" t="s">
        <v>238</v>
      </c>
      <c r="FX36" s="32">
        <v>0</v>
      </c>
      <c r="FY36" s="38">
        <v>0</v>
      </c>
      <c r="FZ36" s="77" t="s">
        <v>238</v>
      </c>
      <c r="GA36" s="32" t="s">
        <v>437</v>
      </c>
      <c r="GB36" s="32" t="s">
        <v>437</v>
      </c>
      <c r="GC36" s="77">
        <v>75</v>
      </c>
      <c r="GD36" s="32">
        <v>48</v>
      </c>
      <c r="GE36" s="38">
        <v>53.083333333333336</v>
      </c>
      <c r="GF36" s="77">
        <v>-27.033218785796105</v>
      </c>
      <c r="GG36" s="32" t="s">
        <v>437</v>
      </c>
      <c r="GH36" s="32" t="s">
        <v>437</v>
      </c>
      <c r="GI36" s="77">
        <v>75</v>
      </c>
      <c r="GJ36" s="32">
        <v>48</v>
      </c>
      <c r="GK36" s="38">
        <v>53.083333333333336</v>
      </c>
      <c r="GL36" s="77">
        <v>-27.033218785796105</v>
      </c>
      <c r="GM36" s="32">
        <v>0</v>
      </c>
      <c r="GN36" s="32">
        <v>0</v>
      </c>
      <c r="GO36" s="77" t="s">
        <v>238</v>
      </c>
      <c r="GP36" s="32">
        <v>0</v>
      </c>
      <c r="GQ36" s="38">
        <v>0</v>
      </c>
      <c r="GR36" s="77" t="s">
        <v>238</v>
      </c>
      <c r="GS36" s="32">
        <v>0</v>
      </c>
      <c r="GT36" s="32" t="s">
        <v>437</v>
      </c>
      <c r="GU36" s="77" t="s">
        <v>224</v>
      </c>
      <c r="GV36" s="32" t="s">
        <v>437</v>
      </c>
      <c r="GW36" s="38">
        <v>1</v>
      </c>
      <c r="GX36" s="77">
        <v>100</v>
      </c>
      <c r="GY36" s="32">
        <v>0</v>
      </c>
      <c r="GZ36" s="32" t="s">
        <v>437</v>
      </c>
      <c r="HA36" s="77" t="s">
        <v>224</v>
      </c>
      <c r="HB36" s="32" t="s">
        <v>437</v>
      </c>
      <c r="HC36" s="38">
        <v>1</v>
      </c>
      <c r="HD36" s="77">
        <v>100</v>
      </c>
      <c r="HE36" s="32">
        <v>0</v>
      </c>
      <c r="HF36" s="32">
        <v>0</v>
      </c>
      <c r="HG36" s="77" t="s">
        <v>238</v>
      </c>
      <c r="HH36" s="32">
        <v>0</v>
      </c>
      <c r="HI36" s="38">
        <v>0</v>
      </c>
      <c r="HJ36" s="77" t="s">
        <v>238</v>
      </c>
      <c r="HK36" s="32">
        <v>0</v>
      </c>
      <c r="HL36" s="32">
        <v>0</v>
      </c>
      <c r="HM36" s="77" t="s">
        <v>238</v>
      </c>
      <c r="HN36" s="32">
        <v>0</v>
      </c>
      <c r="HO36" s="38">
        <v>0</v>
      </c>
      <c r="HP36" s="77" t="s">
        <v>238</v>
      </c>
      <c r="HQ36" s="32">
        <v>0</v>
      </c>
      <c r="HR36" s="32">
        <v>0</v>
      </c>
      <c r="HS36" s="77" t="s">
        <v>238</v>
      </c>
      <c r="HT36" s="32">
        <v>0</v>
      </c>
      <c r="HU36" s="38">
        <v>0</v>
      </c>
      <c r="HV36" s="77" t="s">
        <v>238</v>
      </c>
      <c r="HW36" s="32">
        <v>0</v>
      </c>
      <c r="HX36" s="32">
        <v>0</v>
      </c>
      <c r="HY36" s="77" t="s">
        <v>238</v>
      </c>
      <c r="HZ36" s="32">
        <v>0</v>
      </c>
      <c r="IA36" s="38">
        <v>0</v>
      </c>
      <c r="IB36" s="77" t="s">
        <v>238</v>
      </c>
      <c r="IC36" s="32">
        <v>0</v>
      </c>
      <c r="ID36" s="32">
        <v>0</v>
      </c>
      <c r="IE36" s="77" t="s">
        <v>238</v>
      </c>
      <c r="IF36" s="32">
        <v>0</v>
      </c>
      <c r="IG36" s="38">
        <v>0</v>
      </c>
      <c r="IH36" s="77" t="s">
        <v>238</v>
      </c>
      <c r="II36" s="32">
        <v>0</v>
      </c>
      <c r="IJ36" s="32">
        <v>0</v>
      </c>
      <c r="IK36" s="77" t="s">
        <v>238</v>
      </c>
      <c r="IL36" s="32">
        <v>0</v>
      </c>
      <c r="IM36" s="38">
        <v>0</v>
      </c>
      <c r="IN36" s="77" t="s">
        <v>238</v>
      </c>
      <c r="IO36" s="32">
        <v>0</v>
      </c>
      <c r="IP36" s="32">
        <v>0</v>
      </c>
      <c r="IQ36" s="77" t="s">
        <v>238</v>
      </c>
      <c r="IR36" s="32">
        <v>0</v>
      </c>
      <c r="IS36" s="38">
        <v>0</v>
      </c>
      <c r="IT36" s="77" t="s">
        <v>238</v>
      </c>
      <c r="IU36" s="32">
        <v>0</v>
      </c>
      <c r="IV36" s="32">
        <v>0</v>
      </c>
      <c r="IW36" s="77" t="s">
        <v>238</v>
      </c>
      <c r="IX36" s="32">
        <v>0</v>
      </c>
      <c r="IY36" s="38">
        <v>0</v>
      </c>
      <c r="IZ36" s="77" t="s">
        <v>238</v>
      </c>
      <c r="JA36" s="32">
        <v>0</v>
      </c>
      <c r="JB36" s="32">
        <v>0</v>
      </c>
      <c r="JC36" s="77" t="s">
        <v>238</v>
      </c>
      <c r="JD36" s="32">
        <v>0</v>
      </c>
      <c r="JE36" s="38">
        <v>0</v>
      </c>
      <c r="JF36" s="77" t="s">
        <v>238</v>
      </c>
      <c r="JG36" s="32">
        <v>0</v>
      </c>
      <c r="JH36" s="32">
        <v>0</v>
      </c>
      <c r="JI36" s="77" t="s">
        <v>238</v>
      </c>
      <c r="JJ36" s="32">
        <v>0</v>
      </c>
      <c r="JK36" s="38">
        <v>0</v>
      </c>
      <c r="JL36" s="77" t="s">
        <v>238</v>
      </c>
      <c r="JM36" s="32">
        <v>0</v>
      </c>
      <c r="JN36" s="32" t="s">
        <v>437</v>
      </c>
      <c r="JO36" s="77" t="s">
        <v>224</v>
      </c>
      <c r="JP36" s="32" t="s">
        <v>437</v>
      </c>
      <c r="JQ36" s="38">
        <v>1.3333333333333333</v>
      </c>
      <c r="JR36" s="77">
        <v>-68.627450980392155</v>
      </c>
      <c r="JS36" s="32">
        <v>0</v>
      </c>
      <c r="JT36" s="32" t="s">
        <v>437</v>
      </c>
      <c r="JU36" s="77" t="s">
        <v>224</v>
      </c>
      <c r="JV36" s="32" t="s">
        <v>437</v>
      </c>
      <c r="JW36" s="38">
        <v>0.58333333333333337</v>
      </c>
      <c r="JX36" s="77">
        <v>-83.333333333333343</v>
      </c>
      <c r="JY36" s="32">
        <v>0</v>
      </c>
      <c r="JZ36" s="32">
        <v>0</v>
      </c>
      <c r="KA36" s="77" t="s">
        <v>238</v>
      </c>
      <c r="KB36" s="32">
        <v>0</v>
      </c>
      <c r="KC36" s="38">
        <v>0.75</v>
      </c>
      <c r="KD36" s="77">
        <v>0</v>
      </c>
      <c r="KE36" s="32">
        <v>0</v>
      </c>
      <c r="KF36" s="32" t="s">
        <v>437</v>
      </c>
      <c r="KG36" s="77" t="s">
        <v>224</v>
      </c>
      <c r="KH36" s="32" t="s">
        <v>437</v>
      </c>
      <c r="KI36" s="38">
        <v>1.3333333333333333</v>
      </c>
      <c r="KJ36" s="77">
        <v>-68.627450980392155</v>
      </c>
      <c r="KK36" s="32">
        <v>0</v>
      </c>
      <c r="KL36" s="32" t="s">
        <v>437</v>
      </c>
      <c r="KM36" s="77" t="s">
        <v>224</v>
      </c>
      <c r="KN36" s="32" t="s">
        <v>437</v>
      </c>
      <c r="KO36" s="38">
        <v>0.58333333333333337</v>
      </c>
      <c r="KP36" s="77">
        <v>-83.333333333333343</v>
      </c>
      <c r="KQ36" s="32">
        <v>0</v>
      </c>
      <c r="KR36" s="32">
        <v>0</v>
      </c>
      <c r="KS36" s="77" t="s">
        <v>238</v>
      </c>
      <c r="KT36" s="32">
        <v>0</v>
      </c>
      <c r="KU36" s="38">
        <v>0.75</v>
      </c>
      <c r="KV36" s="77">
        <v>0</v>
      </c>
      <c r="KW36" s="32">
        <v>0</v>
      </c>
      <c r="KX36" s="32">
        <v>0</v>
      </c>
      <c r="KY36" s="77" t="s">
        <v>238</v>
      </c>
      <c r="KZ36" s="32">
        <v>0</v>
      </c>
      <c r="LA36" s="38">
        <v>0</v>
      </c>
      <c r="LB36" s="77" t="s">
        <v>238</v>
      </c>
      <c r="LC36" s="32">
        <v>0</v>
      </c>
      <c r="LD36" s="32">
        <v>0</v>
      </c>
      <c r="LE36" s="77" t="s">
        <v>238</v>
      </c>
      <c r="LF36" s="32">
        <v>0</v>
      </c>
      <c r="LG36" s="38">
        <v>0</v>
      </c>
      <c r="LH36" s="77" t="s">
        <v>238</v>
      </c>
      <c r="LI36" s="32">
        <v>0</v>
      </c>
      <c r="LJ36" s="32">
        <v>0</v>
      </c>
      <c r="LK36" s="77" t="s">
        <v>238</v>
      </c>
      <c r="LL36" s="32">
        <v>0</v>
      </c>
      <c r="LM36" s="38">
        <v>0</v>
      </c>
      <c r="LN36" s="77" t="s">
        <v>238</v>
      </c>
      <c r="LO36" s="32">
        <v>3</v>
      </c>
      <c r="LP36" s="32" t="s">
        <v>437</v>
      </c>
      <c r="LQ36" s="77">
        <v>18.181818181818183</v>
      </c>
      <c r="LR36" s="32">
        <v>53</v>
      </c>
      <c r="LS36" s="38">
        <v>61.916666666666664</v>
      </c>
      <c r="LT36" s="77">
        <v>-27.934044616876818</v>
      </c>
      <c r="LU36" s="32">
        <v>3</v>
      </c>
      <c r="LV36" s="32" t="s">
        <v>437</v>
      </c>
      <c r="LW36" s="77">
        <v>30</v>
      </c>
      <c r="LX36" s="32" t="s">
        <v>437</v>
      </c>
      <c r="LY36" s="38">
        <v>58.666666666666664</v>
      </c>
      <c r="LZ36" s="77">
        <v>-29.52952952952953</v>
      </c>
      <c r="MA36" s="32">
        <v>0</v>
      </c>
      <c r="MB36" s="32">
        <v>0</v>
      </c>
      <c r="MC36" s="77" t="s">
        <v>224</v>
      </c>
      <c r="MD36" s="32" t="s">
        <v>437</v>
      </c>
      <c r="ME36" s="38">
        <v>3.25</v>
      </c>
      <c r="MF36" s="77">
        <v>21.875</v>
      </c>
      <c r="MG36" s="32">
        <v>3</v>
      </c>
      <c r="MH36" s="32">
        <v>12</v>
      </c>
      <c r="MI36" s="77">
        <v>20</v>
      </c>
      <c r="MJ36" s="32">
        <v>49</v>
      </c>
      <c r="MK36" s="38">
        <v>59.166666666666664</v>
      </c>
      <c r="ML36" s="77">
        <v>-30.186823992133725</v>
      </c>
      <c r="MM36" s="32">
        <v>3</v>
      </c>
      <c r="MN36" s="32">
        <v>12</v>
      </c>
      <c r="MO36" s="77">
        <v>20</v>
      </c>
      <c r="MP36" s="32" t="s">
        <v>437</v>
      </c>
      <c r="MQ36" s="38">
        <v>56.916666666666664</v>
      </c>
      <c r="MR36" s="77">
        <v>-30.730223123732252</v>
      </c>
      <c r="MS36" s="32">
        <v>0</v>
      </c>
      <c r="MT36" s="32">
        <v>0</v>
      </c>
      <c r="MU36" s="77" t="s">
        <v>238</v>
      </c>
      <c r="MV36" s="32" t="s">
        <v>437</v>
      </c>
      <c r="MW36" s="38">
        <v>2.25</v>
      </c>
      <c r="MX36" s="77">
        <v>-12.903225806451612</v>
      </c>
      <c r="MY36" s="32">
        <v>0</v>
      </c>
      <c r="MZ36" s="32" t="s">
        <v>437</v>
      </c>
      <c r="NA36" s="77" t="s">
        <v>224</v>
      </c>
      <c r="NB36" s="32">
        <v>4</v>
      </c>
      <c r="NC36" s="38">
        <v>2.75</v>
      </c>
      <c r="ND36" s="77">
        <v>135.71428571428572</v>
      </c>
      <c r="NE36" s="32">
        <v>0</v>
      </c>
      <c r="NF36" s="32" t="s">
        <v>437</v>
      </c>
      <c r="NG36" s="77" t="s">
        <v>224</v>
      </c>
      <c r="NH36" s="32" t="s">
        <v>437</v>
      </c>
      <c r="NI36" s="38">
        <v>1.75</v>
      </c>
      <c r="NJ36" s="77">
        <v>61.53846153846154</v>
      </c>
      <c r="NK36" s="32">
        <v>0</v>
      </c>
      <c r="NL36" s="32">
        <v>0</v>
      </c>
      <c r="NM36" s="77" t="s">
        <v>224</v>
      </c>
      <c r="NN36" s="32" t="s">
        <v>437</v>
      </c>
      <c r="NO36" s="38">
        <v>1</v>
      </c>
      <c r="NP36" s="77" t="s">
        <v>224</v>
      </c>
      <c r="NQ36" s="32">
        <v>0</v>
      </c>
      <c r="NR36" s="32">
        <v>0</v>
      </c>
      <c r="NS36" s="77" t="s">
        <v>238</v>
      </c>
      <c r="NT36" s="32">
        <v>0</v>
      </c>
      <c r="NU36" s="38">
        <v>0</v>
      </c>
      <c r="NV36" s="77" t="s">
        <v>238</v>
      </c>
      <c r="NW36" s="32">
        <v>0</v>
      </c>
      <c r="NX36" s="32">
        <v>0</v>
      </c>
      <c r="NY36" s="77" t="s">
        <v>238</v>
      </c>
      <c r="NZ36" s="32">
        <v>0</v>
      </c>
      <c r="OA36" s="38">
        <v>0</v>
      </c>
      <c r="OB36" s="77" t="s">
        <v>238</v>
      </c>
      <c r="OC36" s="32">
        <v>0</v>
      </c>
      <c r="OD36" s="32">
        <v>0</v>
      </c>
      <c r="OE36" s="77" t="s">
        <v>238</v>
      </c>
      <c r="OF36" s="32">
        <v>0</v>
      </c>
      <c r="OG36" s="38">
        <v>0</v>
      </c>
      <c r="OH36" s="77" t="s">
        <v>238</v>
      </c>
      <c r="OI36" s="32">
        <v>0</v>
      </c>
      <c r="OJ36" s="32">
        <v>0</v>
      </c>
      <c r="OK36" s="77" t="s">
        <v>238</v>
      </c>
      <c r="OL36" s="32">
        <v>0</v>
      </c>
      <c r="OM36" s="38">
        <v>0</v>
      </c>
      <c r="ON36" s="77" t="s">
        <v>238</v>
      </c>
      <c r="OO36" s="32">
        <v>0</v>
      </c>
      <c r="OP36" s="32">
        <v>0</v>
      </c>
      <c r="OQ36" s="77" t="s">
        <v>238</v>
      </c>
      <c r="OR36" s="32">
        <v>0</v>
      </c>
      <c r="OS36" s="38">
        <v>0</v>
      </c>
      <c r="OT36" s="77" t="s">
        <v>238</v>
      </c>
      <c r="OU36" s="32">
        <v>0</v>
      </c>
      <c r="OV36" s="32">
        <v>0</v>
      </c>
      <c r="OW36" s="77" t="s">
        <v>238</v>
      </c>
      <c r="OX36" s="32">
        <v>0</v>
      </c>
      <c r="OY36" s="38">
        <v>0</v>
      </c>
      <c r="OZ36" s="77" t="s">
        <v>238</v>
      </c>
      <c r="PA36" s="32">
        <v>0</v>
      </c>
      <c r="PB36" s="32">
        <v>0</v>
      </c>
      <c r="PC36" s="77" t="s">
        <v>238</v>
      </c>
      <c r="PD36" s="32">
        <v>0</v>
      </c>
      <c r="PE36" s="38">
        <v>0</v>
      </c>
      <c r="PF36" s="77" t="s">
        <v>238</v>
      </c>
      <c r="PG36" s="32">
        <v>0</v>
      </c>
      <c r="PH36" s="32">
        <v>0</v>
      </c>
      <c r="PI36" s="77" t="s">
        <v>238</v>
      </c>
      <c r="PJ36" s="32">
        <v>0</v>
      </c>
      <c r="PK36" s="38">
        <v>0</v>
      </c>
      <c r="PL36" s="77" t="s">
        <v>238</v>
      </c>
      <c r="PM36" s="32">
        <v>0</v>
      </c>
      <c r="PN36" s="32">
        <v>0</v>
      </c>
      <c r="PO36" s="77" t="s">
        <v>238</v>
      </c>
      <c r="PP36" s="32">
        <v>0</v>
      </c>
      <c r="PQ36" s="38">
        <v>0</v>
      </c>
      <c r="PR36" s="77" t="s">
        <v>238</v>
      </c>
      <c r="PS36" s="32" t="s">
        <v>437</v>
      </c>
      <c r="PT36" s="32" t="s">
        <v>437</v>
      </c>
      <c r="PU36" s="77" t="s">
        <v>224</v>
      </c>
      <c r="PV36" s="32" t="s">
        <v>437</v>
      </c>
      <c r="PW36" s="38">
        <v>9.6666666666666661</v>
      </c>
      <c r="PX36" s="77">
        <v>-36.612021857923501</v>
      </c>
      <c r="PY36" s="32" t="s">
        <v>437</v>
      </c>
      <c r="PZ36" s="32">
        <v>4</v>
      </c>
      <c r="QA36" s="77" t="s">
        <v>224</v>
      </c>
      <c r="QB36" s="32">
        <v>11</v>
      </c>
      <c r="QC36" s="38">
        <v>9.5833333333333339</v>
      </c>
      <c r="QD36" s="77">
        <v>-36.813186813186817</v>
      </c>
      <c r="QE36" s="32" t="s">
        <v>437</v>
      </c>
      <c r="QF36" s="32" t="s">
        <v>437</v>
      </c>
      <c r="QG36" s="77" t="s">
        <v>224</v>
      </c>
      <c r="QH36" s="32" t="s">
        <v>437</v>
      </c>
      <c r="QI36" s="38">
        <v>8.3333333333333329E-2</v>
      </c>
      <c r="QJ36" s="77" t="s">
        <v>224</v>
      </c>
      <c r="QK36" s="32" t="s">
        <v>437</v>
      </c>
      <c r="QL36" s="32" t="s">
        <v>437</v>
      </c>
      <c r="QM36" s="77" t="s">
        <v>224</v>
      </c>
      <c r="QN36" s="32" t="s">
        <v>437</v>
      </c>
      <c r="QO36" s="38">
        <v>8.5833333333333339</v>
      </c>
      <c r="QP36" s="77">
        <v>-41.142857142857139</v>
      </c>
      <c r="QQ36" s="32" t="s">
        <v>437</v>
      </c>
      <c r="QR36" s="32" t="s">
        <v>437</v>
      </c>
      <c r="QS36" s="77" t="s">
        <v>224</v>
      </c>
      <c r="QT36" s="32" t="s">
        <v>437</v>
      </c>
      <c r="QU36" s="38">
        <v>8.5833333333333339</v>
      </c>
      <c r="QV36" s="77">
        <v>-40.804597701149426</v>
      </c>
      <c r="QW36" s="32">
        <v>0</v>
      </c>
      <c r="QX36" s="32">
        <v>0</v>
      </c>
      <c r="QY36" s="77" t="s">
        <v>238</v>
      </c>
      <c r="QZ36" s="32">
        <v>0</v>
      </c>
      <c r="RA36" s="38">
        <v>0</v>
      </c>
      <c r="RB36" s="77" t="s">
        <v>224</v>
      </c>
      <c r="RC36" s="32" t="s">
        <v>437</v>
      </c>
      <c r="RD36" s="32" t="s">
        <v>437</v>
      </c>
      <c r="RE36" s="77" t="s">
        <v>224</v>
      </c>
      <c r="RF36" s="32">
        <v>3</v>
      </c>
      <c r="RG36" s="38">
        <v>1.0833333333333333</v>
      </c>
      <c r="RH36" s="77">
        <v>62.5</v>
      </c>
      <c r="RI36" s="32">
        <v>0</v>
      </c>
      <c r="RJ36" s="32" t="s">
        <v>437</v>
      </c>
      <c r="RK36" s="77" t="s">
        <v>224</v>
      </c>
      <c r="RL36" s="32" t="s">
        <v>437</v>
      </c>
      <c r="RM36" s="38">
        <v>1</v>
      </c>
      <c r="RN36" s="77">
        <v>50</v>
      </c>
      <c r="RO36" s="32" t="s">
        <v>437</v>
      </c>
      <c r="RP36" s="32" t="s">
        <v>437</v>
      </c>
      <c r="RQ36" s="77" t="s">
        <v>224</v>
      </c>
      <c r="RR36" s="32" t="s">
        <v>437</v>
      </c>
      <c r="RS36" s="38">
        <v>8.3333333333333329E-2</v>
      </c>
      <c r="RT36" s="77" t="s">
        <v>224</v>
      </c>
      <c r="RU36" s="32">
        <v>330</v>
      </c>
      <c r="RV36" s="32">
        <v>345</v>
      </c>
      <c r="RW36" s="77">
        <v>-51</v>
      </c>
      <c r="RX36" s="32">
        <v>330</v>
      </c>
      <c r="RY36" s="38">
        <v>350</v>
      </c>
      <c r="RZ36" s="77">
        <v>0</v>
      </c>
      <c r="SA36" s="32">
        <v>321</v>
      </c>
      <c r="SB36" s="32">
        <v>343</v>
      </c>
      <c r="SC36" s="77">
        <v>11</v>
      </c>
      <c r="SD36" s="32">
        <v>321</v>
      </c>
      <c r="SE36" s="38">
        <v>352</v>
      </c>
      <c r="SF36" s="77">
        <v>11</v>
      </c>
      <c r="SG36" s="32" t="s">
        <v>238</v>
      </c>
      <c r="SH36" s="32" t="s">
        <v>238</v>
      </c>
      <c r="SI36" s="77" t="s">
        <v>238</v>
      </c>
      <c r="SJ36" s="32">
        <v>366</v>
      </c>
      <c r="SK36" s="38">
        <v>321</v>
      </c>
      <c r="SL36" s="77">
        <v>-211</v>
      </c>
      <c r="SM36" s="32">
        <v>321</v>
      </c>
      <c r="SN36" s="32">
        <v>340</v>
      </c>
      <c r="SO36" s="77">
        <v>-23</v>
      </c>
      <c r="SP36" s="32">
        <v>321</v>
      </c>
      <c r="SQ36" s="38">
        <v>349</v>
      </c>
      <c r="SR36" s="77">
        <v>4</v>
      </c>
      <c r="SS36" s="32">
        <v>321</v>
      </c>
      <c r="ST36" s="32">
        <v>340</v>
      </c>
      <c r="SU36" s="77">
        <v>-23</v>
      </c>
      <c r="SV36" s="32">
        <v>321</v>
      </c>
      <c r="SW36" s="38">
        <v>351</v>
      </c>
      <c r="SX36" s="77">
        <v>7</v>
      </c>
      <c r="SY36" s="32" t="s">
        <v>238</v>
      </c>
      <c r="SZ36" s="32" t="s">
        <v>238</v>
      </c>
      <c r="TA36" s="77" t="s">
        <v>238</v>
      </c>
      <c r="TB36" s="32" t="s">
        <v>238</v>
      </c>
      <c r="TC36" s="38">
        <v>305</v>
      </c>
      <c r="TD36" s="77">
        <v>-60</v>
      </c>
      <c r="TE36" s="32" t="s">
        <v>238</v>
      </c>
      <c r="TF36" s="32">
        <v>366</v>
      </c>
      <c r="TG36" s="77" t="s">
        <v>238</v>
      </c>
      <c r="TH36" s="32">
        <v>366</v>
      </c>
      <c r="TI36" s="38">
        <v>366</v>
      </c>
      <c r="TJ36" s="77">
        <v>-167</v>
      </c>
      <c r="TK36" s="32" t="s">
        <v>238</v>
      </c>
      <c r="TL36" s="32" t="s">
        <v>238</v>
      </c>
      <c r="TM36" s="77" t="s">
        <v>238</v>
      </c>
      <c r="TN36" s="32">
        <v>0</v>
      </c>
      <c r="TO36" s="38">
        <v>366</v>
      </c>
      <c r="TP36" s="77">
        <v>335</v>
      </c>
      <c r="TQ36" s="32" t="s">
        <v>238</v>
      </c>
      <c r="TR36" s="32" t="s">
        <v>238</v>
      </c>
      <c r="TS36" s="77" t="s">
        <v>238</v>
      </c>
      <c r="TT36" s="32" t="s">
        <v>238</v>
      </c>
      <c r="TU36" s="38">
        <v>366</v>
      </c>
      <c r="TV36" s="77">
        <v>-418</v>
      </c>
    </row>
    <row r="37" spans="1:542" ht="22.5" x14ac:dyDescent="0.2">
      <c r="A37" s="19" t="s">
        <v>41</v>
      </c>
      <c r="B37" s="19"/>
      <c r="C37" s="20">
        <v>418</v>
      </c>
      <c r="D37" s="20">
        <v>1175</v>
      </c>
      <c r="E37" s="77">
        <v>4.8171275646743981</v>
      </c>
      <c r="F37" s="20">
        <v>4010</v>
      </c>
      <c r="G37" s="38">
        <v>3931</v>
      </c>
      <c r="H37" s="77">
        <v>-6.3843299132747227</v>
      </c>
      <c r="I37" s="32">
        <v>82</v>
      </c>
      <c r="J37" s="32" t="s">
        <v>437</v>
      </c>
      <c r="K37" s="77">
        <v>14.689265536723164</v>
      </c>
      <c r="L37" s="32">
        <v>374</v>
      </c>
      <c r="M37" s="38">
        <v>362.16666666666669</v>
      </c>
      <c r="N37" s="77">
        <v>2.0906741836974394</v>
      </c>
      <c r="O37" s="32">
        <v>336</v>
      </c>
      <c r="P37" s="32" t="s">
        <v>437</v>
      </c>
      <c r="Q37" s="77">
        <v>2.9661016949152543</v>
      </c>
      <c r="R37" s="32">
        <v>3636</v>
      </c>
      <c r="S37" s="38">
        <v>3568.8333333333335</v>
      </c>
      <c r="T37" s="77">
        <v>-7.1663920922570012</v>
      </c>
      <c r="U37" s="32">
        <v>294</v>
      </c>
      <c r="V37" s="32">
        <v>830</v>
      </c>
      <c r="W37" s="77">
        <v>14.167812929848694</v>
      </c>
      <c r="X37" s="32">
        <v>2962</v>
      </c>
      <c r="Y37" s="38">
        <v>2869.6666666666665</v>
      </c>
      <c r="Z37" s="77">
        <v>-6.9196669910260562</v>
      </c>
      <c r="AA37" s="32">
        <v>40</v>
      </c>
      <c r="AB37" s="32" t="s">
        <v>437</v>
      </c>
      <c r="AC37" s="77">
        <v>23.170731707317074</v>
      </c>
      <c r="AD37" s="32">
        <v>159</v>
      </c>
      <c r="AE37" s="38">
        <v>149.83333333333334</v>
      </c>
      <c r="AF37" s="77">
        <v>1.9274376417233559</v>
      </c>
      <c r="AG37" s="32">
        <v>254</v>
      </c>
      <c r="AH37" s="32" t="s">
        <v>437</v>
      </c>
      <c r="AI37" s="77">
        <v>13.023255813953488</v>
      </c>
      <c r="AJ37" s="32">
        <v>2803</v>
      </c>
      <c r="AK37" s="38">
        <v>2719.8333333333335</v>
      </c>
      <c r="AL37" s="77">
        <v>-7.3626248864668478</v>
      </c>
      <c r="AM37" s="32">
        <v>124</v>
      </c>
      <c r="AN37" s="32">
        <v>345</v>
      </c>
      <c r="AO37" s="77">
        <v>-12.436548223350254</v>
      </c>
      <c r="AP37" s="32">
        <v>1048</v>
      </c>
      <c r="AQ37" s="38">
        <v>1061.3333333333333</v>
      </c>
      <c r="AR37" s="77">
        <v>-4.9055476741581421</v>
      </c>
      <c r="AS37" s="32">
        <v>42</v>
      </c>
      <c r="AT37" s="32">
        <v>102</v>
      </c>
      <c r="AU37" s="77">
        <v>7.3684210526315779</v>
      </c>
      <c r="AV37" s="32">
        <v>215</v>
      </c>
      <c r="AW37" s="38">
        <v>212.33333333333334</v>
      </c>
      <c r="AX37" s="77">
        <v>2.2061772964300039</v>
      </c>
      <c r="AY37" s="32">
        <v>82</v>
      </c>
      <c r="AZ37" s="32">
        <v>243</v>
      </c>
      <c r="BA37" s="77">
        <v>-18.729096989966553</v>
      </c>
      <c r="BB37" s="32">
        <v>833</v>
      </c>
      <c r="BC37" s="38">
        <v>849</v>
      </c>
      <c r="BD37" s="77">
        <v>-6.5321100917431192</v>
      </c>
      <c r="BE37" s="32">
        <v>253</v>
      </c>
      <c r="BF37" s="32">
        <v>686</v>
      </c>
      <c r="BG37" s="77">
        <v>2.5411061285500747</v>
      </c>
      <c r="BH37" s="32">
        <v>2303</v>
      </c>
      <c r="BI37" s="38">
        <v>2270.5833333333335</v>
      </c>
      <c r="BJ37" s="77">
        <v>-5.536680072112051</v>
      </c>
      <c r="BK37" s="32">
        <v>54</v>
      </c>
      <c r="BL37" s="32">
        <v>126</v>
      </c>
      <c r="BM37" s="77">
        <v>18.867924528301888</v>
      </c>
      <c r="BN37" s="32">
        <v>209</v>
      </c>
      <c r="BO37" s="38">
        <v>215.16666666666666</v>
      </c>
      <c r="BP37" s="77">
        <v>3.3213285314125649</v>
      </c>
      <c r="BQ37" s="32">
        <v>199</v>
      </c>
      <c r="BR37" s="32">
        <v>560</v>
      </c>
      <c r="BS37" s="77">
        <v>-0.53285968028419184</v>
      </c>
      <c r="BT37" s="32">
        <v>2094</v>
      </c>
      <c r="BU37" s="38">
        <v>2055.4166666666665</v>
      </c>
      <c r="BV37" s="77">
        <v>-6.3769216170051237</v>
      </c>
      <c r="BW37" s="32">
        <v>173</v>
      </c>
      <c r="BX37" s="32">
        <v>465</v>
      </c>
      <c r="BY37" s="77">
        <v>6.4073226544622424</v>
      </c>
      <c r="BZ37" s="32">
        <v>1673</v>
      </c>
      <c r="CA37" s="38">
        <v>1641.1666666666667</v>
      </c>
      <c r="CB37" s="77">
        <v>-6.0624850942046269</v>
      </c>
      <c r="CC37" s="32">
        <v>32</v>
      </c>
      <c r="CD37" s="32">
        <v>67</v>
      </c>
      <c r="CE37" s="77">
        <v>13.559322033898304</v>
      </c>
      <c r="CF37" s="32">
        <v>102</v>
      </c>
      <c r="CG37" s="38">
        <v>101.66666666666667</v>
      </c>
      <c r="CH37" s="77">
        <v>7.2056239015817214</v>
      </c>
      <c r="CI37" s="32">
        <v>141</v>
      </c>
      <c r="CJ37" s="32">
        <v>398</v>
      </c>
      <c r="CK37" s="77">
        <v>5.2910052910052912</v>
      </c>
      <c r="CL37" s="32">
        <v>1571</v>
      </c>
      <c r="CM37" s="38">
        <v>1539.5</v>
      </c>
      <c r="CN37" s="77">
        <v>-6.8240278408231196</v>
      </c>
      <c r="CO37" s="32">
        <v>80</v>
      </c>
      <c r="CP37" s="32">
        <v>221</v>
      </c>
      <c r="CQ37" s="77">
        <v>-4.7413793103448274</v>
      </c>
      <c r="CR37" s="32">
        <v>630</v>
      </c>
      <c r="CS37" s="38">
        <v>629.41666666666663</v>
      </c>
      <c r="CT37" s="77">
        <v>-4.1375809112831581</v>
      </c>
      <c r="CU37" s="32">
        <v>22</v>
      </c>
      <c r="CV37" s="32">
        <v>59</v>
      </c>
      <c r="CW37" s="77">
        <v>25.531914893617021</v>
      </c>
      <c r="CX37" s="32">
        <v>107</v>
      </c>
      <c r="CY37" s="38">
        <v>113.5</v>
      </c>
      <c r="CZ37" s="77">
        <v>7.3475385745775154E-2</v>
      </c>
      <c r="DA37" s="32">
        <v>58</v>
      </c>
      <c r="DB37" s="32">
        <v>162</v>
      </c>
      <c r="DC37" s="77">
        <v>-12.432432432432433</v>
      </c>
      <c r="DD37" s="32">
        <v>523</v>
      </c>
      <c r="DE37" s="38">
        <v>515.91666666666663</v>
      </c>
      <c r="DF37" s="77">
        <v>-5.0168763424363298</v>
      </c>
      <c r="DG37" s="32">
        <v>165</v>
      </c>
      <c r="DH37" s="32">
        <v>489</v>
      </c>
      <c r="DI37" s="77">
        <v>8.1858407079646014</v>
      </c>
      <c r="DJ37" s="32">
        <v>1707</v>
      </c>
      <c r="DK37" s="38">
        <v>1660.4166666666667</v>
      </c>
      <c r="DL37" s="77">
        <v>-7.519145973543746</v>
      </c>
      <c r="DM37" s="32">
        <v>28</v>
      </c>
      <c r="DN37" s="32" t="s">
        <v>437</v>
      </c>
      <c r="DO37" s="77">
        <v>8.4507042253521121</v>
      </c>
      <c r="DP37" s="32">
        <v>165</v>
      </c>
      <c r="DQ37" s="38">
        <v>147</v>
      </c>
      <c r="DR37" s="77">
        <v>0.34129692832764508</v>
      </c>
      <c r="DS37" s="32">
        <v>137</v>
      </c>
      <c r="DT37" s="32" t="s">
        <v>437</v>
      </c>
      <c r="DU37" s="77">
        <v>8.1364829396325451</v>
      </c>
      <c r="DV37" s="32">
        <v>1542</v>
      </c>
      <c r="DW37" s="38">
        <v>1513.4166666666667</v>
      </c>
      <c r="DX37" s="77">
        <v>-8.2175165512710375</v>
      </c>
      <c r="DY37" s="32">
        <v>121</v>
      </c>
      <c r="DZ37" s="32">
        <v>365</v>
      </c>
      <c r="EA37" s="77">
        <v>25.862068965517242</v>
      </c>
      <c r="EB37" s="32">
        <v>1289</v>
      </c>
      <c r="EC37" s="38">
        <v>1228.5</v>
      </c>
      <c r="ED37" s="77">
        <v>-8.0406711995508697</v>
      </c>
      <c r="EE37" s="32">
        <v>8</v>
      </c>
      <c r="EF37" s="32" t="s">
        <v>437</v>
      </c>
      <c r="EG37" s="77">
        <v>47.826086956521742</v>
      </c>
      <c r="EH37" s="32">
        <v>57</v>
      </c>
      <c r="EI37" s="38">
        <v>48.166666666666664</v>
      </c>
      <c r="EJ37" s="77">
        <v>-7.6677316293929714</v>
      </c>
      <c r="EK37" s="32">
        <v>113</v>
      </c>
      <c r="EL37" s="32" t="s">
        <v>437</v>
      </c>
      <c r="EM37" s="77">
        <v>23.970037453183522</v>
      </c>
      <c r="EN37" s="32">
        <v>1232</v>
      </c>
      <c r="EO37" s="38">
        <v>1180.3333333333333</v>
      </c>
      <c r="EP37" s="77">
        <v>-8.055826030509575</v>
      </c>
      <c r="EQ37" s="32">
        <v>44</v>
      </c>
      <c r="ER37" s="32">
        <v>124</v>
      </c>
      <c r="ES37" s="77">
        <v>-23.456790123456788</v>
      </c>
      <c r="ET37" s="32">
        <v>418</v>
      </c>
      <c r="EU37" s="38">
        <v>431.91666666666669</v>
      </c>
      <c r="EV37" s="77">
        <v>-6.0029017047515412</v>
      </c>
      <c r="EW37" s="32">
        <v>20</v>
      </c>
      <c r="EX37" s="32">
        <v>43</v>
      </c>
      <c r="EY37" s="77">
        <v>-10.416666666666668</v>
      </c>
      <c r="EZ37" s="32">
        <v>108</v>
      </c>
      <c r="FA37" s="38">
        <v>98.833333333333329</v>
      </c>
      <c r="FB37" s="77">
        <v>4.7703180212014136</v>
      </c>
      <c r="FC37" s="32">
        <v>24</v>
      </c>
      <c r="FD37" s="32">
        <v>81</v>
      </c>
      <c r="FE37" s="77">
        <v>-28.947368421052634</v>
      </c>
      <c r="FF37" s="32">
        <v>310</v>
      </c>
      <c r="FG37" s="38">
        <v>333.08333333333331</v>
      </c>
      <c r="FH37" s="77">
        <v>-8.7859424920127793</v>
      </c>
      <c r="FI37" s="32">
        <v>67</v>
      </c>
      <c r="FJ37" s="32" t="s">
        <v>437</v>
      </c>
      <c r="FK37" s="77">
        <v>2.9411764705882351</v>
      </c>
      <c r="FL37" s="32">
        <v>477</v>
      </c>
      <c r="FM37" s="38">
        <v>496.91666666666669</v>
      </c>
      <c r="FN37" s="77">
        <v>-13.792106404510626</v>
      </c>
      <c r="FO37" s="32">
        <v>36</v>
      </c>
      <c r="FP37" s="32">
        <v>96</v>
      </c>
      <c r="FQ37" s="77">
        <v>1.0526315789473684</v>
      </c>
      <c r="FR37" s="32">
        <v>150</v>
      </c>
      <c r="FS37" s="38">
        <v>142.91666666666666</v>
      </c>
      <c r="FT37" s="77">
        <v>-0.11648223645894001</v>
      </c>
      <c r="FU37" s="32">
        <v>31</v>
      </c>
      <c r="FV37" s="32" t="s">
        <v>437</v>
      </c>
      <c r="FW37" s="77">
        <v>5.3333333333333339</v>
      </c>
      <c r="FX37" s="32">
        <v>327</v>
      </c>
      <c r="FY37" s="38">
        <v>354</v>
      </c>
      <c r="FZ37" s="77">
        <v>-18.307692307692307</v>
      </c>
      <c r="GA37" s="32">
        <v>53</v>
      </c>
      <c r="GB37" s="32" t="s">
        <v>437</v>
      </c>
      <c r="GC37" s="77">
        <v>5.9259259259259265</v>
      </c>
      <c r="GD37" s="32">
        <v>411</v>
      </c>
      <c r="GE37" s="38">
        <v>420.91666666666669</v>
      </c>
      <c r="GF37" s="77">
        <v>-14.229920190185091</v>
      </c>
      <c r="GG37" s="32" t="s">
        <v>437</v>
      </c>
      <c r="GH37" s="32" t="s">
        <v>437</v>
      </c>
      <c r="GI37" s="77">
        <v>4.5454545454545459</v>
      </c>
      <c r="GJ37" s="32">
        <v>99</v>
      </c>
      <c r="GK37" s="38">
        <v>84.75</v>
      </c>
      <c r="GL37" s="77">
        <v>9.0032154340836019</v>
      </c>
      <c r="GM37" s="32" t="s">
        <v>437</v>
      </c>
      <c r="GN37" s="32">
        <v>74</v>
      </c>
      <c r="GO37" s="77">
        <v>7.2463768115942031</v>
      </c>
      <c r="GP37" s="32">
        <v>312</v>
      </c>
      <c r="GQ37" s="38">
        <v>336.16666666666669</v>
      </c>
      <c r="GR37" s="77">
        <v>-18.603712671509282</v>
      </c>
      <c r="GS37" s="32">
        <v>14</v>
      </c>
      <c r="GT37" s="32">
        <v>32</v>
      </c>
      <c r="GU37" s="77">
        <v>-8.5714285714285712</v>
      </c>
      <c r="GV37" s="32">
        <v>66</v>
      </c>
      <c r="GW37" s="38">
        <v>76</v>
      </c>
      <c r="GX37" s="77">
        <v>-11.284046692607005</v>
      </c>
      <c r="GY37" s="32" t="s">
        <v>437</v>
      </c>
      <c r="GZ37" s="32" t="s">
        <v>437</v>
      </c>
      <c r="HA37" s="77">
        <v>-6.8965517241379306</v>
      </c>
      <c r="HB37" s="32">
        <v>51</v>
      </c>
      <c r="HC37" s="38">
        <v>58.166666666666664</v>
      </c>
      <c r="HD37" s="77">
        <v>-10.969387755102041</v>
      </c>
      <c r="HE37" s="32" t="s">
        <v>437</v>
      </c>
      <c r="HF37" s="32" t="s">
        <v>437</v>
      </c>
      <c r="HG37" s="77">
        <v>-16.666666666666664</v>
      </c>
      <c r="HH37" s="32">
        <v>15</v>
      </c>
      <c r="HI37" s="38">
        <v>17.833333333333332</v>
      </c>
      <c r="HJ37" s="77">
        <v>-12.295081967213115</v>
      </c>
      <c r="HK37" s="32" t="s">
        <v>437</v>
      </c>
      <c r="HL37" s="32">
        <v>11</v>
      </c>
      <c r="HM37" s="77">
        <v>37.5</v>
      </c>
      <c r="HN37" s="32">
        <v>23</v>
      </c>
      <c r="HO37" s="38">
        <v>16.416666666666668</v>
      </c>
      <c r="HP37" s="77">
        <v>31.333333333333336</v>
      </c>
      <c r="HQ37" s="32">
        <v>0</v>
      </c>
      <c r="HR37" s="32">
        <v>0</v>
      </c>
      <c r="HS37" s="77" t="s">
        <v>238</v>
      </c>
      <c r="HT37" s="32">
        <v>0</v>
      </c>
      <c r="HU37" s="38">
        <v>0</v>
      </c>
      <c r="HV37" s="77" t="s">
        <v>238</v>
      </c>
      <c r="HW37" s="32" t="s">
        <v>437</v>
      </c>
      <c r="HX37" s="32">
        <v>11</v>
      </c>
      <c r="HY37" s="77">
        <v>37.5</v>
      </c>
      <c r="HZ37" s="32">
        <v>23</v>
      </c>
      <c r="IA37" s="38">
        <v>16.416666666666668</v>
      </c>
      <c r="IB37" s="77">
        <v>31.333333333333336</v>
      </c>
      <c r="IC37" s="32">
        <v>6</v>
      </c>
      <c r="ID37" s="32" t="s">
        <v>437</v>
      </c>
      <c r="IE37" s="77">
        <v>12.5</v>
      </c>
      <c r="IF37" s="32">
        <v>18</v>
      </c>
      <c r="IG37" s="38">
        <v>10.166666666666666</v>
      </c>
      <c r="IH37" s="77">
        <v>32.608695652173914</v>
      </c>
      <c r="II37" s="32">
        <v>0</v>
      </c>
      <c r="IJ37" s="32">
        <v>0</v>
      </c>
      <c r="IK37" s="77" t="s">
        <v>238</v>
      </c>
      <c r="IL37" s="32">
        <v>0</v>
      </c>
      <c r="IM37" s="38">
        <v>0</v>
      </c>
      <c r="IN37" s="77" t="s">
        <v>238</v>
      </c>
      <c r="IO37" s="32">
        <v>6</v>
      </c>
      <c r="IP37" s="32" t="s">
        <v>437</v>
      </c>
      <c r="IQ37" s="77">
        <v>12.5</v>
      </c>
      <c r="IR37" s="32">
        <v>18</v>
      </c>
      <c r="IS37" s="38">
        <v>10.166666666666666</v>
      </c>
      <c r="IT37" s="77">
        <v>32.608695652173914</v>
      </c>
      <c r="IU37" s="32" t="s">
        <v>437</v>
      </c>
      <c r="IV37" s="32" t="s">
        <v>437</v>
      </c>
      <c r="IW37" s="77" t="s">
        <v>224</v>
      </c>
      <c r="IX37" s="32">
        <v>5</v>
      </c>
      <c r="IY37" s="38">
        <v>6.25</v>
      </c>
      <c r="IZ37" s="77">
        <v>29.310344827586203</v>
      </c>
      <c r="JA37" s="32">
        <v>0</v>
      </c>
      <c r="JB37" s="32">
        <v>0</v>
      </c>
      <c r="JC37" s="77" t="s">
        <v>238</v>
      </c>
      <c r="JD37" s="32">
        <v>0</v>
      </c>
      <c r="JE37" s="38">
        <v>0</v>
      </c>
      <c r="JF37" s="77" t="s">
        <v>238</v>
      </c>
      <c r="JG37" s="32" t="s">
        <v>437</v>
      </c>
      <c r="JH37" s="32" t="s">
        <v>437</v>
      </c>
      <c r="JI37" s="77" t="s">
        <v>224</v>
      </c>
      <c r="JJ37" s="32">
        <v>5</v>
      </c>
      <c r="JK37" s="38">
        <v>6.25</v>
      </c>
      <c r="JL37" s="77">
        <v>29.310344827586203</v>
      </c>
      <c r="JM37" s="32">
        <v>45</v>
      </c>
      <c r="JN37" s="32">
        <v>120</v>
      </c>
      <c r="JO37" s="77">
        <v>-11.76470588235294</v>
      </c>
      <c r="JP37" s="32">
        <v>372</v>
      </c>
      <c r="JQ37" s="38">
        <v>355.58333333333331</v>
      </c>
      <c r="JR37" s="77">
        <v>11.090861754751367</v>
      </c>
      <c r="JS37" s="32">
        <v>4</v>
      </c>
      <c r="JT37" s="32">
        <v>12</v>
      </c>
      <c r="JU37" s="77">
        <v>-42.857142857142854</v>
      </c>
      <c r="JV37" s="32">
        <v>32</v>
      </c>
      <c r="JW37" s="38">
        <v>28.25</v>
      </c>
      <c r="JX37" s="77">
        <v>27.443609022556391</v>
      </c>
      <c r="JY37" s="32">
        <v>41</v>
      </c>
      <c r="JZ37" s="32">
        <v>108</v>
      </c>
      <c r="KA37" s="77">
        <v>-6.0869565217391308</v>
      </c>
      <c r="KB37" s="32">
        <v>340</v>
      </c>
      <c r="KC37" s="38">
        <v>327.33333333333331</v>
      </c>
      <c r="KD37" s="77">
        <v>9.8741258741258751</v>
      </c>
      <c r="KE37" s="32">
        <v>39</v>
      </c>
      <c r="KF37" s="32">
        <v>96</v>
      </c>
      <c r="KG37" s="77">
        <v>2.1276595744680851</v>
      </c>
      <c r="KH37" s="32">
        <v>283</v>
      </c>
      <c r="KI37" s="38">
        <v>267.33333333333331</v>
      </c>
      <c r="KJ37" s="77">
        <v>10.240549828178693</v>
      </c>
      <c r="KK37" s="32" t="s">
        <v>437</v>
      </c>
      <c r="KL37" s="32">
        <v>6</v>
      </c>
      <c r="KM37" s="77">
        <v>-25</v>
      </c>
      <c r="KN37" s="32">
        <v>9</v>
      </c>
      <c r="KO37" s="38">
        <v>8.6666666666666661</v>
      </c>
      <c r="KP37" s="77">
        <v>-16.8</v>
      </c>
      <c r="KQ37" s="32" t="s">
        <v>437</v>
      </c>
      <c r="KR37" s="32">
        <v>90</v>
      </c>
      <c r="KS37" s="77">
        <v>4.6511627906976747</v>
      </c>
      <c r="KT37" s="32">
        <v>274</v>
      </c>
      <c r="KU37" s="38">
        <v>258.66666666666669</v>
      </c>
      <c r="KV37" s="77">
        <v>11.454219030520646</v>
      </c>
      <c r="KW37" s="32">
        <v>6</v>
      </c>
      <c r="KX37" s="32">
        <v>24</v>
      </c>
      <c r="KY37" s="77">
        <v>-42.857142857142854</v>
      </c>
      <c r="KZ37" s="32">
        <v>89</v>
      </c>
      <c r="LA37" s="38">
        <v>88.25</v>
      </c>
      <c r="LB37" s="77">
        <v>13.748657357679914</v>
      </c>
      <c r="LC37" s="32" t="s">
        <v>437</v>
      </c>
      <c r="LD37" s="32">
        <v>6</v>
      </c>
      <c r="LE37" s="77">
        <v>-53.846153846153847</v>
      </c>
      <c r="LF37" s="32">
        <v>23</v>
      </c>
      <c r="LG37" s="38">
        <v>19.583333333333332</v>
      </c>
      <c r="LH37" s="77">
        <v>66.666666666666657</v>
      </c>
      <c r="LI37" s="32" t="s">
        <v>437</v>
      </c>
      <c r="LJ37" s="32">
        <v>18</v>
      </c>
      <c r="LK37" s="77">
        <v>-37.931034482758619</v>
      </c>
      <c r="LL37" s="32">
        <v>66</v>
      </c>
      <c r="LM37" s="38">
        <v>68.666666666666671</v>
      </c>
      <c r="LN37" s="77">
        <v>4.3037974683544302</v>
      </c>
      <c r="LO37" s="32">
        <v>69</v>
      </c>
      <c r="LP37" s="32">
        <v>184</v>
      </c>
      <c r="LQ37" s="77">
        <v>2.2222222222222223</v>
      </c>
      <c r="LR37" s="32">
        <v>508</v>
      </c>
      <c r="LS37" s="38">
        <v>505.25</v>
      </c>
      <c r="LT37" s="77">
        <v>-3.4707849068619643</v>
      </c>
      <c r="LU37" s="32" t="s">
        <v>437</v>
      </c>
      <c r="LV37" s="32">
        <v>40</v>
      </c>
      <c r="LW37" s="77">
        <v>-16.666666666666664</v>
      </c>
      <c r="LX37" s="32">
        <v>89</v>
      </c>
      <c r="LY37" s="38">
        <v>96.083333333333329</v>
      </c>
      <c r="LZ37" s="77">
        <v>6.4635272391505074</v>
      </c>
      <c r="MA37" s="32" t="s">
        <v>437</v>
      </c>
      <c r="MB37" s="32">
        <v>144</v>
      </c>
      <c r="MC37" s="77">
        <v>9.0909090909090917</v>
      </c>
      <c r="MD37" s="32">
        <v>419</v>
      </c>
      <c r="ME37" s="38">
        <v>409.16666666666669</v>
      </c>
      <c r="MF37" s="77">
        <v>-5.540592535590612</v>
      </c>
      <c r="MG37" s="32">
        <v>35</v>
      </c>
      <c r="MH37" s="32">
        <v>104</v>
      </c>
      <c r="MI37" s="77">
        <v>10.638297872340425</v>
      </c>
      <c r="MJ37" s="32">
        <v>292</v>
      </c>
      <c r="MK37" s="38">
        <v>303</v>
      </c>
      <c r="ML37" s="77">
        <v>-6.6495507060333763</v>
      </c>
      <c r="MM37" s="32" t="s">
        <v>437</v>
      </c>
      <c r="MN37" s="32">
        <v>21</v>
      </c>
      <c r="MO37" s="77">
        <v>-16</v>
      </c>
      <c r="MP37" s="32">
        <v>38</v>
      </c>
      <c r="MQ37" s="38">
        <v>45.916666666666664</v>
      </c>
      <c r="MR37" s="77">
        <v>5.1526717557251906</v>
      </c>
      <c r="MS37" s="32" t="s">
        <v>437</v>
      </c>
      <c r="MT37" s="32">
        <v>83</v>
      </c>
      <c r="MU37" s="77">
        <v>20.289855072463769</v>
      </c>
      <c r="MV37" s="32">
        <v>254</v>
      </c>
      <c r="MW37" s="38">
        <v>257.08333333333331</v>
      </c>
      <c r="MX37" s="77">
        <v>-8.4841293384752294</v>
      </c>
      <c r="MY37" s="32">
        <v>34</v>
      </c>
      <c r="MZ37" s="32">
        <v>80</v>
      </c>
      <c r="NA37" s="77">
        <v>-6.9767441860465116</v>
      </c>
      <c r="NB37" s="32">
        <v>216</v>
      </c>
      <c r="NC37" s="38">
        <v>202.25</v>
      </c>
      <c r="ND37" s="77">
        <v>1.7183570829840737</v>
      </c>
      <c r="NE37" s="32">
        <v>12</v>
      </c>
      <c r="NF37" s="32">
        <v>19</v>
      </c>
      <c r="NG37" s="77">
        <v>-17.391304347826086</v>
      </c>
      <c r="NH37" s="32">
        <v>51</v>
      </c>
      <c r="NI37" s="38">
        <v>50.166666666666664</v>
      </c>
      <c r="NJ37" s="77">
        <v>7.6923076923076925</v>
      </c>
      <c r="NK37" s="32">
        <v>22</v>
      </c>
      <c r="NL37" s="32">
        <v>61</v>
      </c>
      <c r="NM37" s="77">
        <v>-3.1746031746031744</v>
      </c>
      <c r="NN37" s="32">
        <v>165</v>
      </c>
      <c r="NO37" s="38">
        <v>152.08333333333334</v>
      </c>
      <c r="NP37" s="77">
        <v>-0.10946907498631638</v>
      </c>
      <c r="NQ37" s="32">
        <v>48</v>
      </c>
      <c r="NR37" s="32">
        <v>123</v>
      </c>
      <c r="NS37" s="77">
        <v>-3.1496062992125982</v>
      </c>
      <c r="NT37" s="32">
        <v>344</v>
      </c>
      <c r="NU37" s="38">
        <v>357.33333333333331</v>
      </c>
      <c r="NV37" s="77">
        <v>-16.68933359238391</v>
      </c>
      <c r="NW37" s="32" t="s">
        <v>437</v>
      </c>
      <c r="NX37" s="32">
        <v>33</v>
      </c>
      <c r="NY37" s="77">
        <v>-2.9411764705882351</v>
      </c>
      <c r="NZ37" s="32">
        <v>59</v>
      </c>
      <c r="OA37" s="38">
        <v>60.75</v>
      </c>
      <c r="OB37" s="77">
        <v>1.8156424581005588</v>
      </c>
      <c r="OC37" s="32" t="s">
        <v>437</v>
      </c>
      <c r="OD37" s="32">
        <v>90</v>
      </c>
      <c r="OE37" s="77">
        <v>-3.225806451612903</v>
      </c>
      <c r="OF37" s="32">
        <v>285</v>
      </c>
      <c r="OG37" s="38">
        <v>296.58333333333331</v>
      </c>
      <c r="OH37" s="77">
        <v>-19.679530580004513</v>
      </c>
      <c r="OI37" s="32">
        <v>5</v>
      </c>
      <c r="OJ37" s="32">
        <v>20</v>
      </c>
      <c r="OK37" s="77">
        <v>5.2631578947368416</v>
      </c>
      <c r="OL37" s="32">
        <v>85</v>
      </c>
      <c r="OM37" s="38">
        <v>84.416666666666671</v>
      </c>
      <c r="ON37" s="77">
        <v>-22.315950920245399</v>
      </c>
      <c r="OO37" s="32">
        <v>0</v>
      </c>
      <c r="OP37" s="32" t="s">
        <v>437</v>
      </c>
      <c r="OQ37" s="77" t="s">
        <v>224</v>
      </c>
      <c r="OR37" s="32">
        <v>3</v>
      </c>
      <c r="OS37" s="38">
        <v>2.9166666666666665</v>
      </c>
      <c r="OT37" s="77">
        <v>-44.444444444444443</v>
      </c>
      <c r="OU37" s="32">
        <v>5</v>
      </c>
      <c r="OV37" s="32" t="s">
        <v>437</v>
      </c>
      <c r="OW37" s="77">
        <v>12.5</v>
      </c>
      <c r="OX37" s="32">
        <v>82</v>
      </c>
      <c r="OY37" s="38">
        <v>81.5</v>
      </c>
      <c r="OZ37" s="77">
        <v>-21.19258662369057</v>
      </c>
      <c r="PA37" s="32">
        <v>43</v>
      </c>
      <c r="PB37" s="32">
        <v>103</v>
      </c>
      <c r="PC37" s="77">
        <v>-4.6296296296296298</v>
      </c>
      <c r="PD37" s="32">
        <v>259</v>
      </c>
      <c r="PE37" s="38">
        <v>272.91666666666669</v>
      </c>
      <c r="PF37" s="77">
        <v>-14.780119698152486</v>
      </c>
      <c r="PG37" s="32" t="s">
        <v>437</v>
      </c>
      <c r="PH37" s="32" t="s">
        <v>437</v>
      </c>
      <c r="PI37" s="77">
        <v>0</v>
      </c>
      <c r="PJ37" s="32">
        <v>56</v>
      </c>
      <c r="PK37" s="38">
        <v>57.833333333333336</v>
      </c>
      <c r="PL37" s="77">
        <v>6.2787136294027563</v>
      </c>
      <c r="PM37" s="32" t="s">
        <v>437</v>
      </c>
      <c r="PN37" s="32" t="s">
        <v>437</v>
      </c>
      <c r="PO37" s="77">
        <v>-6.4935064935064926</v>
      </c>
      <c r="PP37" s="32">
        <v>203</v>
      </c>
      <c r="PQ37" s="38">
        <v>215.08333333333334</v>
      </c>
      <c r="PR37" s="77">
        <v>-19.090909090909093</v>
      </c>
      <c r="PS37" s="32" t="s">
        <v>437</v>
      </c>
      <c r="PT37" s="32">
        <v>302</v>
      </c>
      <c r="PU37" s="77">
        <v>-5.625</v>
      </c>
      <c r="PV37" s="32">
        <v>908</v>
      </c>
      <c r="PW37" s="38">
        <v>903.16666666666663</v>
      </c>
      <c r="PX37" s="77">
        <v>-0.76908991027284379</v>
      </c>
      <c r="PY37" s="32" t="s">
        <v>437</v>
      </c>
      <c r="PZ37" s="32">
        <v>113</v>
      </c>
      <c r="QA37" s="77">
        <v>5.6074766355140184</v>
      </c>
      <c r="QB37" s="32" t="s">
        <v>437</v>
      </c>
      <c r="QC37" s="38">
        <v>245.58333333333334</v>
      </c>
      <c r="QD37" s="77">
        <v>7.163636363636364</v>
      </c>
      <c r="QE37" s="32">
        <v>64</v>
      </c>
      <c r="QF37" s="32">
        <v>189</v>
      </c>
      <c r="QG37" s="77">
        <v>-11.267605633802818</v>
      </c>
      <c r="QH37" s="32" t="s">
        <v>437</v>
      </c>
      <c r="QI37" s="38">
        <v>657.58333333333337</v>
      </c>
      <c r="QJ37" s="77">
        <v>-3.4385707293196281</v>
      </c>
      <c r="QK37" s="32" t="s">
        <v>437</v>
      </c>
      <c r="QL37" s="32">
        <v>157</v>
      </c>
      <c r="QM37" s="77">
        <v>3.2894736842105261</v>
      </c>
      <c r="QN37" s="32">
        <v>489</v>
      </c>
      <c r="QO37" s="38">
        <v>470.33333333333331</v>
      </c>
      <c r="QP37" s="77">
        <v>0.62399714744161172</v>
      </c>
      <c r="QQ37" s="32" t="s">
        <v>437</v>
      </c>
      <c r="QR37" s="32">
        <v>40</v>
      </c>
      <c r="QS37" s="77">
        <v>11.111111111111111</v>
      </c>
      <c r="QT37" s="32" t="s">
        <v>437</v>
      </c>
      <c r="QU37" s="38">
        <v>79.5</v>
      </c>
      <c r="QV37" s="77">
        <v>16.625916870415647</v>
      </c>
      <c r="QW37" s="32">
        <v>40</v>
      </c>
      <c r="QX37" s="32">
        <v>117</v>
      </c>
      <c r="QY37" s="77">
        <v>0.86206896551724133</v>
      </c>
      <c r="QZ37" s="32" t="s">
        <v>437</v>
      </c>
      <c r="RA37" s="38">
        <v>390.83333333333331</v>
      </c>
      <c r="RB37" s="77">
        <v>-2.1081193905238989</v>
      </c>
      <c r="RC37" s="32">
        <v>53</v>
      </c>
      <c r="RD37" s="32">
        <v>145</v>
      </c>
      <c r="RE37" s="77">
        <v>-13.690476190476192</v>
      </c>
      <c r="RF37" s="32">
        <v>419</v>
      </c>
      <c r="RG37" s="38">
        <v>432.83333333333331</v>
      </c>
      <c r="RH37" s="77">
        <v>-2.2397891963109355</v>
      </c>
      <c r="RI37" s="32">
        <v>29</v>
      </c>
      <c r="RJ37" s="32">
        <v>73</v>
      </c>
      <c r="RK37" s="77">
        <v>2.8169014084507045</v>
      </c>
      <c r="RL37" s="32">
        <v>174</v>
      </c>
      <c r="RM37" s="38">
        <v>166.08333333333334</v>
      </c>
      <c r="RN37" s="77">
        <v>3.1573498964803313</v>
      </c>
      <c r="RO37" s="32">
        <v>24</v>
      </c>
      <c r="RP37" s="32">
        <v>72</v>
      </c>
      <c r="RQ37" s="77">
        <v>-25.773195876288657</v>
      </c>
      <c r="RR37" s="32">
        <v>245</v>
      </c>
      <c r="RS37" s="38">
        <v>266.75</v>
      </c>
      <c r="RT37" s="77">
        <v>-5.3238686779059448</v>
      </c>
      <c r="RU37" s="32">
        <v>381</v>
      </c>
      <c r="RV37" s="32">
        <v>418</v>
      </c>
      <c r="RW37" s="77">
        <v>32</v>
      </c>
      <c r="RX37" s="32">
        <v>381</v>
      </c>
      <c r="RY37" s="38">
        <v>379</v>
      </c>
      <c r="RZ37" s="77">
        <v>11</v>
      </c>
      <c r="SA37" s="32">
        <v>181</v>
      </c>
      <c r="SB37" s="32">
        <v>223</v>
      </c>
      <c r="SC37" s="77">
        <v>64</v>
      </c>
      <c r="SD37" s="32">
        <v>181</v>
      </c>
      <c r="SE37" s="38">
        <v>193</v>
      </c>
      <c r="SF37" s="77">
        <v>23</v>
      </c>
      <c r="SG37" s="32">
        <v>429</v>
      </c>
      <c r="SH37" s="32">
        <v>459</v>
      </c>
      <c r="SI37" s="77">
        <v>30</v>
      </c>
      <c r="SJ37" s="32">
        <v>429</v>
      </c>
      <c r="SK37" s="38">
        <v>421</v>
      </c>
      <c r="SL37" s="77">
        <v>7</v>
      </c>
      <c r="SM37" s="32">
        <v>405</v>
      </c>
      <c r="SN37" s="32">
        <v>435</v>
      </c>
      <c r="SO37" s="77">
        <v>11</v>
      </c>
      <c r="SP37" s="32">
        <v>405</v>
      </c>
      <c r="SQ37" s="38">
        <v>401</v>
      </c>
      <c r="SR37" s="77">
        <v>-1</v>
      </c>
      <c r="SS37" s="32">
        <v>126</v>
      </c>
      <c r="ST37" s="32">
        <v>173</v>
      </c>
      <c r="SU37" s="77">
        <v>38</v>
      </c>
      <c r="SV37" s="32">
        <v>126</v>
      </c>
      <c r="SW37" s="38">
        <v>147</v>
      </c>
      <c r="SX37" s="77">
        <v>-8</v>
      </c>
      <c r="SY37" s="32">
        <v>449</v>
      </c>
      <c r="SZ37" s="32">
        <v>472</v>
      </c>
      <c r="TA37" s="77">
        <v>11</v>
      </c>
      <c r="TB37" s="32">
        <v>449</v>
      </c>
      <c r="TC37" s="38">
        <v>437</v>
      </c>
      <c r="TD37" s="77">
        <v>-1</v>
      </c>
      <c r="TE37" s="32">
        <v>323</v>
      </c>
      <c r="TF37" s="32">
        <v>377</v>
      </c>
      <c r="TG37" s="77">
        <v>61</v>
      </c>
      <c r="TH37" s="32">
        <v>323</v>
      </c>
      <c r="TI37" s="38">
        <v>330</v>
      </c>
      <c r="TJ37" s="77">
        <v>25</v>
      </c>
      <c r="TK37" s="32">
        <v>233</v>
      </c>
      <c r="TL37" s="32">
        <v>273</v>
      </c>
      <c r="TM37" s="77">
        <v>93</v>
      </c>
      <c r="TN37" s="32">
        <v>233</v>
      </c>
      <c r="TO37" s="38">
        <v>230</v>
      </c>
      <c r="TP37" s="77">
        <v>47</v>
      </c>
      <c r="TQ37" s="32">
        <v>370</v>
      </c>
      <c r="TR37" s="32">
        <v>420</v>
      </c>
      <c r="TS37" s="77">
        <v>60</v>
      </c>
      <c r="TT37" s="32">
        <v>370</v>
      </c>
      <c r="TU37" s="38">
        <v>378</v>
      </c>
      <c r="TV37" s="77">
        <v>22</v>
      </c>
    </row>
    <row r="38" spans="1:542" x14ac:dyDescent="0.2">
      <c r="A38" s="223" t="s">
        <v>106</v>
      </c>
      <c r="B38" s="18"/>
      <c r="C38" s="20" t="s">
        <v>437</v>
      </c>
      <c r="D38" s="20">
        <v>1165</v>
      </c>
      <c r="E38" s="77">
        <v>4.954954954954955</v>
      </c>
      <c r="F38" s="20">
        <v>3971</v>
      </c>
      <c r="G38" s="38">
        <v>3892.25</v>
      </c>
      <c r="H38" s="77">
        <v>-6.595340465953405</v>
      </c>
      <c r="I38" s="32" t="s">
        <v>437</v>
      </c>
      <c r="J38" s="32">
        <v>198</v>
      </c>
      <c r="K38" s="77">
        <v>13.142857142857142</v>
      </c>
      <c r="L38" s="32">
        <v>360</v>
      </c>
      <c r="M38" s="38">
        <v>348.16666666666669</v>
      </c>
      <c r="N38" s="77">
        <v>2.1515892420537899</v>
      </c>
      <c r="O38" s="32" t="s">
        <v>437</v>
      </c>
      <c r="P38" s="32">
        <v>967</v>
      </c>
      <c r="Q38" s="77">
        <v>3.4224598930481283</v>
      </c>
      <c r="R38" s="32">
        <v>3611</v>
      </c>
      <c r="S38" s="38">
        <v>3544.0833333333335</v>
      </c>
      <c r="T38" s="77">
        <v>-7.3744963519546989</v>
      </c>
      <c r="U38" s="32" t="s">
        <v>437</v>
      </c>
      <c r="V38" s="32">
        <v>820</v>
      </c>
      <c r="W38" s="77">
        <v>14.047287899860919</v>
      </c>
      <c r="X38" s="32">
        <v>2927</v>
      </c>
      <c r="Y38" s="38">
        <v>2834.8333333333335</v>
      </c>
      <c r="Z38" s="77">
        <v>-7.2345995473262246</v>
      </c>
      <c r="AA38" s="32" t="s">
        <v>437</v>
      </c>
      <c r="AB38" s="32">
        <v>96</v>
      </c>
      <c r="AC38" s="77">
        <v>20</v>
      </c>
      <c r="AD38" s="32">
        <v>145</v>
      </c>
      <c r="AE38" s="38">
        <v>135.83333333333334</v>
      </c>
      <c r="AF38" s="77">
        <v>1.7478152309612984</v>
      </c>
      <c r="AG38" s="32" t="s">
        <v>437</v>
      </c>
      <c r="AH38" s="32">
        <v>724</v>
      </c>
      <c r="AI38" s="77">
        <v>13.302034428794993</v>
      </c>
      <c r="AJ38" s="32">
        <v>2782</v>
      </c>
      <c r="AK38" s="38">
        <v>2699</v>
      </c>
      <c r="AL38" s="77">
        <v>-7.6449285693917703</v>
      </c>
      <c r="AM38" s="32">
        <v>124</v>
      </c>
      <c r="AN38" s="32">
        <v>345</v>
      </c>
      <c r="AO38" s="77">
        <v>-11.76470588235294</v>
      </c>
      <c r="AP38" s="32">
        <v>1044</v>
      </c>
      <c r="AQ38" s="38">
        <v>1057.4166666666667</v>
      </c>
      <c r="AR38" s="77">
        <v>-4.8372581370931451</v>
      </c>
      <c r="AS38" s="32">
        <v>42</v>
      </c>
      <c r="AT38" s="32">
        <v>102</v>
      </c>
      <c r="AU38" s="77">
        <v>7.3684210526315779</v>
      </c>
      <c r="AV38" s="32">
        <v>215</v>
      </c>
      <c r="AW38" s="38">
        <v>212.33333333333334</v>
      </c>
      <c r="AX38" s="77">
        <v>2.4115755627009645</v>
      </c>
      <c r="AY38" s="32">
        <v>82</v>
      </c>
      <c r="AZ38" s="32">
        <v>243</v>
      </c>
      <c r="BA38" s="77">
        <v>-17.905405405405407</v>
      </c>
      <c r="BB38" s="32">
        <v>829</v>
      </c>
      <c r="BC38" s="38">
        <v>845.08333333333337</v>
      </c>
      <c r="BD38" s="77">
        <v>-6.5000921998893597</v>
      </c>
      <c r="BE38" s="32" t="s">
        <v>437</v>
      </c>
      <c r="BF38" s="32">
        <v>679</v>
      </c>
      <c r="BG38" s="77">
        <v>2.8787878787878789</v>
      </c>
      <c r="BH38" s="32">
        <v>2277</v>
      </c>
      <c r="BI38" s="38">
        <v>2242.1666666666665</v>
      </c>
      <c r="BJ38" s="77">
        <v>-5.8868795690650249</v>
      </c>
      <c r="BK38" s="32" t="s">
        <v>437</v>
      </c>
      <c r="BL38" s="32">
        <v>123</v>
      </c>
      <c r="BM38" s="77">
        <v>17.142857142857142</v>
      </c>
      <c r="BN38" s="32">
        <v>201</v>
      </c>
      <c r="BO38" s="38">
        <v>204.75</v>
      </c>
      <c r="BP38" s="77">
        <v>3.496208930075821</v>
      </c>
      <c r="BQ38" s="32" t="s">
        <v>437</v>
      </c>
      <c r="BR38" s="32">
        <v>556</v>
      </c>
      <c r="BS38" s="77">
        <v>0.18018018018018017</v>
      </c>
      <c r="BT38" s="32">
        <v>2076</v>
      </c>
      <c r="BU38" s="38">
        <v>2037.4166666666667</v>
      </c>
      <c r="BV38" s="77">
        <v>-6.7366011825290864</v>
      </c>
      <c r="BW38" s="32" t="s">
        <v>437</v>
      </c>
      <c r="BX38" s="32">
        <v>458</v>
      </c>
      <c r="BY38" s="77">
        <v>6.2645011600928076</v>
      </c>
      <c r="BZ38" s="32" t="s">
        <v>437</v>
      </c>
      <c r="CA38" s="38">
        <v>1614.5</v>
      </c>
      <c r="CB38" s="77">
        <v>-6.5592746213948105</v>
      </c>
      <c r="CC38" s="32" t="s">
        <v>437</v>
      </c>
      <c r="CD38" s="32">
        <v>64</v>
      </c>
      <c r="CE38" s="77">
        <v>10.344827586206897</v>
      </c>
      <c r="CF38" s="32">
        <v>94</v>
      </c>
      <c r="CG38" s="38">
        <v>91.25</v>
      </c>
      <c r="CH38" s="77">
        <v>7.5638506876227902</v>
      </c>
      <c r="CI38" s="32" t="s">
        <v>437</v>
      </c>
      <c r="CJ38" s="32">
        <v>394</v>
      </c>
      <c r="CK38" s="77">
        <v>5.6300268096514747</v>
      </c>
      <c r="CL38" s="32" t="s">
        <v>437</v>
      </c>
      <c r="CM38" s="38">
        <v>1523.25</v>
      </c>
      <c r="CN38" s="77">
        <v>-7.2884966524650023</v>
      </c>
      <c r="CO38" s="32">
        <v>80</v>
      </c>
      <c r="CP38" s="32">
        <v>221</v>
      </c>
      <c r="CQ38" s="77">
        <v>-3.4934497816593884</v>
      </c>
      <c r="CR38" s="32" t="s">
        <v>437</v>
      </c>
      <c r="CS38" s="38">
        <v>627.66666666666663</v>
      </c>
      <c r="CT38" s="77">
        <v>-4.1120305537873962</v>
      </c>
      <c r="CU38" s="32">
        <v>22</v>
      </c>
      <c r="CV38" s="32">
        <v>59</v>
      </c>
      <c r="CW38" s="77">
        <v>25.531914893617021</v>
      </c>
      <c r="CX38" s="32">
        <v>107</v>
      </c>
      <c r="CY38" s="38">
        <v>113.5</v>
      </c>
      <c r="CZ38" s="77">
        <v>0.44247787610619471</v>
      </c>
      <c r="DA38" s="32">
        <v>58</v>
      </c>
      <c r="DB38" s="32">
        <v>162</v>
      </c>
      <c r="DC38" s="77">
        <v>-10.989010989010989</v>
      </c>
      <c r="DD38" s="32" t="s">
        <v>437</v>
      </c>
      <c r="DE38" s="38">
        <v>514.16666666666663</v>
      </c>
      <c r="DF38" s="77">
        <v>-5.0623172795814746</v>
      </c>
      <c r="DG38" s="32" t="s">
        <v>437</v>
      </c>
      <c r="DH38" s="32">
        <v>486</v>
      </c>
      <c r="DI38" s="77">
        <v>8</v>
      </c>
      <c r="DJ38" s="32">
        <v>1694</v>
      </c>
      <c r="DK38" s="38">
        <v>1650.0833333333333</v>
      </c>
      <c r="DL38" s="77">
        <v>-7.5410907732536421</v>
      </c>
      <c r="DM38" s="32">
        <v>28</v>
      </c>
      <c r="DN38" s="32">
        <v>75</v>
      </c>
      <c r="DO38" s="77">
        <v>7.1428571428571423</v>
      </c>
      <c r="DP38" s="32">
        <v>159</v>
      </c>
      <c r="DQ38" s="38">
        <v>143.41666666666666</v>
      </c>
      <c r="DR38" s="77">
        <v>0.29137529137529139</v>
      </c>
      <c r="DS38" s="32" t="s">
        <v>437</v>
      </c>
      <c r="DT38" s="32">
        <v>411</v>
      </c>
      <c r="DU38" s="77">
        <v>8.1578947368421062</v>
      </c>
      <c r="DV38" s="32">
        <v>1535</v>
      </c>
      <c r="DW38" s="38">
        <v>1506.6666666666667</v>
      </c>
      <c r="DX38" s="77">
        <v>-8.2233502538071068</v>
      </c>
      <c r="DY38" s="32" t="s">
        <v>437</v>
      </c>
      <c r="DZ38" s="32">
        <v>362</v>
      </c>
      <c r="EA38" s="77">
        <v>25.694444444444443</v>
      </c>
      <c r="EB38" s="32" t="s">
        <v>437</v>
      </c>
      <c r="EC38" s="38">
        <v>1220.3333333333333</v>
      </c>
      <c r="ED38" s="77">
        <v>-8.1131957081006458</v>
      </c>
      <c r="EE38" s="32">
        <v>8</v>
      </c>
      <c r="EF38" s="32">
        <v>32</v>
      </c>
      <c r="EG38" s="77">
        <v>45.454545454545453</v>
      </c>
      <c r="EH38" s="32">
        <v>51</v>
      </c>
      <c r="EI38" s="38">
        <v>44.583333333333336</v>
      </c>
      <c r="EJ38" s="77">
        <v>-8.3904109589041092</v>
      </c>
      <c r="EK38" s="32" t="s">
        <v>437</v>
      </c>
      <c r="EL38" s="32">
        <v>330</v>
      </c>
      <c r="EM38" s="77">
        <v>24.060150375939848</v>
      </c>
      <c r="EN38" s="32" t="s">
        <v>437</v>
      </c>
      <c r="EO38" s="38">
        <v>1175.75</v>
      </c>
      <c r="EP38" s="77">
        <v>-8.1026509476975175</v>
      </c>
      <c r="EQ38" s="32">
        <v>44</v>
      </c>
      <c r="ER38" s="32">
        <v>124</v>
      </c>
      <c r="ES38" s="77">
        <v>-23.456790123456788</v>
      </c>
      <c r="ET38" s="32" t="s">
        <v>437</v>
      </c>
      <c r="EU38" s="38">
        <v>429.75</v>
      </c>
      <c r="EV38" s="77">
        <v>-5.8769848512502287</v>
      </c>
      <c r="EW38" s="32">
        <v>20</v>
      </c>
      <c r="EX38" s="32">
        <v>43</v>
      </c>
      <c r="EY38" s="77">
        <v>-10.416666666666668</v>
      </c>
      <c r="EZ38" s="32">
        <v>108</v>
      </c>
      <c r="FA38" s="38">
        <v>98.833333333333329</v>
      </c>
      <c r="FB38" s="77">
        <v>4.7703180212014136</v>
      </c>
      <c r="FC38" s="32">
        <v>24</v>
      </c>
      <c r="FD38" s="32">
        <v>81</v>
      </c>
      <c r="FE38" s="77">
        <v>-28.947368421052634</v>
      </c>
      <c r="FF38" s="32" t="s">
        <v>437</v>
      </c>
      <c r="FG38" s="38">
        <v>330.91666666666669</v>
      </c>
      <c r="FH38" s="77">
        <v>-8.6496434322521285</v>
      </c>
      <c r="FI38" s="32" t="s">
        <v>437</v>
      </c>
      <c r="FJ38" s="32">
        <v>171</v>
      </c>
      <c r="FK38" s="77">
        <v>1.7857142857142856</v>
      </c>
      <c r="FL38" s="32">
        <v>467</v>
      </c>
      <c r="FM38" s="38">
        <v>490.33333333333331</v>
      </c>
      <c r="FN38" s="77">
        <v>-14.152319813247738</v>
      </c>
      <c r="FO38" s="32" t="s">
        <v>437</v>
      </c>
      <c r="FP38" s="32" t="s">
        <v>437</v>
      </c>
      <c r="FQ38" s="77">
        <v>-1.0752688172043012</v>
      </c>
      <c r="FR38" s="32">
        <v>140</v>
      </c>
      <c r="FS38" s="38">
        <v>136.83333333333334</v>
      </c>
      <c r="FT38" s="77">
        <v>-1.6177351707609346</v>
      </c>
      <c r="FU38" s="32">
        <v>31</v>
      </c>
      <c r="FV38" s="32" t="s">
        <v>437</v>
      </c>
      <c r="FW38" s="77">
        <v>5.3333333333333339</v>
      </c>
      <c r="FX38" s="32">
        <v>327</v>
      </c>
      <c r="FY38" s="38">
        <v>353.5</v>
      </c>
      <c r="FZ38" s="77">
        <v>-18.187078109932497</v>
      </c>
      <c r="GA38" s="32" t="s">
        <v>437</v>
      </c>
      <c r="GB38" s="32">
        <v>139</v>
      </c>
      <c r="GC38" s="77">
        <v>4.5112781954887211</v>
      </c>
      <c r="GD38" s="32">
        <v>401</v>
      </c>
      <c r="GE38" s="38">
        <v>414.33333333333331</v>
      </c>
      <c r="GF38" s="77">
        <v>-14.658427737727427</v>
      </c>
      <c r="GG38" s="32">
        <v>25</v>
      </c>
      <c r="GH38" s="32">
        <v>65</v>
      </c>
      <c r="GI38" s="77">
        <v>1.5625</v>
      </c>
      <c r="GJ38" s="32">
        <v>89</v>
      </c>
      <c r="GK38" s="38">
        <v>78.666666666666671</v>
      </c>
      <c r="GL38" s="77">
        <v>6.666666666666667</v>
      </c>
      <c r="GM38" s="32" t="s">
        <v>437</v>
      </c>
      <c r="GN38" s="32">
        <v>74</v>
      </c>
      <c r="GO38" s="77">
        <v>7.2463768115942031</v>
      </c>
      <c r="GP38" s="32">
        <v>312</v>
      </c>
      <c r="GQ38" s="38">
        <v>335.66666666666669</v>
      </c>
      <c r="GR38" s="77">
        <v>-18.478040882412465</v>
      </c>
      <c r="GS38" s="32">
        <v>14</v>
      </c>
      <c r="GT38" s="32">
        <v>32</v>
      </c>
      <c r="GU38" s="77">
        <v>-8.5714285714285712</v>
      </c>
      <c r="GV38" s="32">
        <v>66</v>
      </c>
      <c r="GW38" s="38">
        <v>76</v>
      </c>
      <c r="GX38" s="77">
        <v>-11.284046692607005</v>
      </c>
      <c r="GY38" s="32" t="s">
        <v>437</v>
      </c>
      <c r="GZ38" s="32" t="s">
        <v>437</v>
      </c>
      <c r="HA38" s="77">
        <v>-6.8965517241379306</v>
      </c>
      <c r="HB38" s="32">
        <v>51</v>
      </c>
      <c r="HC38" s="38">
        <v>58.166666666666664</v>
      </c>
      <c r="HD38" s="77">
        <v>-10.969387755102041</v>
      </c>
      <c r="HE38" s="32" t="s">
        <v>437</v>
      </c>
      <c r="HF38" s="32" t="s">
        <v>437</v>
      </c>
      <c r="HG38" s="77">
        <v>-16.666666666666664</v>
      </c>
      <c r="HH38" s="32">
        <v>15</v>
      </c>
      <c r="HI38" s="38">
        <v>17.833333333333332</v>
      </c>
      <c r="HJ38" s="77">
        <v>-12.295081967213115</v>
      </c>
      <c r="HK38" s="32" t="s">
        <v>437</v>
      </c>
      <c r="HL38" s="32">
        <v>11</v>
      </c>
      <c r="HM38" s="77">
        <v>37.5</v>
      </c>
      <c r="HN38" s="32" t="s">
        <v>437</v>
      </c>
      <c r="HO38" s="38">
        <v>15.666666666666666</v>
      </c>
      <c r="HP38" s="77">
        <v>25.333333333333336</v>
      </c>
      <c r="HQ38" s="32">
        <v>0</v>
      </c>
      <c r="HR38" s="32">
        <v>0</v>
      </c>
      <c r="HS38" s="77" t="s">
        <v>238</v>
      </c>
      <c r="HT38" s="32">
        <v>0</v>
      </c>
      <c r="HU38" s="38">
        <v>0</v>
      </c>
      <c r="HV38" s="77" t="s">
        <v>238</v>
      </c>
      <c r="HW38" s="32" t="s">
        <v>437</v>
      </c>
      <c r="HX38" s="32">
        <v>11</v>
      </c>
      <c r="HY38" s="77">
        <v>37.5</v>
      </c>
      <c r="HZ38" s="32" t="s">
        <v>437</v>
      </c>
      <c r="IA38" s="38">
        <v>15.666666666666666</v>
      </c>
      <c r="IB38" s="77">
        <v>25.333333333333336</v>
      </c>
      <c r="IC38" s="32">
        <v>6</v>
      </c>
      <c r="ID38" s="32" t="s">
        <v>437</v>
      </c>
      <c r="IE38" s="77">
        <v>12.5</v>
      </c>
      <c r="IF38" s="32" t="s">
        <v>437</v>
      </c>
      <c r="IG38" s="38">
        <v>9.4166666666666661</v>
      </c>
      <c r="IH38" s="77">
        <v>22.826086956521738</v>
      </c>
      <c r="II38" s="32">
        <v>0</v>
      </c>
      <c r="IJ38" s="32">
        <v>0</v>
      </c>
      <c r="IK38" s="77" t="s">
        <v>238</v>
      </c>
      <c r="IL38" s="32">
        <v>0</v>
      </c>
      <c r="IM38" s="38">
        <v>0</v>
      </c>
      <c r="IN38" s="77" t="s">
        <v>238</v>
      </c>
      <c r="IO38" s="32">
        <v>6</v>
      </c>
      <c r="IP38" s="32" t="s">
        <v>437</v>
      </c>
      <c r="IQ38" s="77">
        <v>12.5</v>
      </c>
      <c r="IR38" s="32" t="s">
        <v>437</v>
      </c>
      <c r="IS38" s="38">
        <v>9.4166666666666661</v>
      </c>
      <c r="IT38" s="77">
        <v>22.826086956521738</v>
      </c>
      <c r="IU38" s="32" t="s">
        <v>437</v>
      </c>
      <c r="IV38" s="32" t="s">
        <v>437</v>
      </c>
      <c r="IW38" s="77" t="s">
        <v>224</v>
      </c>
      <c r="IX38" s="32">
        <v>5</v>
      </c>
      <c r="IY38" s="38">
        <v>6.25</v>
      </c>
      <c r="IZ38" s="77">
        <v>29.310344827586203</v>
      </c>
      <c r="JA38" s="32">
        <v>0</v>
      </c>
      <c r="JB38" s="32">
        <v>0</v>
      </c>
      <c r="JC38" s="77" t="s">
        <v>238</v>
      </c>
      <c r="JD38" s="32">
        <v>0</v>
      </c>
      <c r="JE38" s="38">
        <v>0</v>
      </c>
      <c r="JF38" s="77" t="s">
        <v>238</v>
      </c>
      <c r="JG38" s="32" t="s">
        <v>437</v>
      </c>
      <c r="JH38" s="32" t="s">
        <v>437</v>
      </c>
      <c r="JI38" s="77" t="s">
        <v>224</v>
      </c>
      <c r="JJ38" s="32">
        <v>5</v>
      </c>
      <c r="JK38" s="38">
        <v>6.25</v>
      </c>
      <c r="JL38" s="77">
        <v>29.310344827586203</v>
      </c>
      <c r="JM38" s="32">
        <v>45</v>
      </c>
      <c r="JN38" s="32">
        <v>120</v>
      </c>
      <c r="JO38" s="77">
        <v>-10.44776119402985</v>
      </c>
      <c r="JP38" s="32">
        <v>368</v>
      </c>
      <c r="JQ38" s="38">
        <v>353.08333333333331</v>
      </c>
      <c r="JR38" s="77">
        <v>11.061598951507207</v>
      </c>
      <c r="JS38" s="32">
        <v>4</v>
      </c>
      <c r="JT38" s="32">
        <v>12</v>
      </c>
      <c r="JU38" s="77">
        <v>-40</v>
      </c>
      <c r="JV38" s="32">
        <v>32</v>
      </c>
      <c r="JW38" s="38">
        <v>28</v>
      </c>
      <c r="JX38" s="77">
        <v>30.232558139534881</v>
      </c>
      <c r="JY38" s="32">
        <v>41</v>
      </c>
      <c r="JZ38" s="32">
        <v>108</v>
      </c>
      <c r="KA38" s="77">
        <v>-5.2631578947368416</v>
      </c>
      <c r="KB38" s="32">
        <v>336</v>
      </c>
      <c r="KC38" s="38">
        <v>325.08333333333331</v>
      </c>
      <c r="KD38" s="77">
        <v>9.6710711273545122</v>
      </c>
      <c r="KE38" s="32">
        <v>39</v>
      </c>
      <c r="KF38" s="32">
        <v>96</v>
      </c>
      <c r="KG38" s="77">
        <v>4.3478260869565215</v>
      </c>
      <c r="KH38" s="32" t="s">
        <v>437</v>
      </c>
      <c r="KI38" s="38">
        <v>266.41666666666669</v>
      </c>
      <c r="KJ38" s="77">
        <v>10.203378145467081</v>
      </c>
      <c r="KK38" s="32" t="s">
        <v>437</v>
      </c>
      <c r="KL38" s="32">
        <v>6</v>
      </c>
      <c r="KM38" s="77">
        <v>-14.285714285714285</v>
      </c>
      <c r="KN38" s="32">
        <v>9</v>
      </c>
      <c r="KO38" s="38">
        <v>8.4166666666666661</v>
      </c>
      <c r="KP38" s="77">
        <v>-13.675213675213676</v>
      </c>
      <c r="KQ38" s="32" t="s">
        <v>437</v>
      </c>
      <c r="KR38" s="32">
        <v>90</v>
      </c>
      <c r="KS38" s="77">
        <v>5.8823529411764701</v>
      </c>
      <c r="KT38" s="32" t="s">
        <v>437</v>
      </c>
      <c r="KU38" s="38">
        <v>258</v>
      </c>
      <c r="KV38" s="77">
        <v>11.206896551724139</v>
      </c>
      <c r="KW38" s="32">
        <v>6</v>
      </c>
      <c r="KX38" s="32">
        <v>24</v>
      </c>
      <c r="KY38" s="77">
        <v>-42.857142857142854</v>
      </c>
      <c r="KZ38" s="32" t="s">
        <v>437</v>
      </c>
      <c r="LA38" s="38">
        <v>86.666666666666671</v>
      </c>
      <c r="LB38" s="77">
        <v>13.785557986870897</v>
      </c>
      <c r="LC38" s="32" t="s">
        <v>437</v>
      </c>
      <c r="LD38" s="32">
        <v>6</v>
      </c>
      <c r="LE38" s="77">
        <v>-53.846153846153847</v>
      </c>
      <c r="LF38" s="32">
        <v>23</v>
      </c>
      <c r="LG38" s="38">
        <v>19.583333333333332</v>
      </c>
      <c r="LH38" s="77">
        <v>66.666666666666657</v>
      </c>
      <c r="LI38" s="32" t="s">
        <v>437</v>
      </c>
      <c r="LJ38" s="32">
        <v>18</v>
      </c>
      <c r="LK38" s="77">
        <v>-37.931034482758619</v>
      </c>
      <c r="LL38" s="32" t="s">
        <v>437</v>
      </c>
      <c r="LM38" s="38">
        <v>67.083333333333329</v>
      </c>
      <c r="LN38" s="77">
        <v>4.1397153945666236</v>
      </c>
      <c r="LO38" s="32">
        <v>69</v>
      </c>
      <c r="LP38" s="32">
        <v>184</v>
      </c>
      <c r="LQ38" s="77">
        <v>5.7471264367816088</v>
      </c>
      <c r="LR38" s="32">
        <v>498</v>
      </c>
      <c r="LS38" s="38">
        <v>491.33333333333331</v>
      </c>
      <c r="LT38" s="77">
        <v>-3.3284144941793734</v>
      </c>
      <c r="LU38" s="32" t="s">
        <v>437</v>
      </c>
      <c r="LV38" s="32">
        <v>40</v>
      </c>
      <c r="LW38" s="77">
        <v>-14.893617021276595</v>
      </c>
      <c r="LX38" s="32">
        <v>85</v>
      </c>
      <c r="LY38" s="38">
        <v>89.666666666666671</v>
      </c>
      <c r="LZ38" s="77">
        <v>6.3241106719367588</v>
      </c>
      <c r="MA38" s="32" t="s">
        <v>437</v>
      </c>
      <c r="MB38" s="32">
        <v>144</v>
      </c>
      <c r="MC38" s="77">
        <v>13.385826771653544</v>
      </c>
      <c r="MD38" s="32">
        <v>413</v>
      </c>
      <c r="ME38" s="38">
        <v>401.66666666666669</v>
      </c>
      <c r="MF38" s="77">
        <v>-5.2486730882642032</v>
      </c>
      <c r="MG38" s="32">
        <v>35</v>
      </c>
      <c r="MH38" s="32">
        <v>104</v>
      </c>
      <c r="MI38" s="77">
        <v>14.285714285714285</v>
      </c>
      <c r="MJ38" s="32" t="s">
        <v>437</v>
      </c>
      <c r="MK38" s="38">
        <v>293</v>
      </c>
      <c r="ML38" s="77">
        <v>-6.7868504772004252</v>
      </c>
      <c r="MM38" s="32" t="s">
        <v>437</v>
      </c>
      <c r="MN38" s="32">
        <v>21</v>
      </c>
      <c r="MO38" s="77">
        <v>-12.5</v>
      </c>
      <c r="MP38" s="32">
        <v>34</v>
      </c>
      <c r="MQ38" s="38">
        <v>39.5</v>
      </c>
      <c r="MR38" s="77">
        <v>3.4934497816593884</v>
      </c>
      <c r="MS38" s="32" t="s">
        <v>437</v>
      </c>
      <c r="MT38" s="32">
        <v>83</v>
      </c>
      <c r="MU38" s="77">
        <v>23.880597014925371</v>
      </c>
      <c r="MV38" s="32" t="s">
        <v>437</v>
      </c>
      <c r="MW38" s="38">
        <v>253.5</v>
      </c>
      <c r="MX38" s="77">
        <v>-8.2076041038020513</v>
      </c>
      <c r="MY38" s="32">
        <v>34</v>
      </c>
      <c r="MZ38" s="32">
        <v>80</v>
      </c>
      <c r="NA38" s="77">
        <v>-3.6144578313253009</v>
      </c>
      <c r="NB38" s="32" t="s">
        <v>437</v>
      </c>
      <c r="NC38" s="38">
        <v>198.33333333333334</v>
      </c>
      <c r="ND38" s="77">
        <v>2.2776106574989257</v>
      </c>
      <c r="NE38" s="32">
        <v>12</v>
      </c>
      <c r="NF38" s="32">
        <v>19</v>
      </c>
      <c r="NG38" s="77">
        <v>-17.391304347826086</v>
      </c>
      <c r="NH38" s="32">
        <v>51</v>
      </c>
      <c r="NI38" s="38">
        <v>50.166666666666664</v>
      </c>
      <c r="NJ38" s="77">
        <v>8.6642599277978327</v>
      </c>
      <c r="NK38" s="32">
        <v>22</v>
      </c>
      <c r="NL38" s="32">
        <v>61</v>
      </c>
      <c r="NM38" s="77">
        <v>1.6666666666666667</v>
      </c>
      <c r="NN38" s="32" t="s">
        <v>437</v>
      </c>
      <c r="NO38" s="38">
        <v>148.16666666666666</v>
      </c>
      <c r="NP38" s="77">
        <v>0.28200789622109418</v>
      </c>
      <c r="NQ38" s="32">
        <v>48</v>
      </c>
      <c r="NR38" s="32" t="s">
        <v>437</v>
      </c>
      <c r="NS38" s="77">
        <v>-3.9370078740157481</v>
      </c>
      <c r="NT38" s="32" t="s">
        <v>437</v>
      </c>
      <c r="NU38" s="38">
        <v>357.16666666666669</v>
      </c>
      <c r="NV38" s="77">
        <v>-16.631005640925888</v>
      </c>
      <c r="NW38" s="32" t="s">
        <v>437</v>
      </c>
      <c r="NX38" s="32" t="s">
        <v>437</v>
      </c>
      <c r="NY38" s="77">
        <v>-5.8823529411764701</v>
      </c>
      <c r="NZ38" s="32" t="s">
        <v>437</v>
      </c>
      <c r="OA38" s="38">
        <v>60.583333333333336</v>
      </c>
      <c r="OB38" s="77">
        <v>1.5363128491620111</v>
      </c>
      <c r="OC38" s="32" t="s">
        <v>437</v>
      </c>
      <c r="OD38" s="32">
        <v>90</v>
      </c>
      <c r="OE38" s="77">
        <v>-3.225806451612903</v>
      </c>
      <c r="OF38" s="32">
        <v>285</v>
      </c>
      <c r="OG38" s="38">
        <v>296.58333333333331</v>
      </c>
      <c r="OH38" s="77">
        <v>-19.570621468926554</v>
      </c>
      <c r="OI38" s="32">
        <v>5</v>
      </c>
      <c r="OJ38" s="32" t="s">
        <v>437</v>
      </c>
      <c r="OK38" s="77">
        <v>0</v>
      </c>
      <c r="OL38" s="32" t="s">
        <v>437</v>
      </c>
      <c r="OM38" s="38">
        <v>84.25</v>
      </c>
      <c r="ON38" s="77">
        <v>-22.110939907550076</v>
      </c>
      <c r="OO38" s="32">
        <v>0</v>
      </c>
      <c r="OP38" s="32" t="s">
        <v>437</v>
      </c>
      <c r="OQ38" s="77" t="s">
        <v>224</v>
      </c>
      <c r="OR38" s="32" t="s">
        <v>437</v>
      </c>
      <c r="OS38" s="38">
        <v>2.75</v>
      </c>
      <c r="OT38" s="77">
        <v>-47.619047619047613</v>
      </c>
      <c r="OU38" s="32">
        <v>5</v>
      </c>
      <c r="OV38" s="32" t="s">
        <v>437</v>
      </c>
      <c r="OW38" s="77">
        <v>12.5</v>
      </c>
      <c r="OX38" s="32">
        <v>82</v>
      </c>
      <c r="OY38" s="38">
        <v>81.5</v>
      </c>
      <c r="OZ38" s="77">
        <v>-20.809716599190285</v>
      </c>
      <c r="PA38" s="32">
        <v>43</v>
      </c>
      <c r="PB38" s="32">
        <v>103</v>
      </c>
      <c r="PC38" s="77">
        <v>-4.6296296296296298</v>
      </c>
      <c r="PD38" s="32">
        <v>259</v>
      </c>
      <c r="PE38" s="38">
        <v>272.91666666666669</v>
      </c>
      <c r="PF38" s="77">
        <v>-14.780119698152486</v>
      </c>
      <c r="PG38" s="32" t="s">
        <v>437</v>
      </c>
      <c r="PH38" s="32" t="s">
        <v>437</v>
      </c>
      <c r="PI38" s="77">
        <v>0</v>
      </c>
      <c r="PJ38" s="32">
        <v>56</v>
      </c>
      <c r="PK38" s="38">
        <v>57.833333333333336</v>
      </c>
      <c r="PL38" s="77">
        <v>6.2787136294027563</v>
      </c>
      <c r="PM38" s="32" t="s">
        <v>437</v>
      </c>
      <c r="PN38" s="32" t="s">
        <v>437</v>
      </c>
      <c r="PO38" s="77">
        <v>-6.4935064935064926</v>
      </c>
      <c r="PP38" s="32">
        <v>203</v>
      </c>
      <c r="PQ38" s="38">
        <v>215.08333333333334</v>
      </c>
      <c r="PR38" s="77">
        <v>-19.090909090909093</v>
      </c>
      <c r="PS38" s="32">
        <v>107</v>
      </c>
      <c r="PT38" s="32">
        <v>299</v>
      </c>
      <c r="PU38" s="77">
        <v>-4.4728434504792327</v>
      </c>
      <c r="PV38" s="32">
        <v>890</v>
      </c>
      <c r="PW38" s="38">
        <v>887.83333333333337</v>
      </c>
      <c r="PX38" s="77">
        <v>-1.2512744461951988</v>
      </c>
      <c r="PY38" s="32" t="s">
        <v>437</v>
      </c>
      <c r="PZ38" s="32" t="s">
        <v>437</v>
      </c>
      <c r="QA38" s="77">
        <v>5.7142857142857144</v>
      </c>
      <c r="QB38" s="32">
        <v>252</v>
      </c>
      <c r="QC38" s="38">
        <v>236.66666666666666</v>
      </c>
      <c r="QD38" s="77">
        <v>6.2079281974569929</v>
      </c>
      <c r="QE38" s="32" t="s">
        <v>437</v>
      </c>
      <c r="QF38" s="32" t="s">
        <v>437</v>
      </c>
      <c r="QG38" s="77">
        <v>-9.6153846153846168</v>
      </c>
      <c r="QH38" s="32">
        <v>638</v>
      </c>
      <c r="QI38" s="38">
        <v>651.16666666666663</v>
      </c>
      <c r="QJ38" s="77">
        <v>-3.709180529882933</v>
      </c>
      <c r="QK38" s="32">
        <v>54</v>
      </c>
      <c r="QL38" s="32">
        <v>154</v>
      </c>
      <c r="QM38" s="77">
        <v>4.0540540540540544</v>
      </c>
      <c r="QN38" s="32">
        <v>475</v>
      </c>
      <c r="QO38" s="38">
        <v>458.08333333333331</v>
      </c>
      <c r="QP38" s="77">
        <v>-0.4707586456635886</v>
      </c>
      <c r="QQ38" s="32" t="s">
        <v>437</v>
      </c>
      <c r="QR38" s="32" t="s">
        <v>437</v>
      </c>
      <c r="QS38" s="77">
        <v>11.76470588235294</v>
      </c>
      <c r="QT38" s="32">
        <v>78</v>
      </c>
      <c r="QU38" s="38">
        <v>70.583333333333329</v>
      </c>
      <c r="QV38" s="77">
        <v>13.386880856760374</v>
      </c>
      <c r="QW38" s="32" t="s">
        <v>437</v>
      </c>
      <c r="QX38" s="32" t="s">
        <v>437</v>
      </c>
      <c r="QY38" s="77">
        <v>1.7543859649122806</v>
      </c>
      <c r="QZ38" s="32">
        <v>397</v>
      </c>
      <c r="RA38" s="38">
        <v>387.5</v>
      </c>
      <c r="RB38" s="77">
        <v>-2.6381909547738691</v>
      </c>
      <c r="RC38" s="32">
        <v>53</v>
      </c>
      <c r="RD38" s="32">
        <v>145</v>
      </c>
      <c r="RE38" s="77">
        <v>-12.121212121212121</v>
      </c>
      <c r="RF38" s="32">
        <v>415</v>
      </c>
      <c r="RG38" s="38">
        <v>429.75</v>
      </c>
      <c r="RH38" s="77">
        <v>-2.0698822635776679</v>
      </c>
      <c r="RI38" s="32">
        <v>29</v>
      </c>
      <c r="RJ38" s="32">
        <v>73</v>
      </c>
      <c r="RK38" s="77">
        <v>2.8169014084507045</v>
      </c>
      <c r="RL38" s="32">
        <v>174</v>
      </c>
      <c r="RM38" s="38">
        <v>166.08333333333334</v>
      </c>
      <c r="RN38" s="77">
        <v>3.4250129735339905</v>
      </c>
      <c r="RO38" s="32">
        <v>24</v>
      </c>
      <c r="RP38" s="32">
        <v>72</v>
      </c>
      <c r="RQ38" s="77">
        <v>-23.404255319148938</v>
      </c>
      <c r="RR38" s="32">
        <v>241</v>
      </c>
      <c r="RS38" s="38">
        <v>263.66666666666669</v>
      </c>
      <c r="RT38" s="77">
        <v>-5.2410901467505235</v>
      </c>
      <c r="RU38" s="32">
        <v>383</v>
      </c>
      <c r="RV38" s="32">
        <v>419</v>
      </c>
      <c r="RW38" s="77">
        <v>31</v>
      </c>
      <c r="RX38" s="32">
        <v>383</v>
      </c>
      <c r="RY38" s="38">
        <v>379</v>
      </c>
      <c r="RZ38" s="77">
        <v>10</v>
      </c>
      <c r="SA38" s="32">
        <v>182</v>
      </c>
      <c r="SB38" s="32">
        <v>218</v>
      </c>
      <c r="SC38" s="77">
        <v>59</v>
      </c>
      <c r="SD38" s="32">
        <v>182</v>
      </c>
      <c r="SE38" s="38">
        <v>191</v>
      </c>
      <c r="SF38" s="77">
        <v>24</v>
      </c>
      <c r="SG38" s="32">
        <v>432</v>
      </c>
      <c r="SH38" s="32">
        <v>460</v>
      </c>
      <c r="SI38" s="77">
        <v>29</v>
      </c>
      <c r="SJ38" s="32">
        <v>432</v>
      </c>
      <c r="SK38" s="38">
        <v>422</v>
      </c>
      <c r="SL38" s="77">
        <v>8</v>
      </c>
      <c r="SM38" s="32">
        <v>408</v>
      </c>
      <c r="SN38" s="32">
        <v>436</v>
      </c>
      <c r="SO38" s="77">
        <v>10</v>
      </c>
      <c r="SP38" s="32">
        <v>408</v>
      </c>
      <c r="SQ38" s="38">
        <v>402</v>
      </c>
      <c r="SR38" s="77">
        <v>-1</v>
      </c>
      <c r="SS38" s="32">
        <v>128</v>
      </c>
      <c r="ST38" s="32">
        <v>160</v>
      </c>
      <c r="SU38" s="77">
        <v>25</v>
      </c>
      <c r="SV38" s="32">
        <v>128</v>
      </c>
      <c r="SW38" s="38">
        <v>140</v>
      </c>
      <c r="SX38" s="77">
        <v>-4</v>
      </c>
      <c r="SY38" s="32">
        <v>452</v>
      </c>
      <c r="SZ38" s="32">
        <v>473</v>
      </c>
      <c r="TA38" s="77">
        <v>11</v>
      </c>
      <c r="TB38" s="32">
        <v>452</v>
      </c>
      <c r="TC38" s="38">
        <v>437</v>
      </c>
      <c r="TD38" s="77">
        <v>-2</v>
      </c>
      <c r="TE38" s="32">
        <v>323</v>
      </c>
      <c r="TF38" s="32">
        <v>377</v>
      </c>
      <c r="TG38" s="77">
        <v>58</v>
      </c>
      <c r="TH38" s="32">
        <v>323</v>
      </c>
      <c r="TI38" s="38">
        <v>330</v>
      </c>
      <c r="TJ38" s="77">
        <v>25</v>
      </c>
      <c r="TK38" s="32">
        <v>233</v>
      </c>
      <c r="TL38" s="32">
        <v>273</v>
      </c>
      <c r="TM38" s="77">
        <v>93</v>
      </c>
      <c r="TN38" s="32">
        <v>233</v>
      </c>
      <c r="TO38" s="38">
        <v>230</v>
      </c>
      <c r="TP38" s="77">
        <v>45</v>
      </c>
      <c r="TQ38" s="32">
        <v>370</v>
      </c>
      <c r="TR38" s="32">
        <v>420</v>
      </c>
      <c r="TS38" s="77">
        <v>57</v>
      </c>
      <c r="TT38" s="32">
        <v>370</v>
      </c>
      <c r="TU38" s="38">
        <v>379</v>
      </c>
      <c r="TV38" s="77">
        <v>23</v>
      </c>
    </row>
    <row r="39" spans="1:542" s="50" customFormat="1" ht="22.5" x14ac:dyDescent="0.2">
      <c r="A39" s="505" t="s">
        <v>420</v>
      </c>
      <c r="B39" s="502"/>
      <c r="C39" s="32" t="s">
        <v>437</v>
      </c>
      <c r="D39" s="32">
        <v>10</v>
      </c>
      <c r="E39" s="77">
        <v>-9.0909090909090917</v>
      </c>
      <c r="F39" s="32">
        <v>39</v>
      </c>
      <c r="G39" s="38">
        <v>38.75</v>
      </c>
      <c r="H39" s="77">
        <v>21.09375</v>
      </c>
      <c r="I39" s="32" t="s">
        <v>437</v>
      </c>
      <c r="J39" s="32" t="s">
        <v>437</v>
      </c>
      <c r="K39" s="77" t="s">
        <v>224</v>
      </c>
      <c r="L39" s="32">
        <v>14</v>
      </c>
      <c r="M39" s="38">
        <v>14</v>
      </c>
      <c r="N39" s="77">
        <v>0.5988023952095809</v>
      </c>
      <c r="O39" s="32" t="s">
        <v>437</v>
      </c>
      <c r="P39" s="32" t="s">
        <v>437</v>
      </c>
      <c r="Q39" s="77">
        <v>-44.444444444444443</v>
      </c>
      <c r="R39" s="32">
        <v>25</v>
      </c>
      <c r="S39" s="38">
        <v>24.75</v>
      </c>
      <c r="T39" s="77">
        <v>36.866359447004612</v>
      </c>
      <c r="U39" s="32" t="s">
        <v>437</v>
      </c>
      <c r="V39" s="32">
        <v>10</v>
      </c>
      <c r="W39" s="77">
        <v>25</v>
      </c>
      <c r="X39" s="32">
        <v>35</v>
      </c>
      <c r="Y39" s="38">
        <v>34.833333333333336</v>
      </c>
      <c r="Z39" s="77">
        <v>28.615384615384613</v>
      </c>
      <c r="AA39" s="32" t="s">
        <v>437</v>
      </c>
      <c r="AB39" s="32" t="s">
        <v>437</v>
      </c>
      <c r="AC39" s="77" t="s">
        <v>224</v>
      </c>
      <c r="AD39" s="32">
        <v>14</v>
      </c>
      <c r="AE39" s="38">
        <v>14</v>
      </c>
      <c r="AF39" s="77">
        <v>3.7037037037037033</v>
      </c>
      <c r="AG39" s="32" t="s">
        <v>437</v>
      </c>
      <c r="AH39" s="32" t="s">
        <v>437</v>
      </c>
      <c r="AI39" s="77">
        <v>-16.666666666666664</v>
      </c>
      <c r="AJ39" s="32">
        <v>21</v>
      </c>
      <c r="AK39" s="38">
        <v>20.833333333333332</v>
      </c>
      <c r="AL39" s="77">
        <v>53.374233128834362</v>
      </c>
      <c r="AM39" s="32">
        <v>0</v>
      </c>
      <c r="AN39" s="32">
        <v>0</v>
      </c>
      <c r="AO39" s="77">
        <v>-100</v>
      </c>
      <c r="AP39" s="32">
        <v>4</v>
      </c>
      <c r="AQ39" s="38">
        <v>3.9166666666666665</v>
      </c>
      <c r="AR39" s="77">
        <v>-20.33898305084746</v>
      </c>
      <c r="AS39" s="32">
        <v>0</v>
      </c>
      <c r="AT39" s="32">
        <v>0</v>
      </c>
      <c r="AU39" s="77" t="s">
        <v>238</v>
      </c>
      <c r="AV39" s="32">
        <v>0</v>
      </c>
      <c r="AW39" s="38">
        <v>0</v>
      </c>
      <c r="AX39" s="77">
        <v>-100</v>
      </c>
      <c r="AY39" s="32">
        <v>0</v>
      </c>
      <c r="AZ39" s="32">
        <v>0</v>
      </c>
      <c r="BA39" s="77">
        <v>-100</v>
      </c>
      <c r="BB39" s="32">
        <v>4</v>
      </c>
      <c r="BC39" s="38">
        <v>3.9166666666666665</v>
      </c>
      <c r="BD39" s="77">
        <v>-12.962962962962962</v>
      </c>
      <c r="BE39" s="32" t="s">
        <v>437</v>
      </c>
      <c r="BF39" s="32">
        <v>7</v>
      </c>
      <c r="BG39" s="77">
        <v>-22.222222222222221</v>
      </c>
      <c r="BH39" s="32">
        <v>26</v>
      </c>
      <c r="BI39" s="38">
        <v>28.416666666666668</v>
      </c>
      <c r="BJ39" s="77">
        <v>33.725490196078432</v>
      </c>
      <c r="BK39" s="32" t="s">
        <v>437</v>
      </c>
      <c r="BL39" s="32">
        <v>3</v>
      </c>
      <c r="BM39" s="77" t="s">
        <v>224</v>
      </c>
      <c r="BN39" s="32">
        <v>8</v>
      </c>
      <c r="BO39" s="38">
        <v>10.416666666666666</v>
      </c>
      <c r="BP39" s="77">
        <v>0</v>
      </c>
      <c r="BQ39" s="32" t="s">
        <v>437</v>
      </c>
      <c r="BR39" s="32">
        <v>4</v>
      </c>
      <c r="BS39" s="77">
        <v>-50</v>
      </c>
      <c r="BT39" s="32">
        <v>18</v>
      </c>
      <c r="BU39" s="38">
        <v>18</v>
      </c>
      <c r="BV39" s="77">
        <v>66.153846153846146</v>
      </c>
      <c r="BW39" s="32" t="s">
        <v>437</v>
      </c>
      <c r="BX39" s="32">
        <v>7</v>
      </c>
      <c r="BY39" s="77">
        <v>16.666666666666664</v>
      </c>
      <c r="BZ39" s="32" t="s">
        <v>437</v>
      </c>
      <c r="CA39" s="38">
        <v>26.666666666666668</v>
      </c>
      <c r="CB39" s="77">
        <v>38.528138528138527</v>
      </c>
      <c r="CC39" s="32" t="s">
        <v>437</v>
      </c>
      <c r="CD39" s="32">
        <v>3</v>
      </c>
      <c r="CE39" s="77" t="s">
        <v>224</v>
      </c>
      <c r="CF39" s="32">
        <v>8</v>
      </c>
      <c r="CG39" s="38">
        <v>10.416666666666666</v>
      </c>
      <c r="CH39" s="77">
        <v>4.1666666666666661</v>
      </c>
      <c r="CI39" s="32" t="s">
        <v>437</v>
      </c>
      <c r="CJ39" s="32">
        <v>4</v>
      </c>
      <c r="CK39" s="77">
        <v>-20</v>
      </c>
      <c r="CL39" s="32" t="s">
        <v>437</v>
      </c>
      <c r="CM39" s="38">
        <v>16.25</v>
      </c>
      <c r="CN39" s="77">
        <v>75.675675675675677</v>
      </c>
      <c r="CO39" s="32">
        <v>0</v>
      </c>
      <c r="CP39" s="32">
        <v>0</v>
      </c>
      <c r="CQ39" s="77">
        <v>-100</v>
      </c>
      <c r="CR39" s="32" t="s">
        <v>437</v>
      </c>
      <c r="CS39" s="38">
        <v>1.75</v>
      </c>
      <c r="CT39" s="77">
        <v>-12.5</v>
      </c>
      <c r="CU39" s="32">
        <v>0</v>
      </c>
      <c r="CV39" s="32">
        <v>0</v>
      </c>
      <c r="CW39" s="77" t="s">
        <v>238</v>
      </c>
      <c r="CX39" s="32">
        <v>0</v>
      </c>
      <c r="CY39" s="38">
        <v>0</v>
      </c>
      <c r="CZ39" s="77">
        <v>-100</v>
      </c>
      <c r="DA39" s="32">
        <v>0</v>
      </c>
      <c r="DB39" s="32">
        <v>0</v>
      </c>
      <c r="DC39" s="77">
        <v>-100</v>
      </c>
      <c r="DD39" s="32" t="s">
        <v>437</v>
      </c>
      <c r="DE39" s="38">
        <v>1.75</v>
      </c>
      <c r="DF39" s="77">
        <v>10.526315789473683</v>
      </c>
      <c r="DG39" s="32" t="s">
        <v>437</v>
      </c>
      <c r="DH39" s="32">
        <v>3</v>
      </c>
      <c r="DI39" s="77" t="s">
        <v>224</v>
      </c>
      <c r="DJ39" s="32">
        <v>13</v>
      </c>
      <c r="DK39" s="38">
        <v>10.333333333333334</v>
      </c>
      <c r="DL39" s="77">
        <v>-3.8759689922480618</v>
      </c>
      <c r="DM39" s="32">
        <v>0</v>
      </c>
      <c r="DN39" s="32" t="s">
        <v>437</v>
      </c>
      <c r="DO39" s="77" t="s">
        <v>224</v>
      </c>
      <c r="DP39" s="32">
        <v>6</v>
      </c>
      <c r="DQ39" s="38">
        <v>3.5833333333333335</v>
      </c>
      <c r="DR39" s="77">
        <v>2.3809523809523809</v>
      </c>
      <c r="DS39" s="32" t="s">
        <v>437</v>
      </c>
      <c r="DT39" s="32" t="s">
        <v>437</v>
      </c>
      <c r="DU39" s="77" t="s">
        <v>224</v>
      </c>
      <c r="DV39" s="32">
        <v>7</v>
      </c>
      <c r="DW39" s="38">
        <v>6.75</v>
      </c>
      <c r="DX39" s="77">
        <v>-6.8965517241379306</v>
      </c>
      <c r="DY39" s="32" t="s">
        <v>437</v>
      </c>
      <c r="DZ39" s="32">
        <v>3</v>
      </c>
      <c r="EA39" s="77" t="s">
        <v>224</v>
      </c>
      <c r="EB39" s="32" t="s">
        <v>437</v>
      </c>
      <c r="EC39" s="38">
        <v>8.1666666666666661</v>
      </c>
      <c r="ED39" s="77">
        <v>4.2553191489361701</v>
      </c>
      <c r="EE39" s="32">
        <v>0</v>
      </c>
      <c r="EF39" s="32" t="s">
        <v>437</v>
      </c>
      <c r="EG39" s="77" t="s">
        <v>224</v>
      </c>
      <c r="EH39" s="32">
        <v>6</v>
      </c>
      <c r="EI39" s="38">
        <v>3.5833333333333335</v>
      </c>
      <c r="EJ39" s="77">
        <v>2.3809523809523809</v>
      </c>
      <c r="EK39" s="32" t="s">
        <v>437</v>
      </c>
      <c r="EL39" s="32" t="s">
        <v>437</v>
      </c>
      <c r="EM39" s="77" t="s">
        <v>224</v>
      </c>
      <c r="EN39" s="32" t="s">
        <v>437</v>
      </c>
      <c r="EO39" s="38">
        <v>4.583333333333333</v>
      </c>
      <c r="EP39" s="77">
        <v>5.7692307692307692</v>
      </c>
      <c r="EQ39" s="32">
        <v>0</v>
      </c>
      <c r="ER39" s="32">
        <v>0</v>
      </c>
      <c r="ES39" s="77" t="s">
        <v>238</v>
      </c>
      <c r="ET39" s="32" t="s">
        <v>437</v>
      </c>
      <c r="EU39" s="38">
        <v>2.1666666666666665</v>
      </c>
      <c r="EV39" s="77">
        <v>-25.714285714285712</v>
      </c>
      <c r="EW39" s="32">
        <v>0</v>
      </c>
      <c r="EX39" s="32">
        <v>0</v>
      </c>
      <c r="EY39" s="77" t="s">
        <v>238</v>
      </c>
      <c r="EZ39" s="32">
        <v>0</v>
      </c>
      <c r="FA39" s="38">
        <v>0</v>
      </c>
      <c r="FB39" s="77" t="s">
        <v>238</v>
      </c>
      <c r="FC39" s="32">
        <v>0</v>
      </c>
      <c r="FD39" s="32">
        <v>0</v>
      </c>
      <c r="FE39" s="77" t="s">
        <v>238</v>
      </c>
      <c r="FF39" s="32" t="s">
        <v>437</v>
      </c>
      <c r="FG39" s="38">
        <v>2.1666666666666665</v>
      </c>
      <c r="FH39" s="77">
        <v>-25.714285714285712</v>
      </c>
      <c r="FI39" s="32" t="s">
        <v>437</v>
      </c>
      <c r="FJ39" s="32" t="s">
        <v>437</v>
      </c>
      <c r="FK39" s="77" t="s">
        <v>224</v>
      </c>
      <c r="FL39" s="32">
        <v>10</v>
      </c>
      <c r="FM39" s="38">
        <v>6.583333333333333</v>
      </c>
      <c r="FN39" s="77">
        <v>25.396825396825395</v>
      </c>
      <c r="FO39" s="32" t="s">
        <v>437</v>
      </c>
      <c r="FP39" s="32" t="s">
        <v>437</v>
      </c>
      <c r="FQ39" s="77" t="s">
        <v>224</v>
      </c>
      <c r="FR39" s="32">
        <v>10</v>
      </c>
      <c r="FS39" s="38">
        <v>6.083333333333333</v>
      </c>
      <c r="FT39" s="77">
        <v>52.083333333333336</v>
      </c>
      <c r="FU39" s="32">
        <v>0</v>
      </c>
      <c r="FV39" s="32">
        <v>0</v>
      </c>
      <c r="FW39" s="77" t="s">
        <v>238</v>
      </c>
      <c r="FX39" s="32">
        <v>0</v>
      </c>
      <c r="FY39" s="38">
        <v>0.5</v>
      </c>
      <c r="FZ39" s="77">
        <v>-60</v>
      </c>
      <c r="GA39" s="32" t="s">
        <v>437</v>
      </c>
      <c r="GB39" s="32" t="s">
        <v>437</v>
      </c>
      <c r="GC39" s="77" t="s">
        <v>224</v>
      </c>
      <c r="GD39" s="32">
        <v>10</v>
      </c>
      <c r="GE39" s="38">
        <v>6.583333333333333</v>
      </c>
      <c r="GF39" s="77">
        <v>25.396825396825395</v>
      </c>
      <c r="GG39" s="32" t="s">
        <v>437</v>
      </c>
      <c r="GH39" s="32" t="s">
        <v>437</v>
      </c>
      <c r="GI39" s="77" t="s">
        <v>224</v>
      </c>
      <c r="GJ39" s="32">
        <v>10</v>
      </c>
      <c r="GK39" s="38">
        <v>6.083333333333333</v>
      </c>
      <c r="GL39" s="77">
        <v>52.083333333333336</v>
      </c>
      <c r="GM39" s="32">
        <v>0</v>
      </c>
      <c r="GN39" s="32">
        <v>0</v>
      </c>
      <c r="GO39" s="77" t="s">
        <v>238</v>
      </c>
      <c r="GP39" s="32">
        <v>0</v>
      </c>
      <c r="GQ39" s="38">
        <v>0.5</v>
      </c>
      <c r="GR39" s="77">
        <v>-60</v>
      </c>
      <c r="GS39" s="32">
        <v>0</v>
      </c>
      <c r="GT39" s="32">
        <v>0</v>
      </c>
      <c r="GU39" s="77" t="s">
        <v>238</v>
      </c>
      <c r="GV39" s="32">
        <v>0</v>
      </c>
      <c r="GW39" s="38">
        <v>0</v>
      </c>
      <c r="GX39" s="77" t="s">
        <v>238</v>
      </c>
      <c r="GY39" s="32">
        <v>0</v>
      </c>
      <c r="GZ39" s="32">
        <v>0</v>
      </c>
      <c r="HA39" s="77" t="s">
        <v>238</v>
      </c>
      <c r="HB39" s="32">
        <v>0</v>
      </c>
      <c r="HC39" s="38">
        <v>0</v>
      </c>
      <c r="HD39" s="77" t="s">
        <v>238</v>
      </c>
      <c r="HE39" s="32">
        <v>0</v>
      </c>
      <c r="HF39" s="32">
        <v>0</v>
      </c>
      <c r="HG39" s="77" t="s">
        <v>238</v>
      </c>
      <c r="HH39" s="32">
        <v>0</v>
      </c>
      <c r="HI39" s="38">
        <v>0</v>
      </c>
      <c r="HJ39" s="77" t="s">
        <v>238</v>
      </c>
      <c r="HK39" s="32">
        <v>0</v>
      </c>
      <c r="HL39" s="32">
        <v>0</v>
      </c>
      <c r="HM39" s="77" t="s">
        <v>238</v>
      </c>
      <c r="HN39" s="32" t="s">
        <v>437</v>
      </c>
      <c r="HO39" s="38">
        <v>0.75</v>
      </c>
      <c r="HP39" s="77" t="s">
        <v>238</v>
      </c>
      <c r="HQ39" s="32">
        <v>0</v>
      </c>
      <c r="HR39" s="32">
        <v>0</v>
      </c>
      <c r="HS39" s="77" t="s">
        <v>238</v>
      </c>
      <c r="HT39" s="32">
        <v>0</v>
      </c>
      <c r="HU39" s="38">
        <v>0</v>
      </c>
      <c r="HV39" s="77" t="s">
        <v>238</v>
      </c>
      <c r="HW39" s="32">
        <v>0</v>
      </c>
      <c r="HX39" s="32">
        <v>0</v>
      </c>
      <c r="HY39" s="77" t="s">
        <v>238</v>
      </c>
      <c r="HZ39" s="32" t="s">
        <v>437</v>
      </c>
      <c r="IA39" s="38">
        <v>0.75</v>
      </c>
      <c r="IB39" s="77" t="s">
        <v>238</v>
      </c>
      <c r="IC39" s="32">
        <v>0</v>
      </c>
      <c r="ID39" s="32">
        <v>0</v>
      </c>
      <c r="IE39" s="77" t="s">
        <v>238</v>
      </c>
      <c r="IF39" s="32" t="s">
        <v>437</v>
      </c>
      <c r="IG39" s="38">
        <v>0.75</v>
      </c>
      <c r="IH39" s="77" t="s">
        <v>238</v>
      </c>
      <c r="II39" s="32">
        <v>0</v>
      </c>
      <c r="IJ39" s="32">
        <v>0</v>
      </c>
      <c r="IK39" s="77" t="s">
        <v>238</v>
      </c>
      <c r="IL39" s="32">
        <v>0</v>
      </c>
      <c r="IM39" s="38">
        <v>0</v>
      </c>
      <c r="IN39" s="77" t="s">
        <v>238</v>
      </c>
      <c r="IO39" s="32">
        <v>0</v>
      </c>
      <c r="IP39" s="32">
        <v>0</v>
      </c>
      <c r="IQ39" s="77" t="s">
        <v>238</v>
      </c>
      <c r="IR39" s="32" t="s">
        <v>437</v>
      </c>
      <c r="IS39" s="38">
        <v>0.75</v>
      </c>
      <c r="IT39" s="77" t="s">
        <v>238</v>
      </c>
      <c r="IU39" s="32">
        <v>0</v>
      </c>
      <c r="IV39" s="32">
        <v>0</v>
      </c>
      <c r="IW39" s="77" t="s">
        <v>238</v>
      </c>
      <c r="IX39" s="32">
        <v>0</v>
      </c>
      <c r="IY39" s="38">
        <v>0</v>
      </c>
      <c r="IZ39" s="77" t="s">
        <v>238</v>
      </c>
      <c r="JA39" s="32">
        <v>0</v>
      </c>
      <c r="JB39" s="32">
        <v>0</v>
      </c>
      <c r="JC39" s="77" t="s">
        <v>238</v>
      </c>
      <c r="JD39" s="32">
        <v>0</v>
      </c>
      <c r="JE39" s="38">
        <v>0</v>
      </c>
      <c r="JF39" s="77" t="s">
        <v>238</v>
      </c>
      <c r="JG39" s="32">
        <v>0</v>
      </c>
      <c r="JH39" s="32">
        <v>0</v>
      </c>
      <c r="JI39" s="77" t="s">
        <v>238</v>
      </c>
      <c r="JJ39" s="32">
        <v>0</v>
      </c>
      <c r="JK39" s="38">
        <v>0</v>
      </c>
      <c r="JL39" s="77" t="s">
        <v>238</v>
      </c>
      <c r="JM39" s="32">
        <v>0</v>
      </c>
      <c r="JN39" s="32">
        <v>0</v>
      </c>
      <c r="JO39" s="77" t="s">
        <v>224</v>
      </c>
      <c r="JP39" s="32">
        <v>4</v>
      </c>
      <c r="JQ39" s="38">
        <v>2.5</v>
      </c>
      <c r="JR39" s="77">
        <v>15.384615384615385</v>
      </c>
      <c r="JS39" s="32">
        <v>0</v>
      </c>
      <c r="JT39" s="32">
        <v>0</v>
      </c>
      <c r="JU39" s="77" t="s">
        <v>224</v>
      </c>
      <c r="JV39" s="32">
        <v>0</v>
      </c>
      <c r="JW39" s="38">
        <v>0.25</v>
      </c>
      <c r="JX39" s="77">
        <v>-62.5</v>
      </c>
      <c r="JY39" s="32">
        <v>0</v>
      </c>
      <c r="JZ39" s="32">
        <v>0</v>
      </c>
      <c r="KA39" s="77" t="s">
        <v>224</v>
      </c>
      <c r="KB39" s="32">
        <v>4</v>
      </c>
      <c r="KC39" s="38">
        <v>2.25</v>
      </c>
      <c r="KD39" s="77">
        <v>50</v>
      </c>
      <c r="KE39" s="32">
        <v>0</v>
      </c>
      <c r="KF39" s="32">
        <v>0</v>
      </c>
      <c r="KG39" s="77" t="s">
        <v>224</v>
      </c>
      <c r="KH39" s="32" t="s">
        <v>437</v>
      </c>
      <c r="KI39" s="38">
        <v>0.91666666666666663</v>
      </c>
      <c r="KJ39" s="77">
        <v>22.222222222222221</v>
      </c>
      <c r="KK39" s="32">
        <v>0</v>
      </c>
      <c r="KL39" s="32">
        <v>0</v>
      </c>
      <c r="KM39" s="77" t="s">
        <v>224</v>
      </c>
      <c r="KN39" s="32">
        <v>0</v>
      </c>
      <c r="KO39" s="38">
        <v>0.25</v>
      </c>
      <c r="KP39" s="77">
        <v>-62.5</v>
      </c>
      <c r="KQ39" s="32">
        <v>0</v>
      </c>
      <c r="KR39" s="32">
        <v>0</v>
      </c>
      <c r="KS39" s="77" t="s">
        <v>224</v>
      </c>
      <c r="KT39" s="32" t="s">
        <v>437</v>
      </c>
      <c r="KU39" s="38">
        <v>0.66666666666666663</v>
      </c>
      <c r="KV39" s="77" t="s">
        <v>224</v>
      </c>
      <c r="KW39" s="32">
        <v>0</v>
      </c>
      <c r="KX39" s="32">
        <v>0</v>
      </c>
      <c r="KY39" s="77" t="s">
        <v>238</v>
      </c>
      <c r="KZ39" s="32" t="s">
        <v>437</v>
      </c>
      <c r="LA39" s="38">
        <v>1.5833333333333333</v>
      </c>
      <c r="LB39" s="77">
        <v>11.76470588235294</v>
      </c>
      <c r="LC39" s="32">
        <v>0</v>
      </c>
      <c r="LD39" s="32">
        <v>0</v>
      </c>
      <c r="LE39" s="77" t="s">
        <v>238</v>
      </c>
      <c r="LF39" s="32">
        <v>0</v>
      </c>
      <c r="LG39" s="38">
        <v>0</v>
      </c>
      <c r="LH39" s="77" t="s">
        <v>238</v>
      </c>
      <c r="LI39" s="32">
        <v>0</v>
      </c>
      <c r="LJ39" s="32">
        <v>0</v>
      </c>
      <c r="LK39" s="77" t="s">
        <v>238</v>
      </c>
      <c r="LL39" s="32" t="s">
        <v>437</v>
      </c>
      <c r="LM39" s="38">
        <v>1.5833333333333333</v>
      </c>
      <c r="LN39" s="77">
        <v>11.76470588235294</v>
      </c>
      <c r="LO39" s="32">
        <v>0</v>
      </c>
      <c r="LP39" s="32">
        <v>0</v>
      </c>
      <c r="LQ39" s="77">
        <v>-100</v>
      </c>
      <c r="LR39" s="32">
        <v>10</v>
      </c>
      <c r="LS39" s="38">
        <v>13.916666666666666</v>
      </c>
      <c r="LT39" s="77">
        <v>-8.2417582417582409</v>
      </c>
      <c r="LU39" s="32">
        <v>0</v>
      </c>
      <c r="LV39" s="32">
        <v>0</v>
      </c>
      <c r="LW39" s="77" t="s">
        <v>224</v>
      </c>
      <c r="LX39" s="32">
        <v>4</v>
      </c>
      <c r="LY39" s="38">
        <v>6.416666666666667</v>
      </c>
      <c r="LZ39" s="77">
        <v>8.4507042253521121</v>
      </c>
      <c r="MA39" s="32">
        <v>0</v>
      </c>
      <c r="MB39" s="32">
        <v>0</v>
      </c>
      <c r="MC39" s="77">
        <v>-100</v>
      </c>
      <c r="MD39" s="32">
        <v>6</v>
      </c>
      <c r="ME39" s="38">
        <v>7.5</v>
      </c>
      <c r="MF39" s="77">
        <v>-18.918918918918919</v>
      </c>
      <c r="MG39" s="32">
        <v>0</v>
      </c>
      <c r="MH39" s="32">
        <v>0</v>
      </c>
      <c r="MI39" s="77">
        <v>-100</v>
      </c>
      <c r="MJ39" s="32" t="s">
        <v>437</v>
      </c>
      <c r="MK39" s="38">
        <v>10</v>
      </c>
      <c r="ML39" s="77">
        <v>-2.4390243902439024</v>
      </c>
      <c r="MM39" s="32">
        <v>0</v>
      </c>
      <c r="MN39" s="32">
        <v>0</v>
      </c>
      <c r="MO39" s="77" t="s">
        <v>224</v>
      </c>
      <c r="MP39" s="32">
        <v>4</v>
      </c>
      <c r="MQ39" s="38">
        <v>6.416666666666667</v>
      </c>
      <c r="MR39" s="77">
        <v>16.666666666666664</v>
      </c>
      <c r="MS39" s="32">
        <v>0</v>
      </c>
      <c r="MT39" s="32">
        <v>0</v>
      </c>
      <c r="MU39" s="77" t="s">
        <v>224</v>
      </c>
      <c r="MV39" s="32" t="s">
        <v>437</v>
      </c>
      <c r="MW39" s="38">
        <v>3.5833333333333335</v>
      </c>
      <c r="MX39" s="77">
        <v>-24.561403508771928</v>
      </c>
      <c r="MY39" s="32">
        <v>0</v>
      </c>
      <c r="MZ39" s="32">
        <v>0</v>
      </c>
      <c r="NA39" s="77">
        <v>-100</v>
      </c>
      <c r="NB39" s="32" t="s">
        <v>437</v>
      </c>
      <c r="NC39" s="38">
        <v>3.9166666666666665</v>
      </c>
      <c r="ND39" s="77">
        <v>-20.33898305084746</v>
      </c>
      <c r="NE39" s="32">
        <v>0</v>
      </c>
      <c r="NF39" s="32">
        <v>0</v>
      </c>
      <c r="NG39" s="77" t="s">
        <v>238</v>
      </c>
      <c r="NH39" s="32">
        <v>0</v>
      </c>
      <c r="NI39" s="38">
        <v>0</v>
      </c>
      <c r="NJ39" s="77">
        <v>-100</v>
      </c>
      <c r="NK39" s="32">
        <v>0</v>
      </c>
      <c r="NL39" s="32">
        <v>0</v>
      </c>
      <c r="NM39" s="77">
        <v>-100</v>
      </c>
      <c r="NN39" s="32" t="s">
        <v>437</v>
      </c>
      <c r="NO39" s="38">
        <v>3.9166666666666665</v>
      </c>
      <c r="NP39" s="77">
        <v>-12.962962962962962</v>
      </c>
      <c r="NQ39" s="32">
        <v>0</v>
      </c>
      <c r="NR39" s="32" t="s">
        <v>437</v>
      </c>
      <c r="NS39" s="77" t="s">
        <v>224</v>
      </c>
      <c r="NT39" s="32" t="s">
        <v>437</v>
      </c>
      <c r="NU39" s="38">
        <v>0.16666666666666666</v>
      </c>
      <c r="NV39" s="77" t="s">
        <v>224</v>
      </c>
      <c r="NW39" s="32">
        <v>0</v>
      </c>
      <c r="NX39" s="32" t="s">
        <v>437</v>
      </c>
      <c r="NY39" s="77" t="s">
        <v>224</v>
      </c>
      <c r="NZ39" s="32" t="s">
        <v>437</v>
      </c>
      <c r="OA39" s="38">
        <v>0.16666666666666666</v>
      </c>
      <c r="OB39" s="77" t="s">
        <v>224</v>
      </c>
      <c r="OC39" s="32">
        <v>0</v>
      </c>
      <c r="OD39" s="32">
        <v>0</v>
      </c>
      <c r="OE39" s="77" t="s">
        <v>238</v>
      </c>
      <c r="OF39" s="32">
        <v>0</v>
      </c>
      <c r="OG39" s="38">
        <v>0</v>
      </c>
      <c r="OH39" s="77">
        <v>-100</v>
      </c>
      <c r="OI39" s="32">
        <v>0</v>
      </c>
      <c r="OJ39" s="32" t="s">
        <v>437</v>
      </c>
      <c r="OK39" s="77" t="s">
        <v>224</v>
      </c>
      <c r="OL39" s="32" t="s">
        <v>437</v>
      </c>
      <c r="OM39" s="38">
        <v>0.16666666666666666</v>
      </c>
      <c r="ON39" s="77" t="s">
        <v>224</v>
      </c>
      <c r="OO39" s="32">
        <v>0</v>
      </c>
      <c r="OP39" s="32" t="s">
        <v>437</v>
      </c>
      <c r="OQ39" s="77" t="s">
        <v>224</v>
      </c>
      <c r="OR39" s="32" t="s">
        <v>437</v>
      </c>
      <c r="OS39" s="38">
        <v>0.16666666666666666</v>
      </c>
      <c r="OT39" s="77" t="s">
        <v>224</v>
      </c>
      <c r="OU39" s="32">
        <v>0</v>
      </c>
      <c r="OV39" s="32">
        <v>0</v>
      </c>
      <c r="OW39" s="77" t="s">
        <v>238</v>
      </c>
      <c r="OX39" s="32">
        <v>0</v>
      </c>
      <c r="OY39" s="38">
        <v>0</v>
      </c>
      <c r="OZ39" s="77">
        <v>-100</v>
      </c>
      <c r="PA39" s="32">
        <v>0</v>
      </c>
      <c r="PB39" s="32">
        <v>0</v>
      </c>
      <c r="PC39" s="77" t="s">
        <v>238</v>
      </c>
      <c r="PD39" s="32">
        <v>0</v>
      </c>
      <c r="PE39" s="38">
        <v>0</v>
      </c>
      <c r="PF39" s="77" t="s">
        <v>238</v>
      </c>
      <c r="PG39" s="32">
        <v>0</v>
      </c>
      <c r="PH39" s="32">
        <v>0</v>
      </c>
      <c r="PI39" s="77" t="s">
        <v>238</v>
      </c>
      <c r="PJ39" s="32">
        <v>0</v>
      </c>
      <c r="PK39" s="38">
        <v>0</v>
      </c>
      <c r="PL39" s="77" t="s">
        <v>238</v>
      </c>
      <c r="PM39" s="32">
        <v>0</v>
      </c>
      <c r="PN39" s="32">
        <v>0</v>
      </c>
      <c r="PO39" s="77" t="s">
        <v>238</v>
      </c>
      <c r="PP39" s="32">
        <v>0</v>
      </c>
      <c r="PQ39" s="38">
        <v>0</v>
      </c>
      <c r="PR39" s="77" t="s">
        <v>238</v>
      </c>
      <c r="PS39" s="32" t="s">
        <v>437</v>
      </c>
      <c r="PT39" s="32">
        <v>3</v>
      </c>
      <c r="PU39" s="77">
        <v>-57.142857142857139</v>
      </c>
      <c r="PV39" s="32">
        <v>18</v>
      </c>
      <c r="PW39" s="38">
        <v>15.333333333333334</v>
      </c>
      <c r="PX39" s="77">
        <v>38.345864661654133</v>
      </c>
      <c r="PY39" s="32" t="s">
        <v>437</v>
      </c>
      <c r="PZ39" s="32" t="s">
        <v>437</v>
      </c>
      <c r="QA39" s="77" t="s">
        <v>224</v>
      </c>
      <c r="QB39" s="32" t="s">
        <v>437</v>
      </c>
      <c r="QC39" s="38">
        <v>8.9166666666666661</v>
      </c>
      <c r="QD39" s="77">
        <v>40.789473684210527</v>
      </c>
      <c r="QE39" s="32" t="s">
        <v>437</v>
      </c>
      <c r="QF39" s="32" t="s">
        <v>437</v>
      </c>
      <c r="QG39" s="77" t="s">
        <v>224</v>
      </c>
      <c r="QH39" s="32" t="s">
        <v>437</v>
      </c>
      <c r="QI39" s="38">
        <v>6.416666666666667</v>
      </c>
      <c r="QJ39" s="77">
        <v>35.087719298245609</v>
      </c>
      <c r="QK39" s="32" t="s">
        <v>437</v>
      </c>
      <c r="QL39" s="32">
        <v>3</v>
      </c>
      <c r="QM39" s="77">
        <v>-25</v>
      </c>
      <c r="QN39" s="32">
        <v>14</v>
      </c>
      <c r="QO39" s="38">
        <v>12.25</v>
      </c>
      <c r="QP39" s="77">
        <v>70.930232558139537</v>
      </c>
      <c r="QQ39" s="32" t="s">
        <v>437</v>
      </c>
      <c r="QR39" s="32" t="s">
        <v>437</v>
      </c>
      <c r="QS39" s="77" t="s">
        <v>224</v>
      </c>
      <c r="QT39" s="32" t="s">
        <v>437</v>
      </c>
      <c r="QU39" s="38">
        <v>8.9166666666666661</v>
      </c>
      <c r="QV39" s="77">
        <v>50.704225352112672</v>
      </c>
      <c r="QW39" s="32" t="s">
        <v>437</v>
      </c>
      <c r="QX39" s="32" t="s">
        <v>437</v>
      </c>
      <c r="QY39" s="77" t="s">
        <v>224</v>
      </c>
      <c r="QZ39" s="32" t="s">
        <v>437</v>
      </c>
      <c r="RA39" s="38">
        <v>3.3333333333333335</v>
      </c>
      <c r="RB39" s="77">
        <v>166.66666666666669</v>
      </c>
      <c r="RC39" s="32">
        <v>0</v>
      </c>
      <c r="RD39" s="32">
        <v>0</v>
      </c>
      <c r="RE39" s="77">
        <v>-100</v>
      </c>
      <c r="RF39" s="32">
        <v>4</v>
      </c>
      <c r="RG39" s="38">
        <v>3.0833333333333335</v>
      </c>
      <c r="RH39" s="77">
        <v>-21.276595744680851</v>
      </c>
      <c r="RI39" s="32">
        <v>0</v>
      </c>
      <c r="RJ39" s="32">
        <v>0</v>
      </c>
      <c r="RK39" s="77" t="s">
        <v>238</v>
      </c>
      <c r="RL39" s="32">
        <v>0</v>
      </c>
      <c r="RM39" s="38">
        <v>0</v>
      </c>
      <c r="RN39" s="77">
        <v>-100</v>
      </c>
      <c r="RO39" s="32">
        <v>0</v>
      </c>
      <c r="RP39" s="32">
        <v>0</v>
      </c>
      <c r="RQ39" s="77">
        <v>-100</v>
      </c>
      <c r="RR39" s="32">
        <v>4</v>
      </c>
      <c r="RS39" s="38">
        <v>3.0833333333333335</v>
      </c>
      <c r="RT39" s="77">
        <v>-11.904761904761903</v>
      </c>
      <c r="RU39" s="32">
        <v>66</v>
      </c>
      <c r="RV39" s="32">
        <v>349</v>
      </c>
      <c r="RW39" s="77">
        <v>133</v>
      </c>
      <c r="RX39" s="32">
        <v>66</v>
      </c>
      <c r="RY39" s="38">
        <v>353</v>
      </c>
      <c r="RZ39" s="77">
        <v>41</v>
      </c>
      <c r="SA39" s="32" t="s">
        <v>238</v>
      </c>
      <c r="SB39" s="32">
        <v>417</v>
      </c>
      <c r="SC39" s="77" t="s">
        <v>238</v>
      </c>
      <c r="SD39" s="32">
        <v>37</v>
      </c>
      <c r="SE39" s="38">
        <v>305</v>
      </c>
      <c r="SF39" s="77">
        <v>37</v>
      </c>
      <c r="SG39" s="32" t="s">
        <v>238</v>
      </c>
      <c r="SH39" s="32">
        <v>280</v>
      </c>
      <c r="SI39" s="77">
        <v>48</v>
      </c>
      <c r="SJ39" s="32">
        <v>81</v>
      </c>
      <c r="SK39" s="38">
        <v>374</v>
      </c>
      <c r="SL39" s="77">
        <v>21</v>
      </c>
      <c r="SM39" s="32">
        <v>66</v>
      </c>
      <c r="SN39" s="32">
        <v>349</v>
      </c>
      <c r="SO39" s="77">
        <v>64</v>
      </c>
      <c r="SP39" s="32">
        <v>66</v>
      </c>
      <c r="SQ39" s="38">
        <v>367</v>
      </c>
      <c r="SR39" s="77">
        <v>18</v>
      </c>
      <c r="SS39" s="32" t="s">
        <v>238</v>
      </c>
      <c r="ST39" s="32">
        <v>417</v>
      </c>
      <c r="SU39" s="77" t="s">
        <v>238</v>
      </c>
      <c r="SV39" s="32">
        <v>37</v>
      </c>
      <c r="SW39" s="38">
        <v>305</v>
      </c>
      <c r="SX39" s="77">
        <v>-43</v>
      </c>
      <c r="SY39" s="32" t="s">
        <v>238</v>
      </c>
      <c r="SZ39" s="32">
        <v>280</v>
      </c>
      <c r="TA39" s="77">
        <v>-54</v>
      </c>
      <c r="TB39" s="32">
        <v>81</v>
      </c>
      <c r="TC39" s="38">
        <v>407</v>
      </c>
      <c r="TD39" s="77">
        <v>57</v>
      </c>
      <c r="TE39" s="32" t="s">
        <v>238</v>
      </c>
      <c r="TF39" s="32" t="s">
        <v>238</v>
      </c>
      <c r="TG39" s="77" t="s">
        <v>238</v>
      </c>
      <c r="TH39" s="32">
        <v>0</v>
      </c>
      <c r="TI39" s="38">
        <v>309</v>
      </c>
      <c r="TJ39" s="77">
        <v>63</v>
      </c>
      <c r="TK39" s="32" t="s">
        <v>238</v>
      </c>
      <c r="TL39" s="32" t="s">
        <v>238</v>
      </c>
      <c r="TM39" s="77" t="s">
        <v>238</v>
      </c>
      <c r="TN39" s="32" t="s">
        <v>238</v>
      </c>
      <c r="TO39" s="38" t="s">
        <v>238</v>
      </c>
      <c r="TP39" s="77" t="s">
        <v>238</v>
      </c>
      <c r="TQ39" s="32" t="s">
        <v>238</v>
      </c>
      <c r="TR39" s="32" t="s">
        <v>238</v>
      </c>
      <c r="TS39" s="77" t="s">
        <v>238</v>
      </c>
      <c r="TT39" s="32">
        <v>0</v>
      </c>
      <c r="TU39" s="38">
        <v>309</v>
      </c>
      <c r="TV39" s="77">
        <v>-47</v>
      </c>
    </row>
    <row r="40" spans="1:542" x14ac:dyDescent="0.2">
      <c r="A40" s="19" t="s">
        <v>42</v>
      </c>
      <c r="B40" s="19"/>
      <c r="C40" s="20">
        <v>9</v>
      </c>
      <c r="D40" s="20">
        <v>28</v>
      </c>
      <c r="E40" s="77">
        <v>75</v>
      </c>
      <c r="F40" s="20">
        <v>79</v>
      </c>
      <c r="G40" s="38">
        <v>66.416666666666671</v>
      </c>
      <c r="H40" s="77">
        <v>5.1451187335092348</v>
      </c>
      <c r="I40" s="32" t="s">
        <v>437</v>
      </c>
      <c r="J40" s="32" t="s">
        <v>437</v>
      </c>
      <c r="K40" s="77" t="s">
        <v>224</v>
      </c>
      <c r="L40" s="32">
        <v>7</v>
      </c>
      <c r="M40" s="38">
        <v>6.333333333333333</v>
      </c>
      <c r="N40" s="77">
        <v>123.52941176470588</v>
      </c>
      <c r="O40" s="32" t="s">
        <v>437</v>
      </c>
      <c r="P40" s="32" t="s">
        <v>437</v>
      </c>
      <c r="Q40" s="77">
        <v>160</v>
      </c>
      <c r="R40" s="32">
        <v>72</v>
      </c>
      <c r="S40" s="38">
        <v>60.083333333333336</v>
      </c>
      <c r="T40" s="77">
        <v>-0.4143646408839779</v>
      </c>
      <c r="U40" s="32">
        <v>9</v>
      </c>
      <c r="V40" s="32">
        <v>28</v>
      </c>
      <c r="W40" s="77">
        <v>75</v>
      </c>
      <c r="X40" s="32">
        <v>79</v>
      </c>
      <c r="Y40" s="38">
        <v>66.416666666666671</v>
      </c>
      <c r="Z40" s="77">
        <v>5.1451187335092348</v>
      </c>
      <c r="AA40" s="32" t="s">
        <v>437</v>
      </c>
      <c r="AB40" s="32" t="s">
        <v>437</v>
      </c>
      <c r="AC40" s="77" t="s">
        <v>224</v>
      </c>
      <c r="AD40" s="32">
        <v>7</v>
      </c>
      <c r="AE40" s="38">
        <v>6.333333333333333</v>
      </c>
      <c r="AF40" s="77">
        <v>123.52941176470588</v>
      </c>
      <c r="AG40" s="32" t="s">
        <v>437</v>
      </c>
      <c r="AH40" s="32" t="s">
        <v>437</v>
      </c>
      <c r="AI40" s="77">
        <v>160</v>
      </c>
      <c r="AJ40" s="32">
        <v>72</v>
      </c>
      <c r="AK40" s="38">
        <v>60.083333333333336</v>
      </c>
      <c r="AL40" s="77">
        <v>-0.4143646408839779</v>
      </c>
      <c r="AM40" s="32">
        <v>0</v>
      </c>
      <c r="AN40" s="32">
        <v>0</v>
      </c>
      <c r="AO40" s="77" t="s">
        <v>238</v>
      </c>
      <c r="AP40" s="32">
        <v>0</v>
      </c>
      <c r="AQ40" s="38">
        <v>0</v>
      </c>
      <c r="AR40" s="77" t="s">
        <v>238</v>
      </c>
      <c r="AS40" s="32">
        <v>0</v>
      </c>
      <c r="AT40" s="32">
        <v>0</v>
      </c>
      <c r="AU40" s="77" t="s">
        <v>238</v>
      </c>
      <c r="AV40" s="32">
        <v>0</v>
      </c>
      <c r="AW40" s="38">
        <v>0</v>
      </c>
      <c r="AX40" s="77" t="s">
        <v>238</v>
      </c>
      <c r="AY40" s="32">
        <v>0</v>
      </c>
      <c r="AZ40" s="32">
        <v>0</v>
      </c>
      <c r="BA40" s="77" t="s">
        <v>238</v>
      </c>
      <c r="BB40" s="32">
        <v>0</v>
      </c>
      <c r="BC40" s="38">
        <v>0</v>
      </c>
      <c r="BD40" s="77" t="s">
        <v>238</v>
      </c>
      <c r="BE40" s="32" t="s">
        <v>437</v>
      </c>
      <c r="BF40" s="32">
        <v>12</v>
      </c>
      <c r="BG40" s="77">
        <v>100</v>
      </c>
      <c r="BH40" s="32">
        <v>38</v>
      </c>
      <c r="BI40" s="38">
        <v>29</v>
      </c>
      <c r="BJ40" s="77">
        <v>-1.6949152542372881</v>
      </c>
      <c r="BK40" s="32">
        <v>0</v>
      </c>
      <c r="BL40" s="32" t="s">
        <v>437</v>
      </c>
      <c r="BM40" s="77" t="s">
        <v>224</v>
      </c>
      <c r="BN40" s="32">
        <v>3</v>
      </c>
      <c r="BO40" s="38">
        <v>2.9166666666666665</v>
      </c>
      <c r="BP40" s="77">
        <v>94.444444444444443</v>
      </c>
      <c r="BQ40" s="32" t="s">
        <v>437</v>
      </c>
      <c r="BR40" s="32" t="s">
        <v>437</v>
      </c>
      <c r="BS40" s="77" t="s">
        <v>241</v>
      </c>
      <c r="BT40" s="32">
        <v>35</v>
      </c>
      <c r="BU40" s="38">
        <v>26.083333333333332</v>
      </c>
      <c r="BV40" s="77">
        <v>-6.8452380952380958</v>
      </c>
      <c r="BW40" s="32" t="s">
        <v>437</v>
      </c>
      <c r="BX40" s="32">
        <v>12</v>
      </c>
      <c r="BY40" s="77">
        <v>100</v>
      </c>
      <c r="BZ40" s="32">
        <v>38</v>
      </c>
      <c r="CA40" s="38">
        <v>29</v>
      </c>
      <c r="CB40" s="77">
        <v>-1.6949152542372881</v>
      </c>
      <c r="CC40" s="32">
        <v>0</v>
      </c>
      <c r="CD40" s="32" t="s">
        <v>437</v>
      </c>
      <c r="CE40" s="77" t="s">
        <v>224</v>
      </c>
      <c r="CF40" s="32">
        <v>3</v>
      </c>
      <c r="CG40" s="38">
        <v>2.9166666666666665</v>
      </c>
      <c r="CH40" s="77">
        <v>94.444444444444443</v>
      </c>
      <c r="CI40" s="32" t="s">
        <v>437</v>
      </c>
      <c r="CJ40" s="32" t="s">
        <v>437</v>
      </c>
      <c r="CK40" s="77" t="s">
        <v>241</v>
      </c>
      <c r="CL40" s="32">
        <v>35</v>
      </c>
      <c r="CM40" s="38">
        <v>26.083333333333332</v>
      </c>
      <c r="CN40" s="77">
        <v>-6.8452380952380958</v>
      </c>
      <c r="CO40" s="32">
        <v>0</v>
      </c>
      <c r="CP40" s="32">
        <v>0</v>
      </c>
      <c r="CQ40" s="77" t="s">
        <v>238</v>
      </c>
      <c r="CR40" s="32">
        <v>0</v>
      </c>
      <c r="CS40" s="38">
        <v>0</v>
      </c>
      <c r="CT40" s="77" t="s">
        <v>238</v>
      </c>
      <c r="CU40" s="32">
        <v>0</v>
      </c>
      <c r="CV40" s="32">
        <v>0</v>
      </c>
      <c r="CW40" s="77" t="s">
        <v>238</v>
      </c>
      <c r="CX40" s="32">
        <v>0</v>
      </c>
      <c r="CY40" s="38">
        <v>0</v>
      </c>
      <c r="CZ40" s="77" t="s">
        <v>238</v>
      </c>
      <c r="DA40" s="32">
        <v>0</v>
      </c>
      <c r="DB40" s="32">
        <v>0</v>
      </c>
      <c r="DC40" s="77" t="s">
        <v>238</v>
      </c>
      <c r="DD40" s="32">
        <v>0</v>
      </c>
      <c r="DE40" s="38">
        <v>0</v>
      </c>
      <c r="DF40" s="77" t="s">
        <v>238</v>
      </c>
      <c r="DG40" s="32" t="s">
        <v>437</v>
      </c>
      <c r="DH40" s="32">
        <v>16</v>
      </c>
      <c r="DI40" s="77">
        <v>60</v>
      </c>
      <c r="DJ40" s="32">
        <v>41</v>
      </c>
      <c r="DK40" s="38">
        <v>37.416666666666664</v>
      </c>
      <c r="DL40" s="77">
        <v>11.138613861386139</v>
      </c>
      <c r="DM40" s="32" t="s">
        <v>437</v>
      </c>
      <c r="DN40" s="32" t="s">
        <v>437</v>
      </c>
      <c r="DO40" s="77" t="s">
        <v>224</v>
      </c>
      <c r="DP40" s="32">
        <v>4</v>
      </c>
      <c r="DQ40" s="38">
        <v>3.4166666666666665</v>
      </c>
      <c r="DR40" s="77">
        <v>156.25</v>
      </c>
      <c r="DS40" s="32" t="s">
        <v>437</v>
      </c>
      <c r="DT40" s="32" t="s">
        <v>437</v>
      </c>
      <c r="DU40" s="77">
        <v>114.28571428571428</v>
      </c>
      <c r="DV40" s="32">
        <v>37</v>
      </c>
      <c r="DW40" s="38">
        <v>34</v>
      </c>
      <c r="DX40" s="77">
        <v>5.1546391752577314</v>
      </c>
      <c r="DY40" s="32" t="s">
        <v>437</v>
      </c>
      <c r="DZ40" s="32">
        <v>16</v>
      </c>
      <c r="EA40" s="77">
        <v>60</v>
      </c>
      <c r="EB40" s="32">
        <v>41</v>
      </c>
      <c r="EC40" s="38">
        <v>37.416666666666664</v>
      </c>
      <c r="ED40" s="77">
        <v>11.138613861386139</v>
      </c>
      <c r="EE40" s="32" t="s">
        <v>437</v>
      </c>
      <c r="EF40" s="32" t="s">
        <v>437</v>
      </c>
      <c r="EG40" s="77" t="s">
        <v>224</v>
      </c>
      <c r="EH40" s="32">
        <v>4</v>
      </c>
      <c r="EI40" s="38">
        <v>3.4166666666666665</v>
      </c>
      <c r="EJ40" s="77">
        <v>156.25</v>
      </c>
      <c r="EK40" s="32" t="s">
        <v>437</v>
      </c>
      <c r="EL40" s="32" t="s">
        <v>437</v>
      </c>
      <c r="EM40" s="77">
        <v>114.28571428571428</v>
      </c>
      <c r="EN40" s="32">
        <v>37</v>
      </c>
      <c r="EO40" s="38">
        <v>34</v>
      </c>
      <c r="EP40" s="77">
        <v>5.1546391752577314</v>
      </c>
      <c r="EQ40" s="32">
        <v>0</v>
      </c>
      <c r="ER40" s="32">
        <v>0</v>
      </c>
      <c r="ES40" s="77" t="s">
        <v>238</v>
      </c>
      <c r="ET40" s="32">
        <v>0</v>
      </c>
      <c r="EU40" s="38">
        <v>0</v>
      </c>
      <c r="EV40" s="77" t="s">
        <v>238</v>
      </c>
      <c r="EW40" s="32">
        <v>0</v>
      </c>
      <c r="EX40" s="32">
        <v>0</v>
      </c>
      <c r="EY40" s="77" t="s">
        <v>238</v>
      </c>
      <c r="EZ40" s="32">
        <v>0</v>
      </c>
      <c r="FA40" s="38">
        <v>0</v>
      </c>
      <c r="FB40" s="77" t="s">
        <v>238</v>
      </c>
      <c r="FC40" s="32">
        <v>0</v>
      </c>
      <c r="FD40" s="32">
        <v>0</v>
      </c>
      <c r="FE40" s="77" t="s">
        <v>238</v>
      </c>
      <c r="FF40" s="32">
        <v>0</v>
      </c>
      <c r="FG40" s="38">
        <v>0</v>
      </c>
      <c r="FH40" s="77" t="s">
        <v>238</v>
      </c>
      <c r="FI40" s="32">
        <v>0</v>
      </c>
      <c r="FJ40" s="32" t="s">
        <v>437</v>
      </c>
      <c r="FK40" s="77" t="s">
        <v>224</v>
      </c>
      <c r="FL40" s="32">
        <v>4</v>
      </c>
      <c r="FM40" s="38">
        <v>2.8333333333333335</v>
      </c>
      <c r="FN40" s="77">
        <v>3.0303030303030303</v>
      </c>
      <c r="FO40" s="32">
        <v>0</v>
      </c>
      <c r="FP40" s="32" t="s">
        <v>437</v>
      </c>
      <c r="FQ40" s="77" t="s">
        <v>224</v>
      </c>
      <c r="FR40" s="32" t="s">
        <v>437</v>
      </c>
      <c r="FS40" s="38">
        <v>2</v>
      </c>
      <c r="FT40" s="77">
        <v>71.428571428571431</v>
      </c>
      <c r="FU40" s="32">
        <v>0</v>
      </c>
      <c r="FV40" s="32" t="s">
        <v>437</v>
      </c>
      <c r="FW40" s="77" t="s">
        <v>224</v>
      </c>
      <c r="FX40" s="32" t="s">
        <v>437</v>
      </c>
      <c r="FY40" s="38">
        <v>0.83333333333333337</v>
      </c>
      <c r="FZ40" s="77">
        <v>-47.368421052631575</v>
      </c>
      <c r="GA40" s="32">
        <v>0</v>
      </c>
      <c r="GB40" s="32" t="s">
        <v>437</v>
      </c>
      <c r="GC40" s="77" t="s">
        <v>224</v>
      </c>
      <c r="GD40" s="32">
        <v>4</v>
      </c>
      <c r="GE40" s="38">
        <v>2.8333333333333335</v>
      </c>
      <c r="GF40" s="77">
        <v>3.0303030303030303</v>
      </c>
      <c r="GG40" s="32">
        <v>0</v>
      </c>
      <c r="GH40" s="32" t="s">
        <v>437</v>
      </c>
      <c r="GI40" s="77" t="s">
        <v>224</v>
      </c>
      <c r="GJ40" s="32" t="s">
        <v>437</v>
      </c>
      <c r="GK40" s="38">
        <v>2</v>
      </c>
      <c r="GL40" s="77">
        <v>71.428571428571431</v>
      </c>
      <c r="GM40" s="32">
        <v>0</v>
      </c>
      <c r="GN40" s="32" t="s">
        <v>437</v>
      </c>
      <c r="GO40" s="77" t="s">
        <v>224</v>
      </c>
      <c r="GP40" s="32" t="s">
        <v>437</v>
      </c>
      <c r="GQ40" s="38">
        <v>0.83333333333333337</v>
      </c>
      <c r="GR40" s="77">
        <v>-47.368421052631575</v>
      </c>
      <c r="GS40" s="32">
        <v>0</v>
      </c>
      <c r="GT40" s="32">
        <v>0</v>
      </c>
      <c r="GU40" s="77" t="s">
        <v>238</v>
      </c>
      <c r="GV40" s="32">
        <v>0</v>
      </c>
      <c r="GW40" s="38">
        <v>0</v>
      </c>
      <c r="GX40" s="77" t="s">
        <v>238</v>
      </c>
      <c r="GY40" s="32">
        <v>0</v>
      </c>
      <c r="GZ40" s="32">
        <v>0</v>
      </c>
      <c r="HA40" s="77" t="s">
        <v>238</v>
      </c>
      <c r="HB40" s="32">
        <v>0</v>
      </c>
      <c r="HC40" s="38">
        <v>0</v>
      </c>
      <c r="HD40" s="77" t="s">
        <v>238</v>
      </c>
      <c r="HE40" s="32">
        <v>0</v>
      </c>
      <c r="HF40" s="32">
        <v>0</v>
      </c>
      <c r="HG40" s="77" t="s">
        <v>238</v>
      </c>
      <c r="HH40" s="32">
        <v>0</v>
      </c>
      <c r="HI40" s="38">
        <v>0</v>
      </c>
      <c r="HJ40" s="77" t="s">
        <v>238</v>
      </c>
      <c r="HK40" s="32">
        <v>0</v>
      </c>
      <c r="HL40" s="32">
        <v>0</v>
      </c>
      <c r="HM40" s="77" t="s">
        <v>238</v>
      </c>
      <c r="HN40" s="32" t="s">
        <v>437</v>
      </c>
      <c r="HO40" s="38">
        <v>1.5833333333333333</v>
      </c>
      <c r="HP40" s="77">
        <v>-20.833333333333336</v>
      </c>
      <c r="HQ40" s="32">
        <v>0</v>
      </c>
      <c r="HR40" s="32">
        <v>0</v>
      </c>
      <c r="HS40" s="77" t="s">
        <v>238</v>
      </c>
      <c r="HT40" s="32">
        <v>0</v>
      </c>
      <c r="HU40" s="38">
        <v>0</v>
      </c>
      <c r="HV40" s="77" t="s">
        <v>238</v>
      </c>
      <c r="HW40" s="32">
        <v>0</v>
      </c>
      <c r="HX40" s="32">
        <v>0</v>
      </c>
      <c r="HY40" s="77" t="s">
        <v>238</v>
      </c>
      <c r="HZ40" s="32" t="s">
        <v>437</v>
      </c>
      <c r="IA40" s="38">
        <v>1.5833333333333333</v>
      </c>
      <c r="IB40" s="77">
        <v>-20.833333333333336</v>
      </c>
      <c r="IC40" s="32">
        <v>0</v>
      </c>
      <c r="ID40" s="32">
        <v>0</v>
      </c>
      <c r="IE40" s="77" t="s">
        <v>238</v>
      </c>
      <c r="IF40" s="32" t="s">
        <v>437</v>
      </c>
      <c r="IG40" s="38">
        <v>1.5833333333333333</v>
      </c>
      <c r="IH40" s="77">
        <v>-20.833333333333336</v>
      </c>
      <c r="II40" s="32">
        <v>0</v>
      </c>
      <c r="IJ40" s="32">
        <v>0</v>
      </c>
      <c r="IK40" s="77" t="s">
        <v>238</v>
      </c>
      <c r="IL40" s="32">
        <v>0</v>
      </c>
      <c r="IM40" s="38">
        <v>0</v>
      </c>
      <c r="IN40" s="77" t="s">
        <v>238</v>
      </c>
      <c r="IO40" s="32">
        <v>0</v>
      </c>
      <c r="IP40" s="32">
        <v>0</v>
      </c>
      <c r="IQ40" s="77" t="s">
        <v>238</v>
      </c>
      <c r="IR40" s="32" t="s">
        <v>437</v>
      </c>
      <c r="IS40" s="38">
        <v>1.5833333333333333</v>
      </c>
      <c r="IT40" s="77">
        <v>-20.833333333333336</v>
      </c>
      <c r="IU40" s="32">
        <v>0</v>
      </c>
      <c r="IV40" s="32">
        <v>0</v>
      </c>
      <c r="IW40" s="77" t="s">
        <v>238</v>
      </c>
      <c r="IX40" s="32">
        <v>0</v>
      </c>
      <c r="IY40" s="38">
        <v>0</v>
      </c>
      <c r="IZ40" s="77" t="s">
        <v>238</v>
      </c>
      <c r="JA40" s="32">
        <v>0</v>
      </c>
      <c r="JB40" s="32">
        <v>0</v>
      </c>
      <c r="JC40" s="77" t="s">
        <v>238</v>
      </c>
      <c r="JD40" s="32">
        <v>0</v>
      </c>
      <c r="JE40" s="38">
        <v>0</v>
      </c>
      <c r="JF40" s="77" t="s">
        <v>238</v>
      </c>
      <c r="JG40" s="32">
        <v>0</v>
      </c>
      <c r="JH40" s="32">
        <v>0</v>
      </c>
      <c r="JI40" s="77" t="s">
        <v>238</v>
      </c>
      <c r="JJ40" s="32">
        <v>0</v>
      </c>
      <c r="JK40" s="38">
        <v>0</v>
      </c>
      <c r="JL40" s="77" t="s">
        <v>238</v>
      </c>
      <c r="JM40" s="32" t="s">
        <v>437</v>
      </c>
      <c r="JN40" s="32">
        <v>4</v>
      </c>
      <c r="JO40" s="77" t="s">
        <v>238</v>
      </c>
      <c r="JP40" s="32">
        <v>6</v>
      </c>
      <c r="JQ40" s="38">
        <v>5.25</v>
      </c>
      <c r="JR40" s="77">
        <v>-14.864864864864865</v>
      </c>
      <c r="JS40" s="32">
        <v>0</v>
      </c>
      <c r="JT40" s="32">
        <v>0</v>
      </c>
      <c r="JU40" s="77" t="s">
        <v>238</v>
      </c>
      <c r="JV40" s="32">
        <v>0</v>
      </c>
      <c r="JW40" s="38">
        <v>0</v>
      </c>
      <c r="JX40" s="77" t="s">
        <v>238</v>
      </c>
      <c r="JY40" s="32" t="s">
        <v>437</v>
      </c>
      <c r="JZ40" s="32">
        <v>4</v>
      </c>
      <c r="KA40" s="77" t="s">
        <v>238</v>
      </c>
      <c r="KB40" s="32">
        <v>6</v>
      </c>
      <c r="KC40" s="38">
        <v>5.25</v>
      </c>
      <c r="KD40" s="77">
        <v>-14.864864864864865</v>
      </c>
      <c r="KE40" s="32" t="s">
        <v>437</v>
      </c>
      <c r="KF40" s="32">
        <v>4</v>
      </c>
      <c r="KG40" s="77" t="s">
        <v>238</v>
      </c>
      <c r="KH40" s="32">
        <v>6</v>
      </c>
      <c r="KI40" s="38">
        <v>5.25</v>
      </c>
      <c r="KJ40" s="77">
        <v>-14.864864864864865</v>
      </c>
      <c r="KK40" s="32">
        <v>0</v>
      </c>
      <c r="KL40" s="32">
        <v>0</v>
      </c>
      <c r="KM40" s="77" t="s">
        <v>238</v>
      </c>
      <c r="KN40" s="32">
        <v>0</v>
      </c>
      <c r="KO40" s="38">
        <v>0</v>
      </c>
      <c r="KP40" s="77" t="s">
        <v>238</v>
      </c>
      <c r="KQ40" s="32" t="s">
        <v>437</v>
      </c>
      <c r="KR40" s="32">
        <v>4</v>
      </c>
      <c r="KS40" s="77" t="s">
        <v>238</v>
      </c>
      <c r="KT40" s="32">
        <v>6</v>
      </c>
      <c r="KU40" s="38">
        <v>5.25</v>
      </c>
      <c r="KV40" s="77">
        <v>-14.864864864864865</v>
      </c>
      <c r="KW40" s="32">
        <v>0</v>
      </c>
      <c r="KX40" s="32">
        <v>0</v>
      </c>
      <c r="KY40" s="77" t="s">
        <v>238</v>
      </c>
      <c r="KZ40" s="32">
        <v>0</v>
      </c>
      <c r="LA40" s="38">
        <v>0</v>
      </c>
      <c r="LB40" s="77" t="s">
        <v>238</v>
      </c>
      <c r="LC40" s="32">
        <v>0</v>
      </c>
      <c r="LD40" s="32">
        <v>0</v>
      </c>
      <c r="LE40" s="77" t="s">
        <v>238</v>
      </c>
      <c r="LF40" s="32">
        <v>0</v>
      </c>
      <c r="LG40" s="38">
        <v>0</v>
      </c>
      <c r="LH40" s="77" t="s">
        <v>238</v>
      </c>
      <c r="LI40" s="32">
        <v>0</v>
      </c>
      <c r="LJ40" s="32">
        <v>0</v>
      </c>
      <c r="LK40" s="77" t="s">
        <v>238</v>
      </c>
      <c r="LL40" s="32">
        <v>0</v>
      </c>
      <c r="LM40" s="38">
        <v>0</v>
      </c>
      <c r="LN40" s="77" t="s">
        <v>238</v>
      </c>
      <c r="LO40" s="32">
        <v>3</v>
      </c>
      <c r="LP40" s="32">
        <v>8</v>
      </c>
      <c r="LQ40" s="77">
        <v>100</v>
      </c>
      <c r="LR40" s="32">
        <v>17</v>
      </c>
      <c r="LS40" s="38">
        <v>11.5</v>
      </c>
      <c r="LT40" s="77">
        <v>40.816326530612244</v>
      </c>
      <c r="LU40" s="32" t="s">
        <v>437</v>
      </c>
      <c r="LV40" s="32" t="s">
        <v>437</v>
      </c>
      <c r="LW40" s="77" t="s">
        <v>224</v>
      </c>
      <c r="LX40" s="32">
        <v>4</v>
      </c>
      <c r="LY40" s="38">
        <v>3.8333333333333335</v>
      </c>
      <c r="LZ40" s="77">
        <v>70.370370370370367</v>
      </c>
      <c r="MA40" s="32" t="s">
        <v>437</v>
      </c>
      <c r="MB40" s="32" t="s">
        <v>437</v>
      </c>
      <c r="MC40" s="77" t="s">
        <v>224</v>
      </c>
      <c r="MD40" s="32">
        <v>13</v>
      </c>
      <c r="ME40" s="38">
        <v>7.666666666666667</v>
      </c>
      <c r="MF40" s="77">
        <v>29.577464788732392</v>
      </c>
      <c r="MG40" s="32">
        <v>3</v>
      </c>
      <c r="MH40" s="32">
        <v>8</v>
      </c>
      <c r="MI40" s="77">
        <v>100</v>
      </c>
      <c r="MJ40" s="32">
        <v>17</v>
      </c>
      <c r="MK40" s="38">
        <v>11.5</v>
      </c>
      <c r="ML40" s="77">
        <v>40.816326530612244</v>
      </c>
      <c r="MM40" s="32" t="s">
        <v>437</v>
      </c>
      <c r="MN40" s="32" t="s">
        <v>437</v>
      </c>
      <c r="MO40" s="77" t="s">
        <v>224</v>
      </c>
      <c r="MP40" s="32">
        <v>4</v>
      </c>
      <c r="MQ40" s="38">
        <v>3.8333333333333335</v>
      </c>
      <c r="MR40" s="77">
        <v>70.370370370370367</v>
      </c>
      <c r="MS40" s="32" t="s">
        <v>437</v>
      </c>
      <c r="MT40" s="32" t="s">
        <v>437</v>
      </c>
      <c r="MU40" s="77" t="s">
        <v>224</v>
      </c>
      <c r="MV40" s="32">
        <v>13</v>
      </c>
      <c r="MW40" s="38">
        <v>7.666666666666667</v>
      </c>
      <c r="MX40" s="77">
        <v>29.577464788732392</v>
      </c>
      <c r="MY40" s="32">
        <v>0</v>
      </c>
      <c r="MZ40" s="32">
        <v>0</v>
      </c>
      <c r="NA40" s="77" t="s">
        <v>238</v>
      </c>
      <c r="NB40" s="32">
        <v>0</v>
      </c>
      <c r="NC40" s="38">
        <v>0</v>
      </c>
      <c r="ND40" s="77" t="s">
        <v>238</v>
      </c>
      <c r="NE40" s="32">
        <v>0</v>
      </c>
      <c r="NF40" s="32">
        <v>0</v>
      </c>
      <c r="NG40" s="77" t="s">
        <v>238</v>
      </c>
      <c r="NH40" s="32">
        <v>0</v>
      </c>
      <c r="NI40" s="38">
        <v>0</v>
      </c>
      <c r="NJ40" s="77" t="s">
        <v>238</v>
      </c>
      <c r="NK40" s="32">
        <v>0</v>
      </c>
      <c r="NL40" s="32">
        <v>0</v>
      </c>
      <c r="NM40" s="77" t="s">
        <v>238</v>
      </c>
      <c r="NN40" s="32">
        <v>0</v>
      </c>
      <c r="NO40" s="38">
        <v>0</v>
      </c>
      <c r="NP40" s="77" t="s">
        <v>238</v>
      </c>
      <c r="NQ40" s="32" t="s">
        <v>437</v>
      </c>
      <c r="NR40" s="32" t="s">
        <v>437</v>
      </c>
      <c r="NS40" s="77" t="s">
        <v>238</v>
      </c>
      <c r="NT40" s="32">
        <v>14</v>
      </c>
      <c r="NU40" s="38">
        <v>8.1666666666666661</v>
      </c>
      <c r="NV40" s="77">
        <v>-11.711711711711711</v>
      </c>
      <c r="NW40" s="32">
        <v>0</v>
      </c>
      <c r="NX40" s="32">
        <v>0</v>
      </c>
      <c r="NY40" s="77" t="s">
        <v>238</v>
      </c>
      <c r="NZ40" s="32">
        <v>0</v>
      </c>
      <c r="OA40" s="38">
        <v>0</v>
      </c>
      <c r="OB40" s="77" t="s">
        <v>238</v>
      </c>
      <c r="OC40" s="32" t="s">
        <v>437</v>
      </c>
      <c r="OD40" s="32" t="s">
        <v>437</v>
      </c>
      <c r="OE40" s="77" t="s">
        <v>238</v>
      </c>
      <c r="OF40" s="32">
        <v>14</v>
      </c>
      <c r="OG40" s="38">
        <v>8.1666666666666661</v>
      </c>
      <c r="OH40" s="77">
        <v>-11.711711711711711</v>
      </c>
      <c r="OI40" s="32" t="s">
        <v>437</v>
      </c>
      <c r="OJ40" s="32" t="s">
        <v>437</v>
      </c>
      <c r="OK40" s="77" t="s">
        <v>238</v>
      </c>
      <c r="OL40" s="32">
        <v>14</v>
      </c>
      <c r="OM40" s="38">
        <v>8.1666666666666661</v>
      </c>
      <c r="ON40" s="77">
        <v>-11.711711711711711</v>
      </c>
      <c r="OO40" s="32">
        <v>0</v>
      </c>
      <c r="OP40" s="32">
        <v>0</v>
      </c>
      <c r="OQ40" s="77" t="s">
        <v>238</v>
      </c>
      <c r="OR40" s="32">
        <v>0</v>
      </c>
      <c r="OS40" s="38">
        <v>0</v>
      </c>
      <c r="OT40" s="77" t="s">
        <v>238</v>
      </c>
      <c r="OU40" s="32" t="s">
        <v>437</v>
      </c>
      <c r="OV40" s="32" t="s">
        <v>437</v>
      </c>
      <c r="OW40" s="77" t="s">
        <v>238</v>
      </c>
      <c r="OX40" s="32">
        <v>14</v>
      </c>
      <c r="OY40" s="38">
        <v>8.1666666666666661</v>
      </c>
      <c r="OZ40" s="77">
        <v>-11.711711711711711</v>
      </c>
      <c r="PA40" s="32">
        <v>0</v>
      </c>
      <c r="PB40" s="32">
        <v>0</v>
      </c>
      <c r="PC40" s="77" t="s">
        <v>238</v>
      </c>
      <c r="PD40" s="32">
        <v>0</v>
      </c>
      <c r="PE40" s="38">
        <v>0</v>
      </c>
      <c r="PF40" s="77" t="s">
        <v>238</v>
      </c>
      <c r="PG40" s="32">
        <v>0</v>
      </c>
      <c r="PH40" s="32">
        <v>0</v>
      </c>
      <c r="PI40" s="77" t="s">
        <v>238</v>
      </c>
      <c r="PJ40" s="32">
        <v>0</v>
      </c>
      <c r="PK40" s="38">
        <v>0</v>
      </c>
      <c r="PL40" s="77" t="s">
        <v>238</v>
      </c>
      <c r="PM40" s="32">
        <v>0</v>
      </c>
      <c r="PN40" s="32">
        <v>0</v>
      </c>
      <c r="PO40" s="77" t="s">
        <v>238</v>
      </c>
      <c r="PP40" s="32">
        <v>0</v>
      </c>
      <c r="PQ40" s="38">
        <v>0</v>
      </c>
      <c r="PR40" s="77" t="s">
        <v>238</v>
      </c>
      <c r="PS40" s="32" t="s">
        <v>437</v>
      </c>
      <c r="PT40" s="32">
        <v>4</v>
      </c>
      <c r="PU40" s="77" t="s">
        <v>224</v>
      </c>
      <c r="PV40" s="32">
        <v>10</v>
      </c>
      <c r="PW40" s="38">
        <v>8.3333333333333339</v>
      </c>
      <c r="PX40" s="77">
        <v>3.0927835051546393</v>
      </c>
      <c r="PY40" s="32" t="s">
        <v>437</v>
      </c>
      <c r="PZ40" s="32" t="s">
        <v>437</v>
      </c>
      <c r="QA40" s="77" t="s">
        <v>224</v>
      </c>
      <c r="QB40" s="32" t="s">
        <v>437</v>
      </c>
      <c r="QC40" s="38">
        <v>1</v>
      </c>
      <c r="QD40" s="77">
        <v>-7.6923076923076925</v>
      </c>
      <c r="QE40" s="32">
        <v>0</v>
      </c>
      <c r="QF40" s="32" t="s">
        <v>437</v>
      </c>
      <c r="QG40" s="77" t="s">
        <v>224</v>
      </c>
      <c r="QH40" s="32" t="s">
        <v>437</v>
      </c>
      <c r="QI40" s="38">
        <v>7.333333333333333</v>
      </c>
      <c r="QJ40" s="77">
        <v>4.7619047619047619</v>
      </c>
      <c r="QK40" s="32" t="s">
        <v>437</v>
      </c>
      <c r="QL40" s="32">
        <v>4</v>
      </c>
      <c r="QM40" s="77" t="s">
        <v>224</v>
      </c>
      <c r="QN40" s="32">
        <v>10</v>
      </c>
      <c r="QO40" s="38">
        <v>8.3333333333333339</v>
      </c>
      <c r="QP40" s="77">
        <v>3.0927835051546393</v>
      </c>
      <c r="QQ40" s="32" t="s">
        <v>437</v>
      </c>
      <c r="QR40" s="32" t="s">
        <v>437</v>
      </c>
      <c r="QS40" s="77" t="s">
        <v>224</v>
      </c>
      <c r="QT40" s="32" t="s">
        <v>437</v>
      </c>
      <c r="QU40" s="38">
        <v>1</v>
      </c>
      <c r="QV40" s="77">
        <v>-7.6923076923076925</v>
      </c>
      <c r="QW40" s="32">
        <v>0</v>
      </c>
      <c r="QX40" s="32" t="s">
        <v>437</v>
      </c>
      <c r="QY40" s="77" t="s">
        <v>224</v>
      </c>
      <c r="QZ40" s="32" t="s">
        <v>437</v>
      </c>
      <c r="RA40" s="38">
        <v>7.333333333333333</v>
      </c>
      <c r="RB40" s="77">
        <v>4.7619047619047619</v>
      </c>
      <c r="RC40" s="32">
        <v>0</v>
      </c>
      <c r="RD40" s="32">
        <v>0</v>
      </c>
      <c r="RE40" s="77" t="s">
        <v>238</v>
      </c>
      <c r="RF40" s="32">
        <v>0</v>
      </c>
      <c r="RG40" s="38">
        <v>0</v>
      </c>
      <c r="RH40" s="77" t="s">
        <v>238</v>
      </c>
      <c r="RI40" s="32">
        <v>0</v>
      </c>
      <c r="RJ40" s="32">
        <v>0</v>
      </c>
      <c r="RK40" s="77" t="s">
        <v>238</v>
      </c>
      <c r="RL40" s="32">
        <v>0</v>
      </c>
      <c r="RM40" s="38">
        <v>0</v>
      </c>
      <c r="RN40" s="77" t="s">
        <v>238</v>
      </c>
      <c r="RO40" s="32">
        <v>0</v>
      </c>
      <c r="RP40" s="32">
        <v>0</v>
      </c>
      <c r="RQ40" s="77" t="s">
        <v>238</v>
      </c>
      <c r="RR40" s="32">
        <v>0</v>
      </c>
      <c r="RS40" s="38">
        <v>0</v>
      </c>
      <c r="RT40" s="77" t="s">
        <v>238</v>
      </c>
      <c r="RU40" s="32">
        <v>184</v>
      </c>
      <c r="RV40" s="32">
        <v>183</v>
      </c>
      <c r="RW40" s="77">
        <v>1</v>
      </c>
      <c r="RX40" s="32">
        <v>184</v>
      </c>
      <c r="RY40" s="38">
        <v>183</v>
      </c>
      <c r="RZ40" s="77">
        <v>2</v>
      </c>
      <c r="SA40" s="32" t="s">
        <v>238</v>
      </c>
      <c r="SB40" s="32" t="s">
        <v>238</v>
      </c>
      <c r="SC40" s="77" t="s">
        <v>238</v>
      </c>
      <c r="SD40" s="32">
        <v>184</v>
      </c>
      <c r="SE40" s="38">
        <v>183</v>
      </c>
      <c r="SF40" s="77">
        <v>0</v>
      </c>
      <c r="SG40" s="32">
        <v>184</v>
      </c>
      <c r="SH40" s="32">
        <v>183</v>
      </c>
      <c r="SI40" s="77">
        <v>2</v>
      </c>
      <c r="SJ40" s="32">
        <v>184</v>
      </c>
      <c r="SK40" s="38">
        <v>183</v>
      </c>
      <c r="SL40" s="77">
        <v>2</v>
      </c>
      <c r="SM40" s="32">
        <v>184</v>
      </c>
      <c r="SN40" s="32">
        <v>183</v>
      </c>
      <c r="SO40" s="77">
        <v>1</v>
      </c>
      <c r="SP40" s="32">
        <v>184</v>
      </c>
      <c r="SQ40" s="38">
        <v>183</v>
      </c>
      <c r="SR40" s="77">
        <v>2</v>
      </c>
      <c r="SS40" s="32" t="s">
        <v>238</v>
      </c>
      <c r="ST40" s="32" t="s">
        <v>238</v>
      </c>
      <c r="SU40" s="77" t="s">
        <v>238</v>
      </c>
      <c r="SV40" s="32">
        <v>184</v>
      </c>
      <c r="SW40" s="38">
        <v>183</v>
      </c>
      <c r="SX40" s="77">
        <v>0</v>
      </c>
      <c r="SY40" s="32">
        <v>184</v>
      </c>
      <c r="SZ40" s="32">
        <v>183</v>
      </c>
      <c r="TA40" s="77">
        <v>2</v>
      </c>
      <c r="TB40" s="32">
        <v>184</v>
      </c>
      <c r="TC40" s="38">
        <v>183</v>
      </c>
      <c r="TD40" s="77">
        <v>2</v>
      </c>
      <c r="TE40" s="32" t="s">
        <v>238</v>
      </c>
      <c r="TF40" s="32" t="s">
        <v>238</v>
      </c>
      <c r="TG40" s="77" t="s">
        <v>238</v>
      </c>
      <c r="TH40" s="32" t="s">
        <v>238</v>
      </c>
      <c r="TI40" s="38" t="s">
        <v>238</v>
      </c>
      <c r="TJ40" s="77" t="s">
        <v>238</v>
      </c>
      <c r="TK40" s="32" t="s">
        <v>238</v>
      </c>
      <c r="TL40" s="32" t="s">
        <v>238</v>
      </c>
      <c r="TM40" s="77" t="s">
        <v>238</v>
      </c>
      <c r="TN40" s="32" t="s">
        <v>238</v>
      </c>
      <c r="TO40" s="38" t="s">
        <v>238</v>
      </c>
      <c r="TP40" s="77" t="s">
        <v>238</v>
      </c>
      <c r="TQ40" s="32" t="s">
        <v>238</v>
      </c>
      <c r="TR40" s="32" t="s">
        <v>238</v>
      </c>
      <c r="TS40" s="77" t="s">
        <v>238</v>
      </c>
      <c r="TT40" s="32" t="s">
        <v>238</v>
      </c>
      <c r="TU40" s="38" t="s">
        <v>238</v>
      </c>
      <c r="TV40" s="77" t="s">
        <v>238</v>
      </c>
    </row>
    <row r="41" spans="1:542" x14ac:dyDescent="0.2">
      <c r="A41" s="223" t="s">
        <v>43</v>
      </c>
      <c r="B41" s="18"/>
      <c r="C41" s="20">
        <v>9</v>
      </c>
      <c r="D41" s="20">
        <v>28</v>
      </c>
      <c r="E41" s="77">
        <v>75</v>
      </c>
      <c r="F41" s="20">
        <v>79</v>
      </c>
      <c r="G41" s="38">
        <v>66.416666666666671</v>
      </c>
      <c r="H41" s="77">
        <v>5.1451187335092348</v>
      </c>
      <c r="I41" s="32" t="s">
        <v>437</v>
      </c>
      <c r="J41" s="32" t="s">
        <v>437</v>
      </c>
      <c r="K41" s="77" t="s">
        <v>224</v>
      </c>
      <c r="L41" s="32">
        <v>7</v>
      </c>
      <c r="M41" s="38">
        <v>6.333333333333333</v>
      </c>
      <c r="N41" s="77">
        <v>123.52941176470588</v>
      </c>
      <c r="O41" s="32" t="s">
        <v>437</v>
      </c>
      <c r="P41" s="32" t="s">
        <v>437</v>
      </c>
      <c r="Q41" s="77">
        <v>160</v>
      </c>
      <c r="R41" s="32">
        <v>72</v>
      </c>
      <c r="S41" s="38">
        <v>60.083333333333336</v>
      </c>
      <c r="T41" s="77">
        <v>-0.4143646408839779</v>
      </c>
      <c r="U41" s="32">
        <v>9</v>
      </c>
      <c r="V41" s="32">
        <v>28</v>
      </c>
      <c r="W41" s="77">
        <v>75</v>
      </c>
      <c r="X41" s="32">
        <v>79</v>
      </c>
      <c r="Y41" s="38">
        <v>66.416666666666671</v>
      </c>
      <c r="Z41" s="77">
        <v>5.1451187335092348</v>
      </c>
      <c r="AA41" s="32" t="s">
        <v>437</v>
      </c>
      <c r="AB41" s="32" t="s">
        <v>437</v>
      </c>
      <c r="AC41" s="77" t="s">
        <v>224</v>
      </c>
      <c r="AD41" s="32">
        <v>7</v>
      </c>
      <c r="AE41" s="38">
        <v>6.333333333333333</v>
      </c>
      <c r="AF41" s="77">
        <v>123.52941176470588</v>
      </c>
      <c r="AG41" s="32" t="s">
        <v>437</v>
      </c>
      <c r="AH41" s="32" t="s">
        <v>437</v>
      </c>
      <c r="AI41" s="77">
        <v>160</v>
      </c>
      <c r="AJ41" s="32">
        <v>72</v>
      </c>
      <c r="AK41" s="38">
        <v>60.083333333333336</v>
      </c>
      <c r="AL41" s="77">
        <v>-0.4143646408839779</v>
      </c>
      <c r="AM41" s="32">
        <v>0</v>
      </c>
      <c r="AN41" s="32">
        <v>0</v>
      </c>
      <c r="AO41" s="77" t="s">
        <v>238</v>
      </c>
      <c r="AP41" s="32">
        <v>0</v>
      </c>
      <c r="AQ41" s="38">
        <v>0</v>
      </c>
      <c r="AR41" s="77" t="s">
        <v>238</v>
      </c>
      <c r="AS41" s="32">
        <v>0</v>
      </c>
      <c r="AT41" s="32">
        <v>0</v>
      </c>
      <c r="AU41" s="77" t="s">
        <v>238</v>
      </c>
      <c r="AV41" s="32">
        <v>0</v>
      </c>
      <c r="AW41" s="38">
        <v>0</v>
      </c>
      <c r="AX41" s="77" t="s">
        <v>238</v>
      </c>
      <c r="AY41" s="32">
        <v>0</v>
      </c>
      <c r="AZ41" s="32">
        <v>0</v>
      </c>
      <c r="BA41" s="77" t="s">
        <v>238</v>
      </c>
      <c r="BB41" s="32">
        <v>0</v>
      </c>
      <c r="BC41" s="38">
        <v>0</v>
      </c>
      <c r="BD41" s="77" t="s">
        <v>238</v>
      </c>
      <c r="BE41" s="32" t="s">
        <v>437</v>
      </c>
      <c r="BF41" s="32">
        <v>12</v>
      </c>
      <c r="BG41" s="77">
        <v>100</v>
      </c>
      <c r="BH41" s="32">
        <v>38</v>
      </c>
      <c r="BI41" s="38">
        <v>29</v>
      </c>
      <c r="BJ41" s="77">
        <v>-1.6949152542372881</v>
      </c>
      <c r="BK41" s="32">
        <v>0</v>
      </c>
      <c r="BL41" s="32" t="s">
        <v>437</v>
      </c>
      <c r="BM41" s="77" t="s">
        <v>224</v>
      </c>
      <c r="BN41" s="32">
        <v>3</v>
      </c>
      <c r="BO41" s="38">
        <v>2.9166666666666665</v>
      </c>
      <c r="BP41" s="77">
        <v>94.444444444444443</v>
      </c>
      <c r="BQ41" s="32" t="s">
        <v>437</v>
      </c>
      <c r="BR41" s="32" t="s">
        <v>437</v>
      </c>
      <c r="BS41" s="77" t="s">
        <v>241</v>
      </c>
      <c r="BT41" s="32">
        <v>35</v>
      </c>
      <c r="BU41" s="38">
        <v>26.083333333333332</v>
      </c>
      <c r="BV41" s="77">
        <v>-6.8452380952380958</v>
      </c>
      <c r="BW41" s="32" t="s">
        <v>437</v>
      </c>
      <c r="BX41" s="32">
        <v>12</v>
      </c>
      <c r="BY41" s="77">
        <v>100</v>
      </c>
      <c r="BZ41" s="32">
        <v>38</v>
      </c>
      <c r="CA41" s="38">
        <v>29</v>
      </c>
      <c r="CB41" s="77">
        <v>-1.6949152542372881</v>
      </c>
      <c r="CC41" s="32">
        <v>0</v>
      </c>
      <c r="CD41" s="32" t="s">
        <v>437</v>
      </c>
      <c r="CE41" s="77" t="s">
        <v>224</v>
      </c>
      <c r="CF41" s="32">
        <v>3</v>
      </c>
      <c r="CG41" s="38">
        <v>2.9166666666666665</v>
      </c>
      <c r="CH41" s="77">
        <v>94.444444444444443</v>
      </c>
      <c r="CI41" s="32" t="s">
        <v>437</v>
      </c>
      <c r="CJ41" s="32" t="s">
        <v>437</v>
      </c>
      <c r="CK41" s="77" t="s">
        <v>241</v>
      </c>
      <c r="CL41" s="32">
        <v>35</v>
      </c>
      <c r="CM41" s="38">
        <v>26.083333333333332</v>
      </c>
      <c r="CN41" s="77">
        <v>-6.8452380952380958</v>
      </c>
      <c r="CO41" s="32">
        <v>0</v>
      </c>
      <c r="CP41" s="32">
        <v>0</v>
      </c>
      <c r="CQ41" s="77" t="s">
        <v>238</v>
      </c>
      <c r="CR41" s="32">
        <v>0</v>
      </c>
      <c r="CS41" s="38">
        <v>0</v>
      </c>
      <c r="CT41" s="77" t="s">
        <v>238</v>
      </c>
      <c r="CU41" s="32">
        <v>0</v>
      </c>
      <c r="CV41" s="32">
        <v>0</v>
      </c>
      <c r="CW41" s="77" t="s">
        <v>238</v>
      </c>
      <c r="CX41" s="32">
        <v>0</v>
      </c>
      <c r="CY41" s="38">
        <v>0</v>
      </c>
      <c r="CZ41" s="77" t="s">
        <v>238</v>
      </c>
      <c r="DA41" s="32">
        <v>0</v>
      </c>
      <c r="DB41" s="32">
        <v>0</v>
      </c>
      <c r="DC41" s="77" t="s">
        <v>238</v>
      </c>
      <c r="DD41" s="32">
        <v>0</v>
      </c>
      <c r="DE41" s="38">
        <v>0</v>
      </c>
      <c r="DF41" s="77" t="s">
        <v>238</v>
      </c>
      <c r="DG41" s="32" t="s">
        <v>437</v>
      </c>
      <c r="DH41" s="32">
        <v>16</v>
      </c>
      <c r="DI41" s="77">
        <v>60</v>
      </c>
      <c r="DJ41" s="32">
        <v>41</v>
      </c>
      <c r="DK41" s="38">
        <v>37.416666666666664</v>
      </c>
      <c r="DL41" s="77">
        <v>11.138613861386139</v>
      </c>
      <c r="DM41" s="32" t="s">
        <v>437</v>
      </c>
      <c r="DN41" s="32" t="s">
        <v>437</v>
      </c>
      <c r="DO41" s="77" t="s">
        <v>224</v>
      </c>
      <c r="DP41" s="32">
        <v>4</v>
      </c>
      <c r="DQ41" s="38">
        <v>3.4166666666666665</v>
      </c>
      <c r="DR41" s="77">
        <v>156.25</v>
      </c>
      <c r="DS41" s="32" t="s">
        <v>437</v>
      </c>
      <c r="DT41" s="32" t="s">
        <v>437</v>
      </c>
      <c r="DU41" s="77">
        <v>114.28571428571428</v>
      </c>
      <c r="DV41" s="32">
        <v>37</v>
      </c>
      <c r="DW41" s="38">
        <v>34</v>
      </c>
      <c r="DX41" s="77">
        <v>5.1546391752577314</v>
      </c>
      <c r="DY41" s="32" t="s">
        <v>437</v>
      </c>
      <c r="DZ41" s="32">
        <v>16</v>
      </c>
      <c r="EA41" s="77">
        <v>60</v>
      </c>
      <c r="EB41" s="32">
        <v>41</v>
      </c>
      <c r="EC41" s="38">
        <v>37.416666666666664</v>
      </c>
      <c r="ED41" s="77">
        <v>11.138613861386139</v>
      </c>
      <c r="EE41" s="32" t="s">
        <v>437</v>
      </c>
      <c r="EF41" s="32" t="s">
        <v>437</v>
      </c>
      <c r="EG41" s="77" t="s">
        <v>224</v>
      </c>
      <c r="EH41" s="32">
        <v>4</v>
      </c>
      <c r="EI41" s="38">
        <v>3.4166666666666665</v>
      </c>
      <c r="EJ41" s="77">
        <v>156.25</v>
      </c>
      <c r="EK41" s="32" t="s">
        <v>437</v>
      </c>
      <c r="EL41" s="32" t="s">
        <v>437</v>
      </c>
      <c r="EM41" s="77">
        <v>114.28571428571428</v>
      </c>
      <c r="EN41" s="32">
        <v>37</v>
      </c>
      <c r="EO41" s="38">
        <v>34</v>
      </c>
      <c r="EP41" s="77">
        <v>5.1546391752577314</v>
      </c>
      <c r="EQ41" s="32">
        <v>0</v>
      </c>
      <c r="ER41" s="32">
        <v>0</v>
      </c>
      <c r="ES41" s="77" t="s">
        <v>238</v>
      </c>
      <c r="ET41" s="32">
        <v>0</v>
      </c>
      <c r="EU41" s="38">
        <v>0</v>
      </c>
      <c r="EV41" s="77" t="s">
        <v>238</v>
      </c>
      <c r="EW41" s="32">
        <v>0</v>
      </c>
      <c r="EX41" s="32">
        <v>0</v>
      </c>
      <c r="EY41" s="77" t="s">
        <v>238</v>
      </c>
      <c r="EZ41" s="32">
        <v>0</v>
      </c>
      <c r="FA41" s="38">
        <v>0</v>
      </c>
      <c r="FB41" s="77" t="s">
        <v>238</v>
      </c>
      <c r="FC41" s="32">
        <v>0</v>
      </c>
      <c r="FD41" s="32">
        <v>0</v>
      </c>
      <c r="FE41" s="77" t="s">
        <v>238</v>
      </c>
      <c r="FF41" s="32">
        <v>0</v>
      </c>
      <c r="FG41" s="38">
        <v>0</v>
      </c>
      <c r="FH41" s="77" t="s">
        <v>238</v>
      </c>
      <c r="FI41" s="32">
        <v>0</v>
      </c>
      <c r="FJ41" s="32" t="s">
        <v>437</v>
      </c>
      <c r="FK41" s="77" t="s">
        <v>224</v>
      </c>
      <c r="FL41" s="32">
        <v>4</v>
      </c>
      <c r="FM41" s="38">
        <v>2.8333333333333335</v>
      </c>
      <c r="FN41" s="77">
        <v>3.0303030303030303</v>
      </c>
      <c r="FO41" s="32">
        <v>0</v>
      </c>
      <c r="FP41" s="32" t="s">
        <v>437</v>
      </c>
      <c r="FQ41" s="77" t="s">
        <v>224</v>
      </c>
      <c r="FR41" s="32" t="s">
        <v>437</v>
      </c>
      <c r="FS41" s="38">
        <v>2</v>
      </c>
      <c r="FT41" s="77">
        <v>71.428571428571431</v>
      </c>
      <c r="FU41" s="32">
        <v>0</v>
      </c>
      <c r="FV41" s="32" t="s">
        <v>437</v>
      </c>
      <c r="FW41" s="77" t="s">
        <v>224</v>
      </c>
      <c r="FX41" s="32" t="s">
        <v>437</v>
      </c>
      <c r="FY41" s="38">
        <v>0.83333333333333337</v>
      </c>
      <c r="FZ41" s="77">
        <v>-47.368421052631575</v>
      </c>
      <c r="GA41" s="32">
        <v>0</v>
      </c>
      <c r="GB41" s="32" t="s">
        <v>437</v>
      </c>
      <c r="GC41" s="77" t="s">
        <v>224</v>
      </c>
      <c r="GD41" s="32">
        <v>4</v>
      </c>
      <c r="GE41" s="38">
        <v>2.8333333333333335</v>
      </c>
      <c r="GF41" s="77">
        <v>3.0303030303030303</v>
      </c>
      <c r="GG41" s="32">
        <v>0</v>
      </c>
      <c r="GH41" s="32" t="s">
        <v>437</v>
      </c>
      <c r="GI41" s="77" t="s">
        <v>224</v>
      </c>
      <c r="GJ41" s="32" t="s">
        <v>437</v>
      </c>
      <c r="GK41" s="38">
        <v>2</v>
      </c>
      <c r="GL41" s="77">
        <v>71.428571428571431</v>
      </c>
      <c r="GM41" s="32">
        <v>0</v>
      </c>
      <c r="GN41" s="32" t="s">
        <v>437</v>
      </c>
      <c r="GO41" s="77" t="s">
        <v>224</v>
      </c>
      <c r="GP41" s="32" t="s">
        <v>437</v>
      </c>
      <c r="GQ41" s="38">
        <v>0.83333333333333337</v>
      </c>
      <c r="GR41" s="77">
        <v>-47.368421052631575</v>
      </c>
      <c r="GS41" s="32">
        <v>0</v>
      </c>
      <c r="GT41" s="32">
        <v>0</v>
      </c>
      <c r="GU41" s="77" t="s">
        <v>238</v>
      </c>
      <c r="GV41" s="32">
        <v>0</v>
      </c>
      <c r="GW41" s="38">
        <v>0</v>
      </c>
      <c r="GX41" s="77" t="s">
        <v>238</v>
      </c>
      <c r="GY41" s="32">
        <v>0</v>
      </c>
      <c r="GZ41" s="32">
        <v>0</v>
      </c>
      <c r="HA41" s="77" t="s">
        <v>238</v>
      </c>
      <c r="HB41" s="32">
        <v>0</v>
      </c>
      <c r="HC41" s="38">
        <v>0</v>
      </c>
      <c r="HD41" s="77" t="s">
        <v>238</v>
      </c>
      <c r="HE41" s="32">
        <v>0</v>
      </c>
      <c r="HF41" s="32">
        <v>0</v>
      </c>
      <c r="HG41" s="77" t="s">
        <v>238</v>
      </c>
      <c r="HH41" s="32">
        <v>0</v>
      </c>
      <c r="HI41" s="38">
        <v>0</v>
      </c>
      <c r="HJ41" s="77" t="s">
        <v>238</v>
      </c>
      <c r="HK41" s="32">
        <v>0</v>
      </c>
      <c r="HL41" s="32">
        <v>0</v>
      </c>
      <c r="HM41" s="77" t="s">
        <v>238</v>
      </c>
      <c r="HN41" s="32" t="s">
        <v>437</v>
      </c>
      <c r="HO41" s="38">
        <v>1.5833333333333333</v>
      </c>
      <c r="HP41" s="77">
        <v>-20.833333333333336</v>
      </c>
      <c r="HQ41" s="32">
        <v>0</v>
      </c>
      <c r="HR41" s="32">
        <v>0</v>
      </c>
      <c r="HS41" s="77" t="s">
        <v>238</v>
      </c>
      <c r="HT41" s="32">
        <v>0</v>
      </c>
      <c r="HU41" s="38">
        <v>0</v>
      </c>
      <c r="HV41" s="77" t="s">
        <v>238</v>
      </c>
      <c r="HW41" s="32">
        <v>0</v>
      </c>
      <c r="HX41" s="32">
        <v>0</v>
      </c>
      <c r="HY41" s="77" t="s">
        <v>238</v>
      </c>
      <c r="HZ41" s="32" t="s">
        <v>437</v>
      </c>
      <c r="IA41" s="38">
        <v>1.5833333333333333</v>
      </c>
      <c r="IB41" s="77">
        <v>-20.833333333333336</v>
      </c>
      <c r="IC41" s="32">
        <v>0</v>
      </c>
      <c r="ID41" s="32">
        <v>0</v>
      </c>
      <c r="IE41" s="77" t="s">
        <v>238</v>
      </c>
      <c r="IF41" s="32" t="s">
        <v>437</v>
      </c>
      <c r="IG41" s="38">
        <v>1.5833333333333333</v>
      </c>
      <c r="IH41" s="77">
        <v>-20.833333333333336</v>
      </c>
      <c r="II41" s="32">
        <v>0</v>
      </c>
      <c r="IJ41" s="32">
        <v>0</v>
      </c>
      <c r="IK41" s="77" t="s">
        <v>238</v>
      </c>
      <c r="IL41" s="32">
        <v>0</v>
      </c>
      <c r="IM41" s="38">
        <v>0</v>
      </c>
      <c r="IN41" s="77" t="s">
        <v>238</v>
      </c>
      <c r="IO41" s="32">
        <v>0</v>
      </c>
      <c r="IP41" s="32">
        <v>0</v>
      </c>
      <c r="IQ41" s="77" t="s">
        <v>238</v>
      </c>
      <c r="IR41" s="32" t="s">
        <v>437</v>
      </c>
      <c r="IS41" s="38">
        <v>1.5833333333333333</v>
      </c>
      <c r="IT41" s="77">
        <v>-20.833333333333336</v>
      </c>
      <c r="IU41" s="32">
        <v>0</v>
      </c>
      <c r="IV41" s="32">
        <v>0</v>
      </c>
      <c r="IW41" s="77" t="s">
        <v>238</v>
      </c>
      <c r="IX41" s="32">
        <v>0</v>
      </c>
      <c r="IY41" s="38">
        <v>0</v>
      </c>
      <c r="IZ41" s="77" t="s">
        <v>238</v>
      </c>
      <c r="JA41" s="32">
        <v>0</v>
      </c>
      <c r="JB41" s="32">
        <v>0</v>
      </c>
      <c r="JC41" s="77" t="s">
        <v>238</v>
      </c>
      <c r="JD41" s="32">
        <v>0</v>
      </c>
      <c r="JE41" s="38">
        <v>0</v>
      </c>
      <c r="JF41" s="77" t="s">
        <v>238</v>
      </c>
      <c r="JG41" s="32">
        <v>0</v>
      </c>
      <c r="JH41" s="32">
        <v>0</v>
      </c>
      <c r="JI41" s="77" t="s">
        <v>238</v>
      </c>
      <c r="JJ41" s="32">
        <v>0</v>
      </c>
      <c r="JK41" s="38">
        <v>0</v>
      </c>
      <c r="JL41" s="77" t="s">
        <v>238</v>
      </c>
      <c r="JM41" s="32" t="s">
        <v>437</v>
      </c>
      <c r="JN41" s="32">
        <v>4</v>
      </c>
      <c r="JO41" s="77" t="s">
        <v>238</v>
      </c>
      <c r="JP41" s="32">
        <v>6</v>
      </c>
      <c r="JQ41" s="38">
        <v>5.25</v>
      </c>
      <c r="JR41" s="77">
        <v>-14.864864864864865</v>
      </c>
      <c r="JS41" s="32">
        <v>0</v>
      </c>
      <c r="JT41" s="32">
        <v>0</v>
      </c>
      <c r="JU41" s="77" t="s">
        <v>238</v>
      </c>
      <c r="JV41" s="32">
        <v>0</v>
      </c>
      <c r="JW41" s="38">
        <v>0</v>
      </c>
      <c r="JX41" s="77" t="s">
        <v>238</v>
      </c>
      <c r="JY41" s="32" t="s">
        <v>437</v>
      </c>
      <c r="JZ41" s="32">
        <v>4</v>
      </c>
      <c r="KA41" s="77" t="s">
        <v>238</v>
      </c>
      <c r="KB41" s="32">
        <v>6</v>
      </c>
      <c r="KC41" s="38">
        <v>5.25</v>
      </c>
      <c r="KD41" s="77">
        <v>-14.864864864864865</v>
      </c>
      <c r="KE41" s="32" t="s">
        <v>437</v>
      </c>
      <c r="KF41" s="32">
        <v>4</v>
      </c>
      <c r="KG41" s="77" t="s">
        <v>238</v>
      </c>
      <c r="KH41" s="32">
        <v>6</v>
      </c>
      <c r="KI41" s="38">
        <v>5.25</v>
      </c>
      <c r="KJ41" s="77">
        <v>-14.864864864864865</v>
      </c>
      <c r="KK41" s="32">
        <v>0</v>
      </c>
      <c r="KL41" s="32">
        <v>0</v>
      </c>
      <c r="KM41" s="77" t="s">
        <v>238</v>
      </c>
      <c r="KN41" s="32">
        <v>0</v>
      </c>
      <c r="KO41" s="38">
        <v>0</v>
      </c>
      <c r="KP41" s="77" t="s">
        <v>238</v>
      </c>
      <c r="KQ41" s="32" t="s">
        <v>437</v>
      </c>
      <c r="KR41" s="32">
        <v>4</v>
      </c>
      <c r="KS41" s="77" t="s">
        <v>238</v>
      </c>
      <c r="KT41" s="32">
        <v>6</v>
      </c>
      <c r="KU41" s="38">
        <v>5.25</v>
      </c>
      <c r="KV41" s="77">
        <v>-14.864864864864865</v>
      </c>
      <c r="KW41" s="32">
        <v>0</v>
      </c>
      <c r="KX41" s="32">
        <v>0</v>
      </c>
      <c r="KY41" s="77" t="s">
        <v>238</v>
      </c>
      <c r="KZ41" s="32">
        <v>0</v>
      </c>
      <c r="LA41" s="38">
        <v>0</v>
      </c>
      <c r="LB41" s="77" t="s">
        <v>238</v>
      </c>
      <c r="LC41" s="32">
        <v>0</v>
      </c>
      <c r="LD41" s="32">
        <v>0</v>
      </c>
      <c r="LE41" s="77" t="s">
        <v>238</v>
      </c>
      <c r="LF41" s="32">
        <v>0</v>
      </c>
      <c r="LG41" s="38">
        <v>0</v>
      </c>
      <c r="LH41" s="77" t="s">
        <v>238</v>
      </c>
      <c r="LI41" s="32">
        <v>0</v>
      </c>
      <c r="LJ41" s="32">
        <v>0</v>
      </c>
      <c r="LK41" s="77" t="s">
        <v>238</v>
      </c>
      <c r="LL41" s="32">
        <v>0</v>
      </c>
      <c r="LM41" s="38">
        <v>0</v>
      </c>
      <c r="LN41" s="77" t="s">
        <v>238</v>
      </c>
      <c r="LO41" s="32">
        <v>3</v>
      </c>
      <c r="LP41" s="32">
        <v>8</v>
      </c>
      <c r="LQ41" s="77">
        <v>100</v>
      </c>
      <c r="LR41" s="32">
        <v>17</v>
      </c>
      <c r="LS41" s="38">
        <v>11.5</v>
      </c>
      <c r="LT41" s="77">
        <v>40.816326530612244</v>
      </c>
      <c r="LU41" s="32" t="s">
        <v>437</v>
      </c>
      <c r="LV41" s="32" t="s">
        <v>437</v>
      </c>
      <c r="LW41" s="77" t="s">
        <v>224</v>
      </c>
      <c r="LX41" s="32">
        <v>4</v>
      </c>
      <c r="LY41" s="38">
        <v>3.8333333333333335</v>
      </c>
      <c r="LZ41" s="77">
        <v>70.370370370370367</v>
      </c>
      <c r="MA41" s="32" t="s">
        <v>437</v>
      </c>
      <c r="MB41" s="32" t="s">
        <v>437</v>
      </c>
      <c r="MC41" s="77" t="s">
        <v>224</v>
      </c>
      <c r="MD41" s="32">
        <v>13</v>
      </c>
      <c r="ME41" s="38">
        <v>7.666666666666667</v>
      </c>
      <c r="MF41" s="77">
        <v>29.577464788732392</v>
      </c>
      <c r="MG41" s="32">
        <v>3</v>
      </c>
      <c r="MH41" s="32">
        <v>8</v>
      </c>
      <c r="MI41" s="77">
        <v>100</v>
      </c>
      <c r="MJ41" s="32">
        <v>17</v>
      </c>
      <c r="MK41" s="38">
        <v>11.5</v>
      </c>
      <c r="ML41" s="77">
        <v>40.816326530612244</v>
      </c>
      <c r="MM41" s="32" t="s">
        <v>437</v>
      </c>
      <c r="MN41" s="32" t="s">
        <v>437</v>
      </c>
      <c r="MO41" s="77" t="s">
        <v>224</v>
      </c>
      <c r="MP41" s="32">
        <v>4</v>
      </c>
      <c r="MQ41" s="38">
        <v>3.8333333333333335</v>
      </c>
      <c r="MR41" s="77">
        <v>70.370370370370367</v>
      </c>
      <c r="MS41" s="32" t="s">
        <v>437</v>
      </c>
      <c r="MT41" s="32" t="s">
        <v>437</v>
      </c>
      <c r="MU41" s="77" t="s">
        <v>224</v>
      </c>
      <c r="MV41" s="32">
        <v>13</v>
      </c>
      <c r="MW41" s="38">
        <v>7.666666666666667</v>
      </c>
      <c r="MX41" s="77">
        <v>29.577464788732392</v>
      </c>
      <c r="MY41" s="32">
        <v>0</v>
      </c>
      <c r="MZ41" s="32">
        <v>0</v>
      </c>
      <c r="NA41" s="77" t="s">
        <v>238</v>
      </c>
      <c r="NB41" s="32">
        <v>0</v>
      </c>
      <c r="NC41" s="38">
        <v>0</v>
      </c>
      <c r="ND41" s="77" t="s">
        <v>238</v>
      </c>
      <c r="NE41" s="32">
        <v>0</v>
      </c>
      <c r="NF41" s="32">
        <v>0</v>
      </c>
      <c r="NG41" s="77" t="s">
        <v>238</v>
      </c>
      <c r="NH41" s="32">
        <v>0</v>
      </c>
      <c r="NI41" s="38">
        <v>0</v>
      </c>
      <c r="NJ41" s="77" t="s">
        <v>238</v>
      </c>
      <c r="NK41" s="32">
        <v>0</v>
      </c>
      <c r="NL41" s="32">
        <v>0</v>
      </c>
      <c r="NM41" s="77" t="s">
        <v>238</v>
      </c>
      <c r="NN41" s="32">
        <v>0</v>
      </c>
      <c r="NO41" s="38">
        <v>0</v>
      </c>
      <c r="NP41" s="77" t="s">
        <v>238</v>
      </c>
      <c r="NQ41" s="32" t="s">
        <v>437</v>
      </c>
      <c r="NR41" s="32" t="s">
        <v>437</v>
      </c>
      <c r="NS41" s="77" t="s">
        <v>238</v>
      </c>
      <c r="NT41" s="32">
        <v>14</v>
      </c>
      <c r="NU41" s="38">
        <v>8.1666666666666661</v>
      </c>
      <c r="NV41" s="77">
        <v>-11.711711711711711</v>
      </c>
      <c r="NW41" s="32">
        <v>0</v>
      </c>
      <c r="NX41" s="32">
        <v>0</v>
      </c>
      <c r="NY41" s="77" t="s">
        <v>238</v>
      </c>
      <c r="NZ41" s="32">
        <v>0</v>
      </c>
      <c r="OA41" s="38">
        <v>0</v>
      </c>
      <c r="OB41" s="77" t="s">
        <v>238</v>
      </c>
      <c r="OC41" s="32" t="s">
        <v>437</v>
      </c>
      <c r="OD41" s="32" t="s">
        <v>437</v>
      </c>
      <c r="OE41" s="77" t="s">
        <v>238</v>
      </c>
      <c r="OF41" s="32">
        <v>14</v>
      </c>
      <c r="OG41" s="38">
        <v>8.1666666666666661</v>
      </c>
      <c r="OH41" s="77">
        <v>-11.711711711711711</v>
      </c>
      <c r="OI41" s="32" t="s">
        <v>437</v>
      </c>
      <c r="OJ41" s="32" t="s">
        <v>437</v>
      </c>
      <c r="OK41" s="77" t="s">
        <v>238</v>
      </c>
      <c r="OL41" s="32">
        <v>14</v>
      </c>
      <c r="OM41" s="38">
        <v>8.1666666666666661</v>
      </c>
      <c r="ON41" s="77">
        <v>-11.711711711711711</v>
      </c>
      <c r="OO41" s="32">
        <v>0</v>
      </c>
      <c r="OP41" s="32">
        <v>0</v>
      </c>
      <c r="OQ41" s="77" t="s">
        <v>238</v>
      </c>
      <c r="OR41" s="32">
        <v>0</v>
      </c>
      <c r="OS41" s="38">
        <v>0</v>
      </c>
      <c r="OT41" s="77" t="s">
        <v>238</v>
      </c>
      <c r="OU41" s="32" t="s">
        <v>437</v>
      </c>
      <c r="OV41" s="32" t="s">
        <v>437</v>
      </c>
      <c r="OW41" s="77" t="s">
        <v>238</v>
      </c>
      <c r="OX41" s="32">
        <v>14</v>
      </c>
      <c r="OY41" s="38">
        <v>8.1666666666666661</v>
      </c>
      <c r="OZ41" s="77">
        <v>-11.711711711711711</v>
      </c>
      <c r="PA41" s="32">
        <v>0</v>
      </c>
      <c r="PB41" s="32">
        <v>0</v>
      </c>
      <c r="PC41" s="77" t="s">
        <v>238</v>
      </c>
      <c r="PD41" s="32">
        <v>0</v>
      </c>
      <c r="PE41" s="38">
        <v>0</v>
      </c>
      <c r="PF41" s="77" t="s">
        <v>238</v>
      </c>
      <c r="PG41" s="32">
        <v>0</v>
      </c>
      <c r="PH41" s="32">
        <v>0</v>
      </c>
      <c r="PI41" s="77" t="s">
        <v>238</v>
      </c>
      <c r="PJ41" s="32">
        <v>0</v>
      </c>
      <c r="PK41" s="38">
        <v>0</v>
      </c>
      <c r="PL41" s="77" t="s">
        <v>238</v>
      </c>
      <c r="PM41" s="32">
        <v>0</v>
      </c>
      <c r="PN41" s="32">
        <v>0</v>
      </c>
      <c r="PO41" s="77" t="s">
        <v>238</v>
      </c>
      <c r="PP41" s="32">
        <v>0</v>
      </c>
      <c r="PQ41" s="38">
        <v>0</v>
      </c>
      <c r="PR41" s="77" t="s">
        <v>238</v>
      </c>
      <c r="PS41" s="32" t="s">
        <v>437</v>
      </c>
      <c r="PT41" s="32">
        <v>4</v>
      </c>
      <c r="PU41" s="77" t="s">
        <v>224</v>
      </c>
      <c r="PV41" s="32">
        <v>10</v>
      </c>
      <c r="PW41" s="38">
        <v>8.3333333333333339</v>
      </c>
      <c r="PX41" s="77">
        <v>3.0927835051546393</v>
      </c>
      <c r="PY41" s="32" t="s">
        <v>437</v>
      </c>
      <c r="PZ41" s="32" t="s">
        <v>437</v>
      </c>
      <c r="QA41" s="77" t="s">
        <v>224</v>
      </c>
      <c r="QB41" s="32" t="s">
        <v>437</v>
      </c>
      <c r="QC41" s="38">
        <v>1</v>
      </c>
      <c r="QD41" s="77">
        <v>-7.6923076923076925</v>
      </c>
      <c r="QE41" s="32">
        <v>0</v>
      </c>
      <c r="QF41" s="32" t="s">
        <v>437</v>
      </c>
      <c r="QG41" s="77" t="s">
        <v>224</v>
      </c>
      <c r="QH41" s="32" t="s">
        <v>437</v>
      </c>
      <c r="QI41" s="38">
        <v>7.333333333333333</v>
      </c>
      <c r="QJ41" s="77">
        <v>4.7619047619047619</v>
      </c>
      <c r="QK41" s="32" t="s">
        <v>437</v>
      </c>
      <c r="QL41" s="32">
        <v>4</v>
      </c>
      <c r="QM41" s="77" t="s">
        <v>224</v>
      </c>
      <c r="QN41" s="32">
        <v>10</v>
      </c>
      <c r="QO41" s="38">
        <v>8.3333333333333339</v>
      </c>
      <c r="QP41" s="77">
        <v>3.0927835051546393</v>
      </c>
      <c r="QQ41" s="32" t="s">
        <v>437</v>
      </c>
      <c r="QR41" s="32" t="s">
        <v>437</v>
      </c>
      <c r="QS41" s="77" t="s">
        <v>224</v>
      </c>
      <c r="QT41" s="32" t="s">
        <v>437</v>
      </c>
      <c r="QU41" s="38">
        <v>1</v>
      </c>
      <c r="QV41" s="77">
        <v>-7.6923076923076925</v>
      </c>
      <c r="QW41" s="32">
        <v>0</v>
      </c>
      <c r="QX41" s="32" t="s">
        <v>437</v>
      </c>
      <c r="QY41" s="77" t="s">
        <v>224</v>
      </c>
      <c r="QZ41" s="32" t="s">
        <v>437</v>
      </c>
      <c r="RA41" s="38">
        <v>7.333333333333333</v>
      </c>
      <c r="RB41" s="77">
        <v>4.7619047619047619</v>
      </c>
      <c r="RC41" s="32">
        <v>0</v>
      </c>
      <c r="RD41" s="32">
        <v>0</v>
      </c>
      <c r="RE41" s="77" t="s">
        <v>238</v>
      </c>
      <c r="RF41" s="32">
        <v>0</v>
      </c>
      <c r="RG41" s="38">
        <v>0</v>
      </c>
      <c r="RH41" s="77" t="s">
        <v>238</v>
      </c>
      <c r="RI41" s="32">
        <v>0</v>
      </c>
      <c r="RJ41" s="32">
        <v>0</v>
      </c>
      <c r="RK41" s="77" t="s">
        <v>238</v>
      </c>
      <c r="RL41" s="32">
        <v>0</v>
      </c>
      <c r="RM41" s="38">
        <v>0</v>
      </c>
      <c r="RN41" s="77" t="s">
        <v>238</v>
      </c>
      <c r="RO41" s="32">
        <v>0</v>
      </c>
      <c r="RP41" s="32">
        <v>0</v>
      </c>
      <c r="RQ41" s="77" t="s">
        <v>238</v>
      </c>
      <c r="RR41" s="32">
        <v>0</v>
      </c>
      <c r="RS41" s="38">
        <v>0</v>
      </c>
      <c r="RT41" s="77" t="s">
        <v>238</v>
      </c>
      <c r="RU41" s="32">
        <v>184</v>
      </c>
      <c r="RV41" s="32">
        <v>183</v>
      </c>
      <c r="RW41" s="77">
        <v>1</v>
      </c>
      <c r="RX41" s="32">
        <v>184</v>
      </c>
      <c r="RY41" s="38">
        <v>183</v>
      </c>
      <c r="RZ41" s="77">
        <v>2</v>
      </c>
      <c r="SA41" s="32" t="s">
        <v>238</v>
      </c>
      <c r="SB41" s="32" t="s">
        <v>238</v>
      </c>
      <c r="SC41" s="77" t="s">
        <v>238</v>
      </c>
      <c r="SD41" s="32">
        <v>184</v>
      </c>
      <c r="SE41" s="38">
        <v>183</v>
      </c>
      <c r="SF41" s="77">
        <v>0</v>
      </c>
      <c r="SG41" s="32">
        <v>184</v>
      </c>
      <c r="SH41" s="32">
        <v>183</v>
      </c>
      <c r="SI41" s="77">
        <v>2</v>
      </c>
      <c r="SJ41" s="32">
        <v>184</v>
      </c>
      <c r="SK41" s="38">
        <v>183</v>
      </c>
      <c r="SL41" s="77">
        <v>2</v>
      </c>
      <c r="SM41" s="32">
        <v>184</v>
      </c>
      <c r="SN41" s="32">
        <v>183</v>
      </c>
      <c r="SO41" s="77">
        <v>1</v>
      </c>
      <c r="SP41" s="32">
        <v>184</v>
      </c>
      <c r="SQ41" s="38">
        <v>183</v>
      </c>
      <c r="SR41" s="77">
        <v>2</v>
      </c>
      <c r="SS41" s="32" t="s">
        <v>238</v>
      </c>
      <c r="ST41" s="32" t="s">
        <v>238</v>
      </c>
      <c r="SU41" s="77" t="s">
        <v>238</v>
      </c>
      <c r="SV41" s="32">
        <v>184</v>
      </c>
      <c r="SW41" s="38">
        <v>183</v>
      </c>
      <c r="SX41" s="77">
        <v>0</v>
      </c>
      <c r="SY41" s="32">
        <v>184</v>
      </c>
      <c r="SZ41" s="32">
        <v>183</v>
      </c>
      <c r="TA41" s="77">
        <v>2</v>
      </c>
      <c r="TB41" s="32">
        <v>184</v>
      </c>
      <c r="TC41" s="38">
        <v>183</v>
      </c>
      <c r="TD41" s="77">
        <v>2</v>
      </c>
      <c r="TE41" s="32" t="s">
        <v>238</v>
      </c>
      <c r="TF41" s="32" t="s">
        <v>238</v>
      </c>
      <c r="TG41" s="77" t="s">
        <v>238</v>
      </c>
      <c r="TH41" s="32" t="s">
        <v>238</v>
      </c>
      <c r="TI41" s="38" t="s">
        <v>238</v>
      </c>
      <c r="TJ41" s="77" t="s">
        <v>238</v>
      </c>
      <c r="TK41" s="32" t="s">
        <v>238</v>
      </c>
      <c r="TL41" s="32" t="s">
        <v>238</v>
      </c>
      <c r="TM41" s="77" t="s">
        <v>238</v>
      </c>
      <c r="TN41" s="32" t="s">
        <v>238</v>
      </c>
      <c r="TO41" s="38" t="s">
        <v>238</v>
      </c>
      <c r="TP41" s="77" t="s">
        <v>238</v>
      </c>
      <c r="TQ41" s="32" t="s">
        <v>238</v>
      </c>
      <c r="TR41" s="32" t="s">
        <v>238</v>
      </c>
      <c r="TS41" s="77" t="s">
        <v>238</v>
      </c>
      <c r="TT41" s="32" t="s">
        <v>238</v>
      </c>
      <c r="TU41" s="38" t="s">
        <v>238</v>
      </c>
      <c r="TV41" s="77" t="s">
        <v>238</v>
      </c>
    </row>
    <row r="42" spans="1:542" ht="22.5" x14ac:dyDescent="0.2">
      <c r="A42" s="19" t="s">
        <v>141</v>
      </c>
      <c r="B42" s="19"/>
      <c r="C42" s="20">
        <v>3529</v>
      </c>
      <c r="D42" s="20">
        <v>11521</v>
      </c>
      <c r="E42" s="77">
        <v>0.21746694502435632</v>
      </c>
      <c r="F42" s="20">
        <v>70290</v>
      </c>
      <c r="G42" s="38">
        <v>70552.666666666672</v>
      </c>
      <c r="H42" s="77">
        <v>-0.69857891502108871</v>
      </c>
      <c r="I42" s="32">
        <v>2022</v>
      </c>
      <c r="J42" s="32">
        <v>6496</v>
      </c>
      <c r="K42" s="77">
        <v>0.85390467318739327</v>
      </c>
      <c r="L42" s="32">
        <v>60930</v>
      </c>
      <c r="M42" s="38">
        <v>61095</v>
      </c>
      <c r="N42" s="77">
        <v>-0.27341358906345642</v>
      </c>
      <c r="O42" s="32">
        <v>1507</v>
      </c>
      <c r="P42" s="32">
        <v>5025</v>
      </c>
      <c r="Q42" s="77">
        <v>-0.59347181008902083</v>
      </c>
      <c r="R42" s="32">
        <v>9360</v>
      </c>
      <c r="S42" s="38">
        <v>9457.6666666666661</v>
      </c>
      <c r="T42" s="77">
        <v>-3.3600708458931523</v>
      </c>
      <c r="U42" s="32">
        <v>3414</v>
      </c>
      <c r="V42" s="32">
        <v>10852</v>
      </c>
      <c r="W42" s="77">
        <v>1.8433179723502304E-2</v>
      </c>
      <c r="X42" s="32">
        <v>68521</v>
      </c>
      <c r="Y42" s="38">
        <v>68729.583333333328</v>
      </c>
      <c r="Z42" s="77">
        <v>-0.6052228490305227</v>
      </c>
      <c r="AA42" s="32">
        <v>2000</v>
      </c>
      <c r="AB42" s="32">
        <v>6362</v>
      </c>
      <c r="AC42" s="77">
        <v>0.84006974163892845</v>
      </c>
      <c r="AD42" s="32">
        <v>60581</v>
      </c>
      <c r="AE42" s="38">
        <v>60754.5</v>
      </c>
      <c r="AF42" s="77">
        <v>-0.29185380504056413</v>
      </c>
      <c r="AG42" s="32">
        <v>1414</v>
      </c>
      <c r="AH42" s="32">
        <v>4490</v>
      </c>
      <c r="AI42" s="77">
        <v>-1.1231006386258533</v>
      </c>
      <c r="AJ42" s="32">
        <v>7940</v>
      </c>
      <c r="AK42" s="38">
        <v>7975.083333333333</v>
      </c>
      <c r="AL42" s="77">
        <v>-2.9293328870360789</v>
      </c>
      <c r="AM42" s="32">
        <v>115</v>
      </c>
      <c r="AN42" s="32">
        <v>669</v>
      </c>
      <c r="AO42" s="77">
        <v>3.560371517027864</v>
      </c>
      <c r="AP42" s="32">
        <v>1769</v>
      </c>
      <c r="AQ42" s="38">
        <v>1823.0833333333333</v>
      </c>
      <c r="AR42" s="77">
        <v>-4.0945158037788785</v>
      </c>
      <c r="AS42" s="32">
        <v>22</v>
      </c>
      <c r="AT42" s="32">
        <v>134</v>
      </c>
      <c r="AU42" s="77">
        <v>1.5151515151515151</v>
      </c>
      <c r="AV42" s="32">
        <v>349</v>
      </c>
      <c r="AW42" s="38">
        <v>340.5</v>
      </c>
      <c r="AX42" s="77">
        <v>3.1297324583543666</v>
      </c>
      <c r="AY42" s="32">
        <v>93</v>
      </c>
      <c r="AZ42" s="32">
        <v>535</v>
      </c>
      <c r="BA42" s="77">
        <v>4.0856031128404666</v>
      </c>
      <c r="BB42" s="32">
        <v>1420</v>
      </c>
      <c r="BC42" s="38">
        <v>1482.5833333333333</v>
      </c>
      <c r="BD42" s="77">
        <v>-5.6130298689585656</v>
      </c>
      <c r="BE42" s="32">
        <v>2242</v>
      </c>
      <c r="BF42" s="32">
        <v>7234</v>
      </c>
      <c r="BG42" s="77">
        <v>0.61196105702364401</v>
      </c>
      <c r="BH42" s="32">
        <v>43399</v>
      </c>
      <c r="BI42" s="38">
        <v>43709.583333333336</v>
      </c>
      <c r="BJ42" s="77">
        <v>-1.0208991838467707</v>
      </c>
      <c r="BK42" s="32">
        <v>1286</v>
      </c>
      <c r="BL42" s="32">
        <v>4053</v>
      </c>
      <c r="BM42" s="77">
        <v>3.3401325854156041</v>
      </c>
      <c r="BN42" s="32">
        <v>37904</v>
      </c>
      <c r="BO42" s="38">
        <v>38145.25</v>
      </c>
      <c r="BP42" s="77">
        <v>-0.72093643656995621</v>
      </c>
      <c r="BQ42" s="32">
        <v>956</v>
      </c>
      <c r="BR42" s="32">
        <v>3181</v>
      </c>
      <c r="BS42" s="77">
        <v>-2.6621787025703796</v>
      </c>
      <c r="BT42" s="32">
        <v>5495</v>
      </c>
      <c r="BU42" s="38">
        <v>5564.333333333333</v>
      </c>
      <c r="BV42" s="77">
        <v>-3.0294228702547268</v>
      </c>
      <c r="BW42" s="32">
        <v>2171</v>
      </c>
      <c r="BX42" s="32">
        <v>6798</v>
      </c>
      <c r="BY42" s="77">
        <v>0.63656550703182824</v>
      </c>
      <c r="BZ42" s="32">
        <v>42252</v>
      </c>
      <c r="CA42" s="38">
        <v>42505.5</v>
      </c>
      <c r="CB42" s="77">
        <v>-0.9726719940358316</v>
      </c>
      <c r="CC42" s="32">
        <v>1275</v>
      </c>
      <c r="CD42" s="32">
        <v>3975</v>
      </c>
      <c r="CE42" s="77">
        <v>3.6235662148070906</v>
      </c>
      <c r="CF42" s="32">
        <v>37697</v>
      </c>
      <c r="CG42" s="38">
        <v>37936.666666666664</v>
      </c>
      <c r="CH42" s="77">
        <v>-0.73699358946404425</v>
      </c>
      <c r="CI42" s="32">
        <v>896</v>
      </c>
      <c r="CJ42" s="32">
        <v>2823</v>
      </c>
      <c r="CK42" s="77">
        <v>-3.28879753340185</v>
      </c>
      <c r="CL42" s="32">
        <v>4555</v>
      </c>
      <c r="CM42" s="38">
        <v>4568.833333333333</v>
      </c>
      <c r="CN42" s="77">
        <v>-2.8872041944168911</v>
      </c>
      <c r="CO42" s="32">
        <v>71</v>
      </c>
      <c r="CP42" s="32">
        <v>436</v>
      </c>
      <c r="CQ42" s="77">
        <v>0.22988505747126436</v>
      </c>
      <c r="CR42" s="32">
        <v>1147</v>
      </c>
      <c r="CS42" s="38">
        <v>1204.0833333333333</v>
      </c>
      <c r="CT42" s="77">
        <v>-2.6937840932049295</v>
      </c>
      <c r="CU42" s="32">
        <v>11</v>
      </c>
      <c r="CV42" s="32">
        <v>78</v>
      </c>
      <c r="CW42" s="77">
        <v>-9.3023255813953494</v>
      </c>
      <c r="CX42" s="32">
        <v>207</v>
      </c>
      <c r="CY42" s="38">
        <v>208.58333333333334</v>
      </c>
      <c r="CZ42" s="77">
        <v>2.2885165508786267</v>
      </c>
      <c r="DA42" s="32">
        <v>60</v>
      </c>
      <c r="DB42" s="32">
        <v>358</v>
      </c>
      <c r="DC42" s="77">
        <v>2.5787965616045847</v>
      </c>
      <c r="DD42" s="32">
        <v>940</v>
      </c>
      <c r="DE42" s="38">
        <v>995.5</v>
      </c>
      <c r="DF42" s="77">
        <v>-3.6768263183357526</v>
      </c>
      <c r="DG42" s="32">
        <v>1287</v>
      </c>
      <c r="DH42" s="32">
        <v>4287</v>
      </c>
      <c r="DI42" s="77">
        <v>-0.44124477473293078</v>
      </c>
      <c r="DJ42" s="32">
        <v>26891</v>
      </c>
      <c r="DK42" s="38">
        <v>26843.083333333332</v>
      </c>
      <c r="DL42" s="77">
        <v>-0.16024349572580696</v>
      </c>
      <c r="DM42" s="32">
        <v>736</v>
      </c>
      <c r="DN42" s="32">
        <v>2443</v>
      </c>
      <c r="DO42" s="77">
        <v>-3.0170702659785631</v>
      </c>
      <c r="DP42" s="32">
        <v>23026</v>
      </c>
      <c r="DQ42" s="38">
        <v>22949.75</v>
      </c>
      <c r="DR42" s="77">
        <v>0.49004940632138189</v>
      </c>
      <c r="DS42" s="32">
        <v>551</v>
      </c>
      <c r="DT42" s="32">
        <v>1844</v>
      </c>
      <c r="DU42" s="77">
        <v>3.18970341354225</v>
      </c>
      <c r="DV42" s="32">
        <v>3865</v>
      </c>
      <c r="DW42" s="38">
        <v>3893.3333333333335</v>
      </c>
      <c r="DX42" s="77">
        <v>-3.8287361053931654</v>
      </c>
      <c r="DY42" s="32">
        <v>1243</v>
      </c>
      <c r="DZ42" s="32">
        <v>4054</v>
      </c>
      <c r="EA42" s="77">
        <v>-1.0012210012210012</v>
      </c>
      <c r="EB42" s="32">
        <v>26269</v>
      </c>
      <c r="EC42" s="38">
        <v>26224.083333333332</v>
      </c>
      <c r="ED42" s="77">
        <v>5.4024508059185433E-3</v>
      </c>
      <c r="EE42" s="32">
        <v>725</v>
      </c>
      <c r="EF42" s="32">
        <v>2387</v>
      </c>
      <c r="EG42" s="77">
        <v>-3.4775576223210676</v>
      </c>
      <c r="EH42" s="32">
        <v>22884</v>
      </c>
      <c r="EI42" s="38">
        <v>22817.833333333332</v>
      </c>
      <c r="EJ42" s="77">
        <v>0.46782295377909222</v>
      </c>
      <c r="EK42" s="32">
        <v>518</v>
      </c>
      <c r="EL42" s="32">
        <v>1667</v>
      </c>
      <c r="EM42" s="77">
        <v>2.7743526510480887</v>
      </c>
      <c r="EN42" s="32">
        <v>3385</v>
      </c>
      <c r="EO42" s="38">
        <v>3406.25</v>
      </c>
      <c r="EP42" s="77">
        <v>-2.9857831153727483</v>
      </c>
      <c r="EQ42" s="32">
        <v>44</v>
      </c>
      <c r="ER42" s="32">
        <v>233</v>
      </c>
      <c r="ES42" s="77">
        <v>10.42654028436019</v>
      </c>
      <c r="ET42" s="32">
        <v>622</v>
      </c>
      <c r="EU42" s="38">
        <v>619</v>
      </c>
      <c r="EV42" s="77">
        <v>-6.706857573474001</v>
      </c>
      <c r="EW42" s="32">
        <v>11</v>
      </c>
      <c r="EX42" s="32">
        <v>56</v>
      </c>
      <c r="EY42" s="77">
        <v>21.739130434782609</v>
      </c>
      <c r="EZ42" s="32">
        <v>142</v>
      </c>
      <c r="FA42" s="38">
        <v>131.91666666666666</v>
      </c>
      <c r="FB42" s="77">
        <v>4.4884488448844886</v>
      </c>
      <c r="FC42" s="32">
        <v>33</v>
      </c>
      <c r="FD42" s="32">
        <v>177</v>
      </c>
      <c r="FE42" s="77">
        <v>7.2727272727272725</v>
      </c>
      <c r="FF42" s="32">
        <v>480</v>
      </c>
      <c r="FG42" s="38">
        <v>487.08333333333331</v>
      </c>
      <c r="FH42" s="77">
        <v>-9.3376764386536379</v>
      </c>
      <c r="FI42" s="32">
        <v>1807</v>
      </c>
      <c r="FJ42" s="32">
        <v>5709</v>
      </c>
      <c r="FK42" s="77">
        <v>0.33391915641476277</v>
      </c>
      <c r="FL42" s="32">
        <v>55935</v>
      </c>
      <c r="FM42" s="38">
        <v>56296.166666666664</v>
      </c>
      <c r="FN42" s="77">
        <v>-0.93325003886097735</v>
      </c>
      <c r="FO42" s="32">
        <v>1587</v>
      </c>
      <c r="FP42" s="32">
        <v>5112</v>
      </c>
      <c r="FQ42" s="77">
        <v>0.76877587226493205</v>
      </c>
      <c r="FR42" s="32">
        <v>55060</v>
      </c>
      <c r="FS42" s="38">
        <v>55390.666666666664</v>
      </c>
      <c r="FT42" s="77">
        <v>-0.79490876310047243</v>
      </c>
      <c r="FU42" s="32">
        <v>220</v>
      </c>
      <c r="FV42" s="32">
        <v>597</v>
      </c>
      <c r="FW42" s="77">
        <v>-3.2414910858995136</v>
      </c>
      <c r="FX42" s="32">
        <v>875</v>
      </c>
      <c r="FY42" s="38">
        <v>905.5</v>
      </c>
      <c r="FZ42" s="77">
        <v>-8.7197580645161299</v>
      </c>
      <c r="GA42" s="32">
        <v>1803</v>
      </c>
      <c r="GB42" s="32">
        <v>5668</v>
      </c>
      <c r="GC42" s="77">
        <v>0.26534583407040507</v>
      </c>
      <c r="GD42" s="32">
        <v>55831</v>
      </c>
      <c r="GE42" s="38">
        <v>56195.583333333336</v>
      </c>
      <c r="GF42" s="77">
        <v>-0.91467177609422667</v>
      </c>
      <c r="GG42" s="32" t="s">
        <v>437</v>
      </c>
      <c r="GH42" s="32">
        <v>5084</v>
      </c>
      <c r="GI42" s="77">
        <v>0.77304261645193262</v>
      </c>
      <c r="GJ42" s="32">
        <v>54984</v>
      </c>
      <c r="GK42" s="38">
        <v>55319.333333333336</v>
      </c>
      <c r="GL42" s="77">
        <v>-0.79296049544339131</v>
      </c>
      <c r="GM42" s="32" t="s">
        <v>437</v>
      </c>
      <c r="GN42" s="32">
        <v>584</v>
      </c>
      <c r="GO42" s="77">
        <v>-3.9473684210526314</v>
      </c>
      <c r="GP42" s="32">
        <v>847</v>
      </c>
      <c r="GQ42" s="38">
        <v>876.25</v>
      </c>
      <c r="GR42" s="77">
        <v>-8.0374322196956456</v>
      </c>
      <c r="GS42" s="32">
        <v>4</v>
      </c>
      <c r="GT42" s="32">
        <v>41</v>
      </c>
      <c r="GU42" s="77">
        <v>10.810810810810811</v>
      </c>
      <c r="GV42" s="32">
        <v>104</v>
      </c>
      <c r="GW42" s="38">
        <v>100.58333333333333</v>
      </c>
      <c r="GX42" s="77">
        <v>-10.326894502228825</v>
      </c>
      <c r="GY42" s="32" t="s">
        <v>437</v>
      </c>
      <c r="GZ42" s="32">
        <v>28</v>
      </c>
      <c r="HA42" s="77">
        <v>0</v>
      </c>
      <c r="HB42" s="32">
        <v>76</v>
      </c>
      <c r="HC42" s="38">
        <v>71.333333333333329</v>
      </c>
      <c r="HD42" s="77">
        <v>-2.2831050228310499</v>
      </c>
      <c r="HE42" s="32" t="s">
        <v>437</v>
      </c>
      <c r="HF42" s="32">
        <v>13</v>
      </c>
      <c r="HG42" s="77">
        <v>44.444444444444443</v>
      </c>
      <c r="HH42" s="32">
        <v>28</v>
      </c>
      <c r="HI42" s="38">
        <v>29.25</v>
      </c>
      <c r="HJ42" s="77">
        <v>-25.319148936170212</v>
      </c>
      <c r="HK42" s="32">
        <v>32</v>
      </c>
      <c r="HL42" s="32">
        <v>119</v>
      </c>
      <c r="HM42" s="77">
        <v>21.428571428571427</v>
      </c>
      <c r="HN42" s="32">
        <v>237</v>
      </c>
      <c r="HO42" s="38">
        <v>227.66666666666666</v>
      </c>
      <c r="HP42" s="77">
        <v>11.783960720130933</v>
      </c>
      <c r="HQ42" s="32" t="s">
        <v>437</v>
      </c>
      <c r="HR42" s="32">
        <v>5</v>
      </c>
      <c r="HS42" s="77">
        <v>-28.571428571428569</v>
      </c>
      <c r="HT42" s="32" t="s">
        <v>437</v>
      </c>
      <c r="HU42" s="38">
        <v>30.583333333333332</v>
      </c>
      <c r="HV42" s="77">
        <v>13.271604938271606</v>
      </c>
      <c r="HW42" s="32" t="s">
        <v>437</v>
      </c>
      <c r="HX42" s="32">
        <v>114</v>
      </c>
      <c r="HY42" s="77">
        <v>25.274725274725274</v>
      </c>
      <c r="HZ42" s="32" t="s">
        <v>437</v>
      </c>
      <c r="IA42" s="38">
        <v>197.08333333333334</v>
      </c>
      <c r="IB42" s="77">
        <v>11.556603773584905</v>
      </c>
      <c r="IC42" s="32" t="s">
        <v>437</v>
      </c>
      <c r="ID42" s="32">
        <v>114</v>
      </c>
      <c r="IE42" s="77">
        <v>21.276595744680851</v>
      </c>
      <c r="IF42" s="32">
        <v>229</v>
      </c>
      <c r="IG42" s="38">
        <v>221.91666666666666</v>
      </c>
      <c r="IH42" s="77">
        <v>10.912119950020825</v>
      </c>
      <c r="II42" s="32" t="s">
        <v>437</v>
      </c>
      <c r="IJ42" s="32">
        <v>5</v>
      </c>
      <c r="IK42" s="77">
        <v>-28.571428571428569</v>
      </c>
      <c r="IL42" s="32" t="s">
        <v>437</v>
      </c>
      <c r="IM42" s="38">
        <v>30.583333333333332</v>
      </c>
      <c r="IN42" s="77">
        <v>13.271604938271606</v>
      </c>
      <c r="IO42" s="32">
        <v>28</v>
      </c>
      <c r="IP42" s="32">
        <v>109</v>
      </c>
      <c r="IQ42" s="77">
        <v>25.287356321839084</v>
      </c>
      <c r="IR42" s="32" t="s">
        <v>437</v>
      </c>
      <c r="IS42" s="38">
        <v>191.33333333333334</v>
      </c>
      <c r="IT42" s="77">
        <v>10.544053923928743</v>
      </c>
      <c r="IU42" s="32" t="s">
        <v>437</v>
      </c>
      <c r="IV42" s="32">
        <v>5</v>
      </c>
      <c r="IW42" s="77">
        <v>25</v>
      </c>
      <c r="IX42" s="32">
        <v>8</v>
      </c>
      <c r="IY42" s="38">
        <v>5.75</v>
      </c>
      <c r="IZ42" s="77">
        <v>60.465116279069761</v>
      </c>
      <c r="JA42" s="32">
        <v>0</v>
      </c>
      <c r="JB42" s="32">
        <v>0</v>
      </c>
      <c r="JC42" s="77" t="s">
        <v>238</v>
      </c>
      <c r="JD42" s="32">
        <v>0</v>
      </c>
      <c r="JE42" s="38">
        <v>0</v>
      </c>
      <c r="JF42" s="77" t="s">
        <v>238</v>
      </c>
      <c r="JG42" s="32" t="s">
        <v>437</v>
      </c>
      <c r="JH42" s="32">
        <v>5</v>
      </c>
      <c r="JI42" s="77">
        <v>25</v>
      </c>
      <c r="JJ42" s="32">
        <v>8</v>
      </c>
      <c r="JK42" s="38">
        <v>5.75</v>
      </c>
      <c r="JL42" s="77">
        <v>60.465116279069761</v>
      </c>
      <c r="JM42" s="32">
        <v>347</v>
      </c>
      <c r="JN42" s="32">
        <v>1216</v>
      </c>
      <c r="JO42" s="77">
        <v>4.918032786885246</v>
      </c>
      <c r="JP42" s="32">
        <v>6179</v>
      </c>
      <c r="JQ42" s="38">
        <v>6065.416666666667</v>
      </c>
      <c r="JR42" s="77">
        <v>4.6904666014613658</v>
      </c>
      <c r="JS42" s="32">
        <v>182</v>
      </c>
      <c r="JT42" s="32">
        <v>590</v>
      </c>
      <c r="JU42" s="77">
        <v>-1.5025041736227045</v>
      </c>
      <c r="JV42" s="32">
        <v>5248</v>
      </c>
      <c r="JW42" s="38">
        <v>5152.666666666667</v>
      </c>
      <c r="JX42" s="77">
        <v>4.8977860717618116</v>
      </c>
      <c r="JY42" s="32">
        <v>165</v>
      </c>
      <c r="JZ42" s="32">
        <v>626</v>
      </c>
      <c r="KA42" s="77">
        <v>11.785714285714285</v>
      </c>
      <c r="KB42" s="32">
        <v>931</v>
      </c>
      <c r="KC42" s="38">
        <v>912.75</v>
      </c>
      <c r="KD42" s="77">
        <v>3.5353057944985347</v>
      </c>
      <c r="KE42" s="32">
        <v>338</v>
      </c>
      <c r="KF42" s="32">
        <v>1158</v>
      </c>
      <c r="KG42" s="77">
        <v>4.1366906474820144</v>
      </c>
      <c r="KH42" s="32">
        <v>6034</v>
      </c>
      <c r="KI42" s="38">
        <v>5927.166666666667</v>
      </c>
      <c r="KJ42" s="77">
        <v>4.6986781287720438</v>
      </c>
      <c r="KK42" s="32" t="s">
        <v>437</v>
      </c>
      <c r="KL42" s="32">
        <v>580</v>
      </c>
      <c r="KM42" s="77">
        <v>-1.3605442176870748</v>
      </c>
      <c r="KN42" s="32">
        <v>5220</v>
      </c>
      <c r="KO42" s="38">
        <v>5128.583333333333</v>
      </c>
      <c r="KP42" s="77">
        <v>4.8843669580926088</v>
      </c>
      <c r="KQ42" s="32" t="s">
        <v>437</v>
      </c>
      <c r="KR42" s="32">
        <v>578</v>
      </c>
      <c r="KS42" s="77">
        <v>10.305343511450381</v>
      </c>
      <c r="KT42" s="32">
        <v>814</v>
      </c>
      <c r="KU42" s="38">
        <v>798.58333333333337</v>
      </c>
      <c r="KV42" s="77">
        <v>3.5216592848655073</v>
      </c>
      <c r="KW42" s="32">
        <v>9</v>
      </c>
      <c r="KX42" s="32">
        <v>58</v>
      </c>
      <c r="KY42" s="77">
        <v>23.404255319148938</v>
      </c>
      <c r="KZ42" s="32">
        <v>145</v>
      </c>
      <c r="LA42" s="38">
        <v>138.25</v>
      </c>
      <c r="LB42" s="77">
        <v>4.3396226415094334</v>
      </c>
      <c r="LC42" s="32" t="s">
        <v>437</v>
      </c>
      <c r="LD42" s="32">
        <v>10</v>
      </c>
      <c r="LE42" s="77">
        <v>-9.0909090909090917</v>
      </c>
      <c r="LF42" s="32">
        <v>28</v>
      </c>
      <c r="LG42" s="38">
        <v>24.083333333333332</v>
      </c>
      <c r="LH42" s="77">
        <v>7.8358208955223887</v>
      </c>
      <c r="LI42" s="32" t="s">
        <v>437</v>
      </c>
      <c r="LJ42" s="32">
        <v>48</v>
      </c>
      <c r="LK42" s="77">
        <v>33.333333333333329</v>
      </c>
      <c r="LL42" s="32">
        <v>117</v>
      </c>
      <c r="LM42" s="38">
        <v>114.16666666666667</v>
      </c>
      <c r="LN42" s="77">
        <v>3.6308623298033282</v>
      </c>
      <c r="LO42" s="32">
        <v>1125</v>
      </c>
      <c r="LP42" s="32">
        <v>3711</v>
      </c>
      <c r="LQ42" s="77">
        <v>1.6990956426418198</v>
      </c>
      <c r="LR42" s="32">
        <v>23591</v>
      </c>
      <c r="LS42" s="38">
        <v>24166.666666666668</v>
      </c>
      <c r="LT42" s="77">
        <v>0.21078820968243547</v>
      </c>
      <c r="LU42" s="32">
        <v>719</v>
      </c>
      <c r="LV42" s="32">
        <v>2328</v>
      </c>
      <c r="LW42" s="77">
        <v>2.6907807675341862</v>
      </c>
      <c r="LX42" s="32">
        <v>20118</v>
      </c>
      <c r="LY42" s="38">
        <v>20689.666666666668</v>
      </c>
      <c r="LZ42" s="77">
        <v>0.61354665629229777</v>
      </c>
      <c r="MA42" s="32">
        <v>406</v>
      </c>
      <c r="MB42" s="32">
        <v>1383</v>
      </c>
      <c r="MC42" s="77">
        <v>7.2358900144717797E-2</v>
      </c>
      <c r="MD42" s="32">
        <v>3473</v>
      </c>
      <c r="ME42" s="38">
        <v>3477</v>
      </c>
      <c r="MF42" s="77">
        <v>-2.120671858872103</v>
      </c>
      <c r="MG42" s="32">
        <v>1094</v>
      </c>
      <c r="MH42" s="32">
        <v>3522</v>
      </c>
      <c r="MI42" s="77">
        <v>1.3816925734024179</v>
      </c>
      <c r="MJ42" s="32">
        <v>23136</v>
      </c>
      <c r="MK42" s="38">
        <v>23704.166666666668</v>
      </c>
      <c r="ML42" s="77">
        <v>0.2223247915044447</v>
      </c>
      <c r="MM42" s="32">
        <v>710</v>
      </c>
      <c r="MN42" s="32">
        <v>2284</v>
      </c>
      <c r="MO42" s="77">
        <v>2.4674742036787798</v>
      </c>
      <c r="MP42" s="32">
        <v>20018</v>
      </c>
      <c r="MQ42" s="38">
        <v>20597.166666666668</v>
      </c>
      <c r="MR42" s="77">
        <v>0.58438123143287346</v>
      </c>
      <c r="MS42" s="32">
        <v>384</v>
      </c>
      <c r="MT42" s="32">
        <v>1238</v>
      </c>
      <c r="MU42" s="77">
        <v>-0.56224899598393574</v>
      </c>
      <c r="MV42" s="32">
        <v>3118</v>
      </c>
      <c r="MW42" s="38">
        <v>3107</v>
      </c>
      <c r="MX42" s="77">
        <v>-2.1134710808894956</v>
      </c>
      <c r="MY42" s="32">
        <v>31</v>
      </c>
      <c r="MZ42" s="32">
        <v>189</v>
      </c>
      <c r="NA42" s="77">
        <v>8</v>
      </c>
      <c r="NB42" s="32">
        <v>455</v>
      </c>
      <c r="NC42" s="38">
        <v>462.5</v>
      </c>
      <c r="ND42" s="77">
        <v>-0.37695207323640278</v>
      </c>
      <c r="NE42" s="32">
        <v>9</v>
      </c>
      <c r="NF42" s="32">
        <v>44</v>
      </c>
      <c r="NG42" s="77">
        <v>15.789473684210526</v>
      </c>
      <c r="NH42" s="32">
        <v>100</v>
      </c>
      <c r="NI42" s="38">
        <v>92.5</v>
      </c>
      <c r="NJ42" s="77">
        <v>7.5581395348837201</v>
      </c>
      <c r="NK42" s="32">
        <v>22</v>
      </c>
      <c r="NL42" s="32">
        <v>145</v>
      </c>
      <c r="NM42" s="77">
        <v>5.8394160583941606</v>
      </c>
      <c r="NN42" s="32">
        <v>355</v>
      </c>
      <c r="NO42" s="38">
        <v>370</v>
      </c>
      <c r="NP42" s="77">
        <v>-2.181097157964309</v>
      </c>
      <c r="NQ42" s="32">
        <v>225</v>
      </c>
      <c r="NR42" s="32">
        <v>662</v>
      </c>
      <c r="NS42" s="77">
        <v>0.45523520485584218</v>
      </c>
      <c r="NT42" s="32">
        <v>1868</v>
      </c>
      <c r="NU42" s="38">
        <v>1855.5</v>
      </c>
      <c r="NV42" s="77">
        <v>-6.3312439527154947</v>
      </c>
      <c r="NW42" s="32">
        <v>94</v>
      </c>
      <c r="NX42" s="32">
        <v>299</v>
      </c>
      <c r="NY42" s="77">
        <v>3.103448275862069</v>
      </c>
      <c r="NZ42" s="32">
        <v>1110</v>
      </c>
      <c r="OA42" s="38">
        <v>1091.75</v>
      </c>
      <c r="OB42" s="77">
        <v>-5.9714347233187395</v>
      </c>
      <c r="OC42" s="32">
        <v>131</v>
      </c>
      <c r="OD42" s="32">
        <v>363</v>
      </c>
      <c r="OE42" s="77">
        <v>-1.6260162601626018</v>
      </c>
      <c r="OF42" s="32">
        <v>758</v>
      </c>
      <c r="OG42" s="38">
        <v>763.75</v>
      </c>
      <c r="OH42" s="77">
        <v>-6.8408213051433213</v>
      </c>
      <c r="OI42" s="32">
        <v>197</v>
      </c>
      <c r="OJ42" s="32">
        <v>580</v>
      </c>
      <c r="OK42" s="77">
        <v>0.86956521739130432</v>
      </c>
      <c r="OL42" s="32">
        <v>1681</v>
      </c>
      <c r="OM42" s="38">
        <v>1654.8333333333333</v>
      </c>
      <c r="ON42" s="77">
        <v>-6.4361100640784015</v>
      </c>
      <c r="OO42" s="32" t="s">
        <v>437</v>
      </c>
      <c r="OP42" s="32">
        <v>278</v>
      </c>
      <c r="OQ42" s="77">
        <v>1.8315018315018317</v>
      </c>
      <c r="OR42" s="32">
        <v>1067</v>
      </c>
      <c r="OS42" s="38">
        <v>1048.6666666666667</v>
      </c>
      <c r="OT42" s="77">
        <v>-5.9210526315789469</v>
      </c>
      <c r="OU42" s="32" t="s">
        <v>437</v>
      </c>
      <c r="OV42" s="32">
        <v>302</v>
      </c>
      <c r="OW42" s="77">
        <v>0</v>
      </c>
      <c r="OX42" s="32">
        <v>614</v>
      </c>
      <c r="OY42" s="38">
        <v>606.16666666666663</v>
      </c>
      <c r="OZ42" s="77">
        <v>-7.3139653414882764</v>
      </c>
      <c r="PA42" s="32">
        <v>28</v>
      </c>
      <c r="PB42" s="32">
        <v>82</v>
      </c>
      <c r="PC42" s="77">
        <v>-2.3809523809523809</v>
      </c>
      <c r="PD42" s="32">
        <v>187</v>
      </c>
      <c r="PE42" s="38">
        <v>200.66666666666666</v>
      </c>
      <c r="PF42" s="77">
        <v>-5.4574008637612881</v>
      </c>
      <c r="PG42" s="32" t="s">
        <v>437</v>
      </c>
      <c r="PH42" s="32">
        <v>21</v>
      </c>
      <c r="PI42" s="77">
        <v>23.52941176470588</v>
      </c>
      <c r="PJ42" s="32">
        <v>43</v>
      </c>
      <c r="PK42" s="38">
        <v>43.083333333333336</v>
      </c>
      <c r="PL42" s="77">
        <v>-7.1813285457809695</v>
      </c>
      <c r="PM42" s="32" t="s">
        <v>437</v>
      </c>
      <c r="PN42" s="32">
        <v>61</v>
      </c>
      <c r="PO42" s="77">
        <v>-8.9552238805970141</v>
      </c>
      <c r="PP42" s="32">
        <v>144</v>
      </c>
      <c r="PQ42" s="38">
        <v>157.58333333333334</v>
      </c>
      <c r="PR42" s="77">
        <v>-4.9748743718592969</v>
      </c>
      <c r="PS42" s="32">
        <v>2406</v>
      </c>
      <c r="PT42" s="32">
        <v>7829</v>
      </c>
      <c r="PU42" s="77">
        <v>-0.12756729174639622</v>
      </c>
      <c r="PV42" s="32">
        <v>62521</v>
      </c>
      <c r="PW42" s="38">
        <v>62748.416666666664</v>
      </c>
      <c r="PX42" s="77">
        <v>-0.36494080628365083</v>
      </c>
      <c r="PY42" s="32">
        <v>1828</v>
      </c>
      <c r="PZ42" s="32">
        <v>5887</v>
      </c>
      <c r="QA42" s="77">
        <v>0.87388622344071276</v>
      </c>
      <c r="QB42" s="32">
        <v>58736</v>
      </c>
      <c r="QC42" s="38">
        <v>58933.083333333336</v>
      </c>
      <c r="QD42" s="77">
        <v>-0.29339694731825883</v>
      </c>
      <c r="QE42" s="32">
        <v>578</v>
      </c>
      <c r="QF42" s="32">
        <v>1942</v>
      </c>
      <c r="QG42" s="77">
        <v>-3.0454318522216672</v>
      </c>
      <c r="QH42" s="32">
        <v>3785</v>
      </c>
      <c r="QI42" s="38">
        <v>3815.3333333333335</v>
      </c>
      <c r="QJ42" s="77">
        <v>-1.4571360926368353</v>
      </c>
      <c r="QK42" s="32">
        <v>2359</v>
      </c>
      <c r="QL42" s="32">
        <v>7498</v>
      </c>
      <c r="QM42" s="77">
        <v>-0.11988810443585986</v>
      </c>
      <c r="QN42" s="32">
        <v>61657</v>
      </c>
      <c r="QO42" s="38">
        <v>61868.583333333336</v>
      </c>
      <c r="QP42" s="77">
        <v>-0.36449575179932869</v>
      </c>
      <c r="QQ42" s="32" t="s">
        <v>437</v>
      </c>
      <c r="QR42" s="32">
        <v>5776</v>
      </c>
      <c r="QS42" s="77">
        <v>0.89082969432314407</v>
      </c>
      <c r="QT42" s="32">
        <v>58448</v>
      </c>
      <c r="QU42" s="38">
        <v>58647.166666666664</v>
      </c>
      <c r="QV42" s="77">
        <v>-0.3167129838159099</v>
      </c>
      <c r="QW42" s="32" t="s">
        <v>437</v>
      </c>
      <c r="QX42" s="32">
        <v>1722</v>
      </c>
      <c r="QY42" s="77">
        <v>-3.3670033670033668</v>
      </c>
      <c r="QZ42" s="32">
        <v>3209</v>
      </c>
      <c r="RA42" s="38">
        <v>3221.4166666666665</v>
      </c>
      <c r="RB42" s="77">
        <v>-1.2264608937833763</v>
      </c>
      <c r="RC42" s="32">
        <v>47</v>
      </c>
      <c r="RD42" s="32">
        <v>331</v>
      </c>
      <c r="RE42" s="77">
        <v>-0.30120481927710846</v>
      </c>
      <c r="RF42" s="32">
        <v>864</v>
      </c>
      <c r="RG42" s="38">
        <v>879.83333333333337</v>
      </c>
      <c r="RH42" s="77">
        <v>-0.39622641509433959</v>
      </c>
      <c r="RI42" s="32" t="s">
        <v>437</v>
      </c>
      <c r="RJ42" s="32">
        <v>111</v>
      </c>
      <c r="RK42" s="77">
        <v>0</v>
      </c>
      <c r="RL42" s="32">
        <v>288</v>
      </c>
      <c r="RM42" s="38">
        <v>285.91666666666669</v>
      </c>
      <c r="RN42" s="77">
        <v>4.7313797313797314</v>
      </c>
      <c r="RO42" s="32" t="s">
        <v>437</v>
      </c>
      <c r="RP42" s="32">
        <v>220</v>
      </c>
      <c r="RQ42" s="77">
        <v>-0.45248868778280549</v>
      </c>
      <c r="RR42" s="32">
        <v>576</v>
      </c>
      <c r="RS42" s="38">
        <v>593.91666666666663</v>
      </c>
      <c r="RT42" s="77">
        <v>-2.6897870016384489</v>
      </c>
      <c r="RU42" s="32">
        <v>258</v>
      </c>
      <c r="RV42" s="32">
        <v>279</v>
      </c>
      <c r="RW42" s="77">
        <v>-1</v>
      </c>
      <c r="RX42" s="32">
        <v>258</v>
      </c>
      <c r="RY42" s="38">
        <v>412</v>
      </c>
      <c r="RZ42" s="77">
        <v>-3</v>
      </c>
      <c r="SA42" s="32">
        <v>321</v>
      </c>
      <c r="SB42" s="32">
        <v>332</v>
      </c>
      <c r="SC42" s="77">
        <v>-4</v>
      </c>
      <c r="SD42" s="32">
        <v>321</v>
      </c>
      <c r="SE42" s="38">
        <v>493</v>
      </c>
      <c r="SF42" s="77">
        <v>-3</v>
      </c>
      <c r="SG42" s="32">
        <v>173</v>
      </c>
      <c r="SH42" s="32">
        <v>211</v>
      </c>
      <c r="SI42" s="77">
        <v>2</v>
      </c>
      <c r="SJ42" s="32">
        <v>173</v>
      </c>
      <c r="SK42" s="38">
        <v>198</v>
      </c>
      <c r="SL42" s="77">
        <v>-6</v>
      </c>
      <c r="SM42" s="32">
        <v>258</v>
      </c>
      <c r="SN42" s="32">
        <v>274</v>
      </c>
      <c r="SO42" s="77">
        <v>1</v>
      </c>
      <c r="SP42" s="32">
        <v>258</v>
      </c>
      <c r="SQ42" s="38">
        <v>415</v>
      </c>
      <c r="SR42" s="77">
        <v>-4</v>
      </c>
      <c r="SS42" s="32">
        <v>322</v>
      </c>
      <c r="ST42" s="32">
        <v>331</v>
      </c>
      <c r="SU42" s="77">
        <v>-4</v>
      </c>
      <c r="SV42" s="32">
        <v>322</v>
      </c>
      <c r="SW42" s="38">
        <v>495</v>
      </c>
      <c r="SX42" s="77">
        <v>-3</v>
      </c>
      <c r="SY42" s="32">
        <v>167</v>
      </c>
      <c r="SZ42" s="32">
        <v>192</v>
      </c>
      <c r="TA42" s="77">
        <v>6</v>
      </c>
      <c r="TB42" s="32">
        <v>167</v>
      </c>
      <c r="TC42" s="38">
        <v>185</v>
      </c>
      <c r="TD42" s="77">
        <v>-6</v>
      </c>
      <c r="TE42" s="32">
        <v>259</v>
      </c>
      <c r="TF42" s="32">
        <v>370</v>
      </c>
      <c r="TG42" s="77">
        <v>-28</v>
      </c>
      <c r="TH42" s="32">
        <v>259</v>
      </c>
      <c r="TI42" s="38">
        <v>309</v>
      </c>
      <c r="TJ42" s="77">
        <v>0</v>
      </c>
      <c r="TK42" s="32">
        <v>237</v>
      </c>
      <c r="TL42" s="32">
        <v>334</v>
      </c>
      <c r="TM42" s="77">
        <v>-18</v>
      </c>
      <c r="TN42" s="32">
        <v>237</v>
      </c>
      <c r="TO42" s="38">
        <v>301</v>
      </c>
      <c r="TP42" s="77">
        <v>23</v>
      </c>
      <c r="TQ42" s="32">
        <v>264</v>
      </c>
      <c r="TR42" s="32">
        <v>379</v>
      </c>
      <c r="TS42" s="77">
        <v>-30</v>
      </c>
      <c r="TT42" s="32">
        <v>264</v>
      </c>
      <c r="TU42" s="38">
        <v>311</v>
      </c>
      <c r="TV42" s="77">
        <v>-5</v>
      </c>
    </row>
    <row r="43" spans="1:542" ht="22.5" x14ac:dyDescent="0.2">
      <c r="A43" s="223" t="s">
        <v>50</v>
      </c>
      <c r="B43" s="18"/>
      <c r="C43" s="20">
        <v>487</v>
      </c>
      <c r="D43" s="20">
        <v>1589</v>
      </c>
      <c r="E43" s="77">
        <v>4.3335521996060411</v>
      </c>
      <c r="F43" s="20">
        <v>11997</v>
      </c>
      <c r="G43" s="38">
        <v>10879</v>
      </c>
      <c r="H43" s="77">
        <v>1.1654939400514552</v>
      </c>
      <c r="I43" s="32">
        <v>479</v>
      </c>
      <c r="J43" s="32">
        <v>1569</v>
      </c>
      <c r="K43" s="77">
        <v>3.9761431411530817</v>
      </c>
      <c r="L43" s="32" t="s">
        <v>437</v>
      </c>
      <c r="M43" s="38">
        <v>10837.916666666666</v>
      </c>
      <c r="N43" s="77">
        <v>1.1636680434664239</v>
      </c>
      <c r="O43" s="32">
        <v>8</v>
      </c>
      <c r="P43" s="32">
        <v>20</v>
      </c>
      <c r="Q43" s="77">
        <v>42.857142857142854</v>
      </c>
      <c r="R43" s="32" t="s">
        <v>437</v>
      </c>
      <c r="S43" s="38">
        <v>41.083333333333336</v>
      </c>
      <c r="T43" s="77">
        <v>1.6494845360824744</v>
      </c>
      <c r="U43" s="32">
        <v>487</v>
      </c>
      <c r="V43" s="32">
        <v>1589</v>
      </c>
      <c r="W43" s="77">
        <v>4.3335521996060411</v>
      </c>
      <c r="X43" s="32">
        <v>11997</v>
      </c>
      <c r="Y43" s="38">
        <v>10879</v>
      </c>
      <c r="Z43" s="77">
        <v>1.1654939400514552</v>
      </c>
      <c r="AA43" s="32">
        <v>479</v>
      </c>
      <c r="AB43" s="32">
        <v>1569</v>
      </c>
      <c r="AC43" s="77">
        <v>3.9761431411530817</v>
      </c>
      <c r="AD43" s="32" t="s">
        <v>437</v>
      </c>
      <c r="AE43" s="38">
        <v>10837.916666666666</v>
      </c>
      <c r="AF43" s="77">
        <v>1.1636680434664239</v>
      </c>
      <c r="AG43" s="32">
        <v>8</v>
      </c>
      <c r="AH43" s="32">
        <v>20</v>
      </c>
      <c r="AI43" s="77">
        <v>42.857142857142854</v>
      </c>
      <c r="AJ43" s="32" t="s">
        <v>437</v>
      </c>
      <c r="AK43" s="38">
        <v>41.083333333333336</v>
      </c>
      <c r="AL43" s="77">
        <v>1.6494845360824744</v>
      </c>
      <c r="AM43" s="32">
        <v>0</v>
      </c>
      <c r="AN43" s="32">
        <v>0</v>
      </c>
      <c r="AO43" s="77" t="s">
        <v>238</v>
      </c>
      <c r="AP43" s="32">
        <v>0</v>
      </c>
      <c r="AQ43" s="38">
        <v>0</v>
      </c>
      <c r="AR43" s="77" t="s">
        <v>238</v>
      </c>
      <c r="AS43" s="32">
        <v>0</v>
      </c>
      <c r="AT43" s="32">
        <v>0</v>
      </c>
      <c r="AU43" s="77" t="s">
        <v>238</v>
      </c>
      <c r="AV43" s="32">
        <v>0</v>
      </c>
      <c r="AW43" s="38">
        <v>0</v>
      </c>
      <c r="AX43" s="77" t="s">
        <v>238</v>
      </c>
      <c r="AY43" s="32">
        <v>0</v>
      </c>
      <c r="AZ43" s="32">
        <v>0</v>
      </c>
      <c r="BA43" s="77" t="s">
        <v>238</v>
      </c>
      <c r="BB43" s="32">
        <v>0</v>
      </c>
      <c r="BC43" s="38">
        <v>0</v>
      </c>
      <c r="BD43" s="77" t="s">
        <v>238</v>
      </c>
      <c r="BE43" s="32">
        <v>297</v>
      </c>
      <c r="BF43" s="32">
        <v>963</v>
      </c>
      <c r="BG43" s="77">
        <v>7.3578595317725757</v>
      </c>
      <c r="BH43" s="32">
        <v>7324</v>
      </c>
      <c r="BI43" s="38">
        <v>6643.833333333333</v>
      </c>
      <c r="BJ43" s="77">
        <v>-0.66657529808998139</v>
      </c>
      <c r="BK43" s="32">
        <v>294</v>
      </c>
      <c r="BL43" s="32">
        <v>954</v>
      </c>
      <c r="BM43" s="77">
        <v>7.4324324324324325</v>
      </c>
      <c r="BN43" s="32" t="s">
        <v>437</v>
      </c>
      <c r="BO43" s="38">
        <v>6621.083333333333</v>
      </c>
      <c r="BP43" s="77">
        <v>-0.64897714199969991</v>
      </c>
      <c r="BQ43" s="32">
        <v>3</v>
      </c>
      <c r="BR43" s="32">
        <v>9</v>
      </c>
      <c r="BS43" s="77">
        <v>0</v>
      </c>
      <c r="BT43" s="32" t="s">
        <v>437</v>
      </c>
      <c r="BU43" s="38">
        <v>22.75</v>
      </c>
      <c r="BV43" s="77">
        <v>-5.5363321799307963</v>
      </c>
      <c r="BW43" s="32">
        <v>297</v>
      </c>
      <c r="BX43" s="32">
        <v>963</v>
      </c>
      <c r="BY43" s="77">
        <v>7.3578595317725757</v>
      </c>
      <c r="BZ43" s="32">
        <v>7324</v>
      </c>
      <c r="CA43" s="38">
        <v>6643.833333333333</v>
      </c>
      <c r="CB43" s="77">
        <v>-0.66657529808998139</v>
      </c>
      <c r="CC43" s="32">
        <v>294</v>
      </c>
      <c r="CD43" s="32">
        <v>954</v>
      </c>
      <c r="CE43" s="77">
        <v>7.4324324324324325</v>
      </c>
      <c r="CF43" s="32" t="s">
        <v>437</v>
      </c>
      <c r="CG43" s="38">
        <v>6621.083333333333</v>
      </c>
      <c r="CH43" s="77">
        <v>-0.64897714199969991</v>
      </c>
      <c r="CI43" s="32">
        <v>3</v>
      </c>
      <c r="CJ43" s="32">
        <v>9</v>
      </c>
      <c r="CK43" s="77">
        <v>0</v>
      </c>
      <c r="CL43" s="32" t="s">
        <v>437</v>
      </c>
      <c r="CM43" s="38">
        <v>22.75</v>
      </c>
      <c r="CN43" s="77">
        <v>-5.5363321799307963</v>
      </c>
      <c r="CO43" s="32">
        <v>0</v>
      </c>
      <c r="CP43" s="32">
        <v>0</v>
      </c>
      <c r="CQ43" s="77" t="s">
        <v>238</v>
      </c>
      <c r="CR43" s="32">
        <v>0</v>
      </c>
      <c r="CS43" s="38">
        <v>0</v>
      </c>
      <c r="CT43" s="77" t="s">
        <v>238</v>
      </c>
      <c r="CU43" s="32">
        <v>0</v>
      </c>
      <c r="CV43" s="32">
        <v>0</v>
      </c>
      <c r="CW43" s="77" t="s">
        <v>238</v>
      </c>
      <c r="CX43" s="32">
        <v>0</v>
      </c>
      <c r="CY43" s="38">
        <v>0</v>
      </c>
      <c r="CZ43" s="77" t="s">
        <v>238</v>
      </c>
      <c r="DA43" s="32">
        <v>0</v>
      </c>
      <c r="DB43" s="32">
        <v>0</v>
      </c>
      <c r="DC43" s="77" t="s">
        <v>238</v>
      </c>
      <c r="DD43" s="32">
        <v>0</v>
      </c>
      <c r="DE43" s="38">
        <v>0</v>
      </c>
      <c r="DF43" s="77" t="s">
        <v>238</v>
      </c>
      <c r="DG43" s="32">
        <v>190</v>
      </c>
      <c r="DH43" s="32">
        <v>626</v>
      </c>
      <c r="DI43" s="77">
        <v>0</v>
      </c>
      <c r="DJ43" s="32">
        <v>4673</v>
      </c>
      <c r="DK43" s="38">
        <v>4235.166666666667</v>
      </c>
      <c r="DL43" s="77">
        <v>4.2139151475382945</v>
      </c>
      <c r="DM43" s="32">
        <v>185</v>
      </c>
      <c r="DN43" s="32">
        <v>615</v>
      </c>
      <c r="DO43" s="77">
        <v>-0.96618357487922701</v>
      </c>
      <c r="DP43" s="32">
        <v>4644</v>
      </c>
      <c r="DQ43" s="38">
        <v>4216.833333333333</v>
      </c>
      <c r="DR43" s="77">
        <v>4.1815074838895638</v>
      </c>
      <c r="DS43" s="32">
        <v>5</v>
      </c>
      <c r="DT43" s="32">
        <v>11</v>
      </c>
      <c r="DU43" s="77">
        <v>120</v>
      </c>
      <c r="DV43" s="32">
        <v>29</v>
      </c>
      <c r="DW43" s="38">
        <v>18.333333333333332</v>
      </c>
      <c r="DX43" s="77">
        <v>12.244897959183673</v>
      </c>
      <c r="DY43" s="32">
        <v>190</v>
      </c>
      <c r="DZ43" s="32">
        <v>626</v>
      </c>
      <c r="EA43" s="77">
        <v>0</v>
      </c>
      <c r="EB43" s="32">
        <v>4673</v>
      </c>
      <c r="EC43" s="38">
        <v>4235.166666666667</v>
      </c>
      <c r="ED43" s="77">
        <v>4.2139151475382945</v>
      </c>
      <c r="EE43" s="32">
        <v>185</v>
      </c>
      <c r="EF43" s="32">
        <v>615</v>
      </c>
      <c r="EG43" s="77">
        <v>-0.96618357487922701</v>
      </c>
      <c r="EH43" s="32">
        <v>4644</v>
      </c>
      <c r="EI43" s="38">
        <v>4216.833333333333</v>
      </c>
      <c r="EJ43" s="77">
        <v>4.1815074838895638</v>
      </c>
      <c r="EK43" s="32">
        <v>5</v>
      </c>
      <c r="EL43" s="32">
        <v>11</v>
      </c>
      <c r="EM43" s="77">
        <v>120</v>
      </c>
      <c r="EN43" s="32">
        <v>29</v>
      </c>
      <c r="EO43" s="38">
        <v>18.333333333333332</v>
      </c>
      <c r="EP43" s="77">
        <v>12.244897959183673</v>
      </c>
      <c r="EQ43" s="32">
        <v>0</v>
      </c>
      <c r="ER43" s="32">
        <v>0</v>
      </c>
      <c r="ES43" s="77" t="s">
        <v>238</v>
      </c>
      <c r="ET43" s="32">
        <v>0</v>
      </c>
      <c r="EU43" s="38">
        <v>0</v>
      </c>
      <c r="EV43" s="77" t="s">
        <v>238</v>
      </c>
      <c r="EW43" s="32">
        <v>0</v>
      </c>
      <c r="EX43" s="32">
        <v>0</v>
      </c>
      <c r="EY43" s="77" t="s">
        <v>238</v>
      </c>
      <c r="EZ43" s="32">
        <v>0</v>
      </c>
      <c r="FA43" s="38">
        <v>0</v>
      </c>
      <c r="FB43" s="77" t="s">
        <v>238</v>
      </c>
      <c r="FC43" s="32">
        <v>0</v>
      </c>
      <c r="FD43" s="32">
        <v>0</v>
      </c>
      <c r="FE43" s="77" t="s">
        <v>238</v>
      </c>
      <c r="FF43" s="32">
        <v>0</v>
      </c>
      <c r="FG43" s="38">
        <v>0</v>
      </c>
      <c r="FH43" s="77" t="s">
        <v>238</v>
      </c>
      <c r="FI43" s="32">
        <v>435</v>
      </c>
      <c r="FJ43" s="32">
        <v>1462</v>
      </c>
      <c r="FK43" s="77">
        <v>2.3809523809523809</v>
      </c>
      <c r="FL43" s="32">
        <v>11597</v>
      </c>
      <c r="FM43" s="38">
        <v>10553.5</v>
      </c>
      <c r="FN43" s="77">
        <v>1.0758695548070938</v>
      </c>
      <c r="FO43" s="32" t="s">
        <v>437</v>
      </c>
      <c r="FP43" s="32">
        <v>1455</v>
      </c>
      <c r="FQ43" s="77">
        <v>2.464788732394366</v>
      </c>
      <c r="FR43" s="32">
        <v>11567</v>
      </c>
      <c r="FS43" s="38">
        <v>10529.75</v>
      </c>
      <c r="FT43" s="77">
        <v>1.0605369868272669</v>
      </c>
      <c r="FU43" s="32" t="s">
        <v>437</v>
      </c>
      <c r="FV43" s="32">
        <v>7</v>
      </c>
      <c r="FW43" s="77">
        <v>-12.5</v>
      </c>
      <c r="FX43" s="32">
        <v>30</v>
      </c>
      <c r="FY43" s="38">
        <v>23.75</v>
      </c>
      <c r="FZ43" s="77">
        <v>8.3650190114068437</v>
      </c>
      <c r="GA43" s="32">
        <v>435</v>
      </c>
      <c r="GB43" s="32">
        <v>1462</v>
      </c>
      <c r="GC43" s="77">
        <v>2.3809523809523809</v>
      </c>
      <c r="GD43" s="32">
        <v>11597</v>
      </c>
      <c r="GE43" s="38">
        <v>10553.5</v>
      </c>
      <c r="GF43" s="77">
        <v>1.0758695548070938</v>
      </c>
      <c r="GG43" s="32" t="s">
        <v>437</v>
      </c>
      <c r="GH43" s="32">
        <v>1455</v>
      </c>
      <c r="GI43" s="77">
        <v>2.464788732394366</v>
      </c>
      <c r="GJ43" s="32">
        <v>11567</v>
      </c>
      <c r="GK43" s="38">
        <v>10529.75</v>
      </c>
      <c r="GL43" s="77">
        <v>1.0605369868272669</v>
      </c>
      <c r="GM43" s="32" t="s">
        <v>437</v>
      </c>
      <c r="GN43" s="32">
        <v>7</v>
      </c>
      <c r="GO43" s="77">
        <v>-12.5</v>
      </c>
      <c r="GP43" s="32">
        <v>30</v>
      </c>
      <c r="GQ43" s="38">
        <v>23.75</v>
      </c>
      <c r="GR43" s="77">
        <v>8.3650190114068437</v>
      </c>
      <c r="GS43" s="32">
        <v>0</v>
      </c>
      <c r="GT43" s="32">
        <v>0</v>
      </c>
      <c r="GU43" s="77" t="s">
        <v>238</v>
      </c>
      <c r="GV43" s="32">
        <v>0</v>
      </c>
      <c r="GW43" s="38">
        <v>0</v>
      </c>
      <c r="GX43" s="77" t="s">
        <v>238</v>
      </c>
      <c r="GY43" s="32">
        <v>0</v>
      </c>
      <c r="GZ43" s="32">
        <v>0</v>
      </c>
      <c r="HA43" s="77" t="s">
        <v>238</v>
      </c>
      <c r="HB43" s="32">
        <v>0</v>
      </c>
      <c r="HC43" s="38">
        <v>0</v>
      </c>
      <c r="HD43" s="77" t="s">
        <v>238</v>
      </c>
      <c r="HE43" s="32">
        <v>0</v>
      </c>
      <c r="HF43" s="32">
        <v>0</v>
      </c>
      <c r="HG43" s="77" t="s">
        <v>238</v>
      </c>
      <c r="HH43" s="32">
        <v>0</v>
      </c>
      <c r="HI43" s="38">
        <v>0</v>
      </c>
      <c r="HJ43" s="77" t="s">
        <v>238</v>
      </c>
      <c r="HK43" s="32">
        <v>0</v>
      </c>
      <c r="HL43" s="32">
        <v>0</v>
      </c>
      <c r="HM43" s="77" t="s">
        <v>238</v>
      </c>
      <c r="HN43" s="32">
        <v>0</v>
      </c>
      <c r="HO43" s="38">
        <v>0</v>
      </c>
      <c r="HP43" s="77" t="s">
        <v>238</v>
      </c>
      <c r="HQ43" s="32">
        <v>0</v>
      </c>
      <c r="HR43" s="32">
        <v>0</v>
      </c>
      <c r="HS43" s="77" t="s">
        <v>238</v>
      </c>
      <c r="HT43" s="32">
        <v>0</v>
      </c>
      <c r="HU43" s="38">
        <v>0</v>
      </c>
      <c r="HV43" s="77" t="s">
        <v>238</v>
      </c>
      <c r="HW43" s="32">
        <v>0</v>
      </c>
      <c r="HX43" s="32">
        <v>0</v>
      </c>
      <c r="HY43" s="77" t="s">
        <v>238</v>
      </c>
      <c r="HZ43" s="32">
        <v>0</v>
      </c>
      <c r="IA43" s="38">
        <v>0</v>
      </c>
      <c r="IB43" s="77" t="s">
        <v>238</v>
      </c>
      <c r="IC43" s="32">
        <v>0</v>
      </c>
      <c r="ID43" s="32">
        <v>0</v>
      </c>
      <c r="IE43" s="77" t="s">
        <v>238</v>
      </c>
      <c r="IF43" s="32">
        <v>0</v>
      </c>
      <c r="IG43" s="38">
        <v>0</v>
      </c>
      <c r="IH43" s="77" t="s">
        <v>238</v>
      </c>
      <c r="II43" s="32">
        <v>0</v>
      </c>
      <c r="IJ43" s="32">
        <v>0</v>
      </c>
      <c r="IK43" s="77" t="s">
        <v>238</v>
      </c>
      <c r="IL43" s="32">
        <v>0</v>
      </c>
      <c r="IM43" s="38">
        <v>0</v>
      </c>
      <c r="IN43" s="77" t="s">
        <v>238</v>
      </c>
      <c r="IO43" s="32">
        <v>0</v>
      </c>
      <c r="IP43" s="32">
        <v>0</v>
      </c>
      <c r="IQ43" s="77" t="s">
        <v>238</v>
      </c>
      <c r="IR43" s="32">
        <v>0</v>
      </c>
      <c r="IS43" s="38">
        <v>0</v>
      </c>
      <c r="IT43" s="77" t="s">
        <v>238</v>
      </c>
      <c r="IU43" s="32">
        <v>0</v>
      </c>
      <c r="IV43" s="32">
        <v>0</v>
      </c>
      <c r="IW43" s="77" t="s">
        <v>238</v>
      </c>
      <c r="IX43" s="32">
        <v>0</v>
      </c>
      <c r="IY43" s="38">
        <v>0</v>
      </c>
      <c r="IZ43" s="77" t="s">
        <v>238</v>
      </c>
      <c r="JA43" s="32">
        <v>0</v>
      </c>
      <c r="JB43" s="32">
        <v>0</v>
      </c>
      <c r="JC43" s="77" t="s">
        <v>238</v>
      </c>
      <c r="JD43" s="32">
        <v>0</v>
      </c>
      <c r="JE43" s="38">
        <v>0</v>
      </c>
      <c r="JF43" s="77" t="s">
        <v>238</v>
      </c>
      <c r="JG43" s="32">
        <v>0</v>
      </c>
      <c r="JH43" s="32">
        <v>0</v>
      </c>
      <c r="JI43" s="77" t="s">
        <v>238</v>
      </c>
      <c r="JJ43" s="32">
        <v>0</v>
      </c>
      <c r="JK43" s="38">
        <v>0</v>
      </c>
      <c r="JL43" s="77" t="s">
        <v>238</v>
      </c>
      <c r="JM43" s="32">
        <v>44</v>
      </c>
      <c r="JN43" s="32">
        <v>140</v>
      </c>
      <c r="JO43" s="77">
        <v>6.0606060606060606</v>
      </c>
      <c r="JP43" s="32">
        <v>1100</v>
      </c>
      <c r="JQ43" s="38">
        <v>982.16666666666663</v>
      </c>
      <c r="JR43" s="77">
        <v>4.5414227425935785</v>
      </c>
      <c r="JS43" s="32" t="s">
        <v>437</v>
      </c>
      <c r="JT43" s="32">
        <v>137</v>
      </c>
      <c r="JU43" s="77">
        <v>3.7878787878787881</v>
      </c>
      <c r="JV43" s="32">
        <v>1095</v>
      </c>
      <c r="JW43" s="38">
        <v>979.83333333333337</v>
      </c>
      <c r="JX43" s="77">
        <v>4.6644116076197255</v>
      </c>
      <c r="JY43" s="32" t="s">
        <v>437</v>
      </c>
      <c r="JZ43" s="32">
        <v>3</v>
      </c>
      <c r="KA43" s="77" t="s">
        <v>238</v>
      </c>
      <c r="KB43" s="32">
        <v>5</v>
      </c>
      <c r="KC43" s="38">
        <v>2.3333333333333335</v>
      </c>
      <c r="KD43" s="77">
        <v>-30</v>
      </c>
      <c r="KE43" s="32">
        <v>44</v>
      </c>
      <c r="KF43" s="32">
        <v>140</v>
      </c>
      <c r="KG43" s="77">
        <v>6.0606060606060606</v>
      </c>
      <c r="KH43" s="32">
        <v>1100</v>
      </c>
      <c r="KI43" s="38">
        <v>982.16666666666663</v>
      </c>
      <c r="KJ43" s="77">
        <v>4.5414227425935785</v>
      </c>
      <c r="KK43" s="32" t="s">
        <v>437</v>
      </c>
      <c r="KL43" s="32">
        <v>137</v>
      </c>
      <c r="KM43" s="77">
        <v>3.7878787878787881</v>
      </c>
      <c r="KN43" s="32">
        <v>1095</v>
      </c>
      <c r="KO43" s="38">
        <v>979.83333333333337</v>
      </c>
      <c r="KP43" s="77">
        <v>4.6644116076197255</v>
      </c>
      <c r="KQ43" s="32" t="s">
        <v>437</v>
      </c>
      <c r="KR43" s="32">
        <v>3</v>
      </c>
      <c r="KS43" s="77" t="s">
        <v>238</v>
      </c>
      <c r="KT43" s="32">
        <v>5</v>
      </c>
      <c r="KU43" s="38">
        <v>2.3333333333333335</v>
      </c>
      <c r="KV43" s="77">
        <v>-30</v>
      </c>
      <c r="KW43" s="32">
        <v>0</v>
      </c>
      <c r="KX43" s="32">
        <v>0</v>
      </c>
      <c r="KY43" s="77" t="s">
        <v>238</v>
      </c>
      <c r="KZ43" s="32">
        <v>0</v>
      </c>
      <c r="LA43" s="38">
        <v>0</v>
      </c>
      <c r="LB43" s="77" t="s">
        <v>238</v>
      </c>
      <c r="LC43" s="32">
        <v>0</v>
      </c>
      <c r="LD43" s="32">
        <v>0</v>
      </c>
      <c r="LE43" s="77" t="s">
        <v>238</v>
      </c>
      <c r="LF43" s="32">
        <v>0</v>
      </c>
      <c r="LG43" s="38">
        <v>0</v>
      </c>
      <c r="LH43" s="77" t="s">
        <v>238</v>
      </c>
      <c r="LI43" s="32">
        <v>0</v>
      </c>
      <c r="LJ43" s="32">
        <v>0</v>
      </c>
      <c r="LK43" s="77" t="s">
        <v>238</v>
      </c>
      <c r="LL43" s="32">
        <v>0</v>
      </c>
      <c r="LM43" s="38">
        <v>0</v>
      </c>
      <c r="LN43" s="77" t="s">
        <v>238</v>
      </c>
      <c r="LO43" s="32">
        <v>84</v>
      </c>
      <c r="LP43" s="32">
        <v>285</v>
      </c>
      <c r="LQ43" s="77">
        <v>1.4234875444839856</v>
      </c>
      <c r="LR43" s="32">
        <v>2037</v>
      </c>
      <c r="LS43" s="38">
        <v>1889.9166666666667</v>
      </c>
      <c r="LT43" s="77">
        <v>-0.90881286319744836</v>
      </c>
      <c r="LU43" s="32" t="s">
        <v>437</v>
      </c>
      <c r="LV43" s="32">
        <v>280</v>
      </c>
      <c r="LW43" s="77">
        <v>1.4492753623188406</v>
      </c>
      <c r="LX43" s="32" t="s">
        <v>437</v>
      </c>
      <c r="LY43" s="38">
        <v>1879.25</v>
      </c>
      <c r="LZ43" s="77">
        <v>-0.76567656765676562</v>
      </c>
      <c r="MA43" s="32" t="s">
        <v>437</v>
      </c>
      <c r="MB43" s="32">
        <v>5</v>
      </c>
      <c r="MC43" s="77">
        <v>0</v>
      </c>
      <c r="MD43" s="32" t="s">
        <v>437</v>
      </c>
      <c r="ME43" s="38">
        <v>10.666666666666666</v>
      </c>
      <c r="MF43" s="77">
        <v>-20.987654320987652</v>
      </c>
      <c r="MG43" s="32">
        <v>84</v>
      </c>
      <c r="MH43" s="32">
        <v>285</v>
      </c>
      <c r="MI43" s="77">
        <v>1.4234875444839856</v>
      </c>
      <c r="MJ43" s="32">
        <v>2037</v>
      </c>
      <c r="MK43" s="38">
        <v>1889.9166666666667</v>
      </c>
      <c r="ML43" s="77">
        <v>-0.90881286319744836</v>
      </c>
      <c r="MM43" s="32" t="s">
        <v>437</v>
      </c>
      <c r="MN43" s="32">
        <v>280</v>
      </c>
      <c r="MO43" s="77">
        <v>1.4492753623188406</v>
      </c>
      <c r="MP43" s="32" t="s">
        <v>437</v>
      </c>
      <c r="MQ43" s="38">
        <v>1879.25</v>
      </c>
      <c r="MR43" s="77">
        <v>-0.76567656765676562</v>
      </c>
      <c r="MS43" s="32" t="s">
        <v>437</v>
      </c>
      <c r="MT43" s="32">
        <v>5</v>
      </c>
      <c r="MU43" s="77">
        <v>0</v>
      </c>
      <c r="MV43" s="32" t="s">
        <v>437</v>
      </c>
      <c r="MW43" s="38">
        <v>10.666666666666666</v>
      </c>
      <c r="MX43" s="77">
        <v>-20.987654320987652</v>
      </c>
      <c r="MY43" s="32">
        <v>0</v>
      </c>
      <c r="MZ43" s="32">
        <v>0</v>
      </c>
      <c r="NA43" s="77" t="s">
        <v>238</v>
      </c>
      <c r="NB43" s="32">
        <v>0</v>
      </c>
      <c r="NC43" s="38">
        <v>0</v>
      </c>
      <c r="ND43" s="77" t="s">
        <v>238</v>
      </c>
      <c r="NE43" s="32">
        <v>0</v>
      </c>
      <c r="NF43" s="32">
        <v>0</v>
      </c>
      <c r="NG43" s="77" t="s">
        <v>238</v>
      </c>
      <c r="NH43" s="32">
        <v>0</v>
      </c>
      <c r="NI43" s="38">
        <v>0</v>
      </c>
      <c r="NJ43" s="77" t="s">
        <v>238</v>
      </c>
      <c r="NK43" s="32">
        <v>0</v>
      </c>
      <c r="NL43" s="32">
        <v>0</v>
      </c>
      <c r="NM43" s="77" t="s">
        <v>238</v>
      </c>
      <c r="NN43" s="32">
        <v>0</v>
      </c>
      <c r="NO43" s="38">
        <v>0</v>
      </c>
      <c r="NP43" s="77" t="s">
        <v>238</v>
      </c>
      <c r="NQ43" s="32">
        <v>21</v>
      </c>
      <c r="NR43" s="32">
        <v>61</v>
      </c>
      <c r="NS43" s="77">
        <v>5.1724137931034484</v>
      </c>
      <c r="NT43" s="32">
        <v>232</v>
      </c>
      <c r="NU43" s="38">
        <v>191.58333333333334</v>
      </c>
      <c r="NV43" s="77">
        <v>-9.4525403702244972</v>
      </c>
      <c r="NW43" s="32">
        <v>21</v>
      </c>
      <c r="NX43" s="32">
        <v>61</v>
      </c>
      <c r="NY43" s="77">
        <v>5.1724137931034484</v>
      </c>
      <c r="NZ43" s="32" t="s">
        <v>437</v>
      </c>
      <c r="OA43" s="38">
        <v>191</v>
      </c>
      <c r="OB43" s="77">
        <v>-8.4664536741214054</v>
      </c>
      <c r="OC43" s="32">
        <v>0</v>
      </c>
      <c r="OD43" s="32">
        <v>0</v>
      </c>
      <c r="OE43" s="77" t="s">
        <v>238</v>
      </c>
      <c r="OF43" s="32" t="s">
        <v>437</v>
      </c>
      <c r="OG43" s="38">
        <v>0.58333333333333337</v>
      </c>
      <c r="OH43" s="77">
        <v>-80</v>
      </c>
      <c r="OI43" s="32">
        <v>21</v>
      </c>
      <c r="OJ43" s="32">
        <v>61</v>
      </c>
      <c r="OK43" s="77">
        <v>5.1724137931034484</v>
      </c>
      <c r="OL43" s="32">
        <v>232</v>
      </c>
      <c r="OM43" s="38">
        <v>191.58333333333334</v>
      </c>
      <c r="ON43" s="77">
        <v>-9.4525403702244972</v>
      </c>
      <c r="OO43" s="32">
        <v>21</v>
      </c>
      <c r="OP43" s="32">
        <v>61</v>
      </c>
      <c r="OQ43" s="77">
        <v>5.1724137931034484</v>
      </c>
      <c r="OR43" s="32" t="s">
        <v>437</v>
      </c>
      <c r="OS43" s="38">
        <v>191</v>
      </c>
      <c r="OT43" s="77">
        <v>-8.4664536741214054</v>
      </c>
      <c r="OU43" s="32">
        <v>0</v>
      </c>
      <c r="OV43" s="32">
        <v>0</v>
      </c>
      <c r="OW43" s="77" t="s">
        <v>238</v>
      </c>
      <c r="OX43" s="32" t="s">
        <v>437</v>
      </c>
      <c r="OY43" s="38">
        <v>0.58333333333333337</v>
      </c>
      <c r="OZ43" s="77">
        <v>-80</v>
      </c>
      <c r="PA43" s="32">
        <v>0</v>
      </c>
      <c r="PB43" s="32">
        <v>0</v>
      </c>
      <c r="PC43" s="77" t="s">
        <v>238</v>
      </c>
      <c r="PD43" s="32">
        <v>0</v>
      </c>
      <c r="PE43" s="38">
        <v>0</v>
      </c>
      <c r="PF43" s="77" t="s">
        <v>238</v>
      </c>
      <c r="PG43" s="32">
        <v>0</v>
      </c>
      <c r="PH43" s="32">
        <v>0</v>
      </c>
      <c r="PI43" s="77" t="s">
        <v>238</v>
      </c>
      <c r="PJ43" s="32">
        <v>0</v>
      </c>
      <c r="PK43" s="38">
        <v>0</v>
      </c>
      <c r="PL43" s="77" t="s">
        <v>238</v>
      </c>
      <c r="PM43" s="32">
        <v>0</v>
      </c>
      <c r="PN43" s="32">
        <v>0</v>
      </c>
      <c r="PO43" s="77" t="s">
        <v>238</v>
      </c>
      <c r="PP43" s="32">
        <v>0</v>
      </c>
      <c r="PQ43" s="38">
        <v>0</v>
      </c>
      <c r="PR43" s="77" t="s">
        <v>238</v>
      </c>
      <c r="PS43" s="32">
        <v>482</v>
      </c>
      <c r="PT43" s="32">
        <v>1573</v>
      </c>
      <c r="PU43" s="77">
        <v>3.8283828382838281</v>
      </c>
      <c r="PV43" s="32">
        <v>11950</v>
      </c>
      <c r="PW43" s="38">
        <v>10843.416666666666</v>
      </c>
      <c r="PX43" s="77">
        <v>1.1214038141718088</v>
      </c>
      <c r="PY43" s="32" t="s">
        <v>437</v>
      </c>
      <c r="PZ43" s="32">
        <v>1559</v>
      </c>
      <c r="QA43" s="77">
        <v>3.8640906062624913</v>
      </c>
      <c r="QB43" s="32" t="s">
        <v>437</v>
      </c>
      <c r="QC43" s="38">
        <v>10814.416666666666</v>
      </c>
      <c r="QD43" s="77">
        <v>1.1599173714775695</v>
      </c>
      <c r="QE43" s="32" t="s">
        <v>437</v>
      </c>
      <c r="QF43" s="32">
        <v>14</v>
      </c>
      <c r="QG43" s="77">
        <v>0</v>
      </c>
      <c r="QH43" s="32" t="s">
        <v>437</v>
      </c>
      <c r="QI43" s="38">
        <v>29</v>
      </c>
      <c r="QJ43" s="77">
        <v>-11.450381679389313</v>
      </c>
      <c r="QK43" s="32">
        <v>482</v>
      </c>
      <c r="QL43" s="32">
        <v>1573</v>
      </c>
      <c r="QM43" s="77">
        <v>3.8283828382838281</v>
      </c>
      <c r="QN43" s="32">
        <v>11950</v>
      </c>
      <c r="QO43" s="38">
        <v>10843.416666666666</v>
      </c>
      <c r="QP43" s="77">
        <v>1.1214038141718088</v>
      </c>
      <c r="QQ43" s="32" t="s">
        <v>437</v>
      </c>
      <c r="QR43" s="32">
        <v>1559</v>
      </c>
      <c r="QS43" s="77">
        <v>3.8640906062624913</v>
      </c>
      <c r="QT43" s="32" t="s">
        <v>437</v>
      </c>
      <c r="QU43" s="38">
        <v>10814.416666666666</v>
      </c>
      <c r="QV43" s="77">
        <v>1.1599173714775695</v>
      </c>
      <c r="QW43" s="32" t="s">
        <v>437</v>
      </c>
      <c r="QX43" s="32">
        <v>14</v>
      </c>
      <c r="QY43" s="77">
        <v>0</v>
      </c>
      <c r="QZ43" s="32" t="s">
        <v>437</v>
      </c>
      <c r="RA43" s="38">
        <v>29</v>
      </c>
      <c r="RB43" s="77">
        <v>-11.450381679389313</v>
      </c>
      <c r="RC43" s="32">
        <v>0</v>
      </c>
      <c r="RD43" s="32">
        <v>0</v>
      </c>
      <c r="RE43" s="77" t="s">
        <v>238</v>
      </c>
      <c r="RF43" s="32">
        <v>0</v>
      </c>
      <c r="RG43" s="38">
        <v>0</v>
      </c>
      <c r="RH43" s="77" t="s">
        <v>238</v>
      </c>
      <c r="RI43" s="32">
        <v>0</v>
      </c>
      <c r="RJ43" s="32">
        <v>0</v>
      </c>
      <c r="RK43" s="77" t="s">
        <v>238</v>
      </c>
      <c r="RL43" s="32">
        <v>0</v>
      </c>
      <c r="RM43" s="38">
        <v>0</v>
      </c>
      <c r="RN43" s="77" t="s">
        <v>238</v>
      </c>
      <c r="RO43" s="32">
        <v>0</v>
      </c>
      <c r="RP43" s="32">
        <v>0</v>
      </c>
      <c r="RQ43" s="77" t="s">
        <v>238</v>
      </c>
      <c r="RR43" s="32">
        <v>0</v>
      </c>
      <c r="RS43" s="38">
        <v>0</v>
      </c>
      <c r="RT43" s="77" t="s">
        <v>238</v>
      </c>
      <c r="RU43" s="32">
        <v>189</v>
      </c>
      <c r="RV43" s="32">
        <v>211</v>
      </c>
      <c r="RW43" s="77">
        <v>15</v>
      </c>
      <c r="RX43" s="32">
        <v>189</v>
      </c>
      <c r="RY43" s="38">
        <v>288</v>
      </c>
      <c r="RZ43" s="77">
        <v>15</v>
      </c>
      <c r="SA43" s="32">
        <v>190</v>
      </c>
      <c r="SB43" s="32">
        <v>211</v>
      </c>
      <c r="SC43" s="77">
        <v>15</v>
      </c>
      <c r="SD43" s="32">
        <v>190</v>
      </c>
      <c r="SE43" s="38">
        <v>288</v>
      </c>
      <c r="SF43" s="77">
        <v>15</v>
      </c>
      <c r="SG43" s="32">
        <v>170</v>
      </c>
      <c r="SH43" s="32">
        <v>222</v>
      </c>
      <c r="SI43" s="77">
        <v>-1</v>
      </c>
      <c r="SJ43" s="32">
        <v>170</v>
      </c>
      <c r="SK43" s="38">
        <v>246</v>
      </c>
      <c r="SL43" s="77">
        <v>6</v>
      </c>
      <c r="SM43" s="32">
        <v>189</v>
      </c>
      <c r="SN43" s="32">
        <v>211</v>
      </c>
      <c r="SO43" s="77">
        <v>15</v>
      </c>
      <c r="SP43" s="32">
        <v>189</v>
      </c>
      <c r="SQ43" s="38">
        <v>288</v>
      </c>
      <c r="SR43" s="77">
        <v>15</v>
      </c>
      <c r="SS43" s="32">
        <v>190</v>
      </c>
      <c r="ST43" s="32">
        <v>211</v>
      </c>
      <c r="SU43" s="77">
        <v>15</v>
      </c>
      <c r="SV43" s="32">
        <v>190</v>
      </c>
      <c r="SW43" s="38">
        <v>288</v>
      </c>
      <c r="SX43" s="77">
        <v>15</v>
      </c>
      <c r="SY43" s="32">
        <v>170</v>
      </c>
      <c r="SZ43" s="32">
        <v>222</v>
      </c>
      <c r="TA43" s="77">
        <v>-1</v>
      </c>
      <c r="TB43" s="32">
        <v>170</v>
      </c>
      <c r="TC43" s="38">
        <v>246</v>
      </c>
      <c r="TD43" s="77">
        <v>6</v>
      </c>
      <c r="TE43" s="32" t="s">
        <v>238</v>
      </c>
      <c r="TF43" s="32" t="s">
        <v>238</v>
      </c>
      <c r="TG43" s="77" t="s">
        <v>238</v>
      </c>
      <c r="TH43" s="32" t="s">
        <v>238</v>
      </c>
      <c r="TI43" s="38" t="s">
        <v>238</v>
      </c>
      <c r="TJ43" s="77" t="s">
        <v>238</v>
      </c>
      <c r="TK43" s="32" t="s">
        <v>238</v>
      </c>
      <c r="TL43" s="32" t="s">
        <v>238</v>
      </c>
      <c r="TM43" s="77" t="s">
        <v>238</v>
      </c>
      <c r="TN43" s="32" t="s">
        <v>238</v>
      </c>
      <c r="TO43" s="38" t="s">
        <v>238</v>
      </c>
      <c r="TP43" s="77" t="s">
        <v>238</v>
      </c>
      <c r="TQ43" s="32" t="s">
        <v>238</v>
      </c>
      <c r="TR43" s="32" t="s">
        <v>238</v>
      </c>
      <c r="TS43" s="77" t="s">
        <v>238</v>
      </c>
      <c r="TT43" s="32" t="s">
        <v>238</v>
      </c>
      <c r="TU43" s="38" t="s">
        <v>238</v>
      </c>
      <c r="TV43" s="77" t="s">
        <v>238</v>
      </c>
    </row>
    <row r="44" spans="1:542" x14ac:dyDescent="0.2">
      <c r="A44" s="223" t="s">
        <v>44</v>
      </c>
      <c r="B44" s="18"/>
      <c r="C44" s="20">
        <v>322</v>
      </c>
      <c r="D44" s="20">
        <v>1603</v>
      </c>
      <c r="E44" s="77">
        <v>4.1585445094217022</v>
      </c>
      <c r="F44" s="20">
        <v>4474</v>
      </c>
      <c r="G44" s="38">
        <v>4602.416666666667</v>
      </c>
      <c r="H44" s="77">
        <v>-5.9387560460521831</v>
      </c>
      <c r="I44" s="32" t="s">
        <v>437</v>
      </c>
      <c r="J44" s="32">
        <v>309</v>
      </c>
      <c r="K44" s="77">
        <v>-3.4375000000000004</v>
      </c>
      <c r="L44" s="32">
        <v>754</v>
      </c>
      <c r="M44" s="38">
        <v>762.58333333333337</v>
      </c>
      <c r="N44" s="77">
        <v>-1.4219541096628245</v>
      </c>
      <c r="O44" s="32" t="s">
        <v>437</v>
      </c>
      <c r="P44" s="32">
        <v>1294</v>
      </c>
      <c r="Q44" s="77">
        <v>6.1525840853158327</v>
      </c>
      <c r="R44" s="32">
        <v>3720</v>
      </c>
      <c r="S44" s="38">
        <v>3839.8333333333335</v>
      </c>
      <c r="T44" s="77">
        <v>-6.786964173730099</v>
      </c>
      <c r="U44" s="32">
        <v>207</v>
      </c>
      <c r="V44" s="32">
        <v>934</v>
      </c>
      <c r="W44" s="77">
        <v>4.591265397536394</v>
      </c>
      <c r="X44" s="32">
        <v>2705</v>
      </c>
      <c r="Y44" s="38">
        <v>2779.3333333333335</v>
      </c>
      <c r="Z44" s="77">
        <v>-7.1104303021863258</v>
      </c>
      <c r="AA44" s="32" t="s">
        <v>437</v>
      </c>
      <c r="AB44" s="32">
        <v>175</v>
      </c>
      <c r="AC44" s="77">
        <v>-6.9148936170212769</v>
      </c>
      <c r="AD44" s="32">
        <v>405</v>
      </c>
      <c r="AE44" s="38">
        <v>422.08333333333331</v>
      </c>
      <c r="AF44" s="77">
        <v>-4.8111257282465703</v>
      </c>
      <c r="AG44" s="32" t="s">
        <v>437</v>
      </c>
      <c r="AH44" s="32">
        <v>759</v>
      </c>
      <c r="AI44" s="77">
        <v>7.6595744680851059</v>
      </c>
      <c r="AJ44" s="32">
        <v>2300</v>
      </c>
      <c r="AK44" s="38">
        <v>2357.25</v>
      </c>
      <c r="AL44" s="77">
        <v>-7.5104629871828408</v>
      </c>
      <c r="AM44" s="32">
        <v>115</v>
      </c>
      <c r="AN44" s="32">
        <v>669</v>
      </c>
      <c r="AO44" s="77">
        <v>3.560371517027864</v>
      </c>
      <c r="AP44" s="32">
        <v>1769</v>
      </c>
      <c r="AQ44" s="38">
        <v>1823.0833333333333</v>
      </c>
      <c r="AR44" s="77">
        <v>-4.0945158037788785</v>
      </c>
      <c r="AS44" s="32">
        <v>22</v>
      </c>
      <c r="AT44" s="32">
        <v>134</v>
      </c>
      <c r="AU44" s="77">
        <v>1.5151515151515151</v>
      </c>
      <c r="AV44" s="32">
        <v>349</v>
      </c>
      <c r="AW44" s="38">
        <v>340.5</v>
      </c>
      <c r="AX44" s="77">
        <v>3.1297324583543666</v>
      </c>
      <c r="AY44" s="32">
        <v>93</v>
      </c>
      <c r="AZ44" s="32">
        <v>535</v>
      </c>
      <c r="BA44" s="77">
        <v>4.0856031128404666</v>
      </c>
      <c r="BB44" s="32">
        <v>1420</v>
      </c>
      <c r="BC44" s="38">
        <v>1482.5833333333333</v>
      </c>
      <c r="BD44" s="77">
        <v>-5.6130298689585656</v>
      </c>
      <c r="BE44" s="32">
        <v>166</v>
      </c>
      <c r="BF44" s="32">
        <v>930</v>
      </c>
      <c r="BG44" s="77">
        <v>1.3071895424836601</v>
      </c>
      <c r="BH44" s="32">
        <v>2603</v>
      </c>
      <c r="BI44" s="38">
        <v>2725.75</v>
      </c>
      <c r="BJ44" s="77">
        <v>-6.4093393230135343</v>
      </c>
      <c r="BK44" s="32" t="s">
        <v>437</v>
      </c>
      <c r="BL44" s="32">
        <v>176</v>
      </c>
      <c r="BM44" s="77">
        <v>-7.8534031413612562</v>
      </c>
      <c r="BN44" s="32">
        <v>446</v>
      </c>
      <c r="BO44" s="38">
        <v>470.58333333333331</v>
      </c>
      <c r="BP44" s="77">
        <v>-0.89505089505089508</v>
      </c>
      <c r="BQ44" s="32" t="s">
        <v>437</v>
      </c>
      <c r="BR44" s="32">
        <v>754</v>
      </c>
      <c r="BS44" s="77">
        <v>3.7138927097661623</v>
      </c>
      <c r="BT44" s="32">
        <v>2157</v>
      </c>
      <c r="BU44" s="38">
        <v>2255.1666666666665</v>
      </c>
      <c r="BV44" s="77">
        <v>-7.4835048374414557</v>
      </c>
      <c r="BW44" s="32">
        <v>95</v>
      </c>
      <c r="BX44" s="32">
        <v>494</v>
      </c>
      <c r="BY44" s="77">
        <v>2.2774327122153206</v>
      </c>
      <c r="BZ44" s="32">
        <v>1456</v>
      </c>
      <c r="CA44" s="38">
        <v>1521.6666666666667</v>
      </c>
      <c r="CB44" s="77">
        <v>-9.1542288557213922</v>
      </c>
      <c r="CC44" s="32" t="s">
        <v>437</v>
      </c>
      <c r="CD44" s="32">
        <v>98</v>
      </c>
      <c r="CE44" s="77">
        <v>-6.666666666666667</v>
      </c>
      <c r="CF44" s="32">
        <v>239</v>
      </c>
      <c r="CG44" s="38">
        <v>262</v>
      </c>
      <c r="CH44" s="77">
        <v>-3.2912949861581051</v>
      </c>
      <c r="CI44" s="32" t="s">
        <v>437</v>
      </c>
      <c r="CJ44" s="32">
        <v>396</v>
      </c>
      <c r="CK44" s="77">
        <v>4.7619047619047619</v>
      </c>
      <c r="CL44" s="32">
        <v>1217</v>
      </c>
      <c r="CM44" s="38">
        <v>1259.6666666666667</v>
      </c>
      <c r="CN44" s="77">
        <v>-10.285476882901062</v>
      </c>
      <c r="CO44" s="32">
        <v>71</v>
      </c>
      <c r="CP44" s="32">
        <v>436</v>
      </c>
      <c r="CQ44" s="77">
        <v>0.22988505747126436</v>
      </c>
      <c r="CR44" s="32">
        <v>1147</v>
      </c>
      <c r="CS44" s="38">
        <v>1204.0833333333333</v>
      </c>
      <c r="CT44" s="77">
        <v>-2.6937840932049295</v>
      </c>
      <c r="CU44" s="32">
        <v>11</v>
      </c>
      <c r="CV44" s="32">
        <v>78</v>
      </c>
      <c r="CW44" s="77">
        <v>-9.3023255813953494</v>
      </c>
      <c r="CX44" s="32">
        <v>207</v>
      </c>
      <c r="CY44" s="38">
        <v>208.58333333333334</v>
      </c>
      <c r="CZ44" s="77">
        <v>2.2885165508786267</v>
      </c>
      <c r="DA44" s="32">
        <v>60</v>
      </c>
      <c r="DB44" s="32">
        <v>358</v>
      </c>
      <c r="DC44" s="77">
        <v>2.5787965616045847</v>
      </c>
      <c r="DD44" s="32">
        <v>940</v>
      </c>
      <c r="DE44" s="38">
        <v>995.5</v>
      </c>
      <c r="DF44" s="77">
        <v>-3.6768263183357526</v>
      </c>
      <c r="DG44" s="32">
        <v>156</v>
      </c>
      <c r="DH44" s="32">
        <v>673</v>
      </c>
      <c r="DI44" s="77">
        <v>8.3735909822866343</v>
      </c>
      <c r="DJ44" s="32">
        <v>1871</v>
      </c>
      <c r="DK44" s="38">
        <v>1876.6666666666667</v>
      </c>
      <c r="DL44" s="77">
        <v>-5.2467707325282955</v>
      </c>
      <c r="DM44" s="32">
        <v>33</v>
      </c>
      <c r="DN44" s="32">
        <v>133</v>
      </c>
      <c r="DO44" s="77">
        <v>3.1007751937984498</v>
      </c>
      <c r="DP44" s="32">
        <v>308</v>
      </c>
      <c r="DQ44" s="38">
        <v>292</v>
      </c>
      <c r="DR44" s="77">
        <v>-2.2594142259414229</v>
      </c>
      <c r="DS44" s="32">
        <v>123</v>
      </c>
      <c r="DT44" s="32">
        <v>540</v>
      </c>
      <c r="DU44" s="77">
        <v>9.7560975609756095</v>
      </c>
      <c r="DV44" s="32">
        <v>1563</v>
      </c>
      <c r="DW44" s="38">
        <v>1584.6666666666667</v>
      </c>
      <c r="DX44" s="77">
        <v>-5.7774254285997424</v>
      </c>
      <c r="DY44" s="32">
        <v>112</v>
      </c>
      <c r="DZ44" s="32">
        <v>440</v>
      </c>
      <c r="EA44" s="77">
        <v>7.3170731707317067</v>
      </c>
      <c r="EB44" s="32">
        <v>1249</v>
      </c>
      <c r="EC44" s="38">
        <v>1257.6666666666667</v>
      </c>
      <c r="ED44" s="77">
        <v>-4.5112306232204995</v>
      </c>
      <c r="EE44" s="32">
        <v>22</v>
      </c>
      <c r="EF44" s="32">
        <v>77</v>
      </c>
      <c r="EG44" s="77">
        <v>-7.2289156626506017</v>
      </c>
      <c r="EH44" s="32">
        <v>166</v>
      </c>
      <c r="EI44" s="38">
        <v>160.08333333333334</v>
      </c>
      <c r="EJ44" s="77">
        <v>-7.1980676328502415</v>
      </c>
      <c r="EK44" s="32">
        <v>90</v>
      </c>
      <c r="EL44" s="32">
        <v>363</v>
      </c>
      <c r="EM44" s="77">
        <v>11.009174311926607</v>
      </c>
      <c r="EN44" s="32">
        <v>1083</v>
      </c>
      <c r="EO44" s="38">
        <v>1097.5833333333333</v>
      </c>
      <c r="EP44" s="77">
        <v>-4.1062977793957049</v>
      </c>
      <c r="EQ44" s="32">
        <v>44</v>
      </c>
      <c r="ER44" s="32">
        <v>233</v>
      </c>
      <c r="ES44" s="77">
        <v>10.42654028436019</v>
      </c>
      <c r="ET44" s="32">
        <v>622</v>
      </c>
      <c r="EU44" s="38">
        <v>619</v>
      </c>
      <c r="EV44" s="77">
        <v>-6.706857573474001</v>
      </c>
      <c r="EW44" s="32">
        <v>11</v>
      </c>
      <c r="EX44" s="32">
        <v>56</v>
      </c>
      <c r="EY44" s="77">
        <v>21.739130434782609</v>
      </c>
      <c r="EZ44" s="32">
        <v>142</v>
      </c>
      <c r="FA44" s="38">
        <v>131.91666666666666</v>
      </c>
      <c r="FB44" s="77">
        <v>4.4884488448844886</v>
      </c>
      <c r="FC44" s="32">
        <v>33</v>
      </c>
      <c r="FD44" s="32">
        <v>177</v>
      </c>
      <c r="FE44" s="77">
        <v>7.2727272727272725</v>
      </c>
      <c r="FF44" s="32">
        <v>480</v>
      </c>
      <c r="FG44" s="38">
        <v>487.08333333333331</v>
      </c>
      <c r="FH44" s="77">
        <v>-9.3376764386536379</v>
      </c>
      <c r="FI44" s="32" t="s">
        <v>437</v>
      </c>
      <c r="FJ44" s="32">
        <v>221</v>
      </c>
      <c r="FK44" s="77">
        <v>-0.45045045045045046</v>
      </c>
      <c r="FL44" s="32">
        <v>595</v>
      </c>
      <c r="FM44" s="38">
        <v>627.5</v>
      </c>
      <c r="FN44" s="77">
        <v>-7.6300294406280669</v>
      </c>
      <c r="FO44" s="32">
        <v>35</v>
      </c>
      <c r="FP44" s="32">
        <v>137</v>
      </c>
      <c r="FQ44" s="77">
        <v>-2.1428571428571428</v>
      </c>
      <c r="FR44" s="32">
        <v>306</v>
      </c>
      <c r="FS44" s="38">
        <v>307.5</v>
      </c>
      <c r="FT44" s="77">
        <v>-4.1807322773305637</v>
      </c>
      <c r="FU44" s="32" t="s">
        <v>437</v>
      </c>
      <c r="FV44" s="32">
        <v>84</v>
      </c>
      <c r="FW44" s="77">
        <v>2.4390243902439024</v>
      </c>
      <c r="FX44" s="32">
        <v>289</v>
      </c>
      <c r="FY44" s="38">
        <v>320</v>
      </c>
      <c r="FZ44" s="77">
        <v>-10.718437572657521</v>
      </c>
      <c r="GA44" s="32" t="s">
        <v>437</v>
      </c>
      <c r="GB44" s="32">
        <v>180</v>
      </c>
      <c r="GC44" s="77">
        <v>-2.7027027027027026</v>
      </c>
      <c r="GD44" s="32">
        <v>491</v>
      </c>
      <c r="GE44" s="38">
        <v>526.91666666666663</v>
      </c>
      <c r="GF44" s="77">
        <v>-7.0966794005289451</v>
      </c>
      <c r="GG44" s="32" t="s">
        <v>437</v>
      </c>
      <c r="GH44" s="32">
        <v>109</v>
      </c>
      <c r="GI44" s="77">
        <v>-2.6785714285714284</v>
      </c>
      <c r="GJ44" s="32">
        <v>230</v>
      </c>
      <c r="GK44" s="38">
        <v>236.16666666666666</v>
      </c>
      <c r="GL44" s="77">
        <v>-4.7394957983193278</v>
      </c>
      <c r="GM44" s="32">
        <v>19</v>
      </c>
      <c r="GN44" s="32">
        <v>71</v>
      </c>
      <c r="GO44" s="77">
        <v>-2.7397260273972601</v>
      </c>
      <c r="GP44" s="32">
        <v>261</v>
      </c>
      <c r="GQ44" s="38">
        <v>290.75</v>
      </c>
      <c r="GR44" s="77">
        <v>-8.9271730618637424</v>
      </c>
      <c r="GS44" s="32">
        <v>4</v>
      </c>
      <c r="GT44" s="32">
        <v>41</v>
      </c>
      <c r="GU44" s="77">
        <v>10.810810810810811</v>
      </c>
      <c r="GV44" s="32">
        <v>104</v>
      </c>
      <c r="GW44" s="38">
        <v>100.58333333333333</v>
      </c>
      <c r="GX44" s="77">
        <v>-10.326894502228825</v>
      </c>
      <c r="GY44" s="32" t="s">
        <v>437</v>
      </c>
      <c r="GZ44" s="32">
        <v>28</v>
      </c>
      <c r="HA44" s="77">
        <v>0</v>
      </c>
      <c r="HB44" s="32">
        <v>76</v>
      </c>
      <c r="HC44" s="38">
        <v>71.333333333333329</v>
      </c>
      <c r="HD44" s="77">
        <v>-2.2831050228310499</v>
      </c>
      <c r="HE44" s="32" t="s">
        <v>437</v>
      </c>
      <c r="HF44" s="32">
        <v>13</v>
      </c>
      <c r="HG44" s="77">
        <v>44.444444444444443</v>
      </c>
      <c r="HH44" s="32">
        <v>28</v>
      </c>
      <c r="HI44" s="38">
        <v>29.25</v>
      </c>
      <c r="HJ44" s="77">
        <v>-25.319148936170212</v>
      </c>
      <c r="HK44" s="32">
        <v>4</v>
      </c>
      <c r="HL44" s="32">
        <v>13</v>
      </c>
      <c r="HM44" s="77">
        <v>62.5</v>
      </c>
      <c r="HN44" s="32">
        <v>30</v>
      </c>
      <c r="HO44" s="38">
        <v>23.416666666666668</v>
      </c>
      <c r="HP44" s="77">
        <v>61.494252873563212</v>
      </c>
      <c r="HQ44" s="32">
        <v>0</v>
      </c>
      <c r="HR44" s="32">
        <v>0</v>
      </c>
      <c r="HS44" s="77" t="s">
        <v>238</v>
      </c>
      <c r="HT44" s="32">
        <v>0</v>
      </c>
      <c r="HU44" s="38">
        <v>0</v>
      </c>
      <c r="HV44" s="77" t="s">
        <v>238</v>
      </c>
      <c r="HW44" s="32">
        <v>4</v>
      </c>
      <c r="HX44" s="32">
        <v>13</v>
      </c>
      <c r="HY44" s="77">
        <v>62.5</v>
      </c>
      <c r="HZ44" s="32">
        <v>30</v>
      </c>
      <c r="IA44" s="38">
        <v>23.416666666666668</v>
      </c>
      <c r="IB44" s="77">
        <v>61.494252873563212</v>
      </c>
      <c r="IC44" s="32" t="s">
        <v>437</v>
      </c>
      <c r="ID44" s="32">
        <v>8</v>
      </c>
      <c r="IE44" s="77">
        <v>100</v>
      </c>
      <c r="IF44" s="32">
        <v>22</v>
      </c>
      <c r="IG44" s="38">
        <v>17.666666666666668</v>
      </c>
      <c r="IH44" s="77">
        <v>61.832061068702295</v>
      </c>
      <c r="II44" s="32">
        <v>0</v>
      </c>
      <c r="IJ44" s="32">
        <v>0</v>
      </c>
      <c r="IK44" s="77" t="s">
        <v>238</v>
      </c>
      <c r="IL44" s="32">
        <v>0</v>
      </c>
      <c r="IM44" s="38">
        <v>0</v>
      </c>
      <c r="IN44" s="77" t="s">
        <v>238</v>
      </c>
      <c r="IO44" s="32" t="s">
        <v>437</v>
      </c>
      <c r="IP44" s="32">
        <v>8</v>
      </c>
      <c r="IQ44" s="77">
        <v>100</v>
      </c>
      <c r="IR44" s="32">
        <v>22</v>
      </c>
      <c r="IS44" s="38">
        <v>17.666666666666668</v>
      </c>
      <c r="IT44" s="77">
        <v>61.832061068702295</v>
      </c>
      <c r="IU44" s="32" t="s">
        <v>437</v>
      </c>
      <c r="IV44" s="32">
        <v>5</v>
      </c>
      <c r="IW44" s="77">
        <v>25</v>
      </c>
      <c r="IX44" s="32">
        <v>8</v>
      </c>
      <c r="IY44" s="38">
        <v>5.75</v>
      </c>
      <c r="IZ44" s="77">
        <v>60.465116279069761</v>
      </c>
      <c r="JA44" s="32">
        <v>0</v>
      </c>
      <c r="JB44" s="32">
        <v>0</v>
      </c>
      <c r="JC44" s="77" t="s">
        <v>238</v>
      </c>
      <c r="JD44" s="32">
        <v>0</v>
      </c>
      <c r="JE44" s="38">
        <v>0</v>
      </c>
      <c r="JF44" s="77" t="s">
        <v>238</v>
      </c>
      <c r="JG44" s="32" t="s">
        <v>437</v>
      </c>
      <c r="JH44" s="32">
        <v>5</v>
      </c>
      <c r="JI44" s="77">
        <v>25</v>
      </c>
      <c r="JJ44" s="32">
        <v>8</v>
      </c>
      <c r="JK44" s="38">
        <v>5.75</v>
      </c>
      <c r="JL44" s="77">
        <v>60.465116279069761</v>
      </c>
      <c r="JM44" s="32">
        <v>31</v>
      </c>
      <c r="JN44" s="32">
        <v>144</v>
      </c>
      <c r="JO44" s="77">
        <v>35.849056603773583</v>
      </c>
      <c r="JP44" s="32">
        <v>361</v>
      </c>
      <c r="JQ44" s="38">
        <v>347.83333333333331</v>
      </c>
      <c r="JR44" s="77">
        <v>-4.0239135433432969</v>
      </c>
      <c r="JS44" s="32">
        <v>5</v>
      </c>
      <c r="JT44" s="32" t="s">
        <v>437</v>
      </c>
      <c r="JU44" s="77">
        <v>20</v>
      </c>
      <c r="JV44" s="32">
        <v>46</v>
      </c>
      <c r="JW44" s="38">
        <v>45</v>
      </c>
      <c r="JX44" s="77">
        <v>-1.098901098901099</v>
      </c>
      <c r="JY44" s="32">
        <v>26</v>
      </c>
      <c r="JZ44" s="32" t="s">
        <v>437</v>
      </c>
      <c r="KA44" s="77">
        <v>38.461538461538467</v>
      </c>
      <c r="KB44" s="32">
        <v>315</v>
      </c>
      <c r="KC44" s="38">
        <v>302.83333333333331</v>
      </c>
      <c r="KD44" s="77">
        <v>-4.4438601104391271</v>
      </c>
      <c r="KE44" s="32">
        <v>22</v>
      </c>
      <c r="KF44" s="32">
        <v>86</v>
      </c>
      <c r="KG44" s="77">
        <v>45.762711864406782</v>
      </c>
      <c r="KH44" s="32">
        <v>216</v>
      </c>
      <c r="KI44" s="38">
        <v>209.58333333333334</v>
      </c>
      <c r="KJ44" s="77">
        <v>-8.8437839797027902</v>
      </c>
      <c r="KK44" s="32" t="s">
        <v>437</v>
      </c>
      <c r="KL44" s="32" t="s">
        <v>437</v>
      </c>
      <c r="KM44" s="77">
        <v>100</v>
      </c>
      <c r="KN44" s="32">
        <v>18</v>
      </c>
      <c r="KO44" s="38">
        <v>20.916666666666668</v>
      </c>
      <c r="KP44" s="77">
        <v>-9.7122302158273381</v>
      </c>
      <c r="KQ44" s="32" t="s">
        <v>437</v>
      </c>
      <c r="KR44" s="32" t="s">
        <v>437</v>
      </c>
      <c r="KS44" s="77">
        <v>41.818181818181813</v>
      </c>
      <c r="KT44" s="32">
        <v>198</v>
      </c>
      <c r="KU44" s="38">
        <v>188.66666666666666</v>
      </c>
      <c r="KV44" s="77">
        <v>-8.7464731962918183</v>
      </c>
      <c r="KW44" s="32">
        <v>9</v>
      </c>
      <c r="KX44" s="32">
        <v>58</v>
      </c>
      <c r="KY44" s="77">
        <v>23.404255319148938</v>
      </c>
      <c r="KZ44" s="32">
        <v>145</v>
      </c>
      <c r="LA44" s="38">
        <v>138.25</v>
      </c>
      <c r="LB44" s="77">
        <v>4.3396226415094334</v>
      </c>
      <c r="LC44" s="32" t="s">
        <v>437</v>
      </c>
      <c r="LD44" s="32">
        <v>10</v>
      </c>
      <c r="LE44" s="77">
        <v>-9.0909090909090917</v>
      </c>
      <c r="LF44" s="32">
        <v>28</v>
      </c>
      <c r="LG44" s="38">
        <v>24.083333333333332</v>
      </c>
      <c r="LH44" s="77">
        <v>7.8358208955223887</v>
      </c>
      <c r="LI44" s="32" t="s">
        <v>437</v>
      </c>
      <c r="LJ44" s="32">
        <v>48</v>
      </c>
      <c r="LK44" s="77">
        <v>33.333333333333329</v>
      </c>
      <c r="LL44" s="32">
        <v>117</v>
      </c>
      <c r="LM44" s="38">
        <v>114.16666666666667</v>
      </c>
      <c r="LN44" s="77">
        <v>3.6308623298033282</v>
      </c>
      <c r="LO44" s="32">
        <v>72</v>
      </c>
      <c r="LP44" s="32">
        <v>386</v>
      </c>
      <c r="LQ44" s="77">
        <v>14.540059347181009</v>
      </c>
      <c r="LR44" s="32">
        <v>963</v>
      </c>
      <c r="LS44" s="38">
        <v>963.33333333333337</v>
      </c>
      <c r="LT44" s="77">
        <v>-7.2528883183568675</v>
      </c>
      <c r="LU44" s="32">
        <v>25</v>
      </c>
      <c r="LV44" s="32" t="s">
        <v>437</v>
      </c>
      <c r="LW44" s="77">
        <v>21.794871794871796</v>
      </c>
      <c r="LX44" s="32">
        <v>230</v>
      </c>
      <c r="LY44" s="38">
        <v>216</v>
      </c>
      <c r="LZ44" s="77">
        <v>-8.7002465656921455</v>
      </c>
      <c r="MA44" s="32">
        <v>47</v>
      </c>
      <c r="MB44" s="32" t="s">
        <v>437</v>
      </c>
      <c r="MC44" s="77">
        <v>12.355212355212355</v>
      </c>
      <c r="MD44" s="32">
        <v>733</v>
      </c>
      <c r="ME44" s="38">
        <v>747.33333333333337</v>
      </c>
      <c r="MF44" s="77">
        <v>-6.825974025974026</v>
      </c>
      <c r="MG44" s="32">
        <v>41</v>
      </c>
      <c r="MH44" s="32">
        <v>197</v>
      </c>
      <c r="MI44" s="77">
        <v>21.604938271604937</v>
      </c>
      <c r="MJ44" s="32">
        <v>508</v>
      </c>
      <c r="MK44" s="38">
        <v>500.83333333333331</v>
      </c>
      <c r="ML44" s="77">
        <v>-12.81009720005803</v>
      </c>
      <c r="MM44" s="32">
        <v>16</v>
      </c>
      <c r="MN44" s="32" t="s">
        <v>437</v>
      </c>
      <c r="MO44" s="77">
        <v>27.500000000000004</v>
      </c>
      <c r="MP44" s="32">
        <v>130</v>
      </c>
      <c r="MQ44" s="38">
        <v>123.5</v>
      </c>
      <c r="MR44" s="77">
        <v>-17.985611510791365</v>
      </c>
      <c r="MS44" s="32">
        <v>25</v>
      </c>
      <c r="MT44" s="32" t="s">
        <v>437</v>
      </c>
      <c r="MU44" s="77">
        <v>19.672131147540984</v>
      </c>
      <c r="MV44" s="32">
        <v>378</v>
      </c>
      <c r="MW44" s="38">
        <v>377.33333333333331</v>
      </c>
      <c r="MX44" s="77">
        <v>-10.971293747542273</v>
      </c>
      <c r="MY44" s="32">
        <v>31</v>
      </c>
      <c r="MZ44" s="32">
        <v>189</v>
      </c>
      <c r="NA44" s="77">
        <v>8</v>
      </c>
      <c r="NB44" s="32">
        <v>455</v>
      </c>
      <c r="NC44" s="38">
        <v>462.5</v>
      </c>
      <c r="ND44" s="77">
        <v>-0.37695207323640278</v>
      </c>
      <c r="NE44" s="32">
        <v>9</v>
      </c>
      <c r="NF44" s="32">
        <v>44</v>
      </c>
      <c r="NG44" s="77">
        <v>15.789473684210526</v>
      </c>
      <c r="NH44" s="32">
        <v>100</v>
      </c>
      <c r="NI44" s="38">
        <v>92.5</v>
      </c>
      <c r="NJ44" s="77">
        <v>7.5581395348837201</v>
      </c>
      <c r="NK44" s="32">
        <v>22</v>
      </c>
      <c r="NL44" s="32">
        <v>145</v>
      </c>
      <c r="NM44" s="77">
        <v>5.8394160583941606</v>
      </c>
      <c r="NN44" s="32">
        <v>355</v>
      </c>
      <c r="NO44" s="38">
        <v>370</v>
      </c>
      <c r="NP44" s="77">
        <v>-2.181097157964309</v>
      </c>
      <c r="NQ44" s="32">
        <v>34</v>
      </c>
      <c r="NR44" s="32">
        <v>100</v>
      </c>
      <c r="NS44" s="77">
        <v>3.0927835051546393</v>
      </c>
      <c r="NT44" s="32">
        <v>227</v>
      </c>
      <c r="NU44" s="38">
        <v>241.91666666666666</v>
      </c>
      <c r="NV44" s="77">
        <v>-8.2200442617767955</v>
      </c>
      <c r="NW44" s="32">
        <v>8</v>
      </c>
      <c r="NX44" s="32">
        <v>27</v>
      </c>
      <c r="NY44" s="77">
        <v>42.105263157894733</v>
      </c>
      <c r="NZ44" s="32">
        <v>59</v>
      </c>
      <c r="OA44" s="38">
        <v>57.25</v>
      </c>
      <c r="OB44" s="77">
        <v>-10.196078431372548</v>
      </c>
      <c r="OC44" s="32">
        <v>26</v>
      </c>
      <c r="OD44" s="32">
        <v>73</v>
      </c>
      <c r="OE44" s="77">
        <v>-6.4102564102564097</v>
      </c>
      <c r="OF44" s="32">
        <v>168</v>
      </c>
      <c r="OG44" s="38">
        <v>184.66666666666666</v>
      </c>
      <c r="OH44" s="77">
        <v>-7.5896580483736447</v>
      </c>
      <c r="OI44" s="32">
        <v>6</v>
      </c>
      <c r="OJ44" s="32">
        <v>18</v>
      </c>
      <c r="OK44" s="77">
        <v>38.461538461538467</v>
      </c>
      <c r="OL44" s="32">
        <v>40</v>
      </c>
      <c r="OM44" s="38">
        <v>41.25</v>
      </c>
      <c r="ON44" s="77">
        <v>-19.642857142857142</v>
      </c>
      <c r="OO44" s="32" t="s">
        <v>437</v>
      </c>
      <c r="OP44" s="32">
        <v>6</v>
      </c>
      <c r="OQ44" s="77" t="s">
        <v>224</v>
      </c>
      <c r="OR44" s="32">
        <v>16</v>
      </c>
      <c r="OS44" s="38">
        <v>14.166666666666666</v>
      </c>
      <c r="OT44" s="77">
        <v>-18.269230769230766</v>
      </c>
      <c r="OU44" s="32" t="s">
        <v>437</v>
      </c>
      <c r="OV44" s="32">
        <v>12</v>
      </c>
      <c r="OW44" s="77">
        <v>9.0909090909090917</v>
      </c>
      <c r="OX44" s="32">
        <v>24</v>
      </c>
      <c r="OY44" s="38">
        <v>27.083333333333332</v>
      </c>
      <c r="OZ44" s="77">
        <v>-20.343137254901961</v>
      </c>
      <c r="PA44" s="32">
        <v>28</v>
      </c>
      <c r="PB44" s="32">
        <v>82</v>
      </c>
      <c r="PC44" s="77">
        <v>-2.3809523809523809</v>
      </c>
      <c r="PD44" s="32">
        <v>187</v>
      </c>
      <c r="PE44" s="38">
        <v>200.66666666666666</v>
      </c>
      <c r="PF44" s="77">
        <v>-5.4574008637612881</v>
      </c>
      <c r="PG44" s="32" t="s">
        <v>437</v>
      </c>
      <c r="PH44" s="32">
        <v>21</v>
      </c>
      <c r="PI44" s="77">
        <v>23.52941176470588</v>
      </c>
      <c r="PJ44" s="32">
        <v>43</v>
      </c>
      <c r="PK44" s="38">
        <v>43.083333333333336</v>
      </c>
      <c r="PL44" s="77">
        <v>-7.1813285457809695</v>
      </c>
      <c r="PM44" s="32" t="s">
        <v>437</v>
      </c>
      <c r="PN44" s="32">
        <v>61</v>
      </c>
      <c r="PO44" s="77">
        <v>-8.9552238805970141</v>
      </c>
      <c r="PP44" s="32">
        <v>144</v>
      </c>
      <c r="PQ44" s="38">
        <v>157.58333333333334</v>
      </c>
      <c r="PR44" s="77">
        <v>-4.9748743718592969</v>
      </c>
      <c r="PS44" s="32" t="s">
        <v>437</v>
      </c>
      <c r="PT44" s="32">
        <v>590</v>
      </c>
      <c r="PU44" s="77">
        <v>-5.9011164274322168</v>
      </c>
      <c r="PV44" s="32">
        <v>1605</v>
      </c>
      <c r="PW44" s="38">
        <v>1663</v>
      </c>
      <c r="PX44" s="77">
        <v>-3.3139534883720927</v>
      </c>
      <c r="PY44" s="32" t="s">
        <v>437</v>
      </c>
      <c r="PZ44" s="32">
        <v>222</v>
      </c>
      <c r="QA44" s="77">
        <v>-5.9322033898305087</v>
      </c>
      <c r="QB44" s="32">
        <v>572</v>
      </c>
      <c r="QC44" s="38">
        <v>594.16666666666663</v>
      </c>
      <c r="QD44" s="77">
        <v>-0.27972027972027974</v>
      </c>
      <c r="QE44" s="32">
        <v>55</v>
      </c>
      <c r="QF44" s="32">
        <v>368</v>
      </c>
      <c r="QG44" s="77">
        <v>-5.8823529411764701</v>
      </c>
      <c r="QH44" s="32">
        <v>1033</v>
      </c>
      <c r="QI44" s="38">
        <v>1068.8333333333333</v>
      </c>
      <c r="QJ44" s="77">
        <v>-4.9221645663454412</v>
      </c>
      <c r="QK44" s="32" t="s">
        <v>437</v>
      </c>
      <c r="QL44" s="32">
        <v>259</v>
      </c>
      <c r="QM44" s="77">
        <v>-12.203389830508476</v>
      </c>
      <c r="QN44" s="32">
        <v>741</v>
      </c>
      <c r="QO44" s="38">
        <v>783.16666666666663</v>
      </c>
      <c r="QP44" s="77">
        <v>-6.3944223107569726</v>
      </c>
      <c r="QQ44" s="32">
        <v>30</v>
      </c>
      <c r="QR44" s="32">
        <v>111</v>
      </c>
      <c r="QS44" s="77">
        <v>-11.200000000000001</v>
      </c>
      <c r="QT44" s="32">
        <v>284</v>
      </c>
      <c r="QU44" s="38">
        <v>308.25</v>
      </c>
      <c r="QV44" s="77">
        <v>-4.5172947857511616</v>
      </c>
      <c r="QW44" s="32" t="s">
        <v>437</v>
      </c>
      <c r="QX44" s="32">
        <v>148</v>
      </c>
      <c r="QY44" s="77">
        <v>-12.941176470588237</v>
      </c>
      <c r="QZ44" s="32">
        <v>457</v>
      </c>
      <c r="RA44" s="38">
        <v>474.91666666666669</v>
      </c>
      <c r="RB44" s="77">
        <v>-7.5737917612714893</v>
      </c>
      <c r="RC44" s="32">
        <v>47</v>
      </c>
      <c r="RD44" s="32">
        <v>331</v>
      </c>
      <c r="RE44" s="77">
        <v>-0.30120481927710846</v>
      </c>
      <c r="RF44" s="32">
        <v>864</v>
      </c>
      <c r="RG44" s="38">
        <v>879.83333333333337</v>
      </c>
      <c r="RH44" s="77">
        <v>-0.39622641509433959</v>
      </c>
      <c r="RI44" s="32" t="s">
        <v>437</v>
      </c>
      <c r="RJ44" s="32">
        <v>111</v>
      </c>
      <c r="RK44" s="77">
        <v>0</v>
      </c>
      <c r="RL44" s="32">
        <v>288</v>
      </c>
      <c r="RM44" s="38">
        <v>285.91666666666669</v>
      </c>
      <c r="RN44" s="77">
        <v>4.7313797313797314</v>
      </c>
      <c r="RO44" s="32" t="s">
        <v>437</v>
      </c>
      <c r="RP44" s="32">
        <v>220</v>
      </c>
      <c r="RQ44" s="77">
        <v>-0.45248868778280549</v>
      </c>
      <c r="RR44" s="32">
        <v>576</v>
      </c>
      <c r="RS44" s="38">
        <v>593.91666666666663</v>
      </c>
      <c r="RT44" s="77">
        <v>-2.6897870016384489</v>
      </c>
      <c r="RU44" s="32">
        <v>288</v>
      </c>
      <c r="RV44" s="32">
        <v>370</v>
      </c>
      <c r="RW44" s="77">
        <v>-10</v>
      </c>
      <c r="RX44" s="32">
        <v>288</v>
      </c>
      <c r="RY44" s="38">
        <v>310</v>
      </c>
      <c r="RZ44" s="77">
        <v>-2</v>
      </c>
      <c r="SA44" s="32">
        <v>219</v>
      </c>
      <c r="SB44" s="32">
        <v>292</v>
      </c>
      <c r="SC44" s="77">
        <v>-16</v>
      </c>
      <c r="SD44" s="32">
        <v>219</v>
      </c>
      <c r="SE44" s="38">
        <v>265</v>
      </c>
      <c r="SF44" s="77">
        <v>13</v>
      </c>
      <c r="SG44" s="32">
        <v>308</v>
      </c>
      <c r="SH44" s="32">
        <v>388</v>
      </c>
      <c r="SI44" s="77">
        <v>-11</v>
      </c>
      <c r="SJ44" s="32">
        <v>308</v>
      </c>
      <c r="SK44" s="38">
        <v>321</v>
      </c>
      <c r="SL44" s="77">
        <v>-6</v>
      </c>
      <c r="SM44" s="32">
        <v>304</v>
      </c>
      <c r="SN44" s="32">
        <v>370</v>
      </c>
      <c r="SO44" s="77">
        <v>3</v>
      </c>
      <c r="SP44" s="32">
        <v>304</v>
      </c>
      <c r="SQ44" s="38">
        <v>310</v>
      </c>
      <c r="SR44" s="77">
        <v>-5</v>
      </c>
      <c r="SS44" s="32">
        <v>212</v>
      </c>
      <c r="ST44" s="32">
        <v>260</v>
      </c>
      <c r="SU44" s="77">
        <v>-16</v>
      </c>
      <c r="SV44" s="32">
        <v>212</v>
      </c>
      <c r="SW44" s="38">
        <v>238</v>
      </c>
      <c r="SX44" s="77">
        <v>3</v>
      </c>
      <c r="SY44" s="32">
        <v>334</v>
      </c>
      <c r="SZ44" s="32">
        <v>395</v>
      </c>
      <c r="TA44" s="77">
        <v>4</v>
      </c>
      <c r="TB44" s="32">
        <v>334</v>
      </c>
      <c r="TC44" s="38">
        <v>327</v>
      </c>
      <c r="TD44" s="77">
        <v>-7</v>
      </c>
      <c r="TE44" s="32">
        <v>259</v>
      </c>
      <c r="TF44" s="32">
        <v>370</v>
      </c>
      <c r="TG44" s="77">
        <v>-28</v>
      </c>
      <c r="TH44" s="32">
        <v>259</v>
      </c>
      <c r="TI44" s="38">
        <v>309</v>
      </c>
      <c r="TJ44" s="77">
        <v>0</v>
      </c>
      <c r="TK44" s="32">
        <v>237</v>
      </c>
      <c r="TL44" s="32">
        <v>334</v>
      </c>
      <c r="TM44" s="77">
        <v>-18</v>
      </c>
      <c r="TN44" s="32">
        <v>237</v>
      </c>
      <c r="TO44" s="38">
        <v>301</v>
      </c>
      <c r="TP44" s="77">
        <v>23</v>
      </c>
      <c r="TQ44" s="32">
        <v>264</v>
      </c>
      <c r="TR44" s="32">
        <v>379</v>
      </c>
      <c r="TS44" s="77">
        <v>-30</v>
      </c>
      <c r="TT44" s="32">
        <v>264</v>
      </c>
      <c r="TU44" s="38">
        <v>311</v>
      </c>
      <c r="TV44" s="77">
        <v>-5</v>
      </c>
    </row>
    <row r="45" spans="1:542" x14ac:dyDescent="0.2">
      <c r="A45" s="223" t="s">
        <v>45</v>
      </c>
      <c r="B45" s="18"/>
      <c r="C45" s="20">
        <v>639</v>
      </c>
      <c r="D45" s="20">
        <v>1802</v>
      </c>
      <c r="E45" s="77">
        <v>2.619589977220957</v>
      </c>
      <c r="F45" s="20">
        <v>904</v>
      </c>
      <c r="G45" s="38">
        <v>928.66666666666663</v>
      </c>
      <c r="H45" s="77">
        <v>8.5313595636930266</v>
      </c>
      <c r="I45" s="32">
        <v>340</v>
      </c>
      <c r="J45" s="32">
        <v>980</v>
      </c>
      <c r="K45" s="77">
        <v>5.2631578947368416</v>
      </c>
      <c r="L45" s="32">
        <v>559</v>
      </c>
      <c r="M45" s="38">
        <v>622.66666666666663</v>
      </c>
      <c r="N45" s="77">
        <v>11.505745411132667</v>
      </c>
      <c r="O45" s="32">
        <v>299</v>
      </c>
      <c r="P45" s="32">
        <v>822</v>
      </c>
      <c r="Q45" s="77">
        <v>-0.36363636363636365</v>
      </c>
      <c r="R45" s="32">
        <v>345</v>
      </c>
      <c r="S45" s="38">
        <v>306</v>
      </c>
      <c r="T45" s="77">
        <v>2.9436501261564341</v>
      </c>
      <c r="U45" s="32">
        <v>639</v>
      </c>
      <c r="V45" s="32">
        <v>1802</v>
      </c>
      <c r="W45" s="77">
        <v>2.619589977220957</v>
      </c>
      <c r="X45" s="32">
        <v>904</v>
      </c>
      <c r="Y45" s="38">
        <v>928.66666666666663</v>
      </c>
      <c r="Z45" s="77">
        <v>8.5313595636930266</v>
      </c>
      <c r="AA45" s="32">
        <v>340</v>
      </c>
      <c r="AB45" s="32">
        <v>980</v>
      </c>
      <c r="AC45" s="77">
        <v>5.2631578947368416</v>
      </c>
      <c r="AD45" s="32">
        <v>559</v>
      </c>
      <c r="AE45" s="38">
        <v>622.66666666666663</v>
      </c>
      <c r="AF45" s="77">
        <v>11.505745411132667</v>
      </c>
      <c r="AG45" s="32">
        <v>299</v>
      </c>
      <c r="AH45" s="32">
        <v>822</v>
      </c>
      <c r="AI45" s="77">
        <v>-0.36363636363636365</v>
      </c>
      <c r="AJ45" s="32">
        <v>345</v>
      </c>
      <c r="AK45" s="38">
        <v>306</v>
      </c>
      <c r="AL45" s="77">
        <v>2.9436501261564341</v>
      </c>
      <c r="AM45" s="32">
        <v>0</v>
      </c>
      <c r="AN45" s="32">
        <v>0</v>
      </c>
      <c r="AO45" s="77" t="s">
        <v>238</v>
      </c>
      <c r="AP45" s="32">
        <v>0</v>
      </c>
      <c r="AQ45" s="38">
        <v>0</v>
      </c>
      <c r="AR45" s="77" t="s">
        <v>238</v>
      </c>
      <c r="AS45" s="32">
        <v>0</v>
      </c>
      <c r="AT45" s="32">
        <v>0</v>
      </c>
      <c r="AU45" s="77" t="s">
        <v>238</v>
      </c>
      <c r="AV45" s="32">
        <v>0</v>
      </c>
      <c r="AW45" s="38">
        <v>0</v>
      </c>
      <c r="AX45" s="77" t="s">
        <v>238</v>
      </c>
      <c r="AY45" s="32">
        <v>0</v>
      </c>
      <c r="AZ45" s="32">
        <v>0</v>
      </c>
      <c r="BA45" s="77" t="s">
        <v>238</v>
      </c>
      <c r="BB45" s="32">
        <v>0</v>
      </c>
      <c r="BC45" s="38">
        <v>0</v>
      </c>
      <c r="BD45" s="77" t="s">
        <v>238</v>
      </c>
      <c r="BE45" s="32">
        <v>394</v>
      </c>
      <c r="BF45" s="32">
        <v>1081</v>
      </c>
      <c r="BG45" s="77">
        <v>2.3674242424242422</v>
      </c>
      <c r="BH45" s="32">
        <v>531</v>
      </c>
      <c r="BI45" s="38">
        <v>549.25</v>
      </c>
      <c r="BJ45" s="77">
        <v>7.0141256697515839</v>
      </c>
      <c r="BK45" s="32">
        <v>213</v>
      </c>
      <c r="BL45" s="32">
        <v>606</v>
      </c>
      <c r="BM45" s="77">
        <v>9.9818511796733205</v>
      </c>
      <c r="BN45" s="32">
        <v>330</v>
      </c>
      <c r="BO45" s="38">
        <v>375.75</v>
      </c>
      <c r="BP45" s="77">
        <v>9.5481049562682223</v>
      </c>
      <c r="BQ45" s="32">
        <v>181</v>
      </c>
      <c r="BR45" s="32">
        <v>475</v>
      </c>
      <c r="BS45" s="77">
        <v>-5.9405940594059405</v>
      </c>
      <c r="BT45" s="32">
        <v>201</v>
      </c>
      <c r="BU45" s="38">
        <v>173.5</v>
      </c>
      <c r="BV45" s="77">
        <v>1.908957415565345</v>
      </c>
      <c r="BW45" s="32">
        <v>394</v>
      </c>
      <c r="BX45" s="32">
        <v>1081</v>
      </c>
      <c r="BY45" s="77">
        <v>2.3674242424242422</v>
      </c>
      <c r="BZ45" s="32">
        <v>531</v>
      </c>
      <c r="CA45" s="38">
        <v>549.25</v>
      </c>
      <c r="CB45" s="77">
        <v>7.0141256697515839</v>
      </c>
      <c r="CC45" s="32">
        <v>213</v>
      </c>
      <c r="CD45" s="32">
        <v>606</v>
      </c>
      <c r="CE45" s="77">
        <v>9.9818511796733205</v>
      </c>
      <c r="CF45" s="32">
        <v>330</v>
      </c>
      <c r="CG45" s="38">
        <v>375.75</v>
      </c>
      <c r="CH45" s="77">
        <v>9.5481049562682223</v>
      </c>
      <c r="CI45" s="32">
        <v>181</v>
      </c>
      <c r="CJ45" s="32">
        <v>475</v>
      </c>
      <c r="CK45" s="77">
        <v>-5.9405940594059405</v>
      </c>
      <c r="CL45" s="32">
        <v>201</v>
      </c>
      <c r="CM45" s="38">
        <v>173.5</v>
      </c>
      <c r="CN45" s="77">
        <v>1.908957415565345</v>
      </c>
      <c r="CO45" s="32">
        <v>0</v>
      </c>
      <c r="CP45" s="32">
        <v>0</v>
      </c>
      <c r="CQ45" s="77" t="s">
        <v>238</v>
      </c>
      <c r="CR45" s="32">
        <v>0</v>
      </c>
      <c r="CS45" s="38">
        <v>0</v>
      </c>
      <c r="CT45" s="77" t="s">
        <v>238</v>
      </c>
      <c r="CU45" s="32">
        <v>0</v>
      </c>
      <c r="CV45" s="32">
        <v>0</v>
      </c>
      <c r="CW45" s="77" t="s">
        <v>238</v>
      </c>
      <c r="CX45" s="32">
        <v>0</v>
      </c>
      <c r="CY45" s="38">
        <v>0</v>
      </c>
      <c r="CZ45" s="77" t="s">
        <v>238</v>
      </c>
      <c r="DA45" s="32">
        <v>0</v>
      </c>
      <c r="DB45" s="32">
        <v>0</v>
      </c>
      <c r="DC45" s="77" t="s">
        <v>238</v>
      </c>
      <c r="DD45" s="32">
        <v>0</v>
      </c>
      <c r="DE45" s="38">
        <v>0</v>
      </c>
      <c r="DF45" s="77" t="s">
        <v>238</v>
      </c>
      <c r="DG45" s="32">
        <v>245</v>
      </c>
      <c r="DH45" s="32">
        <v>721</v>
      </c>
      <c r="DI45" s="77">
        <v>3</v>
      </c>
      <c r="DJ45" s="32">
        <v>373</v>
      </c>
      <c r="DK45" s="38">
        <v>379.41666666666669</v>
      </c>
      <c r="DL45" s="77">
        <v>10.832521908471275</v>
      </c>
      <c r="DM45" s="32">
        <v>127</v>
      </c>
      <c r="DN45" s="32">
        <v>374</v>
      </c>
      <c r="DO45" s="77">
        <v>-1.5789473684210527</v>
      </c>
      <c r="DP45" s="32">
        <v>229</v>
      </c>
      <c r="DQ45" s="38">
        <v>246.91666666666666</v>
      </c>
      <c r="DR45" s="77">
        <v>14.6671826625387</v>
      </c>
      <c r="DS45" s="32">
        <v>118</v>
      </c>
      <c r="DT45" s="32">
        <v>347</v>
      </c>
      <c r="DU45" s="77">
        <v>8.4375</v>
      </c>
      <c r="DV45" s="32">
        <v>144</v>
      </c>
      <c r="DW45" s="38">
        <v>132.5</v>
      </c>
      <c r="DX45" s="77">
        <v>4.3307086614173231</v>
      </c>
      <c r="DY45" s="32">
        <v>245</v>
      </c>
      <c r="DZ45" s="32">
        <v>721</v>
      </c>
      <c r="EA45" s="77">
        <v>3</v>
      </c>
      <c r="EB45" s="32">
        <v>373</v>
      </c>
      <c r="EC45" s="38">
        <v>379.41666666666669</v>
      </c>
      <c r="ED45" s="77">
        <v>10.832521908471275</v>
      </c>
      <c r="EE45" s="32">
        <v>127</v>
      </c>
      <c r="EF45" s="32">
        <v>374</v>
      </c>
      <c r="EG45" s="77">
        <v>-1.5789473684210527</v>
      </c>
      <c r="EH45" s="32">
        <v>229</v>
      </c>
      <c r="EI45" s="38">
        <v>246.91666666666666</v>
      </c>
      <c r="EJ45" s="77">
        <v>14.6671826625387</v>
      </c>
      <c r="EK45" s="32">
        <v>118</v>
      </c>
      <c r="EL45" s="32">
        <v>347</v>
      </c>
      <c r="EM45" s="77">
        <v>8.4375</v>
      </c>
      <c r="EN45" s="32">
        <v>144</v>
      </c>
      <c r="EO45" s="38">
        <v>132.5</v>
      </c>
      <c r="EP45" s="77">
        <v>4.3307086614173231</v>
      </c>
      <c r="EQ45" s="32">
        <v>0</v>
      </c>
      <c r="ER45" s="32">
        <v>0</v>
      </c>
      <c r="ES45" s="77" t="s">
        <v>238</v>
      </c>
      <c r="ET45" s="32">
        <v>0</v>
      </c>
      <c r="EU45" s="38">
        <v>0</v>
      </c>
      <c r="EV45" s="77" t="s">
        <v>238</v>
      </c>
      <c r="EW45" s="32">
        <v>0</v>
      </c>
      <c r="EX45" s="32">
        <v>0</v>
      </c>
      <c r="EY45" s="77" t="s">
        <v>238</v>
      </c>
      <c r="EZ45" s="32">
        <v>0</v>
      </c>
      <c r="FA45" s="38">
        <v>0</v>
      </c>
      <c r="FB45" s="77" t="s">
        <v>238</v>
      </c>
      <c r="FC45" s="32">
        <v>0</v>
      </c>
      <c r="FD45" s="32">
        <v>0</v>
      </c>
      <c r="FE45" s="77" t="s">
        <v>238</v>
      </c>
      <c r="FF45" s="32">
        <v>0</v>
      </c>
      <c r="FG45" s="38">
        <v>0</v>
      </c>
      <c r="FH45" s="77" t="s">
        <v>238</v>
      </c>
      <c r="FI45" s="32">
        <v>284</v>
      </c>
      <c r="FJ45" s="32">
        <v>809</v>
      </c>
      <c r="FK45" s="77">
        <v>4.9286640726329445</v>
      </c>
      <c r="FL45" s="32">
        <v>467</v>
      </c>
      <c r="FM45" s="38">
        <v>524.33333333333337</v>
      </c>
      <c r="FN45" s="77">
        <v>11.284046692607005</v>
      </c>
      <c r="FO45" s="32">
        <v>250</v>
      </c>
      <c r="FP45" s="32">
        <v>735</v>
      </c>
      <c r="FQ45" s="77">
        <v>4.8502139800285313</v>
      </c>
      <c r="FR45" s="32">
        <v>434</v>
      </c>
      <c r="FS45" s="38">
        <v>497.58333333333331</v>
      </c>
      <c r="FT45" s="77">
        <v>10.964504738896116</v>
      </c>
      <c r="FU45" s="32">
        <v>34</v>
      </c>
      <c r="FV45" s="32">
        <v>74</v>
      </c>
      <c r="FW45" s="77">
        <v>5.7142857142857144</v>
      </c>
      <c r="FX45" s="32">
        <v>33</v>
      </c>
      <c r="FY45" s="38">
        <v>26.75</v>
      </c>
      <c r="FZ45" s="77">
        <v>17.582417582417584</v>
      </c>
      <c r="GA45" s="32">
        <v>284</v>
      </c>
      <c r="GB45" s="32">
        <v>809</v>
      </c>
      <c r="GC45" s="77">
        <v>4.9286640726329445</v>
      </c>
      <c r="GD45" s="32">
        <v>467</v>
      </c>
      <c r="GE45" s="38">
        <v>524.33333333333337</v>
      </c>
      <c r="GF45" s="77">
        <v>11.284046692607005</v>
      </c>
      <c r="GG45" s="32">
        <v>250</v>
      </c>
      <c r="GH45" s="32">
        <v>735</v>
      </c>
      <c r="GI45" s="77">
        <v>4.8502139800285313</v>
      </c>
      <c r="GJ45" s="32">
        <v>434</v>
      </c>
      <c r="GK45" s="38">
        <v>497.58333333333331</v>
      </c>
      <c r="GL45" s="77">
        <v>10.964504738896116</v>
      </c>
      <c r="GM45" s="32">
        <v>34</v>
      </c>
      <c r="GN45" s="32">
        <v>74</v>
      </c>
      <c r="GO45" s="77">
        <v>5.7142857142857144</v>
      </c>
      <c r="GP45" s="32">
        <v>33</v>
      </c>
      <c r="GQ45" s="38">
        <v>26.75</v>
      </c>
      <c r="GR45" s="77">
        <v>17.582417582417584</v>
      </c>
      <c r="GS45" s="32">
        <v>0</v>
      </c>
      <c r="GT45" s="32">
        <v>0</v>
      </c>
      <c r="GU45" s="77" t="s">
        <v>238</v>
      </c>
      <c r="GV45" s="32">
        <v>0</v>
      </c>
      <c r="GW45" s="38">
        <v>0</v>
      </c>
      <c r="GX45" s="77" t="s">
        <v>238</v>
      </c>
      <c r="GY45" s="32">
        <v>0</v>
      </c>
      <c r="GZ45" s="32">
        <v>0</v>
      </c>
      <c r="HA45" s="77" t="s">
        <v>238</v>
      </c>
      <c r="HB45" s="32">
        <v>0</v>
      </c>
      <c r="HC45" s="38">
        <v>0</v>
      </c>
      <c r="HD45" s="77" t="s">
        <v>238</v>
      </c>
      <c r="HE45" s="32">
        <v>0</v>
      </c>
      <c r="HF45" s="32">
        <v>0</v>
      </c>
      <c r="HG45" s="77" t="s">
        <v>238</v>
      </c>
      <c r="HH45" s="32">
        <v>0</v>
      </c>
      <c r="HI45" s="38">
        <v>0</v>
      </c>
      <c r="HJ45" s="77" t="s">
        <v>238</v>
      </c>
      <c r="HK45" s="32" t="s">
        <v>437</v>
      </c>
      <c r="HL45" s="32">
        <v>10</v>
      </c>
      <c r="HM45" s="77">
        <v>100</v>
      </c>
      <c r="HN45" s="32" t="s">
        <v>437</v>
      </c>
      <c r="HO45" s="38">
        <v>3.3333333333333335</v>
      </c>
      <c r="HP45" s="77">
        <v>90.476190476190482</v>
      </c>
      <c r="HQ45" s="32">
        <v>0</v>
      </c>
      <c r="HR45" s="32">
        <v>0</v>
      </c>
      <c r="HS45" s="77" t="s">
        <v>238</v>
      </c>
      <c r="HT45" s="32">
        <v>0</v>
      </c>
      <c r="HU45" s="38">
        <v>8.3333333333333329E-2</v>
      </c>
      <c r="HV45" s="77" t="s">
        <v>224</v>
      </c>
      <c r="HW45" s="32" t="s">
        <v>437</v>
      </c>
      <c r="HX45" s="32">
        <v>10</v>
      </c>
      <c r="HY45" s="77">
        <v>100</v>
      </c>
      <c r="HZ45" s="32" t="s">
        <v>437</v>
      </c>
      <c r="IA45" s="38">
        <v>3.25</v>
      </c>
      <c r="IB45" s="77">
        <v>85.714285714285708</v>
      </c>
      <c r="IC45" s="32" t="s">
        <v>437</v>
      </c>
      <c r="ID45" s="32">
        <v>10</v>
      </c>
      <c r="IE45" s="77">
        <v>100</v>
      </c>
      <c r="IF45" s="32" t="s">
        <v>437</v>
      </c>
      <c r="IG45" s="38">
        <v>3.3333333333333335</v>
      </c>
      <c r="IH45" s="77">
        <v>90.476190476190482</v>
      </c>
      <c r="II45" s="32">
        <v>0</v>
      </c>
      <c r="IJ45" s="32">
        <v>0</v>
      </c>
      <c r="IK45" s="77" t="s">
        <v>238</v>
      </c>
      <c r="IL45" s="32">
        <v>0</v>
      </c>
      <c r="IM45" s="38">
        <v>8.3333333333333329E-2</v>
      </c>
      <c r="IN45" s="77" t="s">
        <v>224</v>
      </c>
      <c r="IO45" s="32" t="s">
        <v>437</v>
      </c>
      <c r="IP45" s="32">
        <v>10</v>
      </c>
      <c r="IQ45" s="77">
        <v>100</v>
      </c>
      <c r="IR45" s="32" t="s">
        <v>437</v>
      </c>
      <c r="IS45" s="38">
        <v>3.25</v>
      </c>
      <c r="IT45" s="77">
        <v>85.714285714285708</v>
      </c>
      <c r="IU45" s="32">
        <v>0</v>
      </c>
      <c r="IV45" s="32">
        <v>0</v>
      </c>
      <c r="IW45" s="77" t="s">
        <v>238</v>
      </c>
      <c r="IX45" s="32">
        <v>0</v>
      </c>
      <c r="IY45" s="38">
        <v>0</v>
      </c>
      <c r="IZ45" s="77" t="s">
        <v>238</v>
      </c>
      <c r="JA45" s="32">
        <v>0</v>
      </c>
      <c r="JB45" s="32">
        <v>0</v>
      </c>
      <c r="JC45" s="77" t="s">
        <v>238</v>
      </c>
      <c r="JD45" s="32">
        <v>0</v>
      </c>
      <c r="JE45" s="38">
        <v>0</v>
      </c>
      <c r="JF45" s="77" t="s">
        <v>238</v>
      </c>
      <c r="JG45" s="32">
        <v>0</v>
      </c>
      <c r="JH45" s="32">
        <v>0</v>
      </c>
      <c r="JI45" s="77" t="s">
        <v>238</v>
      </c>
      <c r="JJ45" s="32">
        <v>0</v>
      </c>
      <c r="JK45" s="38">
        <v>0</v>
      </c>
      <c r="JL45" s="77" t="s">
        <v>238</v>
      </c>
      <c r="JM45" s="32">
        <v>36</v>
      </c>
      <c r="JN45" s="32">
        <v>137</v>
      </c>
      <c r="JO45" s="77">
        <v>-0.72463768115942029</v>
      </c>
      <c r="JP45" s="32" t="s">
        <v>437</v>
      </c>
      <c r="JQ45" s="38">
        <v>65.5</v>
      </c>
      <c r="JR45" s="77">
        <v>10.704225352112676</v>
      </c>
      <c r="JS45" s="32">
        <v>18</v>
      </c>
      <c r="JT45" s="32">
        <v>66</v>
      </c>
      <c r="JU45" s="77">
        <v>-14.285714285714285</v>
      </c>
      <c r="JV45" s="32" t="s">
        <v>437</v>
      </c>
      <c r="JW45" s="38">
        <v>42.75</v>
      </c>
      <c r="JX45" s="77">
        <v>11.038961038961039</v>
      </c>
      <c r="JY45" s="32">
        <v>18</v>
      </c>
      <c r="JZ45" s="32">
        <v>71</v>
      </c>
      <c r="KA45" s="77">
        <v>16.393442622950818</v>
      </c>
      <c r="KB45" s="32">
        <v>24</v>
      </c>
      <c r="KC45" s="38">
        <v>22.75</v>
      </c>
      <c r="KD45" s="77">
        <v>10.080645161290322</v>
      </c>
      <c r="KE45" s="32">
        <v>36</v>
      </c>
      <c r="KF45" s="32">
        <v>137</v>
      </c>
      <c r="KG45" s="77">
        <v>-0.72463768115942029</v>
      </c>
      <c r="KH45" s="32" t="s">
        <v>437</v>
      </c>
      <c r="KI45" s="38">
        <v>65.5</v>
      </c>
      <c r="KJ45" s="77">
        <v>10.704225352112676</v>
      </c>
      <c r="KK45" s="32">
        <v>18</v>
      </c>
      <c r="KL45" s="32">
        <v>66</v>
      </c>
      <c r="KM45" s="77">
        <v>-14.285714285714285</v>
      </c>
      <c r="KN45" s="32" t="s">
        <v>437</v>
      </c>
      <c r="KO45" s="38">
        <v>42.75</v>
      </c>
      <c r="KP45" s="77">
        <v>11.038961038961039</v>
      </c>
      <c r="KQ45" s="32">
        <v>18</v>
      </c>
      <c r="KR45" s="32">
        <v>71</v>
      </c>
      <c r="KS45" s="77">
        <v>16.393442622950818</v>
      </c>
      <c r="KT45" s="32">
        <v>24</v>
      </c>
      <c r="KU45" s="38">
        <v>22.75</v>
      </c>
      <c r="KV45" s="77">
        <v>10.080645161290322</v>
      </c>
      <c r="KW45" s="32">
        <v>0</v>
      </c>
      <c r="KX45" s="32">
        <v>0</v>
      </c>
      <c r="KY45" s="77" t="s">
        <v>238</v>
      </c>
      <c r="KZ45" s="32">
        <v>0</v>
      </c>
      <c r="LA45" s="38">
        <v>0</v>
      </c>
      <c r="LB45" s="77" t="s">
        <v>238</v>
      </c>
      <c r="LC45" s="32">
        <v>0</v>
      </c>
      <c r="LD45" s="32">
        <v>0</v>
      </c>
      <c r="LE45" s="77" t="s">
        <v>238</v>
      </c>
      <c r="LF45" s="32">
        <v>0</v>
      </c>
      <c r="LG45" s="38">
        <v>0</v>
      </c>
      <c r="LH45" s="77" t="s">
        <v>238</v>
      </c>
      <c r="LI45" s="32">
        <v>0</v>
      </c>
      <c r="LJ45" s="32">
        <v>0</v>
      </c>
      <c r="LK45" s="77" t="s">
        <v>238</v>
      </c>
      <c r="LL45" s="32">
        <v>0</v>
      </c>
      <c r="LM45" s="38">
        <v>0</v>
      </c>
      <c r="LN45" s="77" t="s">
        <v>238</v>
      </c>
      <c r="LO45" s="32">
        <v>151</v>
      </c>
      <c r="LP45" s="32">
        <v>425</v>
      </c>
      <c r="LQ45" s="77">
        <v>-0.46838407494145201</v>
      </c>
      <c r="LR45" s="32">
        <v>216</v>
      </c>
      <c r="LS45" s="38">
        <v>240.16666666666666</v>
      </c>
      <c r="LT45" s="77">
        <v>7.5373134328358207</v>
      </c>
      <c r="LU45" s="32">
        <v>91</v>
      </c>
      <c r="LV45" s="32">
        <v>257</v>
      </c>
      <c r="LW45" s="77">
        <v>0.78431372549019607</v>
      </c>
      <c r="LX45" s="32">
        <v>141</v>
      </c>
      <c r="LY45" s="38">
        <v>170.16666666666666</v>
      </c>
      <c r="LZ45" s="77">
        <v>9.3733261917514721</v>
      </c>
      <c r="MA45" s="32">
        <v>60</v>
      </c>
      <c r="MB45" s="32">
        <v>168</v>
      </c>
      <c r="MC45" s="77">
        <v>-2.3255813953488373</v>
      </c>
      <c r="MD45" s="32">
        <v>75</v>
      </c>
      <c r="ME45" s="38">
        <v>70</v>
      </c>
      <c r="MF45" s="77">
        <v>3.3210332103321036</v>
      </c>
      <c r="MG45" s="32">
        <v>151</v>
      </c>
      <c r="MH45" s="32">
        <v>425</v>
      </c>
      <c r="MI45" s="77">
        <v>-0.46838407494145201</v>
      </c>
      <c r="MJ45" s="32">
        <v>216</v>
      </c>
      <c r="MK45" s="38">
        <v>240.16666666666666</v>
      </c>
      <c r="ML45" s="77">
        <v>7.5373134328358207</v>
      </c>
      <c r="MM45" s="32">
        <v>91</v>
      </c>
      <c r="MN45" s="32">
        <v>257</v>
      </c>
      <c r="MO45" s="77">
        <v>0.78431372549019607</v>
      </c>
      <c r="MP45" s="32">
        <v>141</v>
      </c>
      <c r="MQ45" s="38">
        <v>170.16666666666666</v>
      </c>
      <c r="MR45" s="77">
        <v>9.3733261917514721</v>
      </c>
      <c r="MS45" s="32">
        <v>60</v>
      </c>
      <c r="MT45" s="32">
        <v>168</v>
      </c>
      <c r="MU45" s="77">
        <v>-2.3255813953488373</v>
      </c>
      <c r="MV45" s="32">
        <v>75</v>
      </c>
      <c r="MW45" s="38">
        <v>70</v>
      </c>
      <c r="MX45" s="77">
        <v>3.3210332103321036</v>
      </c>
      <c r="MY45" s="32">
        <v>0</v>
      </c>
      <c r="MZ45" s="32">
        <v>0</v>
      </c>
      <c r="NA45" s="77" t="s">
        <v>238</v>
      </c>
      <c r="NB45" s="32">
        <v>0</v>
      </c>
      <c r="NC45" s="38">
        <v>0</v>
      </c>
      <c r="ND45" s="77" t="s">
        <v>238</v>
      </c>
      <c r="NE45" s="32">
        <v>0</v>
      </c>
      <c r="NF45" s="32">
        <v>0</v>
      </c>
      <c r="NG45" s="77" t="s">
        <v>238</v>
      </c>
      <c r="NH45" s="32">
        <v>0</v>
      </c>
      <c r="NI45" s="38">
        <v>0</v>
      </c>
      <c r="NJ45" s="77" t="s">
        <v>238</v>
      </c>
      <c r="NK45" s="32">
        <v>0</v>
      </c>
      <c r="NL45" s="32">
        <v>0</v>
      </c>
      <c r="NM45" s="77" t="s">
        <v>238</v>
      </c>
      <c r="NN45" s="32">
        <v>0</v>
      </c>
      <c r="NO45" s="38">
        <v>0</v>
      </c>
      <c r="NP45" s="77" t="s">
        <v>238</v>
      </c>
      <c r="NQ45" s="32">
        <v>94</v>
      </c>
      <c r="NR45" s="32">
        <v>279</v>
      </c>
      <c r="NS45" s="77">
        <v>8.984375</v>
      </c>
      <c r="NT45" s="32">
        <v>129</v>
      </c>
      <c r="NU45" s="38">
        <v>114.83333333333333</v>
      </c>
      <c r="NV45" s="77">
        <v>0</v>
      </c>
      <c r="NW45" s="32">
        <v>35</v>
      </c>
      <c r="NX45" s="32">
        <v>113</v>
      </c>
      <c r="NY45" s="77">
        <v>28.40909090909091</v>
      </c>
      <c r="NZ45" s="32">
        <v>57</v>
      </c>
      <c r="OA45" s="38">
        <v>54</v>
      </c>
      <c r="OB45" s="77">
        <v>9.2748735244519391</v>
      </c>
      <c r="OC45" s="32">
        <v>59</v>
      </c>
      <c r="OD45" s="32">
        <v>166</v>
      </c>
      <c r="OE45" s="77">
        <v>-1.1904761904761905</v>
      </c>
      <c r="OF45" s="32">
        <v>72</v>
      </c>
      <c r="OG45" s="38">
        <v>60.833333333333336</v>
      </c>
      <c r="OH45" s="77">
        <v>-7.0063694267515926</v>
      </c>
      <c r="OI45" s="32">
        <v>94</v>
      </c>
      <c r="OJ45" s="32">
        <v>279</v>
      </c>
      <c r="OK45" s="77">
        <v>8.984375</v>
      </c>
      <c r="OL45" s="32">
        <v>129</v>
      </c>
      <c r="OM45" s="38">
        <v>114.83333333333333</v>
      </c>
      <c r="ON45" s="77">
        <v>0</v>
      </c>
      <c r="OO45" s="32">
        <v>35</v>
      </c>
      <c r="OP45" s="32">
        <v>113</v>
      </c>
      <c r="OQ45" s="77">
        <v>28.40909090909091</v>
      </c>
      <c r="OR45" s="32">
        <v>57</v>
      </c>
      <c r="OS45" s="38">
        <v>54</v>
      </c>
      <c r="OT45" s="77">
        <v>9.2748735244519391</v>
      </c>
      <c r="OU45" s="32">
        <v>59</v>
      </c>
      <c r="OV45" s="32">
        <v>166</v>
      </c>
      <c r="OW45" s="77">
        <v>-1.1904761904761905</v>
      </c>
      <c r="OX45" s="32">
        <v>72</v>
      </c>
      <c r="OY45" s="38">
        <v>60.833333333333336</v>
      </c>
      <c r="OZ45" s="77">
        <v>-7.0063694267515926</v>
      </c>
      <c r="PA45" s="32">
        <v>0</v>
      </c>
      <c r="PB45" s="32">
        <v>0</v>
      </c>
      <c r="PC45" s="77" t="s">
        <v>238</v>
      </c>
      <c r="PD45" s="32">
        <v>0</v>
      </c>
      <c r="PE45" s="38">
        <v>0</v>
      </c>
      <c r="PF45" s="77" t="s">
        <v>238</v>
      </c>
      <c r="PG45" s="32">
        <v>0</v>
      </c>
      <c r="PH45" s="32">
        <v>0</v>
      </c>
      <c r="PI45" s="77" t="s">
        <v>238</v>
      </c>
      <c r="PJ45" s="32">
        <v>0</v>
      </c>
      <c r="PK45" s="38">
        <v>0</v>
      </c>
      <c r="PL45" s="77" t="s">
        <v>238</v>
      </c>
      <c r="PM45" s="32">
        <v>0</v>
      </c>
      <c r="PN45" s="32">
        <v>0</v>
      </c>
      <c r="PO45" s="77" t="s">
        <v>238</v>
      </c>
      <c r="PP45" s="32">
        <v>0</v>
      </c>
      <c r="PQ45" s="38">
        <v>0</v>
      </c>
      <c r="PR45" s="77" t="s">
        <v>238</v>
      </c>
      <c r="PS45" s="32">
        <v>417</v>
      </c>
      <c r="PT45" s="32">
        <v>1188</v>
      </c>
      <c r="PU45" s="77">
        <v>3.7554585152838431</v>
      </c>
      <c r="PV45" s="32">
        <v>651</v>
      </c>
      <c r="PW45" s="38">
        <v>687.41666666666663</v>
      </c>
      <c r="PX45" s="77">
        <v>9.4031830238726783</v>
      </c>
      <c r="PY45" s="32">
        <v>324</v>
      </c>
      <c r="PZ45" s="32">
        <v>942</v>
      </c>
      <c r="QA45" s="77">
        <v>5.9617547806524192</v>
      </c>
      <c r="QB45" s="32">
        <v>539</v>
      </c>
      <c r="QC45" s="38">
        <v>593</v>
      </c>
      <c r="QD45" s="77">
        <v>11.118051217988757</v>
      </c>
      <c r="QE45" s="32">
        <v>93</v>
      </c>
      <c r="QF45" s="32">
        <v>246</v>
      </c>
      <c r="QG45" s="77">
        <v>-3.90625</v>
      </c>
      <c r="QH45" s="32">
        <v>112</v>
      </c>
      <c r="QI45" s="38">
        <v>94.416666666666671</v>
      </c>
      <c r="QJ45" s="77">
        <v>-0.2640845070422535</v>
      </c>
      <c r="QK45" s="32">
        <v>417</v>
      </c>
      <c r="QL45" s="32">
        <v>1188</v>
      </c>
      <c r="QM45" s="77">
        <v>3.7554585152838431</v>
      </c>
      <c r="QN45" s="32">
        <v>651</v>
      </c>
      <c r="QO45" s="38">
        <v>687.41666666666663</v>
      </c>
      <c r="QP45" s="77">
        <v>9.4031830238726783</v>
      </c>
      <c r="QQ45" s="32">
        <v>324</v>
      </c>
      <c r="QR45" s="32">
        <v>942</v>
      </c>
      <c r="QS45" s="77">
        <v>5.9617547806524192</v>
      </c>
      <c r="QT45" s="32">
        <v>539</v>
      </c>
      <c r="QU45" s="38">
        <v>593</v>
      </c>
      <c r="QV45" s="77">
        <v>11.118051217988757</v>
      </c>
      <c r="QW45" s="32">
        <v>93</v>
      </c>
      <c r="QX45" s="32">
        <v>246</v>
      </c>
      <c r="QY45" s="77">
        <v>-3.90625</v>
      </c>
      <c r="QZ45" s="32">
        <v>112</v>
      </c>
      <c r="RA45" s="38">
        <v>94.416666666666671</v>
      </c>
      <c r="RB45" s="77">
        <v>-0.2640845070422535</v>
      </c>
      <c r="RC45" s="32">
        <v>0</v>
      </c>
      <c r="RD45" s="32">
        <v>0</v>
      </c>
      <c r="RE45" s="77" t="s">
        <v>238</v>
      </c>
      <c r="RF45" s="32">
        <v>0</v>
      </c>
      <c r="RG45" s="38">
        <v>0</v>
      </c>
      <c r="RH45" s="77" t="s">
        <v>238</v>
      </c>
      <c r="RI45" s="32">
        <v>0</v>
      </c>
      <c r="RJ45" s="32">
        <v>0</v>
      </c>
      <c r="RK45" s="77" t="s">
        <v>238</v>
      </c>
      <c r="RL45" s="32">
        <v>0</v>
      </c>
      <c r="RM45" s="38">
        <v>0</v>
      </c>
      <c r="RN45" s="77" t="s">
        <v>238</v>
      </c>
      <c r="RO45" s="32">
        <v>0</v>
      </c>
      <c r="RP45" s="32">
        <v>0</v>
      </c>
      <c r="RQ45" s="77" t="s">
        <v>238</v>
      </c>
      <c r="RR45" s="32">
        <v>0</v>
      </c>
      <c r="RS45" s="38">
        <v>0</v>
      </c>
      <c r="RT45" s="77" t="s">
        <v>238</v>
      </c>
      <c r="RU45" s="32">
        <v>40</v>
      </c>
      <c r="RV45" s="32">
        <v>41</v>
      </c>
      <c r="RW45" s="77">
        <v>1</v>
      </c>
      <c r="RX45" s="32">
        <v>40</v>
      </c>
      <c r="RY45" s="38">
        <v>39</v>
      </c>
      <c r="RZ45" s="77">
        <v>0</v>
      </c>
      <c r="SA45" s="32">
        <v>50</v>
      </c>
      <c r="SB45" s="32">
        <v>49</v>
      </c>
      <c r="SC45" s="77">
        <v>3</v>
      </c>
      <c r="SD45" s="32">
        <v>50</v>
      </c>
      <c r="SE45" s="38">
        <v>44</v>
      </c>
      <c r="SF45" s="77">
        <v>2</v>
      </c>
      <c r="SG45" s="32">
        <v>29</v>
      </c>
      <c r="SH45" s="32">
        <v>32</v>
      </c>
      <c r="SI45" s="77">
        <v>-1</v>
      </c>
      <c r="SJ45" s="32">
        <v>29</v>
      </c>
      <c r="SK45" s="38">
        <v>33</v>
      </c>
      <c r="SL45" s="77">
        <v>0</v>
      </c>
      <c r="SM45" s="32">
        <v>40</v>
      </c>
      <c r="SN45" s="32">
        <v>41</v>
      </c>
      <c r="SO45" s="77">
        <v>1</v>
      </c>
      <c r="SP45" s="32">
        <v>40</v>
      </c>
      <c r="SQ45" s="38">
        <v>39</v>
      </c>
      <c r="SR45" s="77">
        <v>0</v>
      </c>
      <c r="SS45" s="32">
        <v>50</v>
      </c>
      <c r="ST45" s="32">
        <v>49</v>
      </c>
      <c r="SU45" s="77">
        <v>3</v>
      </c>
      <c r="SV45" s="32">
        <v>50</v>
      </c>
      <c r="SW45" s="38">
        <v>44</v>
      </c>
      <c r="SX45" s="77">
        <v>2</v>
      </c>
      <c r="SY45" s="32">
        <v>29</v>
      </c>
      <c r="SZ45" s="32">
        <v>32</v>
      </c>
      <c r="TA45" s="77">
        <v>-1</v>
      </c>
      <c r="TB45" s="32">
        <v>29</v>
      </c>
      <c r="TC45" s="38">
        <v>33</v>
      </c>
      <c r="TD45" s="77">
        <v>0</v>
      </c>
      <c r="TE45" s="32" t="s">
        <v>238</v>
      </c>
      <c r="TF45" s="32" t="s">
        <v>238</v>
      </c>
      <c r="TG45" s="77" t="s">
        <v>238</v>
      </c>
      <c r="TH45" s="32" t="s">
        <v>238</v>
      </c>
      <c r="TI45" s="38" t="s">
        <v>238</v>
      </c>
      <c r="TJ45" s="77" t="s">
        <v>238</v>
      </c>
      <c r="TK45" s="32" t="s">
        <v>238</v>
      </c>
      <c r="TL45" s="32" t="s">
        <v>238</v>
      </c>
      <c r="TM45" s="77" t="s">
        <v>238</v>
      </c>
      <c r="TN45" s="32" t="s">
        <v>238</v>
      </c>
      <c r="TO45" s="38" t="s">
        <v>238</v>
      </c>
      <c r="TP45" s="77" t="s">
        <v>238</v>
      </c>
      <c r="TQ45" s="32" t="s">
        <v>238</v>
      </c>
      <c r="TR45" s="32" t="s">
        <v>238</v>
      </c>
      <c r="TS45" s="77" t="s">
        <v>238</v>
      </c>
      <c r="TT45" s="32" t="s">
        <v>238</v>
      </c>
      <c r="TU45" s="38" t="s">
        <v>238</v>
      </c>
      <c r="TV45" s="77" t="s">
        <v>238</v>
      </c>
    </row>
    <row r="46" spans="1:542" x14ac:dyDescent="0.2">
      <c r="A46" s="223" t="s">
        <v>105</v>
      </c>
      <c r="B46" s="18"/>
      <c r="C46" s="20">
        <v>197</v>
      </c>
      <c r="D46" s="20">
        <v>619</v>
      </c>
      <c r="E46" s="77">
        <v>-1.5898251192368837</v>
      </c>
      <c r="F46" s="20">
        <v>25681</v>
      </c>
      <c r="G46" s="38">
        <v>26143.916666666668</v>
      </c>
      <c r="H46" s="77">
        <v>-4.4505695315831151</v>
      </c>
      <c r="I46" s="32">
        <v>192</v>
      </c>
      <c r="J46" s="32">
        <v>604</v>
      </c>
      <c r="K46" s="77">
        <v>-1.788617886178862</v>
      </c>
      <c r="L46" s="32">
        <v>25368</v>
      </c>
      <c r="M46" s="38">
        <v>25823.666666666668</v>
      </c>
      <c r="N46" s="77">
        <v>-4.3910204988337513</v>
      </c>
      <c r="O46" s="32">
        <v>5</v>
      </c>
      <c r="P46" s="32">
        <v>15</v>
      </c>
      <c r="Q46" s="77">
        <v>7.1428571428571423</v>
      </c>
      <c r="R46" s="32">
        <v>313</v>
      </c>
      <c r="S46" s="38">
        <v>320.25</v>
      </c>
      <c r="T46" s="77">
        <v>-9.0198863636363633</v>
      </c>
      <c r="U46" s="32">
        <v>197</v>
      </c>
      <c r="V46" s="32">
        <v>619</v>
      </c>
      <c r="W46" s="77">
        <v>-1.5898251192368837</v>
      </c>
      <c r="X46" s="32">
        <v>25681</v>
      </c>
      <c r="Y46" s="38">
        <v>26143.916666666668</v>
      </c>
      <c r="Z46" s="77">
        <v>-4.4505695315831151</v>
      </c>
      <c r="AA46" s="32">
        <v>192</v>
      </c>
      <c r="AB46" s="32">
        <v>604</v>
      </c>
      <c r="AC46" s="77">
        <v>-1.788617886178862</v>
      </c>
      <c r="AD46" s="32">
        <v>25368</v>
      </c>
      <c r="AE46" s="38">
        <v>25823.666666666668</v>
      </c>
      <c r="AF46" s="77">
        <v>-4.3910204988337513</v>
      </c>
      <c r="AG46" s="32">
        <v>5</v>
      </c>
      <c r="AH46" s="32">
        <v>15</v>
      </c>
      <c r="AI46" s="77">
        <v>7.1428571428571423</v>
      </c>
      <c r="AJ46" s="32">
        <v>313</v>
      </c>
      <c r="AK46" s="38">
        <v>320.25</v>
      </c>
      <c r="AL46" s="77">
        <v>-9.0198863636363633</v>
      </c>
      <c r="AM46" s="32">
        <v>0</v>
      </c>
      <c r="AN46" s="32">
        <v>0</v>
      </c>
      <c r="AO46" s="77" t="s">
        <v>238</v>
      </c>
      <c r="AP46" s="32">
        <v>0</v>
      </c>
      <c r="AQ46" s="38">
        <v>0</v>
      </c>
      <c r="AR46" s="77" t="s">
        <v>238</v>
      </c>
      <c r="AS46" s="32">
        <v>0</v>
      </c>
      <c r="AT46" s="32">
        <v>0</v>
      </c>
      <c r="AU46" s="77" t="s">
        <v>238</v>
      </c>
      <c r="AV46" s="32">
        <v>0</v>
      </c>
      <c r="AW46" s="38">
        <v>0</v>
      </c>
      <c r="AX46" s="77" t="s">
        <v>238</v>
      </c>
      <c r="AY46" s="32">
        <v>0</v>
      </c>
      <c r="AZ46" s="32">
        <v>0</v>
      </c>
      <c r="BA46" s="77" t="s">
        <v>238</v>
      </c>
      <c r="BB46" s="32">
        <v>0</v>
      </c>
      <c r="BC46" s="38">
        <v>0</v>
      </c>
      <c r="BD46" s="77" t="s">
        <v>238</v>
      </c>
      <c r="BE46" s="32">
        <v>149</v>
      </c>
      <c r="BF46" s="32">
        <v>422</v>
      </c>
      <c r="BG46" s="77">
        <v>6.0301507537688437</v>
      </c>
      <c r="BH46" s="32">
        <v>16594</v>
      </c>
      <c r="BI46" s="38">
        <v>16955.666666666668</v>
      </c>
      <c r="BJ46" s="77">
        <v>-3.7475755712190737</v>
      </c>
      <c r="BK46" s="32">
        <v>144</v>
      </c>
      <c r="BL46" s="32" t="s">
        <v>437</v>
      </c>
      <c r="BM46" s="77">
        <v>4.8717948717948723</v>
      </c>
      <c r="BN46" s="32">
        <v>16409</v>
      </c>
      <c r="BO46" s="38">
        <v>16767.5</v>
      </c>
      <c r="BP46" s="77">
        <v>-3.7263514483392184</v>
      </c>
      <c r="BQ46" s="32">
        <v>5</v>
      </c>
      <c r="BR46" s="32" t="s">
        <v>437</v>
      </c>
      <c r="BS46" s="77">
        <v>62.5</v>
      </c>
      <c r="BT46" s="32">
        <v>185</v>
      </c>
      <c r="BU46" s="38">
        <v>188.16666666666666</v>
      </c>
      <c r="BV46" s="77">
        <v>-5.6020066889632103</v>
      </c>
      <c r="BW46" s="32">
        <v>149</v>
      </c>
      <c r="BX46" s="32">
        <v>422</v>
      </c>
      <c r="BY46" s="77">
        <v>6.0301507537688437</v>
      </c>
      <c r="BZ46" s="32">
        <v>16594</v>
      </c>
      <c r="CA46" s="38">
        <v>16955.666666666668</v>
      </c>
      <c r="CB46" s="77">
        <v>-3.7475755712190737</v>
      </c>
      <c r="CC46" s="32">
        <v>144</v>
      </c>
      <c r="CD46" s="32" t="s">
        <v>437</v>
      </c>
      <c r="CE46" s="77">
        <v>4.8717948717948723</v>
      </c>
      <c r="CF46" s="32">
        <v>16409</v>
      </c>
      <c r="CG46" s="38">
        <v>16767.5</v>
      </c>
      <c r="CH46" s="77">
        <v>-3.7263514483392184</v>
      </c>
      <c r="CI46" s="32">
        <v>5</v>
      </c>
      <c r="CJ46" s="32" t="s">
        <v>437</v>
      </c>
      <c r="CK46" s="77">
        <v>62.5</v>
      </c>
      <c r="CL46" s="32">
        <v>185</v>
      </c>
      <c r="CM46" s="38">
        <v>188.16666666666666</v>
      </c>
      <c r="CN46" s="77">
        <v>-5.6020066889632103</v>
      </c>
      <c r="CO46" s="32">
        <v>0</v>
      </c>
      <c r="CP46" s="32">
        <v>0</v>
      </c>
      <c r="CQ46" s="77" t="s">
        <v>238</v>
      </c>
      <c r="CR46" s="32">
        <v>0</v>
      </c>
      <c r="CS46" s="38">
        <v>0</v>
      </c>
      <c r="CT46" s="77" t="s">
        <v>238</v>
      </c>
      <c r="CU46" s="32">
        <v>0</v>
      </c>
      <c r="CV46" s="32">
        <v>0</v>
      </c>
      <c r="CW46" s="77" t="s">
        <v>238</v>
      </c>
      <c r="CX46" s="32">
        <v>0</v>
      </c>
      <c r="CY46" s="38">
        <v>0</v>
      </c>
      <c r="CZ46" s="77" t="s">
        <v>238</v>
      </c>
      <c r="DA46" s="32">
        <v>0</v>
      </c>
      <c r="DB46" s="32">
        <v>0</v>
      </c>
      <c r="DC46" s="77" t="s">
        <v>238</v>
      </c>
      <c r="DD46" s="32">
        <v>0</v>
      </c>
      <c r="DE46" s="38">
        <v>0</v>
      </c>
      <c r="DF46" s="77" t="s">
        <v>238</v>
      </c>
      <c r="DG46" s="32">
        <v>48</v>
      </c>
      <c r="DH46" s="32">
        <v>197</v>
      </c>
      <c r="DI46" s="77">
        <v>-14.71861471861472</v>
      </c>
      <c r="DJ46" s="32">
        <v>9087</v>
      </c>
      <c r="DK46" s="38">
        <v>9188.25</v>
      </c>
      <c r="DL46" s="77">
        <v>-5.7212483967507479</v>
      </c>
      <c r="DM46" s="32">
        <v>48</v>
      </c>
      <c r="DN46" s="32" t="s">
        <v>437</v>
      </c>
      <c r="DO46" s="77">
        <v>-13.333333333333334</v>
      </c>
      <c r="DP46" s="32">
        <v>8959</v>
      </c>
      <c r="DQ46" s="38">
        <v>9056.1666666666661</v>
      </c>
      <c r="DR46" s="77">
        <v>-5.5977344985145683</v>
      </c>
      <c r="DS46" s="32">
        <v>0</v>
      </c>
      <c r="DT46" s="32" t="s">
        <v>437</v>
      </c>
      <c r="DU46" s="77" t="s">
        <v>224</v>
      </c>
      <c r="DV46" s="32">
        <v>128</v>
      </c>
      <c r="DW46" s="38">
        <v>132.08333333333334</v>
      </c>
      <c r="DX46" s="77">
        <v>-13.482532751091703</v>
      </c>
      <c r="DY46" s="32">
        <v>48</v>
      </c>
      <c r="DZ46" s="32">
        <v>197</v>
      </c>
      <c r="EA46" s="77">
        <v>-14.71861471861472</v>
      </c>
      <c r="EB46" s="32">
        <v>9087</v>
      </c>
      <c r="EC46" s="38">
        <v>9188.25</v>
      </c>
      <c r="ED46" s="77">
        <v>-5.7212483967507479</v>
      </c>
      <c r="EE46" s="32">
        <v>48</v>
      </c>
      <c r="EF46" s="32" t="s">
        <v>437</v>
      </c>
      <c r="EG46" s="77">
        <v>-13.333333333333334</v>
      </c>
      <c r="EH46" s="32">
        <v>8959</v>
      </c>
      <c r="EI46" s="38">
        <v>9056.1666666666661</v>
      </c>
      <c r="EJ46" s="77">
        <v>-5.5977344985145683</v>
      </c>
      <c r="EK46" s="32">
        <v>0</v>
      </c>
      <c r="EL46" s="32" t="s">
        <v>437</v>
      </c>
      <c r="EM46" s="77" t="s">
        <v>224</v>
      </c>
      <c r="EN46" s="32">
        <v>128</v>
      </c>
      <c r="EO46" s="38">
        <v>132.08333333333334</v>
      </c>
      <c r="EP46" s="77">
        <v>-13.482532751091703</v>
      </c>
      <c r="EQ46" s="32">
        <v>0</v>
      </c>
      <c r="ER46" s="32">
        <v>0</v>
      </c>
      <c r="ES46" s="77" t="s">
        <v>238</v>
      </c>
      <c r="ET46" s="32">
        <v>0</v>
      </c>
      <c r="EU46" s="38">
        <v>0</v>
      </c>
      <c r="EV46" s="77" t="s">
        <v>238</v>
      </c>
      <c r="EW46" s="32">
        <v>0</v>
      </c>
      <c r="EX46" s="32">
        <v>0</v>
      </c>
      <c r="EY46" s="77" t="s">
        <v>238</v>
      </c>
      <c r="EZ46" s="32">
        <v>0</v>
      </c>
      <c r="FA46" s="38">
        <v>0</v>
      </c>
      <c r="FB46" s="77" t="s">
        <v>238</v>
      </c>
      <c r="FC46" s="32">
        <v>0</v>
      </c>
      <c r="FD46" s="32">
        <v>0</v>
      </c>
      <c r="FE46" s="77" t="s">
        <v>238</v>
      </c>
      <c r="FF46" s="32">
        <v>0</v>
      </c>
      <c r="FG46" s="38">
        <v>0</v>
      </c>
      <c r="FH46" s="77" t="s">
        <v>238</v>
      </c>
      <c r="FI46" s="32">
        <v>171</v>
      </c>
      <c r="FJ46" s="32">
        <v>537</v>
      </c>
      <c r="FK46" s="77">
        <v>0.75046904315196994</v>
      </c>
      <c r="FL46" s="32">
        <v>23776</v>
      </c>
      <c r="FM46" s="38">
        <v>24243.75</v>
      </c>
      <c r="FN46" s="77">
        <v>-4.8698899345362276</v>
      </c>
      <c r="FO46" s="32" t="s">
        <v>437</v>
      </c>
      <c r="FP46" s="32">
        <v>532</v>
      </c>
      <c r="FQ46" s="77">
        <v>0</v>
      </c>
      <c r="FR46" s="32">
        <v>23677</v>
      </c>
      <c r="FS46" s="38">
        <v>24138.083333333332</v>
      </c>
      <c r="FT46" s="77">
        <v>-4.7772930645092355</v>
      </c>
      <c r="FU46" s="32" t="s">
        <v>437</v>
      </c>
      <c r="FV46" s="32">
        <v>5</v>
      </c>
      <c r="FW46" s="77" t="s">
        <v>224</v>
      </c>
      <c r="FX46" s="32">
        <v>99</v>
      </c>
      <c r="FY46" s="38">
        <v>105.66666666666667</v>
      </c>
      <c r="FZ46" s="77">
        <v>-22.160834868017186</v>
      </c>
      <c r="GA46" s="32">
        <v>171</v>
      </c>
      <c r="GB46" s="32">
        <v>537</v>
      </c>
      <c r="GC46" s="77">
        <v>0.75046904315196994</v>
      </c>
      <c r="GD46" s="32">
        <v>23776</v>
      </c>
      <c r="GE46" s="38">
        <v>24243.75</v>
      </c>
      <c r="GF46" s="77">
        <v>-4.8698899345362276</v>
      </c>
      <c r="GG46" s="32" t="s">
        <v>437</v>
      </c>
      <c r="GH46" s="32">
        <v>532</v>
      </c>
      <c r="GI46" s="77">
        <v>0</v>
      </c>
      <c r="GJ46" s="32">
        <v>23677</v>
      </c>
      <c r="GK46" s="38">
        <v>24138.083333333332</v>
      </c>
      <c r="GL46" s="77">
        <v>-4.7772930645092355</v>
      </c>
      <c r="GM46" s="32" t="s">
        <v>437</v>
      </c>
      <c r="GN46" s="32">
        <v>5</v>
      </c>
      <c r="GO46" s="77" t="s">
        <v>224</v>
      </c>
      <c r="GP46" s="32">
        <v>99</v>
      </c>
      <c r="GQ46" s="38">
        <v>105.66666666666667</v>
      </c>
      <c r="GR46" s="77">
        <v>-22.160834868017186</v>
      </c>
      <c r="GS46" s="32">
        <v>0</v>
      </c>
      <c r="GT46" s="32">
        <v>0</v>
      </c>
      <c r="GU46" s="77" t="s">
        <v>238</v>
      </c>
      <c r="GV46" s="32">
        <v>0</v>
      </c>
      <c r="GW46" s="38">
        <v>0</v>
      </c>
      <c r="GX46" s="77" t="s">
        <v>238</v>
      </c>
      <c r="GY46" s="32">
        <v>0</v>
      </c>
      <c r="GZ46" s="32">
        <v>0</v>
      </c>
      <c r="HA46" s="77" t="s">
        <v>238</v>
      </c>
      <c r="HB46" s="32">
        <v>0</v>
      </c>
      <c r="HC46" s="38">
        <v>0</v>
      </c>
      <c r="HD46" s="77" t="s">
        <v>238</v>
      </c>
      <c r="HE46" s="32">
        <v>0</v>
      </c>
      <c r="HF46" s="32">
        <v>0</v>
      </c>
      <c r="HG46" s="77" t="s">
        <v>238</v>
      </c>
      <c r="HH46" s="32">
        <v>0</v>
      </c>
      <c r="HI46" s="38">
        <v>0</v>
      </c>
      <c r="HJ46" s="77" t="s">
        <v>238</v>
      </c>
      <c r="HK46" s="32">
        <v>0</v>
      </c>
      <c r="HL46" s="32">
        <v>0</v>
      </c>
      <c r="HM46" s="77" t="s">
        <v>238</v>
      </c>
      <c r="HN46" s="32">
        <v>0</v>
      </c>
      <c r="HO46" s="38">
        <v>0</v>
      </c>
      <c r="HP46" s="77" t="s">
        <v>224</v>
      </c>
      <c r="HQ46" s="32">
        <v>0</v>
      </c>
      <c r="HR46" s="32">
        <v>0</v>
      </c>
      <c r="HS46" s="77" t="s">
        <v>238</v>
      </c>
      <c r="HT46" s="32">
        <v>0</v>
      </c>
      <c r="HU46" s="38">
        <v>0</v>
      </c>
      <c r="HV46" s="77" t="s">
        <v>224</v>
      </c>
      <c r="HW46" s="32">
        <v>0</v>
      </c>
      <c r="HX46" s="32">
        <v>0</v>
      </c>
      <c r="HY46" s="77" t="s">
        <v>238</v>
      </c>
      <c r="HZ46" s="32">
        <v>0</v>
      </c>
      <c r="IA46" s="38">
        <v>0</v>
      </c>
      <c r="IB46" s="77" t="s">
        <v>238</v>
      </c>
      <c r="IC46" s="32">
        <v>0</v>
      </c>
      <c r="ID46" s="32">
        <v>0</v>
      </c>
      <c r="IE46" s="77" t="s">
        <v>238</v>
      </c>
      <c r="IF46" s="32">
        <v>0</v>
      </c>
      <c r="IG46" s="38">
        <v>0</v>
      </c>
      <c r="IH46" s="77" t="s">
        <v>224</v>
      </c>
      <c r="II46" s="32">
        <v>0</v>
      </c>
      <c r="IJ46" s="32">
        <v>0</v>
      </c>
      <c r="IK46" s="77" t="s">
        <v>238</v>
      </c>
      <c r="IL46" s="32">
        <v>0</v>
      </c>
      <c r="IM46" s="38">
        <v>0</v>
      </c>
      <c r="IN46" s="77" t="s">
        <v>224</v>
      </c>
      <c r="IO46" s="32">
        <v>0</v>
      </c>
      <c r="IP46" s="32">
        <v>0</v>
      </c>
      <c r="IQ46" s="77" t="s">
        <v>238</v>
      </c>
      <c r="IR46" s="32">
        <v>0</v>
      </c>
      <c r="IS46" s="38">
        <v>0</v>
      </c>
      <c r="IT46" s="77" t="s">
        <v>238</v>
      </c>
      <c r="IU46" s="32">
        <v>0</v>
      </c>
      <c r="IV46" s="32">
        <v>0</v>
      </c>
      <c r="IW46" s="77" t="s">
        <v>238</v>
      </c>
      <c r="IX46" s="32">
        <v>0</v>
      </c>
      <c r="IY46" s="38">
        <v>0</v>
      </c>
      <c r="IZ46" s="77" t="s">
        <v>238</v>
      </c>
      <c r="JA46" s="32">
        <v>0</v>
      </c>
      <c r="JB46" s="32">
        <v>0</v>
      </c>
      <c r="JC46" s="77" t="s">
        <v>238</v>
      </c>
      <c r="JD46" s="32">
        <v>0</v>
      </c>
      <c r="JE46" s="38">
        <v>0</v>
      </c>
      <c r="JF46" s="77" t="s">
        <v>238</v>
      </c>
      <c r="JG46" s="32">
        <v>0</v>
      </c>
      <c r="JH46" s="32">
        <v>0</v>
      </c>
      <c r="JI46" s="77" t="s">
        <v>238</v>
      </c>
      <c r="JJ46" s="32">
        <v>0</v>
      </c>
      <c r="JK46" s="38">
        <v>0</v>
      </c>
      <c r="JL46" s="77" t="s">
        <v>238</v>
      </c>
      <c r="JM46" s="32" t="s">
        <v>437</v>
      </c>
      <c r="JN46" s="32">
        <v>47</v>
      </c>
      <c r="JO46" s="77">
        <v>51.612903225806448</v>
      </c>
      <c r="JP46" s="32">
        <v>1639</v>
      </c>
      <c r="JQ46" s="38">
        <v>1643.9166666666667</v>
      </c>
      <c r="JR46" s="77">
        <v>-2.9660600098376784</v>
      </c>
      <c r="JS46" s="32" t="s">
        <v>437</v>
      </c>
      <c r="JT46" s="32">
        <v>47</v>
      </c>
      <c r="JU46" s="77">
        <v>51.612903225806448</v>
      </c>
      <c r="JV46" s="32">
        <v>1617</v>
      </c>
      <c r="JW46" s="38">
        <v>1622.5</v>
      </c>
      <c r="JX46" s="77">
        <v>-3.2161853159019733</v>
      </c>
      <c r="JY46" s="32">
        <v>0</v>
      </c>
      <c r="JZ46" s="32">
        <v>0</v>
      </c>
      <c r="KA46" s="77" t="s">
        <v>238</v>
      </c>
      <c r="KB46" s="32">
        <v>22</v>
      </c>
      <c r="KC46" s="38">
        <v>21.416666666666668</v>
      </c>
      <c r="KD46" s="77">
        <v>20.657276995305164</v>
      </c>
      <c r="KE46" s="32" t="s">
        <v>437</v>
      </c>
      <c r="KF46" s="32">
        <v>47</v>
      </c>
      <c r="KG46" s="77">
        <v>51.612903225806448</v>
      </c>
      <c r="KH46" s="32">
        <v>1639</v>
      </c>
      <c r="KI46" s="38">
        <v>1643.9166666666667</v>
      </c>
      <c r="KJ46" s="77">
        <v>-2.9660600098376784</v>
      </c>
      <c r="KK46" s="32" t="s">
        <v>437</v>
      </c>
      <c r="KL46" s="32">
        <v>47</v>
      </c>
      <c r="KM46" s="77">
        <v>51.612903225806448</v>
      </c>
      <c r="KN46" s="32">
        <v>1617</v>
      </c>
      <c r="KO46" s="38">
        <v>1622.5</v>
      </c>
      <c r="KP46" s="77">
        <v>-3.2161853159019733</v>
      </c>
      <c r="KQ46" s="32">
        <v>0</v>
      </c>
      <c r="KR46" s="32">
        <v>0</v>
      </c>
      <c r="KS46" s="77" t="s">
        <v>238</v>
      </c>
      <c r="KT46" s="32">
        <v>22</v>
      </c>
      <c r="KU46" s="38">
        <v>21.416666666666668</v>
      </c>
      <c r="KV46" s="77">
        <v>20.657276995305164</v>
      </c>
      <c r="KW46" s="32">
        <v>0</v>
      </c>
      <c r="KX46" s="32">
        <v>0</v>
      </c>
      <c r="KY46" s="77" t="s">
        <v>238</v>
      </c>
      <c r="KZ46" s="32">
        <v>0</v>
      </c>
      <c r="LA46" s="38">
        <v>0</v>
      </c>
      <c r="LB46" s="77" t="s">
        <v>238</v>
      </c>
      <c r="LC46" s="32">
        <v>0</v>
      </c>
      <c r="LD46" s="32">
        <v>0</v>
      </c>
      <c r="LE46" s="77" t="s">
        <v>238</v>
      </c>
      <c r="LF46" s="32">
        <v>0</v>
      </c>
      <c r="LG46" s="38">
        <v>0</v>
      </c>
      <c r="LH46" s="77" t="s">
        <v>238</v>
      </c>
      <c r="LI46" s="32">
        <v>0</v>
      </c>
      <c r="LJ46" s="32">
        <v>0</v>
      </c>
      <c r="LK46" s="77" t="s">
        <v>238</v>
      </c>
      <c r="LL46" s="32">
        <v>0</v>
      </c>
      <c r="LM46" s="38">
        <v>0</v>
      </c>
      <c r="LN46" s="77" t="s">
        <v>238</v>
      </c>
      <c r="LO46" s="32" t="s">
        <v>437</v>
      </c>
      <c r="LP46" s="32" t="s">
        <v>437</v>
      </c>
      <c r="LQ46" s="77">
        <v>-5.4216867469879517</v>
      </c>
      <c r="LR46" s="32">
        <v>4886</v>
      </c>
      <c r="LS46" s="38">
        <v>4909.333333333333</v>
      </c>
      <c r="LT46" s="77">
        <v>-1.9506024898475467</v>
      </c>
      <c r="LU46" s="32">
        <v>49</v>
      </c>
      <c r="LV46" s="32">
        <v>152</v>
      </c>
      <c r="LW46" s="77">
        <v>-6.7484662576687118</v>
      </c>
      <c r="LX46" s="32">
        <v>4786</v>
      </c>
      <c r="LY46" s="38">
        <v>4809.833333333333</v>
      </c>
      <c r="LZ46" s="77">
        <v>-2.0816014929171263</v>
      </c>
      <c r="MA46" s="32" t="s">
        <v>437</v>
      </c>
      <c r="MB46" s="32" t="s">
        <v>437</v>
      </c>
      <c r="MC46" s="77">
        <v>66.666666666666657</v>
      </c>
      <c r="MD46" s="32">
        <v>100</v>
      </c>
      <c r="ME46" s="38">
        <v>99.5</v>
      </c>
      <c r="MF46" s="77">
        <v>4.8287971905179985</v>
      </c>
      <c r="MG46" s="32" t="s">
        <v>437</v>
      </c>
      <c r="MH46" s="32" t="s">
        <v>437</v>
      </c>
      <c r="MI46" s="77">
        <v>-5.4216867469879517</v>
      </c>
      <c r="MJ46" s="32">
        <v>4886</v>
      </c>
      <c r="MK46" s="38">
        <v>4909.333333333333</v>
      </c>
      <c r="ML46" s="77">
        <v>-1.9506024898475467</v>
      </c>
      <c r="MM46" s="32">
        <v>49</v>
      </c>
      <c r="MN46" s="32">
        <v>152</v>
      </c>
      <c r="MO46" s="77">
        <v>-6.7484662576687118</v>
      </c>
      <c r="MP46" s="32">
        <v>4786</v>
      </c>
      <c r="MQ46" s="38">
        <v>4809.833333333333</v>
      </c>
      <c r="MR46" s="77">
        <v>-2.0816014929171263</v>
      </c>
      <c r="MS46" s="32" t="s">
        <v>437</v>
      </c>
      <c r="MT46" s="32" t="s">
        <v>437</v>
      </c>
      <c r="MU46" s="77">
        <v>66.666666666666657</v>
      </c>
      <c r="MV46" s="32">
        <v>100</v>
      </c>
      <c r="MW46" s="38">
        <v>99.5</v>
      </c>
      <c r="MX46" s="77">
        <v>4.8287971905179985</v>
      </c>
      <c r="MY46" s="32">
        <v>0</v>
      </c>
      <c r="MZ46" s="32">
        <v>0</v>
      </c>
      <c r="NA46" s="77" t="s">
        <v>238</v>
      </c>
      <c r="NB46" s="32">
        <v>0</v>
      </c>
      <c r="NC46" s="38">
        <v>0</v>
      </c>
      <c r="ND46" s="77" t="s">
        <v>238</v>
      </c>
      <c r="NE46" s="32">
        <v>0</v>
      </c>
      <c r="NF46" s="32">
        <v>0</v>
      </c>
      <c r="NG46" s="77" t="s">
        <v>238</v>
      </c>
      <c r="NH46" s="32">
        <v>0</v>
      </c>
      <c r="NI46" s="38">
        <v>0</v>
      </c>
      <c r="NJ46" s="77" t="s">
        <v>238</v>
      </c>
      <c r="NK46" s="32">
        <v>0</v>
      </c>
      <c r="NL46" s="32">
        <v>0</v>
      </c>
      <c r="NM46" s="77" t="s">
        <v>238</v>
      </c>
      <c r="NN46" s="32">
        <v>0</v>
      </c>
      <c r="NO46" s="38">
        <v>0</v>
      </c>
      <c r="NP46" s="77" t="s">
        <v>238</v>
      </c>
      <c r="NQ46" s="32" t="s">
        <v>437</v>
      </c>
      <c r="NR46" s="32">
        <v>6</v>
      </c>
      <c r="NS46" s="77">
        <v>-14.285714285714285</v>
      </c>
      <c r="NT46" s="32">
        <v>197</v>
      </c>
      <c r="NU46" s="38">
        <v>208.5</v>
      </c>
      <c r="NV46" s="77">
        <v>-10.290426676228039</v>
      </c>
      <c r="NW46" s="32" t="s">
        <v>437</v>
      </c>
      <c r="NX46" s="32" t="s">
        <v>437</v>
      </c>
      <c r="NY46" s="77">
        <v>-28.571428571428569</v>
      </c>
      <c r="NZ46" s="32" t="s">
        <v>437</v>
      </c>
      <c r="OA46" s="38">
        <v>197.25</v>
      </c>
      <c r="OB46" s="77">
        <v>-11.281859070464767</v>
      </c>
      <c r="OC46" s="32">
        <v>0</v>
      </c>
      <c r="OD46" s="32" t="s">
        <v>437</v>
      </c>
      <c r="OE46" s="77" t="s">
        <v>224</v>
      </c>
      <c r="OF46" s="32" t="s">
        <v>437</v>
      </c>
      <c r="OG46" s="38">
        <v>11.25</v>
      </c>
      <c r="OH46" s="77">
        <v>11.570247933884298</v>
      </c>
      <c r="OI46" s="32" t="s">
        <v>437</v>
      </c>
      <c r="OJ46" s="32">
        <v>6</v>
      </c>
      <c r="OK46" s="77">
        <v>-14.285714285714285</v>
      </c>
      <c r="OL46" s="32">
        <v>197</v>
      </c>
      <c r="OM46" s="38">
        <v>208.5</v>
      </c>
      <c r="ON46" s="77">
        <v>-10.290426676228039</v>
      </c>
      <c r="OO46" s="32" t="s">
        <v>437</v>
      </c>
      <c r="OP46" s="32" t="s">
        <v>437</v>
      </c>
      <c r="OQ46" s="77">
        <v>-28.571428571428569</v>
      </c>
      <c r="OR46" s="32" t="s">
        <v>437</v>
      </c>
      <c r="OS46" s="38">
        <v>197.25</v>
      </c>
      <c r="OT46" s="77">
        <v>-11.281859070464767</v>
      </c>
      <c r="OU46" s="32">
        <v>0</v>
      </c>
      <c r="OV46" s="32" t="s">
        <v>437</v>
      </c>
      <c r="OW46" s="77" t="s">
        <v>224</v>
      </c>
      <c r="OX46" s="32" t="s">
        <v>437</v>
      </c>
      <c r="OY46" s="38">
        <v>11.25</v>
      </c>
      <c r="OZ46" s="77">
        <v>11.570247933884298</v>
      </c>
      <c r="PA46" s="32">
        <v>0</v>
      </c>
      <c r="PB46" s="32">
        <v>0</v>
      </c>
      <c r="PC46" s="77" t="s">
        <v>238</v>
      </c>
      <c r="PD46" s="32">
        <v>0</v>
      </c>
      <c r="PE46" s="38">
        <v>0</v>
      </c>
      <c r="PF46" s="77" t="s">
        <v>238</v>
      </c>
      <c r="PG46" s="32">
        <v>0</v>
      </c>
      <c r="PH46" s="32">
        <v>0</v>
      </c>
      <c r="PI46" s="77" t="s">
        <v>238</v>
      </c>
      <c r="PJ46" s="32">
        <v>0</v>
      </c>
      <c r="PK46" s="38">
        <v>0</v>
      </c>
      <c r="PL46" s="77" t="s">
        <v>238</v>
      </c>
      <c r="PM46" s="32">
        <v>0</v>
      </c>
      <c r="PN46" s="32">
        <v>0</v>
      </c>
      <c r="PO46" s="77" t="s">
        <v>238</v>
      </c>
      <c r="PP46" s="32">
        <v>0</v>
      </c>
      <c r="PQ46" s="38">
        <v>0</v>
      </c>
      <c r="PR46" s="77" t="s">
        <v>238</v>
      </c>
      <c r="PS46" s="32">
        <v>188</v>
      </c>
      <c r="PT46" s="32">
        <v>564</v>
      </c>
      <c r="PU46" s="77">
        <v>-6</v>
      </c>
      <c r="PV46" s="32">
        <v>25151</v>
      </c>
      <c r="PW46" s="38">
        <v>25621.75</v>
      </c>
      <c r="PX46" s="77">
        <v>-4.3899147329730273</v>
      </c>
      <c r="PY46" s="32" t="s">
        <v>437</v>
      </c>
      <c r="PZ46" s="32">
        <v>558</v>
      </c>
      <c r="QA46" s="77">
        <v>-5.9021922428330518</v>
      </c>
      <c r="QB46" s="32">
        <v>24945</v>
      </c>
      <c r="QC46" s="38">
        <v>25406.333333333332</v>
      </c>
      <c r="QD46" s="77">
        <v>-4.3352202126190811</v>
      </c>
      <c r="QE46" s="32" t="s">
        <v>437</v>
      </c>
      <c r="QF46" s="32">
        <v>6</v>
      </c>
      <c r="QG46" s="77">
        <v>-14.285714285714285</v>
      </c>
      <c r="QH46" s="32">
        <v>206</v>
      </c>
      <c r="QI46" s="38">
        <v>215.41666666666666</v>
      </c>
      <c r="QJ46" s="77">
        <v>-10.42966042966043</v>
      </c>
      <c r="QK46" s="32">
        <v>188</v>
      </c>
      <c r="QL46" s="32">
        <v>564</v>
      </c>
      <c r="QM46" s="77">
        <v>-6</v>
      </c>
      <c r="QN46" s="32">
        <v>25151</v>
      </c>
      <c r="QO46" s="38">
        <v>25621.75</v>
      </c>
      <c r="QP46" s="77">
        <v>-4.3899147329730273</v>
      </c>
      <c r="QQ46" s="32" t="s">
        <v>437</v>
      </c>
      <c r="QR46" s="32">
        <v>558</v>
      </c>
      <c r="QS46" s="77">
        <v>-5.9021922428330518</v>
      </c>
      <c r="QT46" s="32">
        <v>24945</v>
      </c>
      <c r="QU46" s="38">
        <v>25406.333333333332</v>
      </c>
      <c r="QV46" s="77">
        <v>-4.3352202126190811</v>
      </c>
      <c r="QW46" s="32" t="s">
        <v>437</v>
      </c>
      <c r="QX46" s="32">
        <v>6</v>
      </c>
      <c r="QY46" s="77">
        <v>-14.285714285714285</v>
      </c>
      <c r="QZ46" s="32">
        <v>206</v>
      </c>
      <c r="RA46" s="38">
        <v>215.41666666666666</v>
      </c>
      <c r="RB46" s="77">
        <v>-10.42966042966043</v>
      </c>
      <c r="RC46" s="32">
        <v>0</v>
      </c>
      <c r="RD46" s="32">
        <v>0</v>
      </c>
      <c r="RE46" s="77" t="s">
        <v>238</v>
      </c>
      <c r="RF46" s="32">
        <v>0</v>
      </c>
      <c r="RG46" s="38">
        <v>0</v>
      </c>
      <c r="RH46" s="77" t="s">
        <v>238</v>
      </c>
      <c r="RI46" s="32">
        <v>0</v>
      </c>
      <c r="RJ46" s="32">
        <v>0</v>
      </c>
      <c r="RK46" s="77" t="s">
        <v>238</v>
      </c>
      <c r="RL46" s="32">
        <v>0</v>
      </c>
      <c r="RM46" s="38">
        <v>0</v>
      </c>
      <c r="RN46" s="77" t="s">
        <v>238</v>
      </c>
      <c r="RO46" s="32">
        <v>0</v>
      </c>
      <c r="RP46" s="32">
        <v>0</v>
      </c>
      <c r="RQ46" s="77" t="s">
        <v>238</v>
      </c>
      <c r="RR46" s="32">
        <v>0</v>
      </c>
      <c r="RS46" s="38">
        <v>0</v>
      </c>
      <c r="RT46" s="77" t="s">
        <v>238</v>
      </c>
      <c r="RU46" s="32">
        <v>732</v>
      </c>
      <c r="RV46" s="32">
        <v>738</v>
      </c>
      <c r="RW46" s="77">
        <v>-4</v>
      </c>
      <c r="RX46" s="32">
        <v>732</v>
      </c>
      <c r="RY46" s="38">
        <v>919</v>
      </c>
      <c r="RZ46" s="77">
        <v>3</v>
      </c>
      <c r="SA46" s="32">
        <v>731</v>
      </c>
      <c r="SB46" s="32">
        <v>735</v>
      </c>
      <c r="SC46" s="77">
        <v>-5</v>
      </c>
      <c r="SD46" s="32">
        <v>731</v>
      </c>
      <c r="SE46" s="38">
        <v>920</v>
      </c>
      <c r="SF46" s="77">
        <v>4</v>
      </c>
      <c r="SG46" s="32">
        <v>766</v>
      </c>
      <c r="SH46" s="32">
        <v>890</v>
      </c>
      <c r="SI46" s="77">
        <v>85</v>
      </c>
      <c r="SJ46" s="32">
        <v>766</v>
      </c>
      <c r="SK46" s="38">
        <v>870</v>
      </c>
      <c r="SL46" s="77">
        <v>-46</v>
      </c>
      <c r="SM46" s="32">
        <v>732</v>
      </c>
      <c r="SN46" s="32">
        <v>738</v>
      </c>
      <c r="SO46" s="77">
        <v>-4</v>
      </c>
      <c r="SP46" s="32">
        <v>732</v>
      </c>
      <c r="SQ46" s="38">
        <v>919</v>
      </c>
      <c r="SR46" s="77">
        <v>3</v>
      </c>
      <c r="SS46" s="32">
        <v>731</v>
      </c>
      <c r="ST46" s="32">
        <v>735</v>
      </c>
      <c r="SU46" s="77">
        <v>-5</v>
      </c>
      <c r="SV46" s="32">
        <v>731</v>
      </c>
      <c r="SW46" s="38">
        <v>920</v>
      </c>
      <c r="SX46" s="77">
        <v>4</v>
      </c>
      <c r="SY46" s="32">
        <v>766</v>
      </c>
      <c r="SZ46" s="32">
        <v>890</v>
      </c>
      <c r="TA46" s="77">
        <v>85</v>
      </c>
      <c r="TB46" s="32">
        <v>766</v>
      </c>
      <c r="TC46" s="38">
        <v>870</v>
      </c>
      <c r="TD46" s="77">
        <v>-46</v>
      </c>
      <c r="TE46" s="32" t="s">
        <v>238</v>
      </c>
      <c r="TF46" s="32" t="s">
        <v>238</v>
      </c>
      <c r="TG46" s="77" t="s">
        <v>238</v>
      </c>
      <c r="TH46" s="32" t="s">
        <v>238</v>
      </c>
      <c r="TI46" s="38" t="s">
        <v>238</v>
      </c>
      <c r="TJ46" s="77" t="s">
        <v>238</v>
      </c>
      <c r="TK46" s="32" t="s">
        <v>238</v>
      </c>
      <c r="TL46" s="32" t="s">
        <v>238</v>
      </c>
      <c r="TM46" s="77" t="s">
        <v>238</v>
      </c>
      <c r="TN46" s="32" t="s">
        <v>238</v>
      </c>
      <c r="TO46" s="38" t="s">
        <v>238</v>
      </c>
      <c r="TP46" s="77" t="s">
        <v>238</v>
      </c>
      <c r="TQ46" s="32" t="s">
        <v>238</v>
      </c>
      <c r="TR46" s="32" t="s">
        <v>238</v>
      </c>
      <c r="TS46" s="77" t="s">
        <v>238</v>
      </c>
      <c r="TT46" s="32" t="s">
        <v>238</v>
      </c>
      <c r="TU46" s="38" t="s">
        <v>238</v>
      </c>
      <c r="TV46" s="77" t="s">
        <v>238</v>
      </c>
    </row>
    <row r="47" spans="1:542" x14ac:dyDescent="0.2">
      <c r="A47" s="222" t="s">
        <v>189</v>
      </c>
      <c r="B47" s="18"/>
      <c r="C47" s="20">
        <v>41</v>
      </c>
      <c r="D47" s="20">
        <v>87</v>
      </c>
      <c r="E47" s="77">
        <v>7.4074074074074066</v>
      </c>
      <c r="F47" s="20">
        <v>1660</v>
      </c>
      <c r="G47" s="38">
        <v>1661.5</v>
      </c>
      <c r="H47" s="77">
        <v>0.81407695808262126</v>
      </c>
      <c r="I47" s="32" t="s">
        <v>437</v>
      </c>
      <c r="J47" s="32" t="s">
        <v>437</v>
      </c>
      <c r="K47" s="77">
        <v>6.1728395061728394</v>
      </c>
      <c r="L47" s="32">
        <v>1643</v>
      </c>
      <c r="M47" s="38">
        <v>1643.5</v>
      </c>
      <c r="N47" s="77">
        <v>1.1903540277065161</v>
      </c>
      <c r="O47" s="32" t="s">
        <v>437</v>
      </c>
      <c r="P47" s="32" t="s">
        <v>437</v>
      </c>
      <c r="Q47" s="77" t="s">
        <v>224</v>
      </c>
      <c r="R47" s="32">
        <v>17</v>
      </c>
      <c r="S47" s="38">
        <v>18</v>
      </c>
      <c r="T47" s="77">
        <v>-24.738675958188153</v>
      </c>
      <c r="U47" s="32">
        <v>41</v>
      </c>
      <c r="V47" s="32">
        <v>87</v>
      </c>
      <c r="W47" s="77">
        <v>7.4074074074074066</v>
      </c>
      <c r="X47" s="32">
        <v>1660</v>
      </c>
      <c r="Y47" s="38">
        <v>1661.5</v>
      </c>
      <c r="Z47" s="77">
        <v>0.81407695808262126</v>
      </c>
      <c r="AA47" s="32" t="s">
        <v>437</v>
      </c>
      <c r="AB47" s="32" t="s">
        <v>437</v>
      </c>
      <c r="AC47" s="77">
        <v>6.1728395061728394</v>
      </c>
      <c r="AD47" s="32">
        <v>1643</v>
      </c>
      <c r="AE47" s="38">
        <v>1643.5</v>
      </c>
      <c r="AF47" s="77">
        <v>1.1903540277065161</v>
      </c>
      <c r="AG47" s="32" t="s">
        <v>437</v>
      </c>
      <c r="AH47" s="32" t="s">
        <v>437</v>
      </c>
      <c r="AI47" s="77" t="s">
        <v>224</v>
      </c>
      <c r="AJ47" s="32">
        <v>17</v>
      </c>
      <c r="AK47" s="38">
        <v>18</v>
      </c>
      <c r="AL47" s="77">
        <v>-24.738675958188153</v>
      </c>
      <c r="AM47" s="32">
        <v>0</v>
      </c>
      <c r="AN47" s="32">
        <v>0</v>
      </c>
      <c r="AO47" s="77" t="s">
        <v>238</v>
      </c>
      <c r="AP47" s="32">
        <v>0</v>
      </c>
      <c r="AQ47" s="38">
        <v>0</v>
      </c>
      <c r="AR47" s="77" t="s">
        <v>238</v>
      </c>
      <c r="AS47" s="32">
        <v>0</v>
      </c>
      <c r="AT47" s="32">
        <v>0</v>
      </c>
      <c r="AU47" s="77" t="s">
        <v>238</v>
      </c>
      <c r="AV47" s="32">
        <v>0</v>
      </c>
      <c r="AW47" s="38">
        <v>0</v>
      </c>
      <c r="AX47" s="77" t="s">
        <v>238</v>
      </c>
      <c r="AY47" s="32">
        <v>0</v>
      </c>
      <c r="AZ47" s="32">
        <v>0</v>
      </c>
      <c r="BA47" s="77" t="s">
        <v>238</v>
      </c>
      <c r="BB47" s="32">
        <v>0</v>
      </c>
      <c r="BC47" s="38">
        <v>0</v>
      </c>
      <c r="BD47" s="77" t="s">
        <v>238</v>
      </c>
      <c r="BE47" s="32">
        <v>29</v>
      </c>
      <c r="BF47" s="32">
        <v>65</v>
      </c>
      <c r="BG47" s="77">
        <v>22.641509433962266</v>
      </c>
      <c r="BH47" s="32">
        <v>1172</v>
      </c>
      <c r="BI47" s="38">
        <v>1178.0833333333333</v>
      </c>
      <c r="BJ47" s="77">
        <v>1.5151515151515151</v>
      </c>
      <c r="BK47" s="32" t="s">
        <v>437</v>
      </c>
      <c r="BL47" s="32" t="s">
        <v>437</v>
      </c>
      <c r="BM47" s="77">
        <v>20.754716981132077</v>
      </c>
      <c r="BN47" s="32">
        <v>1164</v>
      </c>
      <c r="BO47" s="38">
        <v>1169.9166666666667</v>
      </c>
      <c r="BP47" s="77">
        <v>1.7761345512541684</v>
      </c>
      <c r="BQ47" s="32" t="s">
        <v>437</v>
      </c>
      <c r="BR47" s="32" t="s">
        <v>437</v>
      </c>
      <c r="BS47" s="77" t="s">
        <v>224</v>
      </c>
      <c r="BT47" s="32">
        <v>8</v>
      </c>
      <c r="BU47" s="38">
        <v>8.1666666666666661</v>
      </c>
      <c r="BV47" s="77">
        <v>-25.757575757575758</v>
      </c>
      <c r="BW47" s="32">
        <v>29</v>
      </c>
      <c r="BX47" s="32">
        <v>65</v>
      </c>
      <c r="BY47" s="77">
        <v>22.641509433962266</v>
      </c>
      <c r="BZ47" s="32">
        <v>1172</v>
      </c>
      <c r="CA47" s="38">
        <v>1178.0833333333333</v>
      </c>
      <c r="CB47" s="77">
        <v>1.5151515151515151</v>
      </c>
      <c r="CC47" s="32" t="s">
        <v>437</v>
      </c>
      <c r="CD47" s="32" t="s">
        <v>437</v>
      </c>
      <c r="CE47" s="77">
        <v>20.754716981132077</v>
      </c>
      <c r="CF47" s="32">
        <v>1164</v>
      </c>
      <c r="CG47" s="38">
        <v>1169.9166666666667</v>
      </c>
      <c r="CH47" s="77">
        <v>1.7761345512541684</v>
      </c>
      <c r="CI47" s="32" t="s">
        <v>437</v>
      </c>
      <c r="CJ47" s="32" t="s">
        <v>437</v>
      </c>
      <c r="CK47" s="77" t="s">
        <v>224</v>
      </c>
      <c r="CL47" s="32">
        <v>8</v>
      </c>
      <c r="CM47" s="38">
        <v>8.1666666666666661</v>
      </c>
      <c r="CN47" s="77">
        <v>-25.757575757575758</v>
      </c>
      <c r="CO47" s="32">
        <v>0</v>
      </c>
      <c r="CP47" s="32">
        <v>0</v>
      </c>
      <c r="CQ47" s="77" t="s">
        <v>238</v>
      </c>
      <c r="CR47" s="32">
        <v>0</v>
      </c>
      <c r="CS47" s="38">
        <v>0</v>
      </c>
      <c r="CT47" s="77" t="s">
        <v>238</v>
      </c>
      <c r="CU47" s="32">
        <v>0</v>
      </c>
      <c r="CV47" s="32">
        <v>0</v>
      </c>
      <c r="CW47" s="77" t="s">
        <v>238</v>
      </c>
      <c r="CX47" s="32">
        <v>0</v>
      </c>
      <c r="CY47" s="38">
        <v>0</v>
      </c>
      <c r="CZ47" s="77" t="s">
        <v>238</v>
      </c>
      <c r="DA47" s="32">
        <v>0</v>
      </c>
      <c r="DB47" s="32">
        <v>0</v>
      </c>
      <c r="DC47" s="77" t="s">
        <v>238</v>
      </c>
      <c r="DD47" s="32">
        <v>0</v>
      </c>
      <c r="DE47" s="38">
        <v>0</v>
      </c>
      <c r="DF47" s="77" t="s">
        <v>238</v>
      </c>
      <c r="DG47" s="32">
        <v>12</v>
      </c>
      <c r="DH47" s="32">
        <v>22</v>
      </c>
      <c r="DI47" s="77">
        <v>-21.428571428571427</v>
      </c>
      <c r="DJ47" s="32">
        <v>488</v>
      </c>
      <c r="DK47" s="38">
        <v>483.41666666666669</v>
      </c>
      <c r="DL47" s="77">
        <v>-0.8545547769612033</v>
      </c>
      <c r="DM47" s="32">
        <v>12</v>
      </c>
      <c r="DN47" s="32">
        <v>22</v>
      </c>
      <c r="DO47" s="77">
        <v>-21.428571428571427</v>
      </c>
      <c r="DP47" s="32">
        <v>479</v>
      </c>
      <c r="DQ47" s="38">
        <v>473.58333333333331</v>
      </c>
      <c r="DR47" s="77">
        <v>-0.22823033707865167</v>
      </c>
      <c r="DS47" s="32">
        <v>0</v>
      </c>
      <c r="DT47" s="32">
        <v>0</v>
      </c>
      <c r="DU47" s="77" t="s">
        <v>238</v>
      </c>
      <c r="DV47" s="32">
        <v>9</v>
      </c>
      <c r="DW47" s="38">
        <v>9.8333333333333339</v>
      </c>
      <c r="DX47" s="77">
        <v>-23.870967741935484</v>
      </c>
      <c r="DY47" s="32">
        <v>12</v>
      </c>
      <c r="DZ47" s="32">
        <v>22</v>
      </c>
      <c r="EA47" s="77">
        <v>-21.428571428571427</v>
      </c>
      <c r="EB47" s="32">
        <v>488</v>
      </c>
      <c r="EC47" s="38">
        <v>483.41666666666669</v>
      </c>
      <c r="ED47" s="77">
        <v>-0.8545547769612033</v>
      </c>
      <c r="EE47" s="32">
        <v>12</v>
      </c>
      <c r="EF47" s="32">
        <v>22</v>
      </c>
      <c r="EG47" s="77">
        <v>-21.428571428571427</v>
      </c>
      <c r="EH47" s="32">
        <v>479</v>
      </c>
      <c r="EI47" s="38">
        <v>473.58333333333331</v>
      </c>
      <c r="EJ47" s="77">
        <v>-0.22823033707865167</v>
      </c>
      <c r="EK47" s="32">
        <v>0</v>
      </c>
      <c r="EL47" s="32">
        <v>0</v>
      </c>
      <c r="EM47" s="77" t="s">
        <v>238</v>
      </c>
      <c r="EN47" s="32">
        <v>9</v>
      </c>
      <c r="EO47" s="38">
        <v>9.8333333333333339</v>
      </c>
      <c r="EP47" s="77">
        <v>-23.870967741935484</v>
      </c>
      <c r="EQ47" s="32">
        <v>0</v>
      </c>
      <c r="ER47" s="32">
        <v>0</v>
      </c>
      <c r="ES47" s="77" t="s">
        <v>238</v>
      </c>
      <c r="ET47" s="32">
        <v>0</v>
      </c>
      <c r="EU47" s="38">
        <v>0</v>
      </c>
      <c r="EV47" s="77" t="s">
        <v>238</v>
      </c>
      <c r="EW47" s="32">
        <v>0</v>
      </c>
      <c r="EX47" s="32">
        <v>0</v>
      </c>
      <c r="EY47" s="77" t="s">
        <v>238</v>
      </c>
      <c r="EZ47" s="32">
        <v>0</v>
      </c>
      <c r="FA47" s="38">
        <v>0</v>
      </c>
      <c r="FB47" s="77" t="s">
        <v>238</v>
      </c>
      <c r="FC47" s="32">
        <v>0</v>
      </c>
      <c r="FD47" s="32">
        <v>0</v>
      </c>
      <c r="FE47" s="77" t="s">
        <v>238</v>
      </c>
      <c r="FF47" s="32">
        <v>0</v>
      </c>
      <c r="FG47" s="38">
        <v>0</v>
      </c>
      <c r="FH47" s="77" t="s">
        <v>238</v>
      </c>
      <c r="FI47" s="32">
        <v>37</v>
      </c>
      <c r="FJ47" s="32">
        <v>81</v>
      </c>
      <c r="FK47" s="77">
        <v>10.95890410958904</v>
      </c>
      <c r="FL47" s="32">
        <v>1595</v>
      </c>
      <c r="FM47" s="38">
        <v>1592.6666666666667</v>
      </c>
      <c r="FN47" s="77">
        <v>1.4168214380472273</v>
      </c>
      <c r="FO47" s="32" t="s">
        <v>437</v>
      </c>
      <c r="FP47" s="32" t="s">
        <v>437</v>
      </c>
      <c r="FQ47" s="77">
        <v>9.5890410958904102</v>
      </c>
      <c r="FR47" s="32">
        <v>1590</v>
      </c>
      <c r="FS47" s="38">
        <v>1587</v>
      </c>
      <c r="FT47" s="77">
        <v>1.7960230917254651</v>
      </c>
      <c r="FU47" s="32" t="s">
        <v>437</v>
      </c>
      <c r="FV47" s="32" t="s">
        <v>437</v>
      </c>
      <c r="FW47" s="77" t="s">
        <v>224</v>
      </c>
      <c r="FX47" s="32">
        <v>5</v>
      </c>
      <c r="FY47" s="38">
        <v>5.666666666666667</v>
      </c>
      <c r="FZ47" s="77">
        <v>-50.364963503649641</v>
      </c>
      <c r="GA47" s="32">
        <v>37</v>
      </c>
      <c r="GB47" s="32">
        <v>81</v>
      </c>
      <c r="GC47" s="77">
        <v>10.95890410958904</v>
      </c>
      <c r="GD47" s="32">
        <v>1595</v>
      </c>
      <c r="GE47" s="38">
        <v>1592.6666666666667</v>
      </c>
      <c r="GF47" s="77">
        <v>1.4168214380472273</v>
      </c>
      <c r="GG47" s="32" t="s">
        <v>437</v>
      </c>
      <c r="GH47" s="32" t="s">
        <v>437</v>
      </c>
      <c r="GI47" s="77">
        <v>9.5890410958904102</v>
      </c>
      <c r="GJ47" s="32">
        <v>1590</v>
      </c>
      <c r="GK47" s="38">
        <v>1587</v>
      </c>
      <c r="GL47" s="77">
        <v>1.7960230917254651</v>
      </c>
      <c r="GM47" s="32" t="s">
        <v>437</v>
      </c>
      <c r="GN47" s="32" t="s">
        <v>437</v>
      </c>
      <c r="GO47" s="77" t="s">
        <v>224</v>
      </c>
      <c r="GP47" s="32">
        <v>5</v>
      </c>
      <c r="GQ47" s="38">
        <v>5.666666666666667</v>
      </c>
      <c r="GR47" s="77">
        <v>-50.364963503649641</v>
      </c>
      <c r="GS47" s="32">
        <v>0</v>
      </c>
      <c r="GT47" s="32">
        <v>0</v>
      </c>
      <c r="GU47" s="77" t="s">
        <v>238</v>
      </c>
      <c r="GV47" s="32">
        <v>0</v>
      </c>
      <c r="GW47" s="38">
        <v>0</v>
      </c>
      <c r="GX47" s="77" t="s">
        <v>238</v>
      </c>
      <c r="GY47" s="32">
        <v>0</v>
      </c>
      <c r="GZ47" s="32">
        <v>0</v>
      </c>
      <c r="HA47" s="77" t="s">
        <v>238</v>
      </c>
      <c r="HB47" s="32">
        <v>0</v>
      </c>
      <c r="HC47" s="38">
        <v>0</v>
      </c>
      <c r="HD47" s="77" t="s">
        <v>238</v>
      </c>
      <c r="HE47" s="32">
        <v>0</v>
      </c>
      <c r="HF47" s="32">
        <v>0</v>
      </c>
      <c r="HG47" s="77" t="s">
        <v>238</v>
      </c>
      <c r="HH47" s="32">
        <v>0</v>
      </c>
      <c r="HI47" s="38">
        <v>0</v>
      </c>
      <c r="HJ47" s="77" t="s">
        <v>238</v>
      </c>
      <c r="HK47" s="32">
        <v>0</v>
      </c>
      <c r="HL47" s="32">
        <v>0</v>
      </c>
      <c r="HM47" s="77" t="s">
        <v>238</v>
      </c>
      <c r="HN47" s="32">
        <v>0</v>
      </c>
      <c r="HO47" s="38">
        <v>0</v>
      </c>
      <c r="HP47" s="77" t="s">
        <v>238</v>
      </c>
      <c r="HQ47" s="32">
        <v>0</v>
      </c>
      <c r="HR47" s="32">
        <v>0</v>
      </c>
      <c r="HS47" s="77" t="s">
        <v>238</v>
      </c>
      <c r="HT47" s="32">
        <v>0</v>
      </c>
      <c r="HU47" s="38">
        <v>0</v>
      </c>
      <c r="HV47" s="77" t="s">
        <v>238</v>
      </c>
      <c r="HW47" s="32">
        <v>0</v>
      </c>
      <c r="HX47" s="32">
        <v>0</v>
      </c>
      <c r="HY47" s="77" t="s">
        <v>238</v>
      </c>
      <c r="HZ47" s="32">
        <v>0</v>
      </c>
      <c r="IA47" s="38">
        <v>0</v>
      </c>
      <c r="IB47" s="77" t="s">
        <v>238</v>
      </c>
      <c r="IC47" s="32">
        <v>0</v>
      </c>
      <c r="ID47" s="32">
        <v>0</v>
      </c>
      <c r="IE47" s="77" t="s">
        <v>238</v>
      </c>
      <c r="IF47" s="32">
        <v>0</v>
      </c>
      <c r="IG47" s="38">
        <v>0</v>
      </c>
      <c r="IH47" s="77" t="s">
        <v>238</v>
      </c>
      <c r="II47" s="32">
        <v>0</v>
      </c>
      <c r="IJ47" s="32">
        <v>0</v>
      </c>
      <c r="IK47" s="77" t="s">
        <v>238</v>
      </c>
      <c r="IL47" s="32">
        <v>0</v>
      </c>
      <c r="IM47" s="38">
        <v>0</v>
      </c>
      <c r="IN47" s="77" t="s">
        <v>238</v>
      </c>
      <c r="IO47" s="32">
        <v>0</v>
      </c>
      <c r="IP47" s="32">
        <v>0</v>
      </c>
      <c r="IQ47" s="77" t="s">
        <v>238</v>
      </c>
      <c r="IR47" s="32">
        <v>0</v>
      </c>
      <c r="IS47" s="38">
        <v>0</v>
      </c>
      <c r="IT47" s="77" t="s">
        <v>238</v>
      </c>
      <c r="IU47" s="32">
        <v>0</v>
      </c>
      <c r="IV47" s="32">
        <v>0</v>
      </c>
      <c r="IW47" s="77" t="s">
        <v>238</v>
      </c>
      <c r="IX47" s="32">
        <v>0</v>
      </c>
      <c r="IY47" s="38">
        <v>0</v>
      </c>
      <c r="IZ47" s="77" t="s">
        <v>238</v>
      </c>
      <c r="JA47" s="32">
        <v>0</v>
      </c>
      <c r="JB47" s="32">
        <v>0</v>
      </c>
      <c r="JC47" s="77" t="s">
        <v>238</v>
      </c>
      <c r="JD47" s="32">
        <v>0</v>
      </c>
      <c r="JE47" s="38">
        <v>0</v>
      </c>
      <c r="JF47" s="77" t="s">
        <v>238</v>
      </c>
      <c r="JG47" s="32">
        <v>0</v>
      </c>
      <c r="JH47" s="32">
        <v>0</v>
      </c>
      <c r="JI47" s="77" t="s">
        <v>238</v>
      </c>
      <c r="JJ47" s="32">
        <v>0</v>
      </c>
      <c r="JK47" s="38">
        <v>0</v>
      </c>
      <c r="JL47" s="77" t="s">
        <v>238</v>
      </c>
      <c r="JM47" s="32">
        <v>0</v>
      </c>
      <c r="JN47" s="32">
        <v>10</v>
      </c>
      <c r="JO47" s="77">
        <v>100</v>
      </c>
      <c r="JP47" s="32">
        <v>113</v>
      </c>
      <c r="JQ47" s="38">
        <v>104.75</v>
      </c>
      <c r="JR47" s="77">
        <v>5.6302521008403366</v>
      </c>
      <c r="JS47" s="32">
        <v>0</v>
      </c>
      <c r="JT47" s="32">
        <v>10</v>
      </c>
      <c r="JU47" s="77">
        <v>100</v>
      </c>
      <c r="JV47" s="32" t="s">
        <v>437</v>
      </c>
      <c r="JW47" s="38">
        <v>104.16666666666667</v>
      </c>
      <c r="JX47" s="77">
        <v>6.0220525869380825</v>
      </c>
      <c r="JY47" s="32">
        <v>0</v>
      </c>
      <c r="JZ47" s="32">
        <v>0</v>
      </c>
      <c r="KA47" s="77" t="s">
        <v>238</v>
      </c>
      <c r="KB47" s="32" t="s">
        <v>437</v>
      </c>
      <c r="KC47" s="38">
        <v>0.58333333333333337</v>
      </c>
      <c r="KD47" s="77">
        <v>-36.363636363636367</v>
      </c>
      <c r="KE47" s="32">
        <v>0</v>
      </c>
      <c r="KF47" s="32">
        <v>10</v>
      </c>
      <c r="KG47" s="77">
        <v>100</v>
      </c>
      <c r="KH47" s="32">
        <v>113</v>
      </c>
      <c r="KI47" s="38">
        <v>104.75</v>
      </c>
      <c r="KJ47" s="77">
        <v>5.6302521008403366</v>
      </c>
      <c r="KK47" s="32">
        <v>0</v>
      </c>
      <c r="KL47" s="32">
        <v>10</v>
      </c>
      <c r="KM47" s="77">
        <v>100</v>
      </c>
      <c r="KN47" s="32" t="s">
        <v>437</v>
      </c>
      <c r="KO47" s="38">
        <v>104.16666666666667</v>
      </c>
      <c r="KP47" s="77">
        <v>6.0220525869380825</v>
      </c>
      <c r="KQ47" s="32">
        <v>0</v>
      </c>
      <c r="KR47" s="32">
        <v>0</v>
      </c>
      <c r="KS47" s="77" t="s">
        <v>238</v>
      </c>
      <c r="KT47" s="32" t="s">
        <v>437</v>
      </c>
      <c r="KU47" s="38">
        <v>0.58333333333333337</v>
      </c>
      <c r="KV47" s="77">
        <v>-36.363636363636367</v>
      </c>
      <c r="KW47" s="32">
        <v>0</v>
      </c>
      <c r="KX47" s="32">
        <v>0</v>
      </c>
      <c r="KY47" s="77" t="s">
        <v>238</v>
      </c>
      <c r="KZ47" s="32">
        <v>0</v>
      </c>
      <c r="LA47" s="38">
        <v>0</v>
      </c>
      <c r="LB47" s="77" t="s">
        <v>238</v>
      </c>
      <c r="LC47" s="32">
        <v>0</v>
      </c>
      <c r="LD47" s="32">
        <v>0</v>
      </c>
      <c r="LE47" s="77" t="s">
        <v>238</v>
      </c>
      <c r="LF47" s="32">
        <v>0</v>
      </c>
      <c r="LG47" s="38">
        <v>0</v>
      </c>
      <c r="LH47" s="77" t="s">
        <v>238</v>
      </c>
      <c r="LI47" s="32">
        <v>0</v>
      </c>
      <c r="LJ47" s="32">
        <v>0</v>
      </c>
      <c r="LK47" s="77" t="s">
        <v>238</v>
      </c>
      <c r="LL47" s="32">
        <v>0</v>
      </c>
      <c r="LM47" s="38">
        <v>0</v>
      </c>
      <c r="LN47" s="77" t="s">
        <v>238</v>
      </c>
      <c r="LO47" s="32">
        <v>14</v>
      </c>
      <c r="LP47" s="32">
        <v>21</v>
      </c>
      <c r="LQ47" s="77">
        <v>-4.5454545454545459</v>
      </c>
      <c r="LR47" s="32">
        <v>300</v>
      </c>
      <c r="LS47" s="38">
        <v>298.16666666666669</v>
      </c>
      <c r="LT47" s="77">
        <v>-0.36201615148983568</v>
      </c>
      <c r="LU47" s="32">
        <v>14</v>
      </c>
      <c r="LV47" s="32">
        <v>21</v>
      </c>
      <c r="LW47" s="77">
        <v>-4.5454545454545459</v>
      </c>
      <c r="LX47" s="32" t="s">
        <v>437</v>
      </c>
      <c r="LY47" s="38">
        <v>296.16666666666669</v>
      </c>
      <c r="LZ47" s="77">
        <v>2.8145229383619477E-2</v>
      </c>
      <c r="MA47" s="32">
        <v>0</v>
      </c>
      <c r="MB47" s="32">
        <v>0</v>
      </c>
      <c r="MC47" s="77" t="s">
        <v>238</v>
      </c>
      <c r="MD47" s="32" t="s">
        <v>437</v>
      </c>
      <c r="ME47" s="38">
        <v>2</v>
      </c>
      <c r="MF47" s="77">
        <v>-36.84210526315789</v>
      </c>
      <c r="MG47" s="32">
        <v>14</v>
      </c>
      <c r="MH47" s="32">
        <v>21</v>
      </c>
      <c r="MI47" s="77">
        <v>-4.5454545454545459</v>
      </c>
      <c r="MJ47" s="32">
        <v>300</v>
      </c>
      <c r="MK47" s="38">
        <v>298.16666666666669</v>
      </c>
      <c r="ML47" s="77">
        <v>-0.36201615148983568</v>
      </c>
      <c r="MM47" s="32">
        <v>14</v>
      </c>
      <c r="MN47" s="32">
        <v>21</v>
      </c>
      <c r="MO47" s="77">
        <v>-4.5454545454545459</v>
      </c>
      <c r="MP47" s="32" t="s">
        <v>437</v>
      </c>
      <c r="MQ47" s="38">
        <v>296.16666666666669</v>
      </c>
      <c r="MR47" s="77">
        <v>2.8145229383619477E-2</v>
      </c>
      <c r="MS47" s="32">
        <v>0</v>
      </c>
      <c r="MT47" s="32">
        <v>0</v>
      </c>
      <c r="MU47" s="77" t="s">
        <v>238</v>
      </c>
      <c r="MV47" s="32" t="s">
        <v>437</v>
      </c>
      <c r="MW47" s="38">
        <v>2</v>
      </c>
      <c r="MX47" s="77">
        <v>-36.84210526315789</v>
      </c>
      <c r="MY47" s="32">
        <v>0</v>
      </c>
      <c r="MZ47" s="32">
        <v>0</v>
      </c>
      <c r="NA47" s="77" t="s">
        <v>238</v>
      </c>
      <c r="NB47" s="32">
        <v>0</v>
      </c>
      <c r="NC47" s="38">
        <v>0</v>
      </c>
      <c r="ND47" s="77" t="s">
        <v>238</v>
      </c>
      <c r="NE47" s="32">
        <v>0</v>
      </c>
      <c r="NF47" s="32">
        <v>0</v>
      </c>
      <c r="NG47" s="77" t="s">
        <v>238</v>
      </c>
      <c r="NH47" s="32">
        <v>0</v>
      </c>
      <c r="NI47" s="38">
        <v>0</v>
      </c>
      <c r="NJ47" s="77" t="s">
        <v>238</v>
      </c>
      <c r="NK47" s="32">
        <v>0</v>
      </c>
      <c r="NL47" s="32">
        <v>0</v>
      </c>
      <c r="NM47" s="77" t="s">
        <v>238</v>
      </c>
      <c r="NN47" s="32">
        <v>0</v>
      </c>
      <c r="NO47" s="38">
        <v>0</v>
      </c>
      <c r="NP47" s="77" t="s">
        <v>238</v>
      </c>
      <c r="NQ47" s="32" t="s">
        <v>437</v>
      </c>
      <c r="NR47" s="32" t="s">
        <v>437</v>
      </c>
      <c r="NS47" s="77" t="s">
        <v>224</v>
      </c>
      <c r="NT47" s="32">
        <v>5</v>
      </c>
      <c r="NU47" s="38">
        <v>7.583333333333333</v>
      </c>
      <c r="NV47" s="77">
        <v>-41.666666666666671</v>
      </c>
      <c r="NW47" s="32" t="s">
        <v>437</v>
      </c>
      <c r="NX47" s="32" t="s">
        <v>437</v>
      </c>
      <c r="NY47" s="77" t="s">
        <v>224</v>
      </c>
      <c r="NZ47" s="32">
        <v>5</v>
      </c>
      <c r="OA47" s="38">
        <v>6.833333333333333</v>
      </c>
      <c r="OB47" s="77">
        <v>-39.25925925925926</v>
      </c>
      <c r="OC47" s="32">
        <v>0</v>
      </c>
      <c r="OD47" s="32">
        <v>0</v>
      </c>
      <c r="OE47" s="77" t="s">
        <v>238</v>
      </c>
      <c r="OF47" s="32">
        <v>0</v>
      </c>
      <c r="OG47" s="38">
        <v>0.75</v>
      </c>
      <c r="OH47" s="77">
        <v>-57.142857142857139</v>
      </c>
      <c r="OI47" s="32" t="s">
        <v>437</v>
      </c>
      <c r="OJ47" s="32" t="s">
        <v>437</v>
      </c>
      <c r="OK47" s="77" t="s">
        <v>224</v>
      </c>
      <c r="OL47" s="32">
        <v>5</v>
      </c>
      <c r="OM47" s="38">
        <v>7.583333333333333</v>
      </c>
      <c r="ON47" s="77">
        <v>-41.666666666666671</v>
      </c>
      <c r="OO47" s="32" t="s">
        <v>437</v>
      </c>
      <c r="OP47" s="32" t="s">
        <v>437</v>
      </c>
      <c r="OQ47" s="77" t="s">
        <v>224</v>
      </c>
      <c r="OR47" s="32">
        <v>5</v>
      </c>
      <c r="OS47" s="38">
        <v>6.833333333333333</v>
      </c>
      <c r="OT47" s="77">
        <v>-39.25925925925926</v>
      </c>
      <c r="OU47" s="32">
        <v>0</v>
      </c>
      <c r="OV47" s="32">
        <v>0</v>
      </c>
      <c r="OW47" s="77" t="s">
        <v>238</v>
      </c>
      <c r="OX47" s="32">
        <v>0</v>
      </c>
      <c r="OY47" s="38">
        <v>0.75</v>
      </c>
      <c r="OZ47" s="77">
        <v>-57.142857142857139</v>
      </c>
      <c r="PA47" s="32">
        <v>0</v>
      </c>
      <c r="PB47" s="32">
        <v>0</v>
      </c>
      <c r="PC47" s="77" t="s">
        <v>238</v>
      </c>
      <c r="PD47" s="32">
        <v>0</v>
      </c>
      <c r="PE47" s="38">
        <v>0</v>
      </c>
      <c r="PF47" s="77" t="s">
        <v>238</v>
      </c>
      <c r="PG47" s="32">
        <v>0</v>
      </c>
      <c r="PH47" s="32">
        <v>0</v>
      </c>
      <c r="PI47" s="77" t="s">
        <v>238</v>
      </c>
      <c r="PJ47" s="32">
        <v>0</v>
      </c>
      <c r="PK47" s="38">
        <v>0</v>
      </c>
      <c r="PL47" s="77" t="s">
        <v>238</v>
      </c>
      <c r="PM47" s="32">
        <v>0</v>
      </c>
      <c r="PN47" s="32">
        <v>0</v>
      </c>
      <c r="PO47" s="77" t="s">
        <v>238</v>
      </c>
      <c r="PP47" s="32">
        <v>0</v>
      </c>
      <c r="PQ47" s="38">
        <v>0</v>
      </c>
      <c r="PR47" s="77" t="s">
        <v>238</v>
      </c>
      <c r="PS47" s="32">
        <v>41</v>
      </c>
      <c r="PT47" s="32">
        <v>85</v>
      </c>
      <c r="PU47" s="77">
        <v>8.9743589743589745</v>
      </c>
      <c r="PV47" s="32">
        <v>1598</v>
      </c>
      <c r="PW47" s="38">
        <v>1595.1666666666667</v>
      </c>
      <c r="PX47" s="77">
        <v>1.2750648113856411</v>
      </c>
      <c r="PY47" s="32" t="s">
        <v>437</v>
      </c>
      <c r="PZ47" s="32" t="s">
        <v>437</v>
      </c>
      <c r="QA47" s="77">
        <v>7.6923076923076925</v>
      </c>
      <c r="QB47" s="32">
        <v>1588</v>
      </c>
      <c r="QC47" s="38">
        <v>1585.25</v>
      </c>
      <c r="QD47" s="77">
        <v>1.4614112752680142</v>
      </c>
      <c r="QE47" s="32" t="s">
        <v>437</v>
      </c>
      <c r="QF47" s="32" t="s">
        <v>437</v>
      </c>
      <c r="QG47" s="77" t="s">
        <v>224</v>
      </c>
      <c r="QH47" s="32">
        <v>10</v>
      </c>
      <c r="QI47" s="38">
        <v>9.9166666666666661</v>
      </c>
      <c r="QJ47" s="77">
        <v>-21.710526315789476</v>
      </c>
      <c r="QK47" s="32">
        <v>41</v>
      </c>
      <c r="QL47" s="32">
        <v>85</v>
      </c>
      <c r="QM47" s="77">
        <v>8.9743589743589745</v>
      </c>
      <c r="QN47" s="32">
        <v>1598</v>
      </c>
      <c r="QO47" s="38">
        <v>1595.1666666666667</v>
      </c>
      <c r="QP47" s="77">
        <v>1.2750648113856411</v>
      </c>
      <c r="QQ47" s="32" t="s">
        <v>437</v>
      </c>
      <c r="QR47" s="32" t="s">
        <v>437</v>
      </c>
      <c r="QS47" s="77">
        <v>7.6923076923076925</v>
      </c>
      <c r="QT47" s="32">
        <v>1588</v>
      </c>
      <c r="QU47" s="38">
        <v>1585.25</v>
      </c>
      <c r="QV47" s="77">
        <v>1.4614112752680142</v>
      </c>
      <c r="QW47" s="32" t="s">
        <v>437</v>
      </c>
      <c r="QX47" s="32" t="s">
        <v>437</v>
      </c>
      <c r="QY47" s="77" t="s">
        <v>224</v>
      </c>
      <c r="QZ47" s="32">
        <v>10</v>
      </c>
      <c r="RA47" s="38">
        <v>9.9166666666666661</v>
      </c>
      <c r="RB47" s="77">
        <v>-21.710526315789476</v>
      </c>
      <c r="RC47" s="32">
        <v>0</v>
      </c>
      <c r="RD47" s="32">
        <v>0</v>
      </c>
      <c r="RE47" s="77" t="s">
        <v>238</v>
      </c>
      <c r="RF47" s="32">
        <v>0</v>
      </c>
      <c r="RG47" s="38">
        <v>0</v>
      </c>
      <c r="RH47" s="77" t="s">
        <v>238</v>
      </c>
      <c r="RI47" s="32">
        <v>0</v>
      </c>
      <c r="RJ47" s="32">
        <v>0</v>
      </c>
      <c r="RK47" s="77" t="s">
        <v>238</v>
      </c>
      <c r="RL47" s="32">
        <v>0</v>
      </c>
      <c r="RM47" s="38">
        <v>0</v>
      </c>
      <c r="RN47" s="77" t="s">
        <v>238</v>
      </c>
      <c r="RO47" s="32">
        <v>0</v>
      </c>
      <c r="RP47" s="32">
        <v>0</v>
      </c>
      <c r="RQ47" s="77" t="s">
        <v>238</v>
      </c>
      <c r="RR47" s="32">
        <v>0</v>
      </c>
      <c r="RS47" s="38">
        <v>0</v>
      </c>
      <c r="RT47" s="77" t="s">
        <v>238</v>
      </c>
      <c r="RU47" s="32">
        <v>673</v>
      </c>
      <c r="RV47" s="32">
        <v>623</v>
      </c>
      <c r="RW47" s="77">
        <v>67</v>
      </c>
      <c r="RX47" s="32">
        <v>673</v>
      </c>
      <c r="RY47" s="38">
        <v>701</v>
      </c>
      <c r="RZ47" s="77">
        <v>-1</v>
      </c>
      <c r="SA47" s="32">
        <v>685</v>
      </c>
      <c r="SB47" s="32">
        <v>628</v>
      </c>
      <c r="SC47" s="77">
        <v>72</v>
      </c>
      <c r="SD47" s="32">
        <v>685</v>
      </c>
      <c r="SE47" s="38">
        <v>702</v>
      </c>
      <c r="SF47" s="77">
        <v>3</v>
      </c>
      <c r="SG47" s="32" t="s">
        <v>238</v>
      </c>
      <c r="SH47" s="32" t="s">
        <v>238</v>
      </c>
      <c r="SI47" s="77" t="s">
        <v>238</v>
      </c>
      <c r="SJ47" s="32">
        <v>184</v>
      </c>
      <c r="SK47" s="38">
        <v>611</v>
      </c>
      <c r="SL47" s="77">
        <v>-379</v>
      </c>
      <c r="SM47" s="32">
        <v>673</v>
      </c>
      <c r="SN47" s="32">
        <v>623</v>
      </c>
      <c r="SO47" s="77">
        <v>67</v>
      </c>
      <c r="SP47" s="32">
        <v>673</v>
      </c>
      <c r="SQ47" s="38">
        <v>701</v>
      </c>
      <c r="SR47" s="77">
        <v>-1</v>
      </c>
      <c r="SS47" s="32">
        <v>685</v>
      </c>
      <c r="ST47" s="32">
        <v>628</v>
      </c>
      <c r="SU47" s="77">
        <v>72</v>
      </c>
      <c r="SV47" s="32">
        <v>685</v>
      </c>
      <c r="SW47" s="38">
        <v>702</v>
      </c>
      <c r="SX47" s="77">
        <v>3</v>
      </c>
      <c r="SY47" s="32" t="s">
        <v>238</v>
      </c>
      <c r="SZ47" s="32" t="s">
        <v>238</v>
      </c>
      <c r="TA47" s="77" t="s">
        <v>238</v>
      </c>
      <c r="TB47" s="32">
        <v>184</v>
      </c>
      <c r="TC47" s="38">
        <v>611</v>
      </c>
      <c r="TD47" s="77">
        <v>-379</v>
      </c>
      <c r="TE47" s="32" t="s">
        <v>238</v>
      </c>
      <c r="TF47" s="32" t="s">
        <v>238</v>
      </c>
      <c r="TG47" s="77" t="s">
        <v>238</v>
      </c>
      <c r="TH47" s="32" t="s">
        <v>238</v>
      </c>
      <c r="TI47" s="38" t="s">
        <v>238</v>
      </c>
      <c r="TJ47" s="77" t="s">
        <v>238</v>
      </c>
      <c r="TK47" s="32" t="s">
        <v>238</v>
      </c>
      <c r="TL47" s="32" t="s">
        <v>238</v>
      </c>
      <c r="TM47" s="77" t="s">
        <v>238</v>
      </c>
      <c r="TN47" s="32" t="s">
        <v>238</v>
      </c>
      <c r="TO47" s="38" t="s">
        <v>238</v>
      </c>
      <c r="TP47" s="77" t="s">
        <v>238</v>
      </c>
      <c r="TQ47" s="32" t="s">
        <v>238</v>
      </c>
      <c r="TR47" s="32" t="s">
        <v>238</v>
      </c>
      <c r="TS47" s="77" t="s">
        <v>238</v>
      </c>
      <c r="TT47" s="32" t="s">
        <v>238</v>
      </c>
      <c r="TU47" s="38" t="s">
        <v>238</v>
      </c>
      <c r="TV47" s="77" t="s">
        <v>238</v>
      </c>
    </row>
    <row r="48" spans="1:542" ht="22.5" x14ac:dyDescent="0.2">
      <c r="A48" s="223" t="s">
        <v>46</v>
      </c>
      <c r="B48" s="18"/>
      <c r="C48" s="20">
        <v>896</v>
      </c>
      <c r="D48" s="20">
        <v>2804</v>
      </c>
      <c r="E48" s="77">
        <v>-3.1098825155494123</v>
      </c>
      <c r="F48" s="20">
        <v>1393</v>
      </c>
      <c r="G48" s="38">
        <v>1376.1666666666667</v>
      </c>
      <c r="H48" s="77">
        <v>10.973724884080372</v>
      </c>
      <c r="I48" s="32">
        <v>239</v>
      </c>
      <c r="J48" s="32">
        <v>796</v>
      </c>
      <c r="K48" s="77">
        <v>2.3136246786632388</v>
      </c>
      <c r="L48" s="32">
        <v>770</v>
      </c>
      <c r="M48" s="38">
        <v>740.58333333333337</v>
      </c>
      <c r="N48" s="77">
        <v>12.294667677533484</v>
      </c>
      <c r="O48" s="32">
        <v>657</v>
      </c>
      <c r="P48" s="32">
        <v>2008</v>
      </c>
      <c r="Q48" s="77">
        <v>-5.103969754253308</v>
      </c>
      <c r="R48" s="32">
        <v>623</v>
      </c>
      <c r="S48" s="38">
        <v>635.58333333333337</v>
      </c>
      <c r="T48" s="77">
        <v>9.4732309458877566</v>
      </c>
      <c r="U48" s="32">
        <v>896</v>
      </c>
      <c r="V48" s="32">
        <v>2804</v>
      </c>
      <c r="W48" s="77">
        <v>-3.1098825155494123</v>
      </c>
      <c r="X48" s="32">
        <v>1393</v>
      </c>
      <c r="Y48" s="38">
        <v>1376.1666666666667</v>
      </c>
      <c r="Z48" s="77">
        <v>10.973724884080372</v>
      </c>
      <c r="AA48" s="32">
        <v>239</v>
      </c>
      <c r="AB48" s="32">
        <v>796</v>
      </c>
      <c r="AC48" s="77">
        <v>2.3136246786632388</v>
      </c>
      <c r="AD48" s="32">
        <v>770</v>
      </c>
      <c r="AE48" s="38">
        <v>740.58333333333337</v>
      </c>
      <c r="AF48" s="77">
        <v>12.294667677533484</v>
      </c>
      <c r="AG48" s="32">
        <v>657</v>
      </c>
      <c r="AH48" s="32">
        <v>2008</v>
      </c>
      <c r="AI48" s="77">
        <v>-5.103969754253308</v>
      </c>
      <c r="AJ48" s="32">
        <v>623</v>
      </c>
      <c r="AK48" s="38">
        <v>635.58333333333337</v>
      </c>
      <c r="AL48" s="77">
        <v>9.4732309458877566</v>
      </c>
      <c r="AM48" s="32">
        <v>0</v>
      </c>
      <c r="AN48" s="32">
        <v>0</v>
      </c>
      <c r="AO48" s="77" t="s">
        <v>238</v>
      </c>
      <c r="AP48" s="32">
        <v>0</v>
      </c>
      <c r="AQ48" s="38">
        <v>0</v>
      </c>
      <c r="AR48" s="77" t="s">
        <v>238</v>
      </c>
      <c r="AS48" s="32">
        <v>0</v>
      </c>
      <c r="AT48" s="32">
        <v>0</v>
      </c>
      <c r="AU48" s="77" t="s">
        <v>238</v>
      </c>
      <c r="AV48" s="32">
        <v>0</v>
      </c>
      <c r="AW48" s="38">
        <v>0</v>
      </c>
      <c r="AX48" s="77" t="s">
        <v>238</v>
      </c>
      <c r="AY48" s="32">
        <v>0</v>
      </c>
      <c r="AZ48" s="32">
        <v>0</v>
      </c>
      <c r="BA48" s="77" t="s">
        <v>238</v>
      </c>
      <c r="BB48" s="32">
        <v>0</v>
      </c>
      <c r="BC48" s="38">
        <v>0</v>
      </c>
      <c r="BD48" s="77" t="s">
        <v>238</v>
      </c>
      <c r="BE48" s="32">
        <v>639</v>
      </c>
      <c r="BF48" s="32">
        <v>1964</v>
      </c>
      <c r="BG48" s="77">
        <v>-4.2418332520721602</v>
      </c>
      <c r="BH48" s="32">
        <v>737</v>
      </c>
      <c r="BI48" s="38">
        <v>729.5</v>
      </c>
      <c r="BJ48" s="77">
        <v>16.72</v>
      </c>
      <c r="BK48" s="32">
        <v>168</v>
      </c>
      <c r="BL48" s="32">
        <v>543</v>
      </c>
      <c r="BM48" s="77">
        <v>1.3059701492537312</v>
      </c>
      <c r="BN48" s="32">
        <v>441</v>
      </c>
      <c r="BO48" s="38">
        <v>423.83333333333331</v>
      </c>
      <c r="BP48" s="77">
        <v>16.278006401463191</v>
      </c>
      <c r="BQ48" s="32">
        <v>471</v>
      </c>
      <c r="BR48" s="32">
        <v>1421</v>
      </c>
      <c r="BS48" s="77">
        <v>-6.2046204620462042</v>
      </c>
      <c r="BT48" s="32">
        <v>296</v>
      </c>
      <c r="BU48" s="38">
        <v>305.66666666666669</v>
      </c>
      <c r="BV48" s="77">
        <v>17.338451695457454</v>
      </c>
      <c r="BW48" s="32">
        <v>639</v>
      </c>
      <c r="BX48" s="32">
        <v>1964</v>
      </c>
      <c r="BY48" s="77">
        <v>-4.2418332520721602</v>
      </c>
      <c r="BZ48" s="32">
        <v>737</v>
      </c>
      <c r="CA48" s="38">
        <v>729.5</v>
      </c>
      <c r="CB48" s="77">
        <v>16.72</v>
      </c>
      <c r="CC48" s="32">
        <v>168</v>
      </c>
      <c r="CD48" s="32">
        <v>543</v>
      </c>
      <c r="CE48" s="77">
        <v>1.3059701492537312</v>
      </c>
      <c r="CF48" s="32">
        <v>441</v>
      </c>
      <c r="CG48" s="38">
        <v>423.83333333333331</v>
      </c>
      <c r="CH48" s="77">
        <v>16.278006401463191</v>
      </c>
      <c r="CI48" s="32">
        <v>471</v>
      </c>
      <c r="CJ48" s="32">
        <v>1421</v>
      </c>
      <c r="CK48" s="77">
        <v>-6.2046204620462042</v>
      </c>
      <c r="CL48" s="32">
        <v>296</v>
      </c>
      <c r="CM48" s="38">
        <v>305.66666666666669</v>
      </c>
      <c r="CN48" s="77">
        <v>17.338451695457454</v>
      </c>
      <c r="CO48" s="32">
        <v>0</v>
      </c>
      <c r="CP48" s="32">
        <v>0</v>
      </c>
      <c r="CQ48" s="77" t="s">
        <v>238</v>
      </c>
      <c r="CR48" s="32">
        <v>0</v>
      </c>
      <c r="CS48" s="38">
        <v>0</v>
      </c>
      <c r="CT48" s="77" t="s">
        <v>238</v>
      </c>
      <c r="CU48" s="32">
        <v>0</v>
      </c>
      <c r="CV48" s="32">
        <v>0</v>
      </c>
      <c r="CW48" s="77" t="s">
        <v>238</v>
      </c>
      <c r="CX48" s="32">
        <v>0</v>
      </c>
      <c r="CY48" s="38">
        <v>0</v>
      </c>
      <c r="CZ48" s="77" t="s">
        <v>238</v>
      </c>
      <c r="DA48" s="32">
        <v>0</v>
      </c>
      <c r="DB48" s="32">
        <v>0</v>
      </c>
      <c r="DC48" s="77" t="s">
        <v>238</v>
      </c>
      <c r="DD48" s="32">
        <v>0</v>
      </c>
      <c r="DE48" s="38">
        <v>0</v>
      </c>
      <c r="DF48" s="77" t="s">
        <v>238</v>
      </c>
      <c r="DG48" s="32">
        <v>257</v>
      </c>
      <c r="DH48" s="32">
        <v>840</v>
      </c>
      <c r="DI48" s="77">
        <v>-0.35587188612099641</v>
      </c>
      <c r="DJ48" s="32">
        <v>656</v>
      </c>
      <c r="DK48" s="38">
        <v>646.66666666666663</v>
      </c>
      <c r="DL48" s="77">
        <v>5.1348055818994718</v>
      </c>
      <c r="DM48" s="32">
        <v>71</v>
      </c>
      <c r="DN48" s="32">
        <v>253</v>
      </c>
      <c r="DO48" s="77">
        <v>4.5454545454545459</v>
      </c>
      <c r="DP48" s="32">
        <v>329</v>
      </c>
      <c r="DQ48" s="38">
        <v>316.75</v>
      </c>
      <c r="DR48" s="77">
        <v>7.3728813559322042</v>
      </c>
      <c r="DS48" s="32">
        <v>186</v>
      </c>
      <c r="DT48" s="32">
        <v>587</v>
      </c>
      <c r="DU48" s="77">
        <v>-2.3294509151414311</v>
      </c>
      <c r="DV48" s="32">
        <v>327</v>
      </c>
      <c r="DW48" s="38">
        <v>329.91666666666669</v>
      </c>
      <c r="DX48" s="77">
        <v>3.0721166362926322</v>
      </c>
      <c r="DY48" s="32">
        <v>257</v>
      </c>
      <c r="DZ48" s="32">
        <v>840</v>
      </c>
      <c r="EA48" s="77">
        <v>-0.35587188612099641</v>
      </c>
      <c r="EB48" s="32">
        <v>656</v>
      </c>
      <c r="EC48" s="38">
        <v>646.66666666666663</v>
      </c>
      <c r="ED48" s="77">
        <v>5.1348055818994718</v>
      </c>
      <c r="EE48" s="32">
        <v>71</v>
      </c>
      <c r="EF48" s="32">
        <v>253</v>
      </c>
      <c r="EG48" s="77">
        <v>4.5454545454545459</v>
      </c>
      <c r="EH48" s="32">
        <v>329</v>
      </c>
      <c r="EI48" s="38">
        <v>316.75</v>
      </c>
      <c r="EJ48" s="77">
        <v>7.3728813559322042</v>
      </c>
      <c r="EK48" s="32">
        <v>186</v>
      </c>
      <c r="EL48" s="32">
        <v>587</v>
      </c>
      <c r="EM48" s="77">
        <v>-2.3294509151414311</v>
      </c>
      <c r="EN48" s="32">
        <v>327</v>
      </c>
      <c r="EO48" s="38">
        <v>329.91666666666669</v>
      </c>
      <c r="EP48" s="77">
        <v>3.0721166362926322</v>
      </c>
      <c r="EQ48" s="32">
        <v>0</v>
      </c>
      <c r="ER48" s="32">
        <v>0</v>
      </c>
      <c r="ES48" s="77" t="s">
        <v>238</v>
      </c>
      <c r="ET48" s="32">
        <v>0</v>
      </c>
      <c r="EU48" s="38">
        <v>0</v>
      </c>
      <c r="EV48" s="77" t="s">
        <v>238</v>
      </c>
      <c r="EW48" s="32">
        <v>0</v>
      </c>
      <c r="EX48" s="32">
        <v>0</v>
      </c>
      <c r="EY48" s="77" t="s">
        <v>238</v>
      </c>
      <c r="EZ48" s="32">
        <v>0</v>
      </c>
      <c r="FA48" s="38">
        <v>0</v>
      </c>
      <c r="FB48" s="77" t="s">
        <v>238</v>
      </c>
      <c r="FC48" s="32">
        <v>0</v>
      </c>
      <c r="FD48" s="32">
        <v>0</v>
      </c>
      <c r="FE48" s="77" t="s">
        <v>238</v>
      </c>
      <c r="FF48" s="32">
        <v>0</v>
      </c>
      <c r="FG48" s="38">
        <v>0</v>
      </c>
      <c r="FH48" s="77" t="s">
        <v>238</v>
      </c>
      <c r="FI48" s="32">
        <v>321</v>
      </c>
      <c r="FJ48" s="32">
        <v>966</v>
      </c>
      <c r="FK48" s="77">
        <v>-3.303303303303303</v>
      </c>
      <c r="FL48" s="32">
        <v>560</v>
      </c>
      <c r="FM48" s="38">
        <v>537.25</v>
      </c>
      <c r="FN48" s="77">
        <v>10.205128205128206</v>
      </c>
      <c r="FO48" s="32">
        <v>191</v>
      </c>
      <c r="FP48" s="32">
        <v>618</v>
      </c>
      <c r="FQ48" s="77">
        <v>-0.48309178743961351</v>
      </c>
      <c r="FR48" s="32">
        <v>511</v>
      </c>
      <c r="FS48" s="38">
        <v>481.41666666666669</v>
      </c>
      <c r="FT48" s="77">
        <v>9.828897338403042</v>
      </c>
      <c r="FU48" s="32">
        <v>130</v>
      </c>
      <c r="FV48" s="32">
        <v>348</v>
      </c>
      <c r="FW48" s="77">
        <v>-7.9365079365079358</v>
      </c>
      <c r="FX48" s="32">
        <v>49</v>
      </c>
      <c r="FY48" s="38">
        <v>55.833333333333336</v>
      </c>
      <c r="FZ48" s="77">
        <v>13.559322033898304</v>
      </c>
      <c r="GA48" s="32">
        <v>321</v>
      </c>
      <c r="GB48" s="32">
        <v>966</v>
      </c>
      <c r="GC48" s="77">
        <v>-3.303303303303303</v>
      </c>
      <c r="GD48" s="32">
        <v>560</v>
      </c>
      <c r="GE48" s="38">
        <v>537.25</v>
      </c>
      <c r="GF48" s="77">
        <v>10.205128205128206</v>
      </c>
      <c r="GG48" s="32">
        <v>191</v>
      </c>
      <c r="GH48" s="32">
        <v>618</v>
      </c>
      <c r="GI48" s="77">
        <v>-0.48309178743961351</v>
      </c>
      <c r="GJ48" s="32">
        <v>511</v>
      </c>
      <c r="GK48" s="38">
        <v>481.41666666666669</v>
      </c>
      <c r="GL48" s="77">
        <v>9.828897338403042</v>
      </c>
      <c r="GM48" s="32">
        <v>130</v>
      </c>
      <c r="GN48" s="32">
        <v>348</v>
      </c>
      <c r="GO48" s="77">
        <v>-7.9365079365079358</v>
      </c>
      <c r="GP48" s="32">
        <v>49</v>
      </c>
      <c r="GQ48" s="38">
        <v>55.833333333333336</v>
      </c>
      <c r="GR48" s="77">
        <v>13.559322033898304</v>
      </c>
      <c r="GS48" s="32">
        <v>0</v>
      </c>
      <c r="GT48" s="32">
        <v>0</v>
      </c>
      <c r="GU48" s="77" t="s">
        <v>238</v>
      </c>
      <c r="GV48" s="32">
        <v>0</v>
      </c>
      <c r="GW48" s="38">
        <v>0</v>
      </c>
      <c r="GX48" s="77" t="s">
        <v>238</v>
      </c>
      <c r="GY48" s="32">
        <v>0</v>
      </c>
      <c r="GZ48" s="32">
        <v>0</v>
      </c>
      <c r="HA48" s="77" t="s">
        <v>238</v>
      </c>
      <c r="HB48" s="32">
        <v>0</v>
      </c>
      <c r="HC48" s="38">
        <v>0</v>
      </c>
      <c r="HD48" s="77" t="s">
        <v>238</v>
      </c>
      <c r="HE48" s="32">
        <v>0</v>
      </c>
      <c r="HF48" s="32">
        <v>0</v>
      </c>
      <c r="HG48" s="77" t="s">
        <v>238</v>
      </c>
      <c r="HH48" s="32">
        <v>0</v>
      </c>
      <c r="HI48" s="38">
        <v>0</v>
      </c>
      <c r="HJ48" s="77" t="s">
        <v>238</v>
      </c>
      <c r="HK48" s="32">
        <v>11</v>
      </c>
      <c r="HL48" s="32">
        <v>57</v>
      </c>
      <c r="HM48" s="77">
        <v>29.545454545454547</v>
      </c>
      <c r="HN48" s="32" t="s">
        <v>437</v>
      </c>
      <c r="HO48" s="38">
        <v>7.416666666666667</v>
      </c>
      <c r="HP48" s="77">
        <v>14.102564102564102</v>
      </c>
      <c r="HQ48" s="32">
        <v>0</v>
      </c>
      <c r="HR48" s="32" t="s">
        <v>437</v>
      </c>
      <c r="HS48" s="77" t="s">
        <v>224</v>
      </c>
      <c r="HT48" s="32">
        <v>0</v>
      </c>
      <c r="HU48" s="38">
        <v>0</v>
      </c>
      <c r="HV48" s="77" t="s">
        <v>238</v>
      </c>
      <c r="HW48" s="32">
        <v>11</v>
      </c>
      <c r="HX48" s="32" t="s">
        <v>437</v>
      </c>
      <c r="HY48" s="77">
        <v>30.232558139534881</v>
      </c>
      <c r="HZ48" s="32" t="s">
        <v>437</v>
      </c>
      <c r="IA48" s="38">
        <v>7.416666666666667</v>
      </c>
      <c r="IB48" s="77">
        <v>14.102564102564102</v>
      </c>
      <c r="IC48" s="32">
        <v>11</v>
      </c>
      <c r="ID48" s="32">
        <v>57</v>
      </c>
      <c r="IE48" s="77">
        <v>29.545454545454547</v>
      </c>
      <c r="IF48" s="32" t="s">
        <v>437</v>
      </c>
      <c r="IG48" s="38">
        <v>7.416666666666667</v>
      </c>
      <c r="IH48" s="77">
        <v>14.102564102564102</v>
      </c>
      <c r="II48" s="32">
        <v>0</v>
      </c>
      <c r="IJ48" s="32" t="s">
        <v>437</v>
      </c>
      <c r="IK48" s="77" t="s">
        <v>224</v>
      </c>
      <c r="IL48" s="32">
        <v>0</v>
      </c>
      <c r="IM48" s="38">
        <v>0</v>
      </c>
      <c r="IN48" s="77" t="s">
        <v>238</v>
      </c>
      <c r="IO48" s="32">
        <v>11</v>
      </c>
      <c r="IP48" s="32" t="s">
        <v>437</v>
      </c>
      <c r="IQ48" s="77">
        <v>30.232558139534881</v>
      </c>
      <c r="IR48" s="32" t="s">
        <v>437</v>
      </c>
      <c r="IS48" s="38">
        <v>7.416666666666667</v>
      </c>
      <c r="IT48" s="77">
        <v>14.102564102564102</v>
      </c>
      <c r="IU48" s="32">
        <v>0</v>
      </c>
      <c r="IV48" s="32">
        <v>0</v>
      </c>
      <c r="IW48" s="77" t="s">
        <v>238</v>
      </c>
      <c r="IX48" s="32">
        <v>0</v>
      </c>
      <c r="IY48" s="38">
        <v>0</v>
      </c>
      <c r="IZ48" s="77" t="s">
        <v>238</v>
      </c>
      <c r="JA48" s="32">
        <v>0</v>
      </c>
      <c r="JB48" s="32">
        <v>0</v>
      </c>
      <c r="JC48" s="77" t="s">
        <v>238</v>
      </c>
      <c r="JD48" s="32">
        <v>0</v>
      </c>
      <c r="JE48" s="38">
        <v>0</v>
      </c>
      <c r="JF48" s="77" t="s">
        <v>238</v>
      </c>
      <c r="JG48" s="32">
        <v>0</v>
      </c>
      <c r="JH48" s="32">
        <v>0</v>
      </c>
      <c r="JI48" s="77" t="s">
        <v>238</v>
      </c>
      <c r="JJ48" s="32">
        <v>0</v>
      </c>
      <c r="JK48" s="38">
        <v>0</v>
      </c>
      <c r="JL48" s="77" t="s">
        <v>238</v>
      </c>
      <c r="JM48" s="32">
        <v>100</v>
      </c>
      <c r="JN48" s="32">
        <v>374</v>
      </c>
      <c r="JO48" s="77">
        <v>12.650602409638553</v>
      </c>
      <c r="JP48" s="32">
        <v>77</v>
      </c>
      <c r="JQ48" s="38">
        <v>77.083333333333329</v>
      </c>
      <c r="JR48" s="77">
        <v>7.4332171893147505</v>
      </c>
      <c r="JS48" s="32">
        <v>10</v>
      </c>
      <c r="JT48" s="32">
        <v>44</v>
      </c>
      <c r="JU48" s="77">
        <v>-6.3829787234042552</v>
      </c>
      <c r="JV48" s="32">
        <v>43</v>
      </c>
      <c r="JW48" s="38">
        <v>41.166666666666664</v>
      </c>
      <c r="JX48" s="77">
        <v>19.902912621359224</v>
      </c>
      <c r="JY48" s="32">
        <v>90</v>
      </c>
      <c r="JZ48" s="32">
        <v>330</v>
      </c>
      <c r="KA48" s="77">
        <v>15.789473684210526</v>
      </c>
      <c r="KB48" s="32">
        <v>34</v>
      </c>
      <c r="KC48" s="38">
        <v>35.916666666666664</v>
      </c>
      <c r="KD48" s="77">
        <v>-4.0089086859688194</v>
      </c>
      <c r="KE48" s="32">
        <v>100</v>
      </c>
      <c r="KF48" s="32">
        <v>374</v>
      </c>
      <c r="KG48" s="77">
        <v>12.650602409638553</v>
      </c>
      <c r="KH48" s="32">
        <v>77</v>
      </c>
      <c r="KI48" s="38">
        <v>77.083333333333329</v>
      </c>
      <c r="KJ48" s="77">
        <v>7.4332171893147505</v>
      </c>
      <c r="KK48" s="32">
        <v>10</v>
      </c>
      <c r="KL48" s="32">
        <v>44</v>
      </c>
      <c r="KM48" s="77">
        <v>-6.3829787234042552</v>
      </c>
      <c r="KN48" s="32">
        <v>43</v>
      </c>
      <c r="KO48" s="38">
        <v>41.166666666666664</v>
      </c>
      <c r="KP48" s="77">
        <v>19.902912621359224</v>
      </c>
      <c r="KQ48" s="32">
        <v>90</v>
      </c>
      <c r="KR48" s="32">
        <v>330</v>
      </c>
      <c r="KS48" s="77">
        <v>15.789473684210526</v>
      </c>
      <c r="KT48" s="32">
        <v>34</v>
      </c>
      <c r="KU48" s="38">
        <v>35.916666666666664</v>
      </c>
      <c r="KV48" s="77">
        <v>-4.0089086859688194</v>
      </c>
      <c r="KW48" s="32">
        <v>0</v>
      </c>
      <c r="KX48" s="32">
        <v>0</v>
      </c>
      <c r="KY48" s="77" t="s">
        <v>238</v>
      </c>
      <c r="KZ48" s="32">
        <v>0</v>
      </c>
      <c r="LA48" s="38">
        <v>0</v>
      </c>
      <c r="LB48" s="77" t="s">
        <v>238</v>
      </c>
      <c r="LC48" s="32">
        <v>0</v>
      </c>
      <c r="LD48" s="32">
        <v>0</v>
      </c>
      <c r="LE48" s="77" t="s">
        <v>238</v>
      </c>
      <c r="LF48" s="32">
        <v>0</v>
      </c>
      <c r="LG48" s="38">
        <v>0</v>
      </c>
      <c r="LH48" s="77" t="s">
        <v>238</v>
      </c>
      <c r="LI48" s="32">
        <v>0</v>
      </c>
      <c r="LJ48" s="32">
        <v>0</v>
      </c>
      <c r="LK48" s="77" t="s">
        <v>238</v>
      </c>
      <c r="LL48" s="32">
        <v>0</v>
      </c>
      <c r="LM48" s="38">
        <v>0</v>
      </c>
      <c r="LN48" s="77" t="s">
        <v>238</v>
      </c>
      <c r="LO48" s="32">
        <v>280</v>
      </c>
      <c r="LP48" s="32">
        <v>901</v>
      </c>
      <c r="LQ48" s="77">
        <v>-3.5331905781584587</v>
      </c>
      <c r="LR48" s="32">
        <v>1306</v>
      </c>
      <c r="LS48" s="38">
        <v>1289.5833333333333</v>
      </c>
      <c r="LT48" s="77">
        <v>10.275778522055155</v>
      </c>
      <c r="LU48" s="32">
        <v>119</v>
      </c>
      <c r="LV48" s="32">
        <v>404</v>
      </c>
      <c r="LW48" s="77">
        <v>9.48509485094851</v>
      </c>
      <c r="LX48" s="32">
        <v>721</v>
      </c>
      <c r="LY48" s="38">
        <v>695.16666666666663</v>
      </c>
      <c r="LZ48" s="77">
        <v>11.315719242060315</v>
      </c>
      <c r="MA48" s="32">
        <v>161</v>
      </c>
      <c r="MB48" s="32">
        <v>497</v>
      </c>
      <c r="MC48" s="77">
        <v>-12.035398230088495</v>
      </c>
      <c r="MD48" s="32">
        <v>585</v>
      </c>
      <c r="ME48" s="38">
        <v>594.41666666666663</v>
      </c>
      <c r="MF48" s="77">
        <v>9.0839577917112706</v>
      </c>
      <c r="MG48" s="32">
        <v>280</v>
      </c>
      <c r="MH48" s="32">
        <v>901</v>
      </c>
      <c r="MI48" s="77">
        <v>-3.5331905781584587</v>
      </c>
      <c r="MJ48" s="32">
        <v>1306</v>
      </c>
      <c r="MK48" s="38">
        <v>1289.5833333333333</v>
      </c>
      <c r="ML48" s="77">
        <v>10.275778522055155</v>
      </c>
      <c r="MM48" s="32">
        <v>119</v>
      </c>
      <c r="MN48" s="32">
        <v>404</v>
      </c>
      <c r="MO48" s="77">
        <v>9.48509485094851</v>
      </c>
      <c r="MP48" s="32">
        <v>721</v>
      </c>
      <c r="MQ48" s="38">
        <v>695.16666666666663</v>
      </c>
      <c r="MR48" s="77">
        <v>11.315719242060315</v>
      </c>
      <c r="MS48" s="32">
        <v>161</v>
      </c>
      <c r="MT48" s="32">
        <v>497</v>
      </c>
      <c r="MU48" s="77">
        <v>-12.035398230088495</v>
      </c>
      <c r="MV48" s="32">
        <v>585</v>
      </c>
      <c r="MW48" s="38">
        <v>594.41666666666663</v>
      </c>
      <c r="MX48" s="77">
        <v>9.0839577917112706</v>
      </c>
      <c r="MY48" s="32">
        <v>0</v>
      </c>
      <c r="MZ48" s="32">
        <v>0</v>
      </c>
      <c r="NA48" s="77" t="s">
        <v>238</v>
      </c>
      <c r="NB48" s="32">
        <v>0</v>
      </c>
      <c r="NC48" s="38">
        <v>0</v>
      </c>
      <c r="ND48" s="77" t="s">
        <v>238</v>
      </c>
      <c r="NE48" s="32">
        <v>0</v>
      </c>
      <c r="NF48" s="32">
        <v>0</v>
      </c>
      <c r="NG48" s="77" t="s">
        <v>238</v>
      </c>
      <c r="NH48" s="32">
        <v>0</v>
      </c>
      <c r="NI48" s="38">
        <v>0</v>
      </c>
      <c r="NJ48" s="77" t="s">
        <v>238</v>
      </c>
      <c r="NK48" s="32">
        <v>0</v>
      </c>
      <c r="NL48" s="32">
        <v>0</v>
      </c>
      <c r="NM48" s="77" t="s">
        <v>238</v>
      </c>
      <c r="NN48" s="32">
        <v>0</v>
      </c>
      <c r="NO48" s="38">
        <v>0</v>
      </c>
      <c r="NP48" s="77" t="s">
        <v>238</v>
      </c>
      <c r="NQ48" s="32" t="s">
        <v>437</v>
      </c>
      <c r="NR48" s="32">
        <v>20</v>
      </c>
      <c r="NS48" s="77">
        <v>-20</v>
      </c>
      <c r="NT48" s="32">
        <v>36</v>
      </c>
      <c r="NU48" s="38">
        <v>41.916666666666664</v>
      </c>
      <c r="NV48" s="77">
        <v>9.1106290672451191</v>
      </c>
      <c r="NW48" s="32" t="s">
        <v>437</v>
      </c>
      <c r="NX48" s="32" t="s">
        <v>437</v>
      </c>
      <c r="NY48" s="77">
        <v>-60</v>
      </c>
      <c r="NZ48" s="32">
        <v>19</v>
      </c>
      <c r="OA48" s="38">
        <v>17.5</v>
      </c>
      <c r="OB48" s="77">
        <v>2.9411764705882351</v>
      </c>
      <c r="OC48" s="32">
        <v>3</v>
      </c>
      <c r="OD48" s="32" t="s">
        <v>437</v>
      </c>
      <c r="OE48" s="77">
        <v>6.666666666666667</v>
      </c>
      <c r="OF48" s="32">
        <v>17</v>
      </c>
      <c r="OG48" s="38">
        <v>24.416666666666668</v>
      </c>
      <c r="OH48" s="77">
        <v>14.007782101167315</v>
      </c>
      <c r="OI48" s="32" t="s">
        <v>437</v>
      </c>
      <c r="OJ48" s="32">
        <v>20</v>
      </c>
      <c r="OK48" s="77">
        <v>-20</v>
      </c>
      <c r="OL48" s="32">
        <v>36</v>
      </c>
      <c r="OM48" s="38">
        <v>41.916666666666664</v>
      </c>
      <c r="ON48" s="77">
        <v>9.1106290672451191</v>
      </c>
      <c r="OO48" s="32" t="s">
        <v>437</v>
      </c>
      <c r="OP48" s="32" t="s">
        <v>437</v>
      </c>
      <c r="OQ48" s="77">
        <v>-60</v>
      </c>
      <c r="OR48" s="32">
        <v>19</v>
      </c>
      <c r="OS48" s="38">
        <v>17.5</v>
      </c>
      <c r="OT48" s="77">
        <v>2.9411764705882351</v>
      </c>
      <c r="OU48" s="32">
        <v>3</v>
      </c>
      <c r="OV48" s="32" t="s">
        <v>437</v>
      </c>
      <c r="OW48" s="77">
        <v>6.666666666666667</v>
      </c>
      <c r="OX48" s="32">
        <v>17</v>
      </c>
      <c r="OY48" s="38">
        <v>24.416666666666668</v>
      </c>
      <c r="OZ48" s="77">
        <v>14.007782101167315</v>
      </c>
      <c r="PA48" s="32">
        <v>0</v>
      </c>
      <c r="PB48" s="32">
        <v>0</v>
      </c>
      <c r="PC48" s="77" t="s">
        <v>238</v>
      </c>
      <c r="PD48" s="32">
        <v>0</v>
      </c>
      <c r="PE48" s="38">
        <v>0</v>
      </c>
      <c r="PF48" s="77" t="s">
        <v>238</v>
      </c>
      <c r="PG48" s="32">
        <v>0</v>
      </c>
      <c r="PH48" s="32">
        <v>0</v>
      </c>
      <c r="PI48" s="77" t="s">
        <v>238</v>
      </c>
      <c r="PJ48" s="32">
        <v>0</v>
      </c>
      <c r="PK48" s="38">
        <v>0</v>
      </c>
      <c r="PL48" s="77" t="s">
        <v>238</v>
      </c>
      <c r="PM48" s="32">
        <v>0</v>
      </c>
      <c r="PN48" s="32">
        <v>0</v>
      </c>
      <c r="PO48" s="77" t="s">
        <v>238</v>
      </c>
      <c r="PP48" s="32">
        <v>0</v>
      </c>
      <c r="PQ48" s="38">
        <v>0</v>
      </c>
      <c r="PR48" s="77" t="s">
        <v>238</v>
      </c>
      <c r="PS48" s="32">
        <v>481</v>
      </c>
      <c r="PT48" s="32">
        <v>1542</v>
      </c>
      <c r="PU48" s="77">
        <v>2.0516214427531434</v>
      </c>
      <c r="PV48" s="32">
        <v>622</v>
      </c>
      <c r="PW48" s="38">
        <v>599.75</v>
      </c>
      <c r="PX48" s="77">
        <v>8.7981859410430836</v>
      </c>
      <c r="PY48" s="32">
        <v>197</v>
      </c>
      <c r="PZ48" s="32">
        <v>650</v>
      </c>
      <c r="QA48" s="77">
        <v>5.0080775444264942</v>
      </c>
      <c r="QB48" s="32">
        <v>447</v>
      </c>
      <c r="QC48" s="38">
        <v>422.41666666666669</v>
      </c>
      <c r="QD48" s="77">
        <v>5.979510767300857</v>
      </c>
      <c r="QE48" s="32">
        <v>284</v>
      </c>
      <c r="QF48" s="32">
        <v>892</v>
      </c>
      <c r="QG48" s="77">
        <v>0</v>
      </c>
      <c r="QH48" s="32">
        <v>175</v>
      </c>
      <c r="QI48" s="38">
        <v>177.33333333333334</v>
      </c>
      <c r="QJ48" s="77">
        <v>16.157205240174672</v>
      </c>
      <c r="QK48" s="32">
        <v>481</v>
      </c>
      <c r="QL48" s="32">
        <v>1542</v>
      </c>
      <c r="QM48" s="77">
        <v>2.0516214427531434</v>
      </c>
      <c r="QN48" s="32">
        <v>622</v>
      </c>
      <c r="QO48" s="38">
        <v>599.75</v>
      </c>
      <c r="QP48" s="77">
        <v>8.7981859410430836</v>
      </c>
      <c r="QQ48" s="32">
        <v>197</v>
      </c>
      <c r="QR48" s="32">
        <v>650</v>
      </c>
      <c r="QS48" s="77">
        <v>5.0080775444264942</v>
      </c>
      <c r="QT48" s="32">
        <v>447</v>
      </c>
      <c r="QU48" s="38">
        <v>422.41666666666669</v>
      </c>
      <c r="QV48" s="77">
        <v>5.979510767300857</v>
      </c>
      <c r="QW48" s="32">
        <v>284</v>
      </c>
      <c r="QX48" s="32">
        <v>892</v>
      </c>
      <c r="QY48" s="77">
        <v>0</v>
      </c>
      <c r="QZ48" s="32">
        <v>175</v>
      </c>
      <c r="RA48" s="38">
        <v>177.33333333333334</v>
      </c>
      <c r="RB48" s="77">
        <v>16.157205240174672</v>
      </c>
      <c r="RC48" s="32">
        <v>0</v>
      </c>
      <c r="RD48" s="32">
        <v>0</v>
      </c>
      <c r="RE48" s="77" t="s">
        <v>238</v>
      </c>
      <c r="RF48" s="32">
        <v>0</v>
      </c>
      <c r="RG48" s="38">
        <v>0</v>
      </c>
      <c r="RH48" s="77" t="s">
        <v>238</v>
      </c>
      <c r="RI48" s="32">
        <v>0</v>
      </c>
      <c r="RJ48" s="32">
        <v>0</v>
      </c>
      <c r="RK48" s="77" t="s">
        <v>238</v>
      </c>
      <c r="RL48" s="32">
        <v>0</v>
      </c>
      <c r="RM48" s="38">
        <v>0</v>
      </c>
      <c r="RN48" s="77" t="s">
        <v>238</v>
      </c>
      <c r="RO48" s="32">
        <v>0</v>
      </c>
      <c r="RP48" s="32">
        <v>0</v>
      </c>
      <c r="RQ48" s="77" t="s">
        <v>238</v>
      </c>
      <c r="RR48" s="32">
        <v>0</v>
      </c>
      <c r="RS48" s="38">
        <v>0</v>
      </c>
      <c r="RT48" s="77" t="s">
        <v>238</v>
      </c>
      <c r="RU48" s="32">
        <v>34</v>
      </c>
      <c r="RV48" s="32">
        <v>39</v>
      </c>
      <c r="RW48" s="77">
        <v>-4</v>
      </c>
      <c r="RX48" s="32">
        <v>34</v>
      </c>
      <c r="RY48" s="38">
        <v>48</v>
      </c>
      <c r="RZ48" s="77">
        <v>2</v>
      </c>
      <c r="SA48" s="32">
        <v>67</v>
      </c>
      <c r="SB48" s="32">
        <v>68</v>
      </c>
      <c r="SC48" s="77">
        <v>2</v>
      </c>
      <c r="SD48" s="32">
        <v>67</v>
      </c>
      <c r="SE48" s="38">
        <v>90</v>
      </c>
      <c r="SF48" s="77">
        <v>7</v>
      </c>
      <c r="SG48" s="32">
        <v>21</v>
      </c>
      <c r="SH48" s="32">
        <v>28</v>
      </c>
      <c r="SI48" s="77">
        <v>-7</v>
      </c>
      <c r="SJ48" s="32">
        <v>21</v>
      </c>
      <c r="SK48" s="38">
        <v>30</v>
      </c>
      <c r="SL48" s="77">
        <v>0</v>
      </c>
      <c r="SM48" s="32">
        <v>34</v>
      </c>
      <c r="SN48" s="32">
        <v>39</v>
      </c>
      <c r="SO48" s="77">
        <v>-4</v>
      </c>
      <c r="SP48" s="32">
        <v>34</v>
      </c>
      <c r="SQ48" s="38">
        <v>48</v>
      </c>
      <c r="SR48" s="77">
        <v>2</v>
      </c>
      <c r="SS48" s="32">
        <v>67</v>
      </c>
      <c r="ST48" s="32">
        <v>68</v>
      </c>
      <c r="SU48" s="77">
        <v>2</v>
      </c>
      <c r="SV48" s="32">
        <v>67</v>
      </c>
      <c r="SW48" s="38">
        <v>90</v>
      </c>
      <c r="SX48" s="77">
        <v>7</v>
      </c>
      <c r="SY48" s="32">
        <v>21</v>
      </c>
      <c r="SZ48" s="32">
        <v>28</v>
      </c>
      <c r="TA48" s="77">
        <v>-7</v>
      </c>
      <c r="TB48" s="32">
        <v>21</v>
      </c>
      <c r="TC48" s="38">
        <v>30</v>
      </c>
      <c r="TD48" s="77">
        <v>0</v>
      </c>
      <c r="TE48" s="32" t="s">
        <v>238</v>
      </c>
      <c r="TF48" s="32" t="s">
        <v>238</v>
      </c>
      <c r="TG48" s="77" t="s">
        <v>238</v>
      </c>
      <c r="TH48" s="32" t="s">
        <v>238</v>
      </c>
      <c r="TI48" s="38" t="s">
        <v>238</v>
      </c>
      <c r="TJ48" s="77" t="s">
        <v>238</v>
      </c>
      <c r="TK48" s="32" t="s">
        <v>238</v>
      </c>
      <c r="TL48" s="32" t="s">
        <v>238</v>
      </c>
      <c r="TM48" s="77" t="s">
        <v>238</v>
      </c>
      <c r="TN48" s="32" t="s">
        <v>238</v>
      </c>
      <c r="TO48" s="38" t="s">
        <v>238</v>
      </c>
      <c r="TP48" s="77" t="s">
        <v>238</v>
      </c>
      <c r="TQ48" s="32" t="s">
        <v>238</v>
      </c>
      <c r="TR48" s="32" t="s">
        <v>238</v>
      </c>
      <c r="TS48" s="77" t="s">
        <v>238</v>
      </c>
      <c r="TT48" s="32" t="s">
        <v>238</v>
      </c>
      <c r="TU48" s="38" t="s">
        <v>238</v>
      </c>
      <c r="TV48" s="77" t="s">
        <v>238</v>
      </c>
    </row>
    <row r="49" spans="1:542" x14ac:dyDescent="0.2">
      <c r="A49" s="223" t="s">
        <v>47</v>
      </c>
      <c r="B49" s="18"/>
      <c r="C49" s="20">
        <v>826</v>
      </c>
      <c r="D49" s="20">
        <v>2609</v>
      </c>
      <c r="E49" s="77">
        <v>-2.5765496639283048</v>
      </c>
      <c r="F49" s="20">
        <v>22184</v>
      </c>
      <c r="G49" s="38">
        <v>23022.166666666668</v>
      </c>
      <c r="H49" s="77">
        <v>2.7049332688947545</v>
      </c>
      <c r="I49" s="32">
        <v>587</v>
      </c>
      <c r="J49" s="32">
        <v>1883</v>
      </c>
      <c r="K49" s="77">
        <v>-3.6335721596724664</v>
      </c>
      <c r="L49" s="32">
        <v>18649</v>
      </c>
      <c r="M49" s="38">
        <v>19449.916666666668</v>
      </c>
      <c r="N49" s="77">
        <v>3.4735152772605553</v>
      </c>
      <c r="O49" s="32">
        <v>239</v>
      </c>
      <c r="P49" s="32">
        <v>726</v>
      </c>
      <c r="Q49" s="77">
        <v>0.27624309392265189</v>
      </c>
      <c r="R49" s="32">
        <v>3535</v>
      </c>
      <c r="S49" s="38">
        <v>3572.25</v>
      </c>
      <c r="T49" s="77">
        <v>-1.2872472712200065</v>
      </c>
      <c r="U49" s="32">
        <v>826</v>
      </c>
      <c r="V49" s="32">
        <v>2609</v>
      </c>
      <c r="W49" s="77">
        <v>-2.5765496639283048</v>
      </c>
      <c r="X49" s="32">
        <v>22184</v>
      </c>
      <c r="Y49" s="38">
        <v>23022.166666666668</v>
      </c>
      <c r="Z49" s="77">
        <v>2.7049332688947545</v>
      </c>
      <c r="AA49" s="32">
        <v>587</v>
      </c>
      <c r="AB49" s="32">
        <v>1883</v>
      </c>
      <c r="AC49" s="77">
        <v>-3.6335721596724664</v>
      </c>
      <c r="AD49" s="32">
        <v>18649</v>
      </c>
      <c r="AE49" s="38">
        <v>19449.916666666668</v>
      </c>
      <c r="AF49" s="77">
        <v>3.4735152772605553</v>
      </c>
      <c r="AG49" s="32">
        <v>239</v>
      </c>
      <c r="AH49" s="32">
        <v>726</v>
      </c>
      <c r="AI49" s="77">
        <v>0.27624309392265189</v>
      </c>
      <c r="AJ49" s="32">
        <v>3535</v>
      </c>
      <c r="AK49" s="38">
        <v>3572.25</v>
      </c>
      <c r="AL49" s="77">
        <v>-1.2872472712200065</v>
      </c>
      <c r="AM49" s="32">
        <v>0</v>
      </c>
      <c r="AN49" s="32">
        <v>0</v>
      </c>
      <c r="AO49" s="77" t="s">
        <v>238</v>
      </c>
      <c r="AP49" s="32">
        <v>0</v>
      </c>
      <c r="AQ49" s="38">
        <v>0</v>
      </c>
      <c r="AR49" s="77" t="s">
        <v>238</v>
      </c>
      <c r="AS49" s="32">
        <v>0</v>
      </c>
      <c r="AT49" s="32">
        <v>0</v>
      </c>
      <c r="AU49" s="77" t="s">
        <v>238</v>
      </c>
      <c r="AV49" s="32">
        <v>0</v>
      </c>
      <c r="AW49" s="38">
        <v>0</v>
      </c>
      <c r="AX49" s="77" t="s">
        <v>238</v>
      </c>
      <c r="AY49" s="32">
        <v>0</v>
      </c>
      <c r="AZ49" s="32">
        <v>0</v>
      </c>
      <c r="BA49" s="77" t="s">
        <v>238</v>
      </c>
      <c r="BB49" s="32">
        <v>0</v>
      </c>
      <c r="BC49" s="38">
        <v>0</v>
      </c>
      <c r="BD49" s="77" t="s">
        <v>238</v>
      </c>
      <c r="BE49" s="32">
        <v>486</v>
      </c>
      <c r="BF49" s="32">
        <v>1553</v>
      </c>
      <c r="BG49" s="77">
        <v>-2.2040302267002518</v>
      </c>
      <c r="BH49" s="32">
        <v>13284</v>
      </c>
      <c r="BI49" s="38">
        <v>13824.333333333334</v>
      </c>
      <c r="BJ49" s="77">
        <v>2.033385408337741</v>
      </c>
      <c r="BK49" s="32">
        <v>347</v>
      </c>
      <c r="BL49" s="32">
        <v>1129</v>
      </c>
      <c r="BM49" s="77">
        <v>-2.5884383088869716</v>
      </c>
      <c r="BN49" s="32">
        <v>11108</v>
      </c>
      <c r="BO49" s="38">
        <v>11633.5</v>
      </c>
      <c r="BP49" s="77">
        <v>2.3910460459726277</v>
      </c>
      <c r="BQ49" s="32">
        <v>139</v>
      </c>
      <c r="BR49" s="32">
        <v>424</v>
      </c>
      <c r="BS49" s="77">
        <v>-1.1655011655011656</v>
      </c>
      <c r="BT49" s="32">
        <v>2176</v>
      </c>
      <c r="BU49" s="38">
        <v>2190.8333333333335</v>
      </c>
      <c r="BV49" s="77">
        <v>0.17527815881725348</v>
      </c>
      <c r="BW49" s="32">
        <v>486</v>
      </c>
      <c r="BX49" s="32">
        <v>1553</v>
      </c>
      <c r="BY49" s="77">
        <v>-2.2040302267002518</v>
      </c>
      <c r="BZ49" s="32">
        <v>13284</v>
      </c>
      <c r="CA49" s="38">
        <v>13824.333333333334</v>
      </c>
      <c r="CB49" s="77">
        <v>2.033385408337741</v>
      </c>
      <c r="CC49" s="32">
        <v>347</v>
      </c>
      <c r="CD49" s="32">
        <v>1129</v>
      </c>
      <c r="CE49" s="77">
        <v>-2.5884383088869716</v>
      </c>
      <c r="CF49" s="32">
        <v>11108</v>
      </c>
      <c r="CG49" s="38">
        <v>11633.5</v>
      </c>
      <c r="CH49" s="77">
        <v>2.3910460459726277</v>
      </c>
      <c r="CI49" s="32">
        <v>139</v>
      </c>
      <c r="CJ49" s="32">
        <v>424</v>
      </c>
      <c r="CK49" s="77">
        <v>-1.1655011655011656</v>
      </c>
      <c r="CL49" s="32">
        <v>2176</v>
      </c>
      <c r="CM49" s="38">
        <v>2190.8333333333335</v>
      </c>
      <c r="CN49" s="77">
        <v>0.17527815881725348</v>
      </c>
      <c r="CO49" s="32">
        <v>0</v>
      </c>
      <c r="CP49" s="32">
        <v>0</v>
      </c>
      <c r="CQ49" s="77" t="s">
        <v>238</v>
      </c>
      <c r="CR49" s="32">
        <v>0</v>
      </c>
      <c r="CS49" s="38">
        <v>0</v>
      </c>
      <c r="CT49" s="77" t="s">
        <v>238</v>
      </c>
      <c r="CU49" s="32">
        <v>0</v>
      </c>
      <c r="CV49" s="32">
        <v>0</v>
      </c>
      <c r="CW49" s="77" t="s">
        <v>238</v>
      </c>
      <c r="CX49" s="32">
        <v>0</v>
      </c>
      <c r="CY49" s="38">
        <v>0</v>
      </c>
      <c r="CZ49" s="77" t="s">
        <v>238</v>
      </c>
      <c r="DA49" s="32">
        <v>0</v>
      </c>
      <c r="DB49" s="32">
        <v>0</v>
      </c>
      <c r="DC49" s="77" t="s">
        <v>238</v>
      </c>
      <c r="DD49" s="32">
        <v>0</v>
      </c>
      <c r="DE49" s="38">
        <v>0</v>
      </c>
      <c r="DF49" s="77" t="s">
        <v>238</v>
      </c>
      <c r="DG49" s="32">
        <v>340</v>
      </c>
      <c r="DH49" s="32">
        <v>1056</v>
      </c>
      <c r="DI49" s="77">
        <v>-3.1192660550458715</v>
      </c>
      <c r="DJ49" s="32">
        <v>8900</v>
      </c>
      <c r="DK49" s="38">
        <v>9197.8333333333339</v>
      </c>
      <c r="DL49" s="77">
        <v>3.7398373983739837</v>
      </c>
      <c r="DM49" s="32">
        <v>240</v>
      </c>
      <c r="DN49" s="32">
        <v>754</v>
      </c>
      <c r="DO49" s="77">
        <v>-5.1572327044025164</v>
      </c>
      <c r="DP49" s="32">
        <v>7541</v>
      </c>
      <c r="DQ49" s="38">
        <v>7816.416666666667</v>
      </c>
      <c r="DR49" s="77">
        <v>5.1382646026924323</v>
      </c>
      <c r="DS49" s="32">
        <v>100</v>
      </c>
      <c r="DT49" s="32">
        <v>302</v>
      </c>
      <c r="DU49" s="77">
        <v>2.3728813559322033</v>
      </c>
      <c r="DV49" s="32">
        <v>1359</v>
      </c>
      <c r="DW49" s="38">
        <v>1381.4166666666667</v>
      </c>
      <c r="DX49" s="77">
        <v>-3.5211267605633805</v>
      </c>
      <c r="DY49" s="32">
        <v>340</v>
      </c>
      <c r="DZ49" s="32">
        <v>1056</v>
      </c>
      <c r="EA49" s="77">
        <v>-3.1192660550458715</v>
      </c>
      <c r="EB49" s="32">
        <v>8900</v>
      </c>
      <c r="EC49" s="38">
        <v>9197.8333333333339</v>
      </c>
      <c r="ED49" s="77">
        <v>3.7398373983739837</v>
      </c>
      <c r="EE49" s="32">
        <v>240</v>
      </c>
      <c r="EF49" s="32">
        <v>754</v>
      </c>
      <c r="EG49" s="77">
        <v>-5.1572327044025164</v>
      </c>
      <c r="EH49" s="32">
        <v>7541</v>
      </c>
      <c r="EI49" s="38">
        <v>7816.416666666667</v>
      </c>
      <c r="EJ49" s="77">
        <v>5.1382646026924323</v>
      </c>
      <c r="EK49" s="32">
        <v>100</v>
      </c>
      <c r="EL49" s="32">
        <v>302</v>
      </c>
      <c r="EM49" s="77">
        <v>2.3728813559322033</v>
      </c>
      <c r="EN49" s="32">
        <v>1359</v>
      </c>
      <c r="EO49" s="38">
        <v>1381.4166666666667</v>
      </c>
      <c r="EP49" s="77">
        <v>-3.5211267605633805</v>
      </c>
      <c r="EQ49" s="32">
        <v>0</v>
      </c>
      <c r="ER49" s="32">
        <v>0</v>
      </c>
      <c r="ES49" s="77" t="s">
        <v>238</v>
      </c>
      <c r="ET49" s="32">
        <v>0</v>
      </c>
      <c r="EU49" s="38">
        <v>0</v>
      </c>
      <c r="EV49" s="77" t="s">
        <v>238</v>
      </c>
      <c r="EW49" s="32">
        <v>0</v>
      </c>
      <c r="EX49" s="32">
        <v>0</v>
      </c>
      <c r="EY49" s="77" t="s">
        <v>238</v>
      </c>
      <c r="EZ49" s="32">
        <v>0</v>
      </c>
      <c r="FA49" s="38">
        <v>0</v>
      </c>
      <c r="FB49" s="77" t="s">
        <v>238</v>
      </c>
      <c r="FC49" s="32">
        <v>0</v>
      </c>
      <c r="FD49" s="32">
        <v>0</v>
      </c>
      <c r="FE49" s="77" t="s">
        <v>238</v>
      </c>
      <c r="FF49" s="32">
        <v>0</v>
      </c>
      <c r="FG49" s="38">
        <v>0</v>
      </c>
      <c r="FH49" s="77" t="s">
        <v>238</v>
      </c>
      <c r="FI49" s="32">
        <v>442</v>
      </c>
      <c r="FJ49" s="32">
        <v>1408</v>
      </c>
      <c r="FK49" s="77">
        <v>-2.8295376121463076</v>
      </c>
      <c r="FL49" s="32">
        <v>16339</v>
      </c>
      <c r="FM49" s="38">
        <v>17217.5</v>
      </c>
      <c r="FN49" s="77">
        <v>2.7644589459443329</v>
      </c>
      <c r="FO49" s="32">
        <v>416</v>
      </c>
      <c r="FP49" s="32">
        <v>1348</v>
      </c>
      <c r="FQ49" s="77">
        <v>-3.1609195402298855</v>
      </c>
      <c r="FR49" s="32">
        <v>16073</v>
      </c>
      <c r="FS49" s="38">
        <v>16961.5</v>
      </c>
      <c r="FT49" s="77">
        <v>2.9769192629544561</v>
      </c>
      <c r="FU49" s="32">
        <v>26</v>
      </c>
      <c r="FV49" s="32">
        <v>60</v>
      </c>
      <c r="FW49" s="77">
        <v>5.2631578947368416</v>
      </c>
      <c r="FX49" s="32">
        <v>266</v>
      </c>
      <c r="FY49" s="38">
        <v>256</v>
      </c>
      <c r="FZ49" s="77">
        <v>-9.5938787522071802</v>
      </c>
      <c r="GA49" s="32">
        <v>442</v>
      </c>
      <c r="GB49" s="32">
        <v>1408</v>
      </c>
      <c r="GC49" s="77">
        <v>-2.8295376121463076</v>
      </c>
      <c r="GD49" s="32">
        <v>16339</v>
      </c>
      <c r="GE49" s="38">
        <v>17217.5</v>
      </c>
      <c r="GF49" s="77">
        <v>2.7644589459443329</v>
      </c>
      <c r="GG49" s="32">
        <v>416</v>
      </c>
      <c r="GH49" s="32">
        <v>1348</v>
      </c>
      <c r="GI49" s="77">
        <v>-3.1609195402298855</v>
      </c>
      <c r="GJ49" s="32">
        <v>16073</v>
      </c>
      <c r="GK49" s="38">
        <v>16961.5</v>
      </c>
      <c r="GL49" s="77">
        <v>2.9769192629544561</v>
      </c>
      <c r="GM49" s="32">
        <v>26</v>
      </c>
      <c r="GN49" s="32">
        <v>60</v>
      </c>
      <c r="GO49" s="77">
        <v>5.2631578947368416</v>
      </c>
      <c r="GP49" s="32">
        <v>266</v>
      </c>
      <c r="GQ49" s="38">
        <v>256</v>
      </c>
      <c r="GR49" s="77">
        <v>-9.5938787522071802</v>
      </c>
      <c r="GS49" s="32">
        <v>0</v>
      </c>
      <c r="GT49" s="32">
        <v>0</v>
      </c>
      <c r="GU49" s="77" t="s">
        <v>238</v>
      </c>
      <c r="GV49" s="32">
        <v>0</v>
      </c>
      <c r="GW49" s="38">
        <v>0</v>
      </c>
      <c r="GX49" s="77" t="s">
        <v>238</v>
      </c>
      <c r="GY49" s="32">
        <v>0</v>
      </c>
      <c r="GZ49" s="32">
        <v>0</v>
      </c>
      <c r="HA49" s="77" t="s">
        <v>238</v>
      </c>
      <c r="HB49" s="32">
        <v>0</v>
      </c>
      <c r="HC49" s="38">
        <v>0</v>
      </c>
      <c r="HD49" s="77" t="s">
        <v>238</v>
      </c>
      <c r="HE49" s="32">
        <v>0</v>
      </c>
      <c r="HF49" s="32">
        <v>0</v>
      </c>
      <c r="HG49" s="77" t="s">
        <v>238</v>
      </c>
      <c r="HH49" s="32">
        <v>0</v>
      </c>
      <c r="HI49" s="38">
        <v>0</v>
      </c>
      <c r="HJ49" s="77" t="s">
        <v>238</v>
      </c>
      <c r="HK49" s="32">
        <v>12</v>
      </c>
      <c r="HL49" s="32">
        <v>35</v>
      </c>
      <c r="HM49" s="77">
        <v>-12.5</v>
      </c>
      <c r="HN49" s="32">
        <v>186</v>
      </c>
      <c r="HO49" s="38">
        <v>184.91666666666666</v>
      </c>
      <c r="HP49" s="77">
        <v>6.9397590361445785</v>
      </c>
      <c r="HQ49" s="32" t="s">
        <v>437</v>
      </c>
      <c r="HR49" s="32" t="s">
        <v>437</v>
      </c>
      <c r="HS49" s="77">
        <v>-33.333333333333329</v>
      </c>
      <c r="HT49" s="32" t="s">
        <v>437</v>
      </c>
      <c r="HU49" s="38">
        <v>30.5</v>
      </c>
      <c r="HV49" s="77">
        <v>16.932907348242811</v>
      </c>
      <c r="HW49" s="32" t="s">
        <v>437</v>
      </c>
      <c r="HX49" s="32" t="s">
        <v>437</v>
      </c>
      <c r="HY49" s="77">
        <v>-8.8235294117647065</v>
      </c>
      <c r="HZ49" s="32" t="s">
        <v>437</v>
      </c>
      <c r="IA49" s="38">
        <v>154.41666666666666</v>
      </c>
      <c r="IB49" s="77">
        <v>5.1645856980703746</v>
      </c>
      <c r="IC49" s="32">
        <v>12</v>
      </c>
      <c r="ID49" s="32">
        <v>35</v>
      </c>
      <c r="IE49" s="77">
        <v>-12.5</v>
      </c>
      <c r="IF49" s="32">
        <v>186</v>
      </c>
      <c r="IG49" s="38">
        <v>184.91666666666666</v>
      </c>
      <c r="IH49" s="77">
        <v>6.9397590361445785</v>
      </c>
      <c r="II49" s="32" t="s">
        <v>437</v>
      </c>
      <c r="IJ49" s="32" t="s">
        <v>437</v>
      </c>
      <c r="IK49" s="77">
        <v>-33.333333333333329</v>
      </c>
      <c r="IL49" s="32" t="s">
        <v>437</v>
      </c>
      <c r="IM49" s="38">
        <v>30.5</v>
      </c>
      <c r="IN49" s="77">
        <v>16.932907348242811</v>
      </c>
      <c r="IO49" s="32" t="s">
        <v>437</v>
      </c>
      <c r="IP49" s="32" t="s">
        <v>437</v>
      </c>
      <c r="IQ49" s="77">
        <v>-8.8235294117647065</v>
      </c>
      <c r="IR49" s="32" t="s">
        <v>437</v>
      </c>
      <c r="IS49" s="38">
        <v>154.41666666666666</v>
      </c>
      <c r="IT49" s="77">
        <v>5.1645856980703746</v>
      </c>
      <c r="IU49" s="32">
        <v>0</v>
      </c>
      <c r="IV49" s="32">
        <v>0</v>
      </c>
      <c r="IW49" s="77" t="s">
        <v>238</v>
      </c>
      <c r="IX49" s="32">
        <v>0</v>
      </c>
      <c r="IY49" s="38">
        <v>0</v>
      </c>
      <c r="IZ49" s="77" t="s">
        <v>238</v>
      </c>
      <c r="JA49" s="32">
        <v>0</v>
      </c>
      <c r="JB49" s="32">
        <v>0</v>
      </c>
      <c r="JC49" s="77" t="s">
        <v>238</v>
      </c>
      <c r="JD49" s="32">
        <v>0</v>
      </c>
      <c r="JE49" s="38">
        <v>0</v>
      </c>
      <c r="JF49" s="77" t="s">
        <v>238</v>
      </c>
      <c r="JG49" s="32">
        <v>0</v>
      </c>
      <c r="JH49" s="32">
        <v>0</v>
      </c>
      <c r="JI49" s="77" t="s">
        <v>238</v>
      </c>
      <c r="JJ49" s="32">
        <v>0</v>
      </c>
      <c r="JK49" s="38">
        <v>0</v>
      </c>
      <c r="JL49" s="77" t="s">
        <v>238</v>
      </c>
      <c r="JM49" s="32">
        <v>108</v>
      </c>
      <c r="JN49" s="32">
        <v>328</v>
      </c>
      <c r="JO49" s="77">
        <v>-13.456464379947231</v>
      </c>
      <c r="JP49" s="32">
        <v>2605</v>
      </c>
      <c r="JQ49" s="38">
        <v>2633.6666666666665</v>
      </c>
      <c r="JR49" s="77">
        <v>10.565351245452002</v>
      </c>
      <c r="JS49" s="32">
        <v>82</v>
      </c>
      <c r="JT49" s="32">
        <v>245</v>
      </c>
      <c r="JU49" s="77">
        <v>-8.5820895522388057</v>
      </c>
      <c r="JV49" s="32">
        <v>2140</v>
      </c>
      <c r="JW49" s="38">
        <v>2164.1666666666665</v>
      </c>
      <c r="JX49" s="77">
        <v>10.944976076555024</v>
      </c>
      <c r="JY49" s="32">
        <v>26</v>
      </c>
      <c r="JZ49" s="32">
        <v>83</v>
      </c>
      <c r="KA49" s="77">
        <v>-25.225225225225223</v>
      </c>
      <c r="KB49" s="32">
        <v>465</v>
      </c>
      <c r="KC49" s="38">
        <v>469.5</v>
      </c>
      <c r="KD49" s="77">
        <v>8.8485316846986084</v>
      </c>
      <c r="KE49" s="32">
        <v>108</v>
      </c>
      <c r="KF49" s="32">
        <v>328</v>
      </c>
      <c r="KG49" s="77">
        <v>-13.456464379947231</v>
      </c>
      <c r="KH49" s="32">
        <v>2605</v>
      </c>
      <c r="KI49" s="38">
        <v>2633.6666666666665</v>
      </c>
      <c r="KJ49" s="77">
        <v>10.565351245452002</v>
      </c>
      <c r="KK49" s="32">
        <v>82</v>
      </c>
      <c r="KL49" s="32">
        <v>245</v>
      </c>
      <c r="KM49" s="77">
        <v>-8.5820895522388057</v>
      </c>
      <c r="KN49" s="32">
        <v>2140</v>
      </c>
      <c r="KO49" s="38">
        <v>2164.1666666666665</v>
      </c>
      <c r="KP49" s="77">
        <v>10.944976076555024</v>
      </c>
      <c r="KQ49" s="32">
        <v>26</v>
      </c>
      <c r="KR49" s="32">
        <v>83</v>
      </c>
      <c r="KS49" s="77">
        <v>-25.225225225225223</v>
      </c>
      <c r="KT49" s="32">
        <v>465</v>
      </c>
      <c r="KU49" s="38">
        <v>469.5</v>
      </c>
      <c r="KV49" s="77">
        <v>8.8485316846986084</v>
      </c>
      <c r="KW49" s="32">
        <v>0</v>
      </c>
      <c r="KX49" s="32">
        <v>0</v>
      </c>
      <c r="KY49" s="77" t="s">
        <v>238</v>
      </c>
      <c r="KZ49" s="32">
        <v>0</v>
      </c>
      <c r="LA49" s="38">
        <v>0</v>
      </c>
      <c r="LB49" s="77" t="s">
        <v>238</v>
      </c>
      <c r="LC49" s="32">
        <v>0</v>
      </c>
      <c r="LD49" s="32">
        <v>0</v>
      </c>
      <c r="LE49" s="77" t="s">
        <v>238</v>
      </c>
      <c r="LF49" s="32">
        <v>0</v>
      </c>
      <c r="LG49" s="38">
        <v>0</v>
      </c>
      <c r="LH49" s="77" t="s">
        <v>238</v>
      </c>
      <c r="LI49" s="32">
        <v>0</v>
      </c>
      <c r="LJ49" s="32">
        <v>0</v>
      </c>
      <c r="LK49" s="77" t="s">
        <v>238</v>
      </c>
      <c r="LL49" s="32">
        <v>0</v>
      </c>
      <c r="LM49" s="38">
        <v>0</v>
      </c>
      <c r="LN49" s="77" t="s">
        <v>238</v>
      </c>
      <c r="LO49" s="32">
        <v>412</v>
      </c>
      <c r="LP49" s="32">
        <v>1338</v>
      </c>
      <c r="LQ49" s="77">
        <v>1.9817073170731707</v>
      </c>
      <c r="LR49" s="32">
        <v>12675</v>
      </c>
      <c r="LS49" s="38">
        <v>13369.916666666666</v>
      </c>
      <c r="LT49" s="77">
        <v>0.99077833380543223</v>
      </c>
      <c r="LU49" s="32">
        <v>302</v>
      </c>
      <c r="LV49" s="32">
        <v>997</v>
      </c>
      <c r="LW49" s="77">
        <v>-0.69721115537848599</v>
      </c>
      <c r="LX49" s="32">
        <v>11075</v>
      </c>
      <c r="LY49" s="38">
        <v>11777</v>
      </c>
      <c r="LZ49" s="77">
        <v>1.5061733715443126</v>
      </c>
      <c r="MA49" s="32">
        <v>110</v>
      </c>
      <c r="MB49" s="32">
        <v>341</v>
      </c>
      <c r="MC49" s="77">
        <v>10.714285714285714</v>
      </c>
      <c r="MD49" s="32">
        <v>1600</v>
      </c>
      <c r="ME49" s="38">
        <v>1592.9166666666667</v>
      </c>
      <c r="MF49" s="77">
        <v>-2.6632039922599042</v>
      </c>
      <c r="MG49" s="32">
        <v>412</v>
      </c>
      <c r="MH49" s="32">
        <v>1338</v>
      </c>
      <c r="MI49" s="77">
        <v>1.9817073170731707</v>
      </c>
      <c r="MJ49" s="32">
        <v>12675</v>
      </c>
      <c r="MK49" s="38">
        <v>13369.916666666666</v>
      </c>
      <c r="ML49" s="77">
        <v>0.99077833380543223</v>
      </c>
      <c r="MM49" s="32">
        <v>302</v>
      </c>
      <c r="MN49" s="32">
        <v>997</v>
      </c>
      <c r="MO49" s="77">
        <v>-0.69721115537848599</v>
      </c>
      <c r="MP49" s="32">
        <v>11075</v>
      </c>
      <c r="MQ49" s="38">
        <v>11777</v>
      </c>
      <c r="MR49" s="77">
        <v>1.5061733715443126</v>
      </c>
      <c r="MS49" s="32">
        <v>110</v>
      </c>
      <c r="MT49" s="32">
        <v>341</v>
      </c>
      <c r="MU49" s="77">
        <v>10.714285714285714</v>
      </c>
      <c r="MV49" s="32">
        <v>1600</v>
      </c>
      <c r="MW49" s="38">
        <v>1592.9166666666667</v>
      </c>
      <c r="MX49" s="77">
        <v>-2.6632039922599042</v>
      </c>
      <c r="MY49" s="32">
        <v>0</v>
      </c>
      <c r="MZ49" s="32">
        <v>0</v>
      </c>
      <c r="NA49" s="77" t="s">
        <v>238</v>
      </c>
      <c r="NB49" s="32">
        <v>0</v>
      </c>
      <c r="NC49" s="38">
        <v>0</v>
      </c>
      <c r="ND49" s="77" t="s">
        <v>238</v>
      </c>
      <c r="NE49" s="32">
        <v>0</v>
      </c>
      <c r="NF49" s="32">
        <v>0</v>
      </c>
      <c r="NG49" s="77" t="s">
        <v>238</v>
      </c>
      <c r="NH49" s="32">
        <v>0</v>
      </c>
      <c r="NI49" s="38">
        <v>0</v>
      </c>
      <c r="NJ49" s="77" t="s">
        <v>238</v>
      </c>
      <c r="NK49" s="32">
        <v>0</v>
      </c>
      <c r="NL49" s="32">
        <v>0</v>
      </c>
      <c r="NM49" s="77" t="s">
        <v>238</v>
      </c>
      <c r="NN49" s="32">
        <v>0</v>
      </c>
      <c r="NO49" s="38">
        <v>0</v>
      </c>
      <c r="NP49" s="77" t="s">
        <v>238</v>
      </c>
      <c r="NQ49" s="32">
        <v>44</v>
      </c>
      <c r="NR49" s="32">
        <v>138</v>
      </c>
      <c r="NS49" s="77">
        <v>-10.38961038961039</v>
      </c>
      <c r="NT49" s="32">
        <v>675</v>
      </c>
      <c r="NU49" s="38">
        <v>681.41666666666663</v>
      </c>
      <c r="NV49" s="77">
        <v>-3.2078598484848486</v>
      </c>
      <c r="NW49" s="32">
        <v>16</v>
      </c>
      <c r="NX49" s="32">
        <v>65</v>
      </c>
      <c r="NY49" s="77">
        <v>-9.7222222222222232</v>
      </c>
      <c r="NZ49" s="32">
        <v>363</v>
      </c>
      <c r="OA49" s="38">
        <v>360.33333333333331</v>
      </c>
      <c r="OB49" s="77">
        <v>0.53475935828876997</v>
      </c>
      <c r="OC49" s="32">
        <v>28</v>
      </c>
      <c r="OD49" s="32">
        <v>73</v>
      </c>
      <c r="OE49" s="77">
        <v>-10.975609756097562</v>
      </c>
      <c r="OF49" s="32">
        <v>312</v>
      </c>
      <c r="OG49" s="38">
        <v>321.08333333333331</v>
      </c>
      <c r="OH49" s="77">
        <v>-7.0894622618760543</v>
      </c>
      <c r="OI49" s="32">
        <v>44</v>
      </c>
      <c r="OJ49" s="32">
        <v>138</v>
      </c>
      <c r="OK49" s="77">
        <v>-10.38961038961039</v>
      </c>
      <c r="OL49" s="32">
        <v>675</v>
      </c>
      <c r="OM49" s="38">
        <v>681.41666666666663</v>
      </c>
      <c r="ON49" s="77">
        <v>-3.2078598484848486</v>
      </c>
      <c r="OO49" s="32">
        <v>16</v>
      </c>
      <c r="OP49" s="32">
        <v>65</v>
      </c>
      <c r="OQ49" s="77">
        <v>-9.7222222222222232</v>
      </c>
      <c r="OR49" s="32">
        <v>363</v>
      </c>
      <c r="OS49" s="38">
        <v>360.33333333333331</v>
      </c>
      <c r="OT49" s="77">
        <v>0.53475935828876997</v>
      </c>
      <c r="OU49" s="32">
        <v>28</v>
      </c>
      <c r="OV49" s="32">
        <v>73</v>
      </c>
      <c r="OW49" s="77">
        <v>-10.975609756097562</v>
      </c>
      <c r="OX49" s="32">
        <v>312</v>
      </c>
      <c r="OY49" s="38">
        <v>321.08333333333331</v>
      </c>
      <c r="OZ49" s="77">
        <v>-7.0894622618760543</v>
      </c>
      <c r="PA49" s="32">
        <v>0</v>
      </c>
      <c r="PB49" s="32">
        <v>0</v>
      </c>
      <c r="PC49" s="77" t="s">
        <v>238</v>
      </c>
      <c r="PD49" s="32">
        <v>0</v>
      </c>
      <c r="PE49" s="38">
        <v>0</v>
      </c>
      <c r="PF49" s="77" t="s">
        <v>238</v>
      </c>
      <c r="PG49" s="32">
        <v>0</v>
      </c>
      <c r="PH49" s="32">
        <v>0</v>
      </c>
      <c r="PI49" s="77" t="s">
        <v>238</v>
      </c>
      <c r="PJ49" s="32">
        <v>0</v>
      </c>
      <c r="PK49" s="38">
        <v>0</v>
      </c>
      <c r="PL49" s="77" t="s">
        <v>238</v>
      </c>
      <c r="PM49" s="32">
        <v>0</v>
      </c>
      <c r="PN49" s="32">
        <v>0</v>
      </c>
      <c r="PO49" s="77" t="s">
        <v>238</v>
      </c>
      <c r="PP49" s="32">
        <v>0</v>
      </c>
      <c r="PQ49" s="38">
        <v>0</v>
      </c>
      <c r="PR49" s="77" t="s">
        <v>238</v>
      </c>
      <c r="PS49" s="32">
        <v>635</v>
      </c>
      <c r="PT49" s="32">
        <v>2040</v>
      </c>
      <c r="PU49" s="77">
        <v>-3.6827195467422094</v>
      </c>
      <c r="PV49" s="32">
        <v>19863</v>
      </c>
      <c r="PW49" s="38">
        <v>20702.25</v>
      </c>
      <c r="PX49" s="77">
        <v>3.3781506310625069</v>
      </c>
      <c r="PY49" s="32">
        <v>515</v>
      </c>
      <c r="PZ49" s="32">
        <v>1674</v>
      </c>
      <c r="QA49" s="77">
        <v>-3.5714285714285712</v>
      </c>
      <c r="QB49" s="32">
        <v>17910</v>
      </c>
      <c r="QC49" s="38">
        <v>18730.916666666668</v>
      </c>
      <c r="QD49" s="77">
        <v>3.6900522207665194</v>
      </c>
      <c r="QE49" s="32">
        <v>120</v>
      </c>
      <c r="QF49" s="32">
        <v>366</v>
      </c>
      <c r="QG49" s="77">
        <v>-4.1884816753926701</v>
      </c>
      <c r="QH49" s="32">
        <v>1953</v>
      </c>
      <c r="QI49" s="38">
        <v>1971.3333333333333</v>
      </c>
      <c r="QJ49" s="77">
        <v>0.50558694820920258</v>
      </c>
      <c r="QK49" s="32">
        <v>635</v>
      </c>
      <c r="QL49" s="32">
        <v>2040</v>
      </c>
      <c r="QM49" s="77">
        <v>-3.6827195467422094</v>
      </c>
      <c r="QN49" s="32">
        <v>19863</v>
      </c>
      <c r="QO49" s="38">
        <v>20702.25</v>
      </c>
      <c r="QP49" s="77">
        <v>3.3781506310625069</v>
      </c>
      <c r="QQ49" s="32">
        <v>515</v>
      </c>
      <c r="QR49" s="32">
        <v>1674</v>
      </c>
      <c r="QS49" s="77">
        <v>-3.5714285714285712</v>
      </c>
      <c r="QT49" s="32">
        <v>17910</v>
      </c>
      <c r="QU49" s="38">
        <v>18730.916666666668</v>
      </c>
      <c r="QV49" s="77">
        <v>3.6900522207665194</v>
      </c>
      <c r="QW49" s="32">
        <v>120</v>
      </c>
      <c r="QX49" s="32">
        <v>366</v>
      </c>
      <c r="QY49" s="77">
        <v>-4.1884816753926701</v>
      </c>
      <c r="QZ49" s="32">
        <v>1953</v>
      </c>
      <c r="RA49" s="38">
        <v>1971.3333333333333</v>
      </c>
      <c r="RB49" s="77">
        <v>0.50558694820920258</v>
      </c>
      <c r="RC49" s="32">
        <v>0</v>
      </c>
      <c r="RD49" s="32">
        <v>0</v>
      </c>
      <c r="RE49" s="77" t="s">
        <v>238</v>
      </c>
      <c r="RF49" s="32">
        <v>0</v>
      </c>
      <c r="RG49" s="38">
        <v>0</v>
      </c>
      <c r="RH49" s="77" t="s">
        <v>238</v>
      </c>
      <c r="RI49" s="32">
        <v>0</v>
      </c>
      <c r="RJ49" s="32">
        <v>0</v>
      </c>
      <c r="RK49" s="77" t="s">
        <v>238</v>
      </c>
      <c r="RL49" s="32">
        <v>0</v>
      </c>
      <c r="RM49" s="38">
        <v>0</v>
      </c>
      <c r="RN49" s="77" t="s">
        <v>238</v>
      </c>
      <c r="RO49" s="32">
        <v>0</v>
      </c>
      <c r="RP49" s="32">
        <v>0</v>
      </c>
      <c r="RQ49" s="77" t="s">
        <v>238</v>
      </c>
      <c r="RR49" s="32">
        <v>0</v>
      </c>
      <c r="RS49" s="38">
        <v>0</v>
      </c>
      <c r="RT49" s="77" t="s">
        <v>238</v>
      </c>
      <c r="RU49" s="32">
        <v>532</v>
      </c>
      <c r="RV49" s="32">
        <v>528</v>
      </c>
      <c r="RW49" s="77">
        <v>-5</v>
      </c>
      <c r="RX49" s="32">
        <v>532</v>
      </c>
      <c r="RY49" s="38">
        <v>614</v>
      </c>
      <c r="RZ49" s="77">
        <v>-1</v>
      </c>
      <c r="SA49" s="32">
        <v>526</v>
      </c>
      <c r="SB49" s="32">
        <v>526</v>
      </c>
      <c r="SC49" s="77">
        <v>-9</v>
      </c>
      <c r="SD49" s="32">
        <v>526</v>
      </c>
      <c r="SE49" s="38">
        <v>631</v>
      </c>
      <c r="SF49" s="77">
        <v>-1</v>
      </c>
      <c r="SG49" s="32">
        <v>547</v>
      </c>
      <c r="SH49" s="32">
        <v>533</v>
      </c>
      <c r="SI49" s="77">
        <v>5</v>
      </c>
      <c r="SJ49" s="32">
        <v>547</v>
      </c>
      <c r="SK49" s="38">
        <v>540</v>
      </c>
      <c r="SL49" s="77">
        <v>1</v>
      </c>
      <c r="SM49" s="32">
        <v>532</v>
      </c>
      <c r="SN49" s="32">
        <v>528</v>
      </c>
      <c r="SO49" s="77">
        <v>-5</v>
      </c>
      <c r="SP49" s="32">
        <v>532</v>
      </c>
      <c r="SQ49" s="38">
        <v>614</v>
      </c>
      <c r="SR49" s="77">
        <v>-1</v>
      </c>
      <c r="SS49" s="32">
        <v>526</v>
      </c>
      <c r="ST49" s="32">
        <v>526</v>
      </c>
      <c r="SU49" s="77">
        <v>-9</v>
      </c>
      <c r="SV49" s="32">
        <v>526</v>
      </c>
      <c r="SW49" s="38">
        <v>631</v>
      </c>
      <c r="SX49" s="77">
        <v>-1</v>
      </c>
      <c r="SY49" s="32">
        <v>547</v>
      </c>
      <c r="SZ49" s="32">
        <v>533</v>
      </c>
      <c r="TA49" s="77">
        <v>5</v>
      </c>
      <c r="TB49" s="32">
        <v>547</v>
      </c>
      <c r="TC49" s="38">
        <v>540</v>
      </c>
      <c r="TD49" s="77">
        <v>1</v>
      </c>
      <c r="TE49" s="32" t="s">
        <v>238</v>
      </c>
      <c r="TF49" s="32" t="s">
        <v>238</v>
      </c>
      <c r="TG49" s="77" t="s">
        <v>238</v>
      </c>
      <c r="TH49" s="32" t="s">
        <v>238</v>
      </c>
      <c r="TI49" s="38" t="s">
        <v>238</v>
      </c>
      <c r="TJ49" s="77" t="s">
        <v>238</v>
      </c>
      <c r="TK49" s="32" t="s">
        <v>238</v>
      </c>
      <c r="TL49" s="32" t="s">
        <v>238</v>
      </c>
      <c r="TM49" s="77" t="s">
        <v>238</v>
      </c>
      <c r="TN49" s="32" t="s">
        <v>238</v>
      </c>
      <c r="TO49" s="38" t="s">
        <v>238</v>
      </c>
      <c r="TP49" s="77" t="s">
        <v>238</v>
      </c>
      <c r="TQ49" s="32" t="s">
        <v>238</v>
      </c>
      <c r="TR49" s="32" t="s">
        <v>238</v>
      </c>
      <c r="TS49" s="77" t="s">
        <v>238</v>
      </c>
      <c r="TT49" s="32" t="s">
        <v>238</v>
      </c>
      <c r="TU49" s="38" t="s">
        <v>238</v>
      </c>
      <c r="TV49" s="77" t="s">
        <v>238</v>
      </c>
    </row>
    <row r="50" spans="1:542" ht="22.5" x14ac:dyDescent="0.2">
      <c r="A50" s="222" t="s">
        <v>246</v>
      </c>
      <c r="B50" s="18"/>
      <c r="C50" s="20">
        <v>705</v>
      </c>
      <c r="D50" s="20">
        <v>2213</v>
      </c>
      <c r="E50" s="77">
        <v>-1.9929140832595216</v>
      </c>
      <c r="F50" s="20">
        <v>21502</v>
      </c>
      <c r="G50" s="38">
        <v>22372</v>
      </c>
      <c r="H50" s="77">
        <v>2.6674162201851703</v>
      </c>
      <c r="I50" s="32">
        <v>515</v>
      </c>
      <c r="J50" s="32">
        <v>1634</v>
      </c>
      <c r="K50" s="77">
        <v>-3.0267062314540056</v>
      </c>
      <c r="L50" s="32">
        <v>18213</v>
      </c>
      <c r="M50" s="38">
        <v>19032.75</v>
      </c>
      <c r="N50" s="77">
        <v>3.5124613062730292</v>
      </c>
      <c r="O50" s="32">
        <v>190</v>
      </c>
      <c r="P50" s="32">
        <v>579</v>
      </c>
      <c r="Q50" s="77">
        <v>1.0471204188481675</v>
      </c>
      <c r="R50" s="32">
        <v>3289</v>
      </c>
      <c r="S50" s="38">
        <v>3339.25</v>
      </c>
      <c r="T50" s="77">
        <v>-1.8973706115653921</v>
      </c>
      <c r="U50" s="32">
        <v>705</v>
      </c>
      <c r="V50" s="32">
        <v>2213</v>
      </c>
      <c r="W50" s="77">
        <v>-1.9929140832595216</v>
      </c>
      <c r="X50" s="32">
        <v>21502</v>
      </c>
      <c r="Y50" s="38">
        <v>22372</v>
      </c>
      <c r="Z50" s="77">
        <v>2.6674162201851703</v>
      </c>
      <c r="AA50" s="32">
        <v>515</v>
      </c>
      <c r="AB50" s="32">
        <v>1634</v>
      </c>
      <c r="AC50" s="77">
        <v>-3.0267062314540056</v>
      </c>
      <c r="AD50" s="32">
        <v>18213</v>
      </c>
      <c r="AE50" s="38">
        <v>19032.75</v>
      </c>
      <c r="AF50" s="77">
        <v>3.5124613062730292</v>
      </c>
      <c r="AG50" s="32">
        <v>190</v>
      </c>
      <c r="AH50" s="32">
        <v>579</v>
      </c>
      <c r="AI50" s="77">
        <v>1.0471204188481675</v>
      </c>
      <c r="AJ50" s="32">
        <v>3289</v>
      </c>
      <c r="AK50" s="38">
        <v>3339.25</v>
      </c>
      <c r="AL50" s="77">
        <v>-1.8973706115653921</v>
      </c>
      <c r="AM50" s="32">
        <v>0</v>
      </c>
      <c r="AN50" s="32">
        <v>0</v>
      </c>
      <c r="AO50" s="77" t="s">
        <v>238</v>
      </c>
      <c r="AP50" s="32">
        <v>0</v>
      </c>
      <c r="AQ50" s="38">
        <v>0</v>
      </c>
      <c r="AR50" s="77" t="s">
        <v>238</v>
      </c>
      <c r="AS50" s="32">
        <v>0</v>
      </c>
      <c r="AT50" s="32">
        <v>0</v>
      </c>
      <c r="AU50" s="77" t="s">
        <v>238</v>
      </c>
      <c r="AV50" s="32">
        <v>0</v>
      </c>
      <c r="AW50" s="38">
        <v>0</v>
      </c>
      <c r="AX50" s="77" t="s">
        <v>238</v>
      </c>
      <c r="AY50" s="32">
        <v>0</v>
      </c>
      <c r="AZ50" s="32">
        <v>0</v>
      </c>
      <c r="BA50" s="77" t="s">
        <v>238</v>
      </c>
      <c r="BB50" s="32">
        <v>0</v>
      </c>
      <c r="BC50" s="38">
        <v>0</v>
      </c>
      <c r="BD50" s="77" t="s">
        <v>238</v>
      </c>
      <c r="BE50" s="32">
        <v>402</v>
      </c>
      <c r="BF50" s="32">
        <v>1310</v>
      </c>
      <c r="BG50" s="77">
        <v>-2.0194465220643232</v>
      </c>
      <c r="BH50" s="32">
        <v>12854</v>
      </c>
      <c r="BI50" s="38">
        <v>13425.666666666666</v>
      </c>
      <c r="BJ50" s="77">
        <v>1.941280688433308</v>
      </c>
      <c r="BK50" s="32">
        <v>297</v>
      </c>
      <c r="BL50" s="32">
        <v>978</v>
      </c>
      <c r="BM50" s="77">
        <v>-1.5105740181268883</v>
      </c>
      <c r="BN50" s="32">
        <v>10837</v>
      </c>
      <c r="BO50" s="38">
        <v>11374.5</v>
      </c>
      <c r="BP50" s="77">
        <v>2.3776664366505655</v>
      </c>
      <c r="BQ50" s="32">
        <v>105</v>
      </c>
      <c r="BR50" s="32">
        <v>332</v>
      </c>
      <c r="BS50" s="77">
        <v>-3.4883720930232558</v>
      </c>
      <c r="BT50" s="32">
        <v>2017</v>
      </c>
      <c r="BU50" s="38">
        <v>2051.1666666666665</v>
      </c>
      <c r="BV50" s="77">
        <v>-0.41268813723903547</v>
      </c>
      <c r="BW50" s="32">
        <v>402</v>
      </c>
      <c r="BX50" s="32">
        <v>1310</v>
      </c>
      <c r="BY50" s="77">
        <v>-2.0194465220643232</v>
      </c>
      <c r="BZ50" s="32">
        <v>12854</v>
      </c>
      <c r="CA50" s="38">
        <v>13425.666666666666</v>
      </c>
      <c r="CB50" s="77">
        <v>1.941280688433308</v>
      </c>
      <c r="CC50" s="32">
        <v>297</v>
      </c>
      <c r="CD50" s="32">
        <v>978</v>
      </c>
      <c r="CE50" s="77">
        <v>-1.5105740181268883</v>
      </c>
      <c r="CF50" s="32">
        <v>10837</v>
      </c>
      <c r="CG50" s="38">
        <v>11374.5</v>
      </c>
      <c r="CH50" s="77">
        <v>2.3776664366505655</v>
      </c>
      <c r="CI50" s="32">
        <v>105</v>
      </c>
      <c r="CJ50" s="32">
        <v>332</v>
      </c>
      <c r="CK50" s="77">
        <v>-3.4883720930232558</v>
      </c>
      <c r="CL50" s="32">
        <v>2017</v>
      </c>
      <c r="CM50" s="38">
        <v>2051.1666666666665</v>
      </c>
      <c r="CN50" s="77">
        <v>-0.41268813723903547</v>
      </c>
      <c r="CO50" s="32">
        <v>0</v>
      </c>
      <c r="CP50" s="32">
        <v>0</v>
      </c>
      <c r="CQ50" s="77" t="s">
        <v>238</v>
      </c>
      <c r="CR50" s="32">
        <v>0</v>
      </c>
      <c r="CS50" s="38">
        <v>0</v>
      </c>
      <c r="CT50" s="77" t="s">
        <v>238</v>
      </c>
      <c r="CU50" s="32">
        <v>0</v>
      </c>
      <c r="CV50" s="32">
        <v>0</v>
      </c>
      <c r="CW50" s="77" t="s">
        <v>238</v>
      </c>
      <c r="CX50" s="32">
        <v>0</v>
      </c>
      <c r="CY50" s="38">
        <v>0</v>
      </c>
      <c r="CZ50" s="77" t="s">
        <v>238</v>
      </c>
      <c r="DA50" s="32">
        <v>0</v>
      </c>
      <c r="DB50" s="32">
        <v>0</v>
      </c>
      <c r="DC50" s="77" t="s">
        <v>238</v>
      </c>
      <c r="DD50" s="32">
        <v>0</v>
      </c>
      <c r="DE50" s="38">
        <v>0</v>
      </c>
      <c r="DF50" s="77" t="s">
        <v>238</v>
      </c>
      <c r="DG50" s="32">
        <v>303</v>
      </c>
      <c r="DH50" s="32">
        <v>903</v>
      </c>
      <c r="DI50" s="77">
        <v>-1.9543973941368076</v>
      </c>
      <c r="DJ50" s="32">
        <v>8648</v>
      </c>
      <c r="DK50" s="38">
        <v>8946.3333333333339</v>
      </c>
      <c r="DL50" s="77">
        <v>3.7857695282289252</v>
      </c>
      <c r="DM50" s="32">
        <v>218</v>
      </c>
      <c r="DN50" s="32">
        <v>656</v>
      </c>
      <c r="DO50" s="77">
        <v>-5.202312138728324</v>
      </c>
      <c r="DP50" s="32">
        <v>7376</v>
      </c>
      <c r="DQ50" s="38">
        <v>7658.25</v>
      </c>
      <c r="DR50" s="77">
        <v>5.255984423319207</v>
      </c>
      <c r="DS50" s="32">
        <v>85</v>
      </c>
      <c r="DT50" s="32">
        <v>247</v>
      </c>
      <c r="DU50" s="77">
        <v>7.860262008733625</v>
      </c>
      <c r="DV50" s="32">
        <v>1272</v>
      </c>
      <c r="DW50" s="38">
        <v>1288.0833333333333</v>
      </c>
      <c r="DX50" s="77">
        <v>-4.1723496590204583</v>
      </c>
      <c r="DY50" s="32">
        <v>303</v>
      </c>
      <c r="DZ50" s="32">
        <v>903</v>
      </c>
      <c r="EA50" s="77">
        <v>-1.9543973941368076</v>
      </c>
      <c r="EB50" s="32">
        <v>8648</v>
      </c>
      <c r="EC50" s="38">
        <v>8946.3333333333339</v>
      </c>
      <c r="ED50" s="77">
        <v>3.7857695282289252</v>
      </c>
      <c r="EE50" s="32">
        <v>218</v>
      </c>
      <c r="EF50" s="32">
        <v>656</v>
      </c>
      <c r="EG50" s="77">
        <v>-5.202312138728324</v>
      </c>
      <c r="EH50" s="32">
        <v>7376</v>
      </c>
      <c r="EI50" s="38">
        <v>7658.25</v>
      </c>
      <c r="EJ50" s="77">
        <v>5.255984423319207</v>
      </c>
      <c r="EK50" s="32">
        <v>85</v>
      </c>
      <c r="EL50" s="32">
        <v>247</v>
      </c>
      <c r="EM50" s="77">
        <v>7.860262008733625</v>
      </c>
      <c r="EN50" s="32">
        <v>1272</v>
      </c>
      <c r="EO50" s="38">
        <v>1288.0833333333333</v>
      </c>
      <c r="EP50" s="77">
        <v>-4.1723496590204583</v>
      </c>
      <c r="EQ50" s="32">
        <v>0</v>
      </c>
      <c r="ER50" s="32">
        <v>0</v>
      </c>
      <c r="ES50" s="77" t="s">
        <v>238</v>
      </c>
      <c r="ET50" s="32">
        <v>0</v>
      </c>
      <c r="EU50" s="38">
        <v>0</v>
      </c>
      <c r="EV50" s="77" t="s">
        <v>238</v>
      </c>
      <c r="EW50" s="32">
        <v>0</v>
      </c>
      <c r="EX50" s="32">
        <v>0</v>
      </c>
      <c r="EY50" s="77" t="s">
        <v>238</v>
      </c>
      <c r="EZ50" s="32">
        <v>0</v>
      </c>
      <c r="FA50" s="38">
        <v>0</v>
      </c>
      <c r="FB50" s="77" t="s">
        <v>238</v>
      </c>
      <c r="FC50" s="32">
        <v>0</v>
      </c>
      <c r="FD50" s="32">
        <v>0</v>
      </c>
      <c r="FE50" s="77" t="s">
        <v>238</v>
      </c>
      <c r="FF50" s="32">
        <v>0</v>
      </c>
      <c r="FG50" s="38">
        <v>0</v>
      </c>
      <c r="FH50" s="77" t="s">
        <v>238</v>
      </c>
      <c r="FI50" s="32">
        <v>388</v>
      </c>
      <c r="FJ50" s="32">
        <v>1224</v>
      </c>
      <c r="FK50" s="77">
        <v>-1.6867469879518073</v>
      </c>
      <c r="FL50" s="32">
        <v>15997</v>
      </c>
      <c r="FM50" s="38">
        <v>16890.75</v>
      </c>
      <c r="FN50" s="77">
        <v>2.7985859989552218</v>
      </c>
      <c r="FO50" s="32">
        <v>365</v>
      </c>
      <c r="FP50" s="32">
        <v>1175</v>
      </c>
      <c r="FQ50" s="77">
        <v>-2.6512013256006628</v>
      </c>
      <c r="FR50" s="32">
        <v>15755</v>
      </c>
      <c r="FS50" s="38">
        <v>16655.333333333332</v>
      </c>
      <c r="FT50" s="77">
        <v>3.0009121783540591</v>
      </c>
      <c r="FU50" s="32">
        <v>23</v>
      </c>
      <c r="FV50" s="32">
        <v>49</v>
      </c>
      <c r="FW50" s="77">
        <v>28.947368421052634</v>
      </c>
      <c r="FX50" s="32">
        <v>242</v>
      </c>
      <c r="FY50" s="38">
        <v>235.41666666666666</v>
      </c>
      <c r="FZ50" s="77">
        <v>-9.7444089456869012</v>
      </c>
      <c r="GA50" s="32">
        <v>388</v>
      </c>
      <c r="GB50" s="32">
        <v>1224</v>
      </c>
      <c r="GC50" s="77">
        <v>-1.6867469879518073</v>
      </c>
      <c r="GD50" s="32">
        <v>15997</v>
      </c>
      <c r="GE50" s="38">
        <v>16890.75</v>
      </c>
      <c r="GF50" s="77">
        <v>2.7985859989552218</v>
      </c>
      <c r="GG50" s="32">
        <v>365</v>
      </c>
      <c r="GH50" s="32">
        <v>1175</v>
      </c>
      <c r="GI50" s="77">
        <v>-2.6512013256006628</v>
      </c>
      <c r="GJ50" s="32">
        <v>15755</v>
      </c>
      <c r="GK50" s="38">
        <v>16655.333333333332</v>
      </c>
      <c r="GL50" s="77">
        <v>3.0009121783540591</v>
      </c>
      <c r="GM50" s="32">
        <v>23</v>
      </c>
      <c r="GN50" s="32">
        <v>49</v>
      </c>
      <c r="GO50" s="77">
        <v>28.947368421052634</v>
      </c>
      <c r="GP50" s="32">
        <v>242</v>
      </c>
      <c r="GQ50" s="38">
        <v>235.41666666666666</v>
      </c>
      <c r="GR50" s="77">
        <v>-9.7444089456869012</v>
      </c>
      <c r="GS50" s="32">
        <v>0</v>
      </c>
      <c r="GT50" s="32">
        <v>0</v>
      </c>
      <c r="GU50" s="77" t="s">
        <v>238</v>
      </c>
      <c r="GV50" s="32">
        <v>0</v>
      </c>
      <c r="GW50" s="38">
        <v>0</v>
      </c>
      <c r="GX50" s="77" t="s">
        <v>238</v>
      </c>
      <c r="GY50" s="32">
        <v>0</v>
      </c>
      <c r="GZ50" s="32">
        <v>0</v>
      </c>
      <c r="HA50" s="77" t="s">
        <v>238</v>
      </c>
      <c r="HB50" s="32">
        <v>0</v>
      </c>
      <c r="HC50" s="38">
        <v>0</v>
      </c>
      <c r="HD50" s="77" t="s">
        <v>238</v>
      </c>
      <c r="HE50" s="32">
        <v>0</v>
      </c>
      <c r="HF50" s="32">
        <v>0</v>
      </c>
      <c r="HG50" s="77" t="s">
        <v>238</v>
      </c>
      <c r="HH50" s="32">
        <v>0</v>
      </c>
      <c r="HI50" s="38">
        <v>0</v>
      </c>
      <c r="HJ50" s="77" t="s">
        <v>238</v>
      </c>
      <c r="HK50" s="32">
        <v>9</v>
      </c>
      <c r="HL50" s="32">
        <v>29</v>
      </c>
      <c r="HM50" s="77">
        <v>-19.444444444444446</v>
      </c>
      <c r="HN50" s="32">
        <v>173</v>
      </c>
      <c r="HO50" s="38">
        <v>178.16666666666666</v>
      </c>
      <c r="HP50" s="77">
        <v>5.8940069341258043</v>
      </c>
      <c r="HQ50" s="32" t="s">
        <v>437</v>
      </c>
      <c r="HR50" s="32" t="s">
        <v>437</v>
      </c>
      <c r="HS50" s="77">
        <v>-33.333333333333329</v>
      </c>
      <c r="HT50" s="32" t="s">
        <v>437</v>
      </c>
      <c r="HU50" s="38">
        <v>30.5</v>
      </c>
      <c r="HV50" s="77">
        <v>16.932907348242811</v>
      </c>
      <c r="HW50" s="32" t="s">
        <v>437</v>
      </c>
      <c r="HX50" s="32" t="s">
        <v>437</v>
      </c>
      <c r="HY50" s="77">
        <v>-16.666666666666664</v>
      </c>
      <c r="HZ50" s="32" t="s">
        <v>437</v>
      </c>
      <c r="IA50" s="38">
        <v>147.66666666666666</v>
      </c>
      <c r="IB50" s="77">
        <v>3.8686987104337636</v>
      </c>
      <c r="IC50" s="32">
        <v>9</v>
      </c>
      <c r="ID50" s="32">
        <v>29</v>
      </c>
      <c r="IE50" s="77">
        <v>-19.444444444444446</v>
      </c>
      <c r="IF50" s="32">
        <v>173</v>
      </c>
      <c r="IG50" s="38">
        <v>178.16666666666666</v>
      </c>
      <c r="IH50" s="77">
        <v>5.8940069341258043</v>
      </c>
      <c r="II50" s="32" t="s">
        <v>437</v>
      </c>
      <c r="IJ50" s="32" t="s">
        <v>437</v>
      </c>
      <c r="IK50" s="77">
        <v>-33.333333333333329</v>
      </c>
      <c r="IL50" s="32" t="s">
        <v>437</v>
      </c>
      <c r="IM50" s="38">
        <v>30.5</v>
      </c>
      <c r="IN50" s="77">
        <v>16.932907348242811</v>
      </c>
      <c r="IO50" s="32" t="s">
        <v>437</v>
      </c>
      <c r="IP50" s="32" t="s">
        <v>437</v>
      </c>
      <c r="IQ50" s="77">
        <v>-16.666666666666664</v>
      </c>
      <c r="IR50" s="32" t="s">
        <v>437</v>
      </c>
      <c r="IS50" s="38">
        <v>147.66666666666666</v>
      </c>
      <c r="IT50" s="77">
        <v>3.8686987104337636</v>
      </c>
      <c r="IU50" s="32">
        <v>0</v>
      </c>
      <c r="IV50" s="32">
        <v>0</v>
      </c>
      <c r="IW50" s="77" t="s">
        <v>238</v>
      </c>
      <c r="IX50" s="32">
        <v>0</v>
      </c>
      <c r="IY50" s="38">
        <v>0</v>
      </c>
      <c r="IZ50" s="77" t="s">
        <v>238</v>
      </c>
      <c r="JA50" s="32">
        <v>0</v>
      </c>
      <c r="JB50" s="32">
        <v>0</v>
      </c>
      <c r="JC50" s="77" t="s">
        <v>238</v>
      </c>
      <c r="JD50" s="32">
        <v>0</v>
      </c>
      <c r="JE50" s="38">
        <v>0</v>
      </c>
      <c r="JF50" s="77" t="s">
        <v>238</v>
      </c>
      <c r="JG50" s="32">
        <v>0</v>
      </c>
      <c r="JH50" s="32">
        <v>0</v>
      </c>
      <c r="JI50" s="77" t="s">
        <v>238</v>
      </c>
      <c r="JJ50" s="32">
        <v>0</v>
      </c>
      <c r="JK50" s="38">
        <v>0</v>
      </c>
      <c r="JL50" s="77" t="s">
        <v>238</v>
      </c>
      <c r="JM50" s="32">
        <v>95</v>
      </c>
      <c r="JN50" s="32">
        <v>289</v>
      </c>
      <c r="JO50" s="77">
        <v>-8.8328075709779181</v>
      </c>
      <c r="JP50" s="32">
        <v>2512</v>
      </c>
      <c r="JQ50" s="38">
        <v>2546</v>
      </c>
      <c r="JR50" s="77">
        <v>10.471507087069714</v>
      </c>
      <c r="JS50" s="32">
        <v>76</v>
      </c>
      <c r="JT50" s="32">
        <v>227</v>
      </c>
      <c r="JU50" s="77">
        <v>-4.6218487394957988</v>
      </c>
      <c r="JV50" s="32">
        <v>2097</v>
      </c>
      <c r="JW50" s="38">
        <v>2118.9166666666665</v>
      </c>
      <c r="JX50" s="77">
        <v>11.282769486629613</v>
      </c>
      <c r="JY50" s="32">
        <v>19</v>
      </c>
      <c r="JZ50" s="32">
        <v>62</v>
      </c>
      <c r="KA50" s="77">
        <v>-21.518987341772153</v>
      </c>
      <c r="KB50" s="32">
        <v>415</v>
      </c>
      <c r="KC50" s="38">
        <v>427.08333333333331</v>
      </c>
      <c r="KD50" s="77">
        <v>6.6153526107759513</v>
      </c>
      <c r="KE50" s="32">
        <v>95</v>
      </c>
      <c r="KF50" s="32">
        <v>289</v>
      </c>
      <c r="KG50" s="77">
        <v>-8.8328075709779181</v>
      </c>
      <c r="KH50" s="32">
        <v>2512</v>
      </c>
      <c r="KI50" s="38">
        <v>2546</v>
      </c>
      <c r="KJ50" s="77">
        <v>10.471507087069714</v>
      </c>
      <c r="KK50" s="32">
        <v>76</v>
      </c>
      <c r="KL50" s="32">
        <v>227</v>
      </c>
      <c r="KM50" s="77">
        <v>-4.6218487394957988</v>
      </c>
      <c r="KN50" s="32">
        <v>2097</v>
      </c>
      <c r="KO50" s="38">
        <v>2118.9166666666665</v>
      </c>
      <c r="KP50" s="77">
        <v>11.282769486629613</v>
      </c>
      <c r="KQ50" s="32">
        <v>19</v>
      </c>
      <c r="KR50" s="32">
        <v>62</v>
      </c>
      <c r="KS50" s="77">
        <v>-21.518987341772153</v>
      </c>
      <c r="KT50" s="32">
        <v>415</v>
      </c>
      <c r="KU50" s="38">
        <v>427.08333333333331</v>
      </c>
      <c r="KV50" s="77">
        <v>6.6153526107759513</v>
      </c>
      <c r="KW50" s="32">
        <v>0</v>
      </c>
      <c r="KX50" s="32">
        <v>0</v>
      </c>
      <c r="KY50" s="77" t="s">
        <v>238</v>
      </c>
      <c r="KZ50" s="32">
        <v>0</v>
      </c>
      <c r="LA50" s="38">
        <v>0</v>
      </c>
      <c r="LB50" s="77" t="s">
        <v>238</v>
      </c>
      <c r="LC50" s="32">
        <v>0</v>
      </c>
      <c r="LD50" s="32">
        <v>0</v>
      </c>
      <c r="LE50" s="77" t="s">
        <v>238</v>
      </c>
      <c r="LF50" s="32">
        <v>0</v>
      </c>
      <c r="LG50" s="38">
        <v>0</v>
      </c>
      <c r="LH50" s="77" t="s">
        <v>238</v>
      </c>
      <c r="LI50" s="32">
        <v>0</v>
      </c>
      <c r="LJ50" s="32">
        <v>0</v>
      </c>
      <c r="LK50" s="77" t="s">
        <v>238</v>
      </c>
      <c r="LL50" s="32">
        <v>0</v>
      </c>
      <c r="LM50" s="38">
        <v>0</v>
      </c>
      <c r="LN50" s="77" t="s">
        <v>238</v>
      </c>
      <c r="LO50" s="32">
        <v>368</v>
      </c>
      <c r="LP50" s="32">
        <v>1172</v>
      </c>
      <c r="LQ50" s="77">
        <v>1.2089810017271159</v>
      </c>
      <c r="LR50" s="32">
        <v>12368</v>
      </c>
      <c r="LS50" s="38">
        <v>13087.5</v>
      </c>
      <c r="LT50" s="77">
        <v>0.88584257825799273</v>
      </c>
      <c r="LU50" s="32">
        <v>277</v>
      </c>
      <c r="LV50" s="32">
        <v>899</v>
      </c>
      <c r="LW50" s="77">
        <v>-0.44296788482834992</v>
      </c>
      <c r="LX50" s="32">
        <v>10883</v>
      </c>
      <c r="LY50" s="38">
        <v>11592.416666666666</v>
      </c>
      <c r="LZ50" s="77">
        <v>1.6106176590895811</v>
      </c>
      <c r="MA50" s="32">
        <v>91</v>
      </c>
      <c r="MB50" s="32">
        <v>273</v>
      </c>
      <c r="MC50" s="77">
        <v>7.0588235294117645</v>
      </c>
      <c r="MD50" s="32">
        <v>1485</v>
      </c>
      <c r="ME50" s="38">
        <v>1495.0833333333333</v>
      </c>
      <c r="MF50" s="77">
        <v>-4.4013427825438267</v>
      </c>
      <c r="MG50" s="32">
        <v>368</v>
      </c>
      <c r="MH50" s="32">
        <v>1172</v>
      </c>
      <c r="MI50" s="77">
        <v>1.2089810017271159</v>
      </c>
      <c r="MJ50" s="32">
        <v>12368</v>
      </c>
      <c r="MK50" s="38">
        <v>13087.5</v>
      </c>
      <c r="ML50" s="77">
        <v>0.88584257825799273</v>
      </c>
      <c r="MM50" s="32">
        <v>277</v>
      </c>
      <c r="MN50" s="32">
        <v>899</v>
      </c>
      <c r="MO50" s="77">
        <v>-0.44296788482834992</v>
      </c>
      <c r="MP50" s="32">
        <v>10883</v>
      </c>
      <c r="MQ50" s="38">
        <v>11592.416666666666</v>
      </c>
      <c r="MR50" s="77">
        <v>1.6106176590895811</v>
      </c>
      <c r="MS50" s="32">
        <v>91</v>
      </c>
      <c r="MT50" s="32">
        <v>273</v>
      </c>
      <c r="MU50" s="77">
        <v>7.0588235294117645</v>
      </c>
      <c r="MV50" s="32">
        <v>1485</v>
      </c>
      <c r="MW50" s="38">
        <v>1495.0833333333333</v>
      </c>
      <c r="MX50" s="77">
        <v>-4.4013427825438267</v>
      </c>
      <c r="MY50" s="32">
        <v>0</v>
      </c>
      <c r="MZ50" s="32">
        <v>0</v>
      </c>
      <c r="NA50" s="77" t="s">
        <v>238</v>
      </c>
      <c r="NB50" s="32">
        <v>0</v>
      </c>
      <c r="NC50" s="38">
        <v>0</v>
      </c>
      <c r="ND50" s="77" t="s">
        <v>238</v>
      </c>
      <c r="NE50" s="32">
        <v>0</v>
      </c>
      <c r="NF50" s="32">
        <v>0</v>
      </c>
      <c r="NG50" s="77" t="s">
        <v>238</v>
      </c>
      <c r="NH50" s="32">
        <v>0</v>
      </c>
      <c r="NI50" s="38">
        <v>0</v>
      </c>
      <c r="NJ50" s="77" t="s">
        <v>238</v>
      </c>
      <c r="NK50" s="32">
        <v>0</v>
      </c>
      <c r="NL50" s="32">
        <v>0</v>
      </c>
      <c r="NM50" s="77" t="s">
        <v>238</v>
      </c>
      <c r="NN50" s="32">
        <v>0</v>
      </c>
      <c r="NO50" s="38">
        <v>0</v>
      </c>
      <c r="NP50" s="77" t="s">
        <v>238</v>
      </c>
      <c r="NQ50" s="32">
        <v>32</v>
      </c>
      <c r="NR50" s="32">
        <v>101</v>
      </c>
      <c r="NS50" s="77">
        <v>-8.1818181818181817</v>
      </c>
      <c r="NT50" s="32">
        <v>608</v>
      </c>
      <c r="NU50" s="38">
        <v>607.08333333333337</v>
      </c>
      <c r="NV50" s="77">
        <v>-3.9804929484644784</v>
      </c>
      <c r="NW50" s="32">
        <v>12</v>
      </c>
      <c r="NX50" s="32">
        <v>51</v>
      </c>
      <c r="NY50" s="77">
        <v>0</v>
      </c>
      <c r="NZ50" s="32">
        <v>329</v>
      </c>
      <c r="OA50" s="38">
        <v>324.83333333333331</v>
      </c>
      <c r="OB50" s="77">
        <v>2.0418848167539267</v>
      </c>
      <c r="OC50" s="32">
        <v>20</v>
      </c>
      <c r="OD50" s="32">
        <v>50</v>
      </c>
      <c r="OE50" s="77">
        <v>-15.254237288135593</v>
      </c>
      <c r="OF50" s="32">
        <v>279</v>
      </c>
      <c r="OG50" s="38">
        <v>282.25</v>
      </c>
      <c r="OH50" s="77">
        <v>-10.087602867002921</v>
      </c>
      <c r="OI50" s="32">
        <v>32</v>
      </c>
      <c r="OJ50" s="32">
        <v>101</v>
      </c>
      <c r="OK50" s="77">
        <v>-8.1818181818181817</v>
      </c>
      <c r="OL50" s="32">
        <v>608</v>
      </c>
      <c r="OM50" s="38">
        <v>607.08333333333337</v>
      </c>
      <c r="ON50" s="77">
        <v>-3.9804929484644784</v>
      </c>
      <c r="OO50" s="32">
        <v>12</v>
      </c>
      <c r="OP50" s="32">
        <v>51</v>
      </c>
      <c r="OQ50" s="77">
        <v>0</v>
      </c>
      <c r="OR50" s="32">
        <v>329</v>
      </c>
      <c r="OS50" s="38">
        <v>324.83333333333331</v>
      </c>
      <c r="OT50" s="77">
        <v>2.0418848167539267</v>
      </c>
      <c r="OU50" s="32">
        <v>20</v>
      </c>
      <c r="OV50" s="32">
        <v>50</v>
      </c>
      <c r="OW50" s="77">
        <v>-15.254237288135593</v>
      </c>
      <c r="OX50" s="32">
        <v>279</v>
      </c>
      <c r="OY50" s="38">
        <v>282.25</v>
      </c>
      <c r="OZ50" s="77">
        <v>-10.087602867002921</v>
      </c>
      <c r="PA50" s="32">
        <v>0</v>
      </c>
      <c r="PB50" s="32">
        <v>0</v>
      </c>
      <c r="PC50" s="77" t="s">
        <v>238</v>
      </c>
      <c r="PD50" s="32">
        <v>0</v>
      </c>
      <c r="PE50" s="38">
        <v>0</v>
      </c>
      <c r="PF50" s="77" t="s">
        <v>238</v>
      </c>
      <c r="PG50" s="32">
        <v>0</v>
      </c>
      <c r="PH50" s="32">
        <v>0</v>
      </c>
      <c r="PI50" s="77" t="s">
        <v>238</v>
      </c>
      <c r="PJ50" s="32">
        <v>0</v>
      </c>
      <c r="PK50" s="38">
        <v>0</v>
      </c>
      <c r="PL50" s="77" t="s">
        <v>238</v>
      </c>
      <c r="PM50" s="32">
        <v>0</v>
      </c>
      <c r="PN50" s="32">
        <v>0</v>
      </c>
      <c r="PO50" s="77" t="s">
        <v>238</v>
      </c>
      <c r="PP50" s="32">
        <v>0</v>
      </c>
      <c r="PQ50" s="38">
        <v>0</v>
      </c>
      <c r="PR50" s="77" t="s">
        <v>238</v>
      </c>
      <c r="PS50" s="32">
        <v>588</v>
      </c>
      <c r="PT50" s="32">
        <v>1884</v>
      </c>
      <c r="PU50" s="77">
        <v>-3.7793667007150153</v>
      </c>
      <c r="PV50" s="32">
        <v>19546</v>
      </c>
      <c r="PW50" s="38">
        <v>20398.5</v>
      </c>
      <c r="PX50" s="77">
        <v>3.3633565157906742</v>
      </c>
      <c r="PY50" s="32">
        <v>483</v>
      </c>
      <c r="PZ50" s="32">
        <v>1559</v>
      </c>
      <c r="QA50" s="77">
        <v>-3.1075201988812928</v>
      </c>
      <c r="QB50" s="32">
        <v>17668</v>
      </c>
      <c r="QC50" s="38">
        <v>18496.5</v>
      </c>
      <c r="QD50" s="77">
        <v>3.6881665677861193</v>
      </c>
      <c r="QE50" s="32">
        <v>105</v>
      </c>
      <c r="QF50" s="32">
        <v>325</v>
      </c>
      <c r="QG50" s="77">
        <v>-6.8767908309455592</v>
      </c>
      <c r="QH50" s="32">
        <v>1878</v>
      </c>
      <c r="QI50" s="38">
        <v>1902</v>
      </c>
      <c r="QJ50" s="77">
        <v>0.30763821745627146</v>
      </c>
      <c r="QK50" s="32">
        <v>588</v>
      </c>
      <c r="QL50" s="32">
        <v>1884</v>
      </c>
      <c r="QM50" s="77">
        <v>-3.7793667007150153</v>
      </c>
      <c r="QN50" s="32">
        <v>19546</v>
      </c>
      <c r="QO50" s="38">
        <v>20398.5</v>
      </c>
      <c r="QP50" s="77">
        <v>3.3633565157906742</v>
      </c>
      <c r="QQ50" s="32">
        <v>483</v>
      </c>
      <c r="QR50" s="32">
        <v>1559</v>
      </c>
      <c r="QS50" s="77">
        <v>-3.1075201988812928</v>
      </c>
      <c r="QT50" s="32">
        <v>17668</v>
      </c>
      <c r="QU50" s="38">
        <v>18496.5</v>
      </c>
      <c r="QV50" s="77">
        <v>3.6881665677861193</v>
      </c>
      <c r="QW50" s="32">
        <v>105</v>
      </c>
      <c r="QX50" s="32">
        <v>325</v>
      </c>
      <c r="QY50" s="77">
        <v>-6.8767908309455592</v>
      </c>
      <c r="QZ50" s="32">
        <v>1878</v>
      </c>
      <c r="RA50" s="38">
        <v>1902</v>
      </c>
      <c r="RB50" s="77">
        <v>0.30763821745627146</v>
      </c>
      <c r="RC50" s="32">
        <v>0</v>
      </c>
      <c r="RD50" s="32">
        <v>0</v>
      </c>
      <c r="RE50" s="77" t="s">
        <v>238</v>
      </c>
      <c r="RF50" s="32">
        <v>0</v>
      </c>
      <c r="RG50" s="38">
        <v>0</v>
      </c>
      <c r="RH50" s="77" t="s">
        <v>238</v>
      </c>
      <c r="RI50" s="32">
        <v>0</v>
      </c>
      <c r="RJ50" s="32">
        <v>0</v>
      </c>
      <c r="RK50" s="77" t="s">
        <v>238</v>
      </c>
      <c r="RL50" s="32">
        <v>0</v>
      </c>
      <c r="RM50" s="38">
        <v>0</v>
      </c>
      <c r="RN50" s="77" t="s">
        <v>238</v>
      </c>
      <c r="RO50" s="32">
        <v>0</v>
      </c>
      <c r="RP50" s="32">
        <v>0</v>
      </c>
      <c r="RQ50" s="77" t="s">
        <v>238</v>
      </c>
      <c r="RR50" s="32">
        <v>0</v>
      </c>
      <c r="RS50" s="38">
        <v>0</v>
      </c>
      <c r="RT50" s="77" t="s">
        <v>238</v>
      </c>
      <c r="RU50" s="32">
        <v>598</v>
      </c>
      <c r="RV50" s="32">
        <v>598</v>
      </c>
      <c r="RW50" s="77">
        <v>-8</v>
      </c>
      <c r="RX50" s="32">
        <v>598</v>
      </c>
      <c r="RY50" s="38">
        <v>661</v>
      </c>
      <c r="RZ50" s="77">
        <v>-2</v>
      </c>
      <c r="SA50" s="32">
        <v>580</v>
      </c>
      <c r="SB50" s="32">
        <v>586</v>
      </c>
      <c r="SC50" s="77">
        <v>-12</v>
      </c>
      <c r="SD50" s="32">
        <v>580</v>
      </c>
      <c r="SE50" s="38">
        <v>667</v>
      </c>
      <c r="SF50" s="77">
        <v>-4</v>
      </c>
      <c r="SG50" s="32">
        <v>648</v>
      </c>
      <c r="SH50" s="32">
        <v>631</v>
      </c>
      <c r="SI50" s="77">
        <v>0</v>
      </c>
      <c r="SJ50" s="32">
        <v>648</v>
      </c>
      <c r="SK50" s="38">
        <v>629</v>
      </c>
      <c r="SL50" s="77">
        <v>5</v>
      </c>
      <c r="SM50" s="32">
        <v>598</v>
      </c>
      <c r="SN50" s="32">
        <v>598</v>
      </c>
      <c r="SO50" s="77">
        <v>-8</v>
      </c>
      <c r="SP50" s="32">
        <v>598</v>
      </c>
      <c r="SQ50" s="38">
        <v>661</v>
      </c>
      <c r="SR50" s="77">
        <v>-2</v>
      </c>
      <c r="SS50" s="32">
        <v>580</v>
      </c>
      <c r="ST50" s="32">
        <v>586</v>
      </c>
      <c r="SU50" s="77">
        <v>-12</v>
      </c>
      <c r="SV50" s="32">
        <v>580</v>
      </c>
      <c r="SW50" s="38">
        <v>667</v>
      </c>
      <c r="SX50" s="77">
        <v>-4</v>
      </c>
      <c r="SY50" s="32">
        <v>648</v>
      </c>
      <c r="SZ50" s="32">
        <v>631</v>
      </c>
      <c r="TA50" s="77">
        <v>0</v>
      </c>
      <c r="TB50" s="32">
        <v>648</v>
      </c>
      <c r="TC50" s="38">
        <v>629</v>
      </c>
      <c r="TD50" s="77">
        <v>5</v>
      </c>
      <c r="TE50" s="32" t="s">
        <v>238</v>
      </c>
      <c r="TF50" s="32" t="s">
        <v>238</v>
      </c>
      <c r="TG50" s="77" t="s">
        <v>238</v>
      </c>
      <c r="TH50" s="32" t="s">
        <v>238</v>
      </c>
      <c r="TI50" s="38" t="s">
        <v>238</v>
      </c>
      <c r="TJ50" s="77" t="s">
        <v>238</v>
      </c>
      <c r="TK50" s="32" t="s">
        <v>238</v>
      </c>
      <c r="TL50" s="32" t="s">
        <v>238</v>
      </c>
      <c r="TM50" s="77" t="s">
        <v>238</v>
      </c>
      <c r="TN50" s="32" t="s">
        <v>238</v>
      </c>
      <c r="TO50" s="38" t="s">
        <v>238</v>
      </c>
      <c r="TP50" s="77" t="s">
        <v>238</v>
      </c>
      <c r="TQ50" s="32" t="s">
        <v>238</v>
      </c>
      <c r="TR50" s="32" t="s">
        <v>238</v>
      </c>
      <c r="TS50" s="77" t="s">
        <v>238</v>
      </c>
      <c r="TT50" s="32" t="s">
        <v>238</v>
      </c>
      <c r="TU50" s="38" t="s">
        <v>238</v>
      </c>
      <c r="TV50" s="77" t="s">
        <v>238</v>
      </c>
    </row>
    <row r="51" spans="1:542" x14ac:dyDescent="0.2">
      <c r="A51" s="222" t="s">
        <v>53</v>
      </c>
      <c r="B51" s="18"/>
      <c r="C51" s="20">
        <v>65</v>
      </c>
      <c r="D51" s="20">
        <v>219</v>
      </c>
      <c r="E51" s="77">
        <v>31.92771084337349</v>
      </c>
      <c r="F51" s="20">
        <v>301</v>
      </c>
      <c r="G51" s="38">
        <v>265</v>
      </c>
      <c r="H51" s="77">
        <v>6.568364611260054</v>
      </c>
      <c r="I51" s="32">
        <v>40</v>
      </c>
      <c r="J51" s="32">
        <v>141</v>
      </c>
      <c r="K51" s="77">
        <v>20.512820512820511</v>
      </c>
      <c r="L51" s="32">
        <v>195</v>
      </c>
      <c r="M51" s="38">
        <v>175.41666666666666</v>
      </c>
      <c r="N51" s="77">
        <v>0</v>
      </c>
      <c r="O51" s="32">
        <v>25</v>
      </c>
      <c r="P51" s="32">
        <v>78</v>
      </c>
      <c r="Q51" s="77">
        <v>59.183673469387756</v>
      </c>
      <c r="R51" s="32">
        <v>106</v>
      </c>
      <c r="S51" s="38">
        <v>89.583333333333329</v>
      </c>
      <c r="T51" s="77">
        <v>22.29806598407281</v>
      </c>
      <c r="U51" s="32">
        <v>65</v>
      </c>
      <c r="V51" s="32">
        <v>219</v>
      </c>
      <c r="W51" s="77">
        <v>31.92771084337349</v>
      </c>
      <c r="X51" s="32">
        <v>301</v>
      </c>
      <c r="Y51" s="38">
        <v>265</v>
      </c>
      <c r="Z51" s="77">
        <v>6.568364611260054</v>
      </c>
      <c r="AA51" s="32">
        <v>40</v>
      </c>
      <c r="AB51" s="32">
        <v>141</v>
      </c>
      <c r="AC51" s="77">
        <v>20.512820512820511</v>
      </c>
      <c r="AD51" s="32">
        <v>195</v>
      </c>
      <c r="AE51" s="38">
        <v>175.41666666666666</v>
      </c>
      <c r="AF51" s="77">
        <v>0</v>
      </c>
      <c r="AG51" s="32">
        <v>25</v>
      </c>
      <c r="AH51" s="32">
        <v>78</v>
      </c>
      <c r="AI51" s="77">
        <v>59.183673469387756</v>
      </c>
      <c r="AJ51" s="32">
        <v>106</v>
      </c>
      <c r="AK51" s="38">
        <v>89.583333333333329</v>
      </c>
      <c r="AL51" s="77">
        <v>22.29806598407281</v>
      </c>
      <c r="AM51" s="32">
        <v>0</v>
      </c>
      <c r="AN51" s="32">
        <v>0</v>
      </c>
      <c r="AO51" s="77" t="s">
        <v>238</v>
      </c>
      <c r="AP51" s="32">
        <v>0</v>
      </c>
      <c r="AQ51" s="38">
        <v>0</v>
      </c>
      <c r="AR51" s="77" t="s">
        <v>238</v>
      </c>
      <c r="AS51" s="32">
        <v>0</v>
      </c>
      <c r="AT51" s="32">
        <v>0</v>
      </c>
      <c r="AU51" s="77" t="s">
        <v>238</v>
      </c>
      <c r="AV51" s="32">
        <v>0</v>
      </c>
      <c r="AW51" s="38">
        <v>0</v>
      </c>
      <c r="AX51" s="77" t="s">
        <v>238</v>
      </c>
      <c r="AY51" s="32">
        <v>0</v>
      </c>
      <c r="AZ51" s="32">
        <v>0</v>
      </c>
      <c r="BA51" s="77" t="s">
        <v>238</v>
      </c>
      <c r="BB51" s="32">
        <v>0</v>
      </c>
      <c r="BC51" s="38">
        <v>0</v>
      </c>
      <c r="BD51" s="77" t="s">
        <v>238</v>
      </c>
      <c r="BE51" s="32">
        <v>45</v>
      </c>
      <c r="BF51" s="32">
        <v>137</v>
      </c>
      <c r="BG51" s="77">
        <v>42.708333333333329</v>
      </c>
      <c r="BH51" s="32">
        <v>194</v>
      </c>
      <c r="BI51" s="38">
        <v>161.83333333333334</v>
      </c>
      <c r="BJ51" s="77">
        <v>3.7393162393162394</v>
      </c>
      <c r="BK51" s="32">
        <v>26</v>
      </c>
      <c r="BL51" s="32">
        <v>87</v>
      </c>
      <c r="BM51" s="77">
        <v>33.846153846153847</v>
      </c>
      <c r="BN51" s="32">
        <v>121</v>
      </c>
      <c r="BO51" s="38">
        <v>105.75</v>
      </c>
      <c r="BP51" s="77">
        <v>-1.245136186770428</v>
      </c>
      <c r="BQ51" s="32">
        <v>19</v>
      </c>
      <c r="BR51" s="32">
        <v>50</v>
      </c>
      <c r="BS51" s="77">
        <v>61.29032258064516</v>
      </c>
      <c r="BT51" s="32">
        <v>73</v>
      </c>
      <c r="BU51" s="38">
        <v>56.083333333333336</v>
      </c>
      <c r="BV51" s="77">
        <v>14.650766609880749</v>
      </c>
      <c r="BW51" s="32">
        <v>45</v>
      </c>
      <c r="BX51" s="32">
        <v>137</v>
      </c>
      <c r="BY51" s="77">
        <v>42.708333333333329</v>
      </c>
      <c r="BZ51" s="32">
        <v>194</v>
      </c>
      <c r="CA51" s="38">
        <v>161.83333333333334</v>
      </c>
      <c r="CB51" s="77">
        <v>3.7393162393162394</v>
      </c>
      <c r="CC51" s="32">
        <v>26</v>
      </c>
      <c r="CD51" s="32">
        <v>87</v>
      </c>
      <c r="CE51" s="77">
        <v>33.846153846153847</v>
      </c>
      <c r="CF51" s="32">
        <v>121</v>
      </c>
      <c r="CG51" s="38">
        <v>105.75</v>
      </c>
      <c r="CH51" s="77">
        <v>-1.245136186770428</v>
      </c>
      <c r="CI51" s="32">
        <v>19</v>
      </c>
      <c r="CJ51" s="32">
        <v>50</v>
      </c>
      <c r="CK51" s="77">
        <v>61.29032258064516</v>
      </c>
      <c r="CL51" s="32">
        <v>73</v>
      </c>
      <c r="CM51" s="38">
        <v>56.083333333333336</v>
      </c>
      <c r="CN51" s="77">
        <v>14.650766609880749</v>
      </c>
      <c r="CO51" s="32">
        <v>0</v>
      </c>
      <c r="CP51" s="32">
        <v>0</v>
      </c>
      <c r="CQ51" s="77" t="s">
        <v>238</v>
      </c>
      <c r="CR51" s="32">
        <v>0</v>
      </c>
      <c r="CS51" s="38">
        <v>0</v>
      </c>
      <c r="CT51" s="77" t="s">
        <v>238</v>
      </c>
      <c r="CU51" s="32">
        <v>0</v>
      </c>
      <c r="CV51" s="32">
        <v>0</v>
      </c>
      <c r="CW51" s="77" t="s">
        <v>238</v>
      </c>
      <c r="CX51" s="32">
        <v>0</v>
      </c>
      <c r="CY51" s="38">
        <v>0</v>
      </c>
      <c r="CZ51" s="77" t="s">
        <v>238</v>
      </c>
      <c r="DA51" s="32">
        <v>0</v>
      </c>
      <c r="DB51" s="32">
        <v>0</v>
      </c>
      <c r="DC51" s="77" t="s">
        <v>238</v>
      </c>
      <c r="DD51" s="32">
        <v>0</v>
      </c>
      <c r="DE51" s="38">
        <v>0</v>
      </c>
      <c r="DF51" s="77" t="s">
        <v>238</v>
      </c>
      <c r="DG51" s="32">
        <v>20</v>
      </c>
      <c r="DH51" s="32">
        <v>82</v>
      </c>
      <c r="DI51" s="77">
        <v>17.142857142857142</v>
      </c>
      <c r="DJ51" s="32">
        <v>107</v>
      </c>
      <c r="DK51" s="38">
        <v>103.16666666666667</v>
      </c>
      <c r="DL51" s="77">
        <v>11.330935251798561</v>
      </c>
      <c r="DM51" s="32">
        <v>14</v>
      </c>
      <c r="DN51" s="32">
        <v>54</v>
      </c>
      <c r="DO51" s="77">
        <v>3.8461538461538463</v>
      </c>
      <c r="DP51" s="32">
        <v>74</v>
      </c>
      <c r="DQ51" s="38">
        <v>69.666666666666671</v>
      </c>
      <c r="DR51" s="77">
        <v>1.9512195121951219</v>
      </c>
      <c r="DS51" s="32">
        <v>6</v>
      </c>
      <c r="DT51" s="32">
        <v>28</v>
      </c>
      <c r="DU51" s="77">
        <v>55.555555555555557</v>
      </c>
      <c r="DV51" s="32">
        <v>33</v>
      </c>
      <c r="DW51" s="38">
        <v>33.5</v>
      </c>
      <c r="DX51" s="77">
        <v>37.671232876712331</v>
      </c>
      <c r="DY51" s="32">
        <v>20</v>
      </c>
      <c r="DZ51" s="32">
        <v>82</v>
      </c>
      <c r="EA51" s="77">
        <v>17.142857142857142</v>
      </c>
      <c r="EB51" s="32">
        <v>107</v>
      </c>
      <c r="EC51" s="38">
        <v>103.16666666666667</v>
      </c>
      <c r="ED51" s="77">
        <v>11.330935251798561</v>
      </c>
      <c r="EE51" s="32">
        <v>14</v>
      </c>
      <c r="EF51" s="32">
        <v>54</v>
      </c>
      <c r="EG51" s="77">
        <v>3.8461538461538463</v>
      </c>
      <c r="EH51" s="32">
        <v>74</v>
      </c>
      <c r="EI51" s="38">
        <v>69.666666666666671</v>
      </c>
      <c r="EJ51" s="77">
        <v>1.9512195121951219</v>
      </c>
      <c r="EK51" s="32">
        <v>6</v>
      </c>
      <c r="EL51" s="32">
        <v>28</v>
      </c>
      <c r="EM51" s="77">
        <v>55.555555555555557</v>
      </c>
      <c r="EN51" s="32">
        <v>33</v>
      </c>
      <c r="EO51" s="38">
        <v>33.5</v>
      </c>
      <c r="EP51" s="77">
        <v>37.671232876712331</v>
      </c>
      <c r="EQ51" s="32">
        <v>0</v>
      </c>
      <c r="ER51" s="32">
        <v>0</v>
      </c>
      <c r="ES51" s="77" t="s">
        <v>238</v>
      </c>
      <c r="ET51" s="32">
        <v>0</v>
      </c>
      <c r="EU51" s="38">
        <v>0</v>
      </c>
      <c r="EV51" s="77" t="s">
        <v>238</v>
      </c>
      <c r="EW51" s="32">
        <v>0</v>
      </c>
      <c r="EX51" s="32">
        <v>0</v>
      </c>
      <c r="EY51" s="77" t="s">
        <v>238</v>
      </c>
      <c r="EZ51" s="32">
        <v>0</v>
      </c>
      <c r="FA51" s="38">
        <v>0</v>
      </c>
      <c r="FB51" s="77" t="s">
        <v>238</v>
      </c>
      <c r="FC51" s="32">
        <v>0</v>
      </c>
      <c r="FD51" s="32">
        <v>0</v>
      </c>
      <c r="FE51" s="77" t="s">
        <v>238</v>
      </c>
      <c r="FF51" s="32">
        <v>0</v>
      </c>
      <c r="FG51" s="38">
        <v>0</v>
      </c>
      <c r="FH51" s="77" t="s">
        <v>238</v>
      </c>
      <c r="FI51" s="32">
        <v>28</v>
      </c>
      <c r="FJ51" s="32">
        <v>104</v>
      </c>
      <c r="FK51" s="77">
        <v>19.540229885057471</v>
      </c>
      <c r="FL51" s="32">
        <v>151</v>
      </c>
      <c r="FM51" s="38">
        <v>135.33333333333334</v>
      </c>
      <c r="FN51" s="77">
        <v>6.2827225130890048</v>
      </c>
      <c r="FO51" s="32" t="s">
        <v>437</v>
      </c>
      <c r="FP51" s="32">
        <v>97</v>
      </c>
      <c r="FQ51" s="77">
        <v>19.753086419753085</v>
      </c>
      <c r="FR51" s="32">
        <v>140</v>
      </c>
      <c r="FS51" s="38">
        <v>126.91666666666667</v>
      </c>
      <c r="FT51" s="77">
        <v>3.4646739130434785</v>
      </c>
      <c r="FU51" s="32" t="s">
        <v>437</v>
      </c>
      <c r="FV51" s="32">
        <v>7</v>
      </c>
      <c r="FW51" s="77">
        <v>16.666666666666664</v>
      </c>
      <c r="FX51" s="32">
        <v>11</v>
      </c>
      <c r="FY51" s="38">
        <v>8.4166666666666661</v>
      </c>
      <c r="FZ51" s="77">
        <v>80.357142857142861</v>
      </c>
      <c r="GA51" s="32">
        <v>28</v>
      </c>
      <c r="GB51" s="32">
        <v>104</v>
      </c>
      <c r="GC51" s="77">
        <v>19.540229885057471</v>
      </c>
      <c r="GD51" s="32">
        <v>151</v>
      </c>
      <c r="GE51" s="38">
        <v>135.33333333333334</v>
      </c>
      <c r="GF51" s="77">
        <v>6.2827225130890048</v>
      </c>
      <c r="GG51" s="32" t="s">
        <v>437</v>
      </c>
      <c r="GH51" s="32">
        <v>97</v>
      </c>
      <c r="GI51" s="77">
        <v>19.753086419753085</v>
      </c>
      <c r="GJ51" s="32">
        <v>140</v>
      </c>
      <c r="GK51" s="38">
        <v>126.91666666666667</v>
      </c>
      <c r="GL51" s="77">
        <v>3.4646739130434785</v>
      </c>
      <c r="GM51" s="32" t="s">
        <v>437</v>
      </c>
      <c r="GN51" s="32">
        <v>7</v>
      </c>
      <c r="GO51" s="77">
        <v>16.666666666666664</v>
      </c>
      <c r="GP51" s="32">
        <v>11</v>
      </c>
      <c r="GQ51" s="38">
        <v>8.4166666666666661</v>
      </c>
      <c r="GR51" s="77">
        <v>80.357142857142861</v>
      </c>
      <c r="GS51" s="32">
        <v>0</v>
      </c>
      <c r="GT51" s="32">
        <v>0</v>
      </c>
      <c r="GU51" s="77" t="s">
        <v>238</v>
      </c>
      <c r="GV51" s="32">
        <v>0</v>
      </c>
      <c r="GW51" s="38">
        <v>0</v>
      </c>
      <c r="GX51" s="77" t="s">
        <v>238</v>
      </c>
      <c r="GY51" s="32">
        <v>0</v>
      </c>
      <c r="GZ51" s="32">
        <v>0</v>
      </c>
      <c r="HA51" s="77" t="s">
        <v>238</v>
      </c>
      <c r="HB51" s="32">
        <v>0</v>
      </c>
      <c r="HC51" s="38">
        <v>0</v>
      </c>
      <c r="HD51" s="77" t="s">
        <v>238</v>
      </c>
      <c r="HE51" s="32">
        <v>0</v>
      </c>
      <c r="HF51" s="32">
        <v>0</v>
      </c>
      <c r="HG51" s="77" t="s">
        <v>238</v>
      </c>
      <c r="HH51" s="32">
        <v>0</v>
      </c>
      <c r="HI51" s="38">
        <v>0</v>
      </c>
      <c r="HJ51" s="77" t="s">
        <v>238</v>
      </c>
      <c r="HK51" s="32" t="s">
        <v>437</v>
      </c>
      <c r="HL51" s="32" t="s">
        <v>437</v>
      </c>
      <c r="HM51" s="77">
        <v>0</v>
      </c>
      <c r="HN51" s="32">
        <v>6</v>
      </c>
      <c r="HO51" s="38">
        <v>4.333333333333333</v>
      </c>
      <c r="HP51" s="77">
        <v>33.333333333333329</v>
      </c>
      <c r="HQ51" s="32">
        <v>0</v>
      </c>
      <c r="HR51" s="32">
        <v>0</v>
      </c>
      <c r="HS51" s="77" t="s">
        <v>238</v>
      </c>
      <c r="HT51" s="32">
        <v>0</v>
      </c>
      <c r="HU51" s="38">
        <v>0</v>
      </c>
      <c r="HV51" s="77" t="s">
        <v>238</v>
      </c>
      <c r="HW51" s="32" t="s">
        <v>437</v>
      </c>
      <c r="HX51" s="32" t="s">
        <v>437</v>
      </c>
      <c r="HY51" s="77">
        <v>0</v>
      </c>
      <c r="HZ51" s="32">
        <v>6</v>
      </c>
      <c r="IA51" s="38">
        <v>4.333333333333333</v>
      </c>
      <c r="IB51" s="77">
        <v>33.333333333333329</v>
      </c>
      <c r="IC51" s="32" t="s">
        <v>437</v>
      </c>
      <c r="ID51" s="32" t="s">
        <v>437</v>
      </c>
      <c r="IE51" s="77">
        <v>0</v>
      </c>
      <c r="IF51" s="32">
        <v>6</v>
      </c>
      <c r="IG51" s="38">
        <v>4.333333333333333</v>
      </c>
      <c r="IH51" s="77">
        <v>33.333333333333329</v>
      </c>
      <c r="II51" s="32">
        <v>0</v>
      </c>
      <c r="IJ51" s="32">
        <v>0</v>
      </c>
      <c r="IK51" s="77" t="s">
        <v>238</v>
      </c>
      <c r="IL51" s="32">
        <v>0</v>
      </c>
      <c r="IM51" s="38">
        <v>0</v>
      </c>
      <c r="IN51" s="77" t="s">
        <v>238</v>
      </c>
      <c r="IO51" s="32" t="s">
        <v>437</v>
      </c>
      <c r="IP51" s="32" t="s">
        <v>437</v>
      </c>
      <c r="IQ51" s="77">
        <v>0</v>
      </c>
      <c r="IR51" s="32">
        <v>6</v>
      </c>
      <c r="IS51" s="38">
        <v>4.333333333333333</v>
      </c>
      <c r="IT51" s="77">
        <v>33.333333333333329</v>
      </c>
      <c r="IU51" s="32">
        <v>0</v>
      </c>
      <c r="IV51" s="32">
        <v>0</v>
      </c>
      <c r="IW51" s="77" t="s">
        <v>238</v>
      </c>
      <c r="IX51" s="32">
        <v>0</v>
      </c>
      <c r="IY51" s="38">
        <v>0</v>
      </c>
      <c r="IZ51" s="77" t="s">
        <v>238</v>
      </c>
      <c r="JA51" s="32">
        <v>0</v>
      </c>
      <c r="JB51" s="32">
        <v>0</v>
      </c>
      <c r="JC51" s="77" t="s">
        <v>238</v>
      </c>
      <c r="JD51" s="32">
        <v>0</v>
      </c>
      <c r="JE51" s="38">
        <v>0</v>
      </c>
      <c r="JF51" s="77" t="s">
        <v>238</v>
      </c>
      <c r="JG51" s="32">
        <v>0</v>
      </c>
      <c r="JH51" s="32">
        <v>0</v>
      </c>
      <c r="JI51" s="77" t="s">
        <v>238</v>
      </c>
      <c r="JJ51" s="32">
        <v>0</v>
      </c>
      <c r="JK51" s="38">
        <v>0</v>
      </c>
      <c r="JL51" s="77" t="s">
        <v>238</v>
      </c>
      <c r="JM51" s="32">
        <v>8</v>
      </c>
      <c r="JN51" s="32">
        <v>19</v>
      </c>
      <c r="JO51" s="77">
        <v>-20.833333333333336</v>
      </c>
      <c r="JP51" s="32">
        <v>35</v>
      </c>
      <c r="JQ51" s="38">
        <v>32.083333333333336</v>
      </c>
      <c r="JR51" s="77">
        <v>9.6866096866096854</v>
      </c>
      <c r="JS51" s="32">
        <v>5</v>
      </c>
      <c r="JT51" s="32">
        <v>8</v>
      </c>
      <c r="JU51" s="77">
        <v>-38.461538461538467</v>
      </c>
      <c r="JV51" s="32">
        <v>13</v>
      </c>
      <c r="JW51" s="38">
        <v>14.666666666666666</v>
      </c>
      <c r="JX51" s="77">
        <v>-29.032258064516132</v>
      </c>
      <c r="JY51" s="32">
        <v>3</v>
      </c>
      <c r="JZ51" s="32">
        <v>11</v>
      </c>
      <c r="KA51" s="77">
        <v>0</v>
      </c>
      <c r="KB51" s="32">
        <v>22</v>
      </c>
      <c r="KC51" s="38">
        <v>17.416666666666668</v>
      </c>
      <c r="KD51" s="77">
        <v>102.91262135922329</v>
      </c>
      <c r="KE51" s="32">
        <v>8</v>
      </c>
      <c r="KF51" s="32">
        <v>19</v>
      </c>
      <c r="KG51" s="77">
        <v>-20.833333333333336</v>
      </c>
      <c r="KH51" s="32">
        <v>35</v>
      </c>
      <c r="KI51" s="38">
        <v>32.083333333333336</v>
      </c>
      <c r="KJ51" s="77">
        <v>9.6866096866096854</v>
      </c>
      <c r="KK51" s="32">
        <v>5</v>
      </c>
      <c r="KL51" s="32">
        <v>8</v>
      </c>
      <c r="KM51" s="77">
        <v>-38.461538461538467</v>
      </c>
      <c r="KN51" s="32">
        <v>13</v>
      </c>
      <c r="KO51" s="38">
        <v>14.666666666666666</v>
      </c>
      <c r="KP51" s="77">
        <v>-29.032258064516132</v>
      </c>
      <c r="KQ51" s="32">
        <v>3</v>
      </c>
      <c r="KR51" s="32">
        <v>11</v>
      </c>
      <c r="KS51" s="77">
        <v>0</v>
      </c>
      <c r="KT51" s="32">
        <v>22</v>
      </c>
      <c r="KU51" s="38">
        <v>17.416666666666668</v>
      </c>
      <c r="KV51" s="77">
        <v>102.91262135922329</v>
      </c>
      <c r="KW51" s="32">
        <v>0</v>
      </c>
      <c r="KX51" s="32">
        <v>0</v>
      </c>
      <c r="KY51" s="77" t="s">
        <v>238</v>
      </c>
      <c r="KZ51" s="32">
        <v>0</v>
      </c>
      <c r="LA51" s="38">
        <v>0</v>
      </c>
      <c r="LB51" s="77" t="s">
        <v>238</v>
      </c>
      <c r="LC51" s="32">
        <v>0</v>
      </c>
      <c r="LD51" s="32">
        <v>0</v>
      </c>
      <c r="LE51" s="77" t="s">
        <v>238</v>
      </c>
      <c r="LF51" s="32">
        <v>0</v>
      </c>
      <c r="LG51" s="38">
        <v>0</v>
      </c>
      <c r="LH51" s="77" t="s">
        <v>238</v>
      </c>
      <c r="LI51" s="32">
        <v>0</v>
      </c>
      <c r="LJ51" s="32">
        <v>0</v>
      </c>
      <c r="LK51" s="77" t="s">
        <v>238</v>
      </c>
      <c r="LL51" s="32">
        <v>0</v>
      </c>
      <c r="LM51" s="38">
        <v>0</v>
      </c>
      <c r="LN51" s="77" t="s">
        <v>238</v>
      </c>
      <c r="LO51" s="32">
        <v>32</v>
      </c>
      <c r="LP51" s="32">
        <v>107</v>
      </c>
      <c r="LQ51" s="77">
        <v>25.882352941176475</v>
      </c>
      <c r="LR51" s="32">
        <v>163</v>
      </c>
      <c r="LS51" s="38">
        <v>140.08333333333334</v>
      </c>
      <c r="LT51" s="77">
        <v>11.694352159468439</v>
      </c>
      <c r="LU51" s="32">
        <v>19</v>
      </c>
      <c r="LV51" s="32">
        <v>64</v>
      </c>
      <c r="LW51" s="77">
        <v>8.4745762711864394</v>
      </c>
      <c r="LX51" s="32">
        <v>102</v>
      </c>
      <c r="LY51" s="38">
        <v>90.25</v>
      </c>
      <c r="LZ51" s="77">
        <v>-3.0438675022381378</v>
      </c>
      <c r="MA51" s="32">
        <v>13</v>
      </c>
      <c r="MB51" s="32">
        <v>43</v>
      </c>
      <c r="MC51" s="77">
        <v>65.384615384615387</v>
      </c>
      <c r="MD51" s="32">
        <v>61</v>
      </c>
      <c r="ME51" s="38">
        <v>49.833333333333336</v>
      </c>
      <c r="MF51" s="77">
        <v>54.123711340206185</v>
      </c>
      <c r="MG51" s="32">
        <v>32</v>
      </c>
      <c r="MH51" s="32">
        <v>107</v>
      </c>
      <c r="MI51" s="77">
        <v>25.882352941176475</v>
      </c>
      <c r="MJ51" s="32">
        <v>163</v>
      </c>
      <c r="MK51" s="38">
        <v>140.08333333333334</v>
      </c>
      <c r="ML51" s="77">
        <v>11.694352159468439</v>
      </c>
      <c r="MM51" s="32">
        <v>19</v>
      </c>
      <c r="MN51" s="32">
        <v>64</v>
      </c>
      <c r="MO51" s="77">
        <v>8.4745762711864394</v>
      </c>
      <c r="MP51" s="32">
        <v>102</v>
      </c>
      <c r="MQ51" s="38">
        <v>90.25</v>
      </c>
      <c r="MR51" s="77">
        <v>-3.0438675022381378</v>
      </c>
      <c r="MS51" s="32">
        <v>13</v>
      </c>
      <c r="MT51" s="32">
        <v>43</v>
      </c>
      <c r="MU51" s="77">
        <v>65.384615384615387</v>
      </c>
      <c r="MV51" s="32">
        <v>61</v>
      </c>
      <c r="MW51" s="38">
        <v>49.833333333333336</v>
      </c>
      <c r="MX51" s="77">
        <v>54.123711340206185</v>
      </c>
      <c r="MY51" s="32">
        <v>0</v>
      </c>
      <c r="MZ51" s="32">
        <v>0</v>
      </c>
      <c r="NA51" s="77" t="s">
        <v>238</v>
      </c>
      <c r="NB51" s="32">
        <v>0</v>
      </c>
      <c r="NC51" s="38">
        <v>0</v>
      </c>
      <c r="ND51" s="77" t="s">
        <v>238</v>
      </c>
      <c r="NE51" s="32">
        <v>0</v>
      </c>
      <c r="NF51" s="32">
        <v>0</v>
      </c>
      <c r="NG51" s="77" t="s">
        <v>238</v>
      </c>
      <c r="NH51" s="32">
        <v>0</v>
      </c>
      <c r="NI51" s="38">
        <v>0</v>
      </c>
      <c r="NJ51" s="77" t="s">
        <v>238</v>
      </c>
      <c r="NK51" s="32">
        <v>0</v>
      </c>
      <c r="NL51" s="32">
        <v>0</v>
      </c>
      <c r="NM51" s="77" t="s">
        <v>238</v>
      </c>
      <c r="NN51" s="32">
        <v>0</v>
      </c>
      <c r="NO51" s="38">
        <v>0</v>
      </c>
      <c r="NP51" s="77" t="s">
        <v>238</v>
      </c>
      <c r="NQ51" s="32">
        <v>6</v>
      </c>
      <c r="NR51" s="32">
        <v>16</v>
      </c>
      <c r="NS51" s="77">
        <v>23.076923076923077</v>
      </c>
      <c r="NT51" s="32">
        <v>25</v>
      </c>
      <c r="NU51" s="38">
        <v>25.333333333333332</v>
      </c>
      <c r="NV51" s="77">
        <v>-22.646310432569976</v>
      </c>
      <c r="NW51" s="32" t="s">
        <v>437</v>
      </c>
      <c r="NX51" s="32">
        <v>4</v>
      </c>
      <c r="NY51" s="77">
        <v>-20</v>
      </c>
      <c r="NZ51" s="32">
        <v>11</v>
      </c>
      <c r="OA51" s="38">
        <v>11</v>
      </c>
      <c r="OB51" s="77">
        <v>-40</v>
      </c>
      <c r="OC51" s="32" t="s">
        <v>437</v>
      </c>
      <c r="OD51" s="32">
        <v>12</v>
      </c>
      <c r="OE51" s="77">
        <v>50</v>
      </c>
      <c r="OF51" s="32">
        <v>14</v>
      </c>
      <c r="OG51" s="38">
        <v>14.333333333333334</v>
      </c>
      <c r="OH51" s="77">
        <v>-0.57803468208092479</v>
      </c>
      <c r="OI51" s="32">
        <v>6</v>
      </c>
      <c r="OJ51" s="32">
        <v>16</v>
      </c>
      <c r="OK51" s="77">
        <v>23.076923076923077</v>
      </c>
      <c r="OL51" s="32">
        <v>25</v>
      </c>
      <c r="OM51" s="38">
        <v>25.333333333333332</v>
      </c>
      <c r="ON51" s="77">
        <v>-22.646310432569976</v>
      </c>
      <c r="OO51" s="32" t="s">
        <v>437</v>
      </c>
      <c r="OP51" s="32">
        <v>4</v>
      </c>
      <c r="OQ51" s="77">
        <v>-20</v>
      </c>
      <c r="OR51" s="32">
        <v>11</v>
      </c>
      <c r="OS51" s="38">
        <v>11</v>
      </c>
      <c r="OT51" s="77">
        <v>-40</v>
      </c>
      <c r="OU51" s="32" t="s">
        <v>437</v>
      </c>
      <c r="OV51" s="32">
        <v>12</v>
      </c>
      <c r="OW51" s="77">
        <v>50</v>
      </c>
      <c r="OX51" s="32">
        <v>14</v>
      </c>
      <c r="OY51" s="38">
        <v>14.333333333333334</v>
      </c>
      <c r="OZ51" s="77">
        <v>-0.57803468208092479</v>
      </c>
      <c r="PA51" s="32">
        <v>0</v>
      </c>
      <c r="PB51" s="32">
        <v>0</v>
      </c>
      <c r="PC51" s="77" t="s">
        <v>238</v>
      </c>
      <c r="PD51" s="32">
        <v>0</v>
      </c>
      <c r="PE51" s="38">
        <v>0</v>
      </c>
      <c r="PF51" s="77" t="s">
        <v>238</v>
      </c>
      <c r="PG51" s="32">
        <v>0</v>
      </c>
      <c r="PH51" s="32">
        <v>0</v>
      </c>
      <c r="PI51" s="77" t="s">
        <v>238</v>
      </c>
      <c r="PJ51" s="32">
        <v>0</v>
      </c>
      <c r="PK51" s="38">
        <v>0</v>
      </c>
      <c r="PL51" s="77" t="s">
        <v>238</v>
      </c>
      <c r="PM51" s="32">
        <v>0</v>
      </c>
      <c r="PN51" s="32">
        <v>0</v>
      </c>
      <c r="PO51" s="77" t="s">
        <v>238</v>
      </c>
      <c r="PP51" s="32">
        <v>0</v>
      </c>
      <c r="PQ51" s="38">
        <v>0</v>
      </c>
      <c r="PR51" s="77" t="s">
        <v>238</v>
      </c>
      <c r="PS51" s="32">
        <v>21</v>
      </c>
      <c r="PT51" s="32">
        <v>71</v>
      </c>
      <c r="PU51" s="77">
        <v>42</v>
      </c>
      <c r="PV51" s="32">
        <v>126</v>
      </c>
      <c r="PW51" s="38">
        <v>108.16666666666667</v>
      </c>
      <c r="PX51" s="77">
        <v>19.852262234533701</v>
      </c>
      <c r="PY51" s="32">
        <v>15</v>
      </c>
      <c r="PZ51" s="32">
        <v>51</v>
      </c>
      <c r="QA51" s="77">
        <v>37.837837837837839</v>
      </c>
      <c r="QB51" s="32">
        <v>95</v>
      </c>
      <c r="QC51" s="38">
        <v>77</v>
      </c>
      <c r="QD51" s="77">
        <v>12.272174969623331</v>
      </c>
      <c r="QE51" s="32">
        <v>6</v>
      </c>
      <c r="QF51" s="32">
        <v>20</v>
      </c>
      <c r="QG51" s="77">
        <v>53.846153846153847</v>
      </c>
      <c r="QH51" s="32">
        <v>31</v>
      </c>
      <c r="QI51" s="38">
        <v>31.166666666666668</v>
      </c>
      <c r="QJ51" s="77">
        <v>43.846153846153847</v>
      </c>
      <c r="QK51" s="32">
        <v>21</v>
      </c>
      <c r="QL51" s="32">
        <v>71</v>
      </c>
      <c r="QM51" s="77">
        <v>42</v>
      </c>
      <c r="QN51" s="32">
        <v>126</v>
      </c>
      <c r="QO51" s="38">
        <v>108.16666666666667</v>
      </c>
      <c r="QP51" s="77">
        <v>19.852262234533701</v>
      </c>
      <c r="QQ51" s="32">
        <v>15</v>
      </c>
      <c r="QR51" s="32">
        <v>51</v>
      </c>
      <c r="QS51" s="77">
        <v>37.837837837837839</v>
      </c>
      <c r="QT51" s="32">
        <v>95</v>
      </c>
      <c r="QU51" s="38">
        <v>77</v>
      </c>
      <c r="QV51" s="77">
        <v>12.272174969623331</v>
      </c>
      <c r="QW51" s="32">
        <v>6</v>
      </c>
      <c r="QX51" s="32">
        <v>20</v>
      </c>
      <c r="QY51" s="77">
        <v>53.846153846153847</v>
      </c>
      <c r="QZ51" s="32">
        <v>31</v>
      </c>
      <c r="RA51" s="38">
        <v>31.166666666666668</v>
      </c>
      <c r="RB51" s="77">
        <v>43.846153846153847</v>
      </c>
      <c r="RC51" s="32">
        <v>0</v>
      </c>
      <c r="RD51" s="32">
        <v>0</v>
      </c>
      <c r="RE51" s="77" t="s">
        <v>238</v>
      </c>
      <c r="RF51" s="32">
        <v>0</v>
      </c>
      <c r="RG51" s="38">
        <v>0</v>
      </c>
      <c r="RH51" s="77" t="s">
        <v>238</v>
      </c>
      <c r="RI51" s="32">
        <v>0</v>
      </c>
      <c r="RJ51" s="32">
        <v>0</v>
      </c>
      <c r="RK51" s="77" t="s">
        <v>238</v>
      </c>
      <c r="RL51" s="32">
        <v>0</v>
      </c>
      <c r="RM51" s="38">
        <v>0</v>
      </c>
      <c r="RN51" s="77" t="s">
        <v>238</v>
      </c>
      <c r="RO51" s="32">
        <v>0</v>
      </c>
      <c r="RP51" s="32">
        <v>0</v>
      </c>
      <c r="RQ51" s="77" t="s">
        <v>238</v>
      </c>
      <c r="RR51" s="32">
        <v>0</v>
      </c>
      <c r="RS51" s="38">
        <v>0</v>
      </c>
      <c r="RT51" s="77" t="s">
        <v>238</v>
      </c>
      <c r="RU51" s="32">
        <v>141</v>
      </c>
      <c r="RV51" s="32">
        <v>129</v>
      </c>
      <c r="RW51" s="77">
        <v>-6</v>
      </c>
      <c r="RX51" s="32">
        <v>141</v>
      </c>
      <c r="RY51" s="38">
        <v>142</v>
      </c>
      <c r="RZ51" s="77">
        <v>4</v>
      </c>
      <c r="SA51" s="32">
        <v>139</v>
      </c>
      <c r="SB51" s="32">
        <v>128</v>
      </c>
      <c r="SC51" s="77">
        <v>-3</v>
      </c>
      <c r="SD51" s="32">
        <v>139</v>
      </c>
      <c r="SE51" s="38">
        <v>145</v>
      </c>
      <c r="SF51" s="77">
        <v>8</v>
      </c>
      <c r="SG51" s="32">
        <v>144</v>
      </c>
      <c r="SH51" s="32">
        <v>132</v>
      </c>
      <c r="SI51" s="77">
        <v>-12</v>
      </c>
      <c r="SJ51" s="32">
        <v>144</v>
      </c>
      <c r="SK51" s="38">
        <v>136</v>
      </c>
      <c r="SL51" s="77">
        <v>-5</v>
      </c>
      <c r="SM51" s="32">
        <v>141</v>
      </c>
      <c r="SN51" s="32">
        <v>129</v>
      </c>
      <c r="SO51" s="77">
        <v>-6</v>
      </c>
      <c r="SP51" s="32">
        <v>141</v>
      </c>
      <c r="SQ51" s="38">
        <v>142</v>
      </c>
      <c r="SR51" s="77">
        <v>4</v>
      </c>
      <c r="SS51" s="32">
        <v>139</v>
      </c>
      <c r="ST51" s="32">
        <v>128</v>
      </c>
      <c r="SU51" s="77">
        <v>-3</v>
      </c>
      <c r="SV51" s="32">
        <v>139</v>
      </c>
      <c r="SW51" s="38">
        <v>145</v>
      </c>
      <c r="SX51" s="77">
        <v>8</v>
      </c>
      <c r="SY51" s="32">
        <v>144</v>
      </c>
      <c r="SZ51" s="32">
        <v>132</v>
      </c>
      <c r="TA51" s="77">
        <v>-12</v>
      </c>
      <c r="TB51" s="32">
        <v>144</v>
      </c>
      <c r="TC51" s="38">
        <v>136</v>
      </c>
      <c r="TD51" s="77">
        <v>-5</v>
      </c>
      <c r="TE51" s="32" t="s">
        <v>238</v>
      </c>
      <c r="TF51" s="32" t="s">
        <v>238</v>
      </c>
      <c r="TG51" s="77" t="s">
        <v>238</v>
      </c>
      <c r="TH51" s="32" t="s">
        <v>238</v>
      </c>
      <c r="TI51" s="38" t="s">
        <v>238</v>
      </c>
      <c r="TJ51" s="77" t="s">
        <v>238</v>
      </c>
      <c r="TK51" s="32" t="s">
        <v>238</v>
      </c>
      <c r="TL51" s="32" t="s">
        <v>238</v>
      </c>
      <c r="TM51" s="77" t="s">
        <v>238</v>
      </c>
      <c r="TN51" s="32" t="s">
        <v>238</v>
      </c>
      <c r="TO51" s="38" t="s">
        <v>238</v>
      </c>
      <c r="TP51" s="77" t="s">
        <v>238</v>
      </c>
      <c r="TQ51" s="32" t="s">
        <v>238</v>
      </c>
      <c r="TR51" s="32" t="s">
        <v>238</v>
      </c>
      <c r="TS51" s="77" t="s">
        <v>238</v>
      </c>
      <c r="TT51" s="32" t="s">
        <v>238</v>
      </c>
      <c r="TU51" s="38" t="s">
        <v>238</v>
      </c>
      <c r="TV51" s="77" t="s">
        <v>238</v>
      </c>
    </row>
    <row r="52" spans="1:542" s="50" customFormat="1" x14ac:dyDescent="0.2">
      <c r="A52" s="361" t="s">
        <v>310</v>
      </c>
      <c r="B52" s="362"/>
      <c r="C52" s="32">
        <v>52</v>
      </c>
      <c r="D52" s="32">
        <v>152</v>
      </c>
      <c r="E52" s="77">
        <v>-36.401673640167367</v>
      </c>
      <c r="F52" s="32">
        <v>308</v>
      </c>
      <c r="G52" s="38">
        <v>315.25</v>
      </c>
      <c r="H52" s="77">
        <v>2.7430744160782181</v>
      </c>
      <c r="I52" s="32">
        <v>30</v>
      </c>
      <c r="J52" s="32">
        <v>96</v>
      </c>
      <c r="K52" s="77">
        <v>-33.793103448275865</v>
      </c>
      <c r="L52" s="32">
        <v>199</v>
      </c>
      <c r="M52" s="38">
        <v>197.75</v>
      </c>
      <c r="N52" s="77">
        <v>5.7015590200445434</v>
      </c>
      <c r="O52" s="32">
        <v>22</v>
      </c>
      <c r="P52" s="32">
        <v>56</v>
      </c>
      <c r="Q52" s="77">
        <v>-40.425531914893611</v>
      </c>
      <c r="R52" s="32">
        <v>109</v>
      </c>
      <c r="S52" s="38">
        <v>117.5</v>
      </c>
      <c r="T52" s="77">
        <v>-1.8789144050104383</v>
      </c>
      <c r="U52" s="32">
        <v>52</v>
      </c>
      <c r="V52" s="32">
        <v>152</v>
      </c>
      <c r="W52" s="77">
        <v>-36.401673640167367</v>
      </c>
      <c r="X52" s="32">
        <v>308</v>
      </c>
      <c r="Y52" s="38">
        <v>315.25</v>
      </c>
      <c r="Z52" s="77">
        <v>2.7430744160782181</v>
      </c>
      <c r="AA52" s="32">
        <v>30</v>
      </c>
      <c r="AB52" s="32">
        <v>96</v>
      </c>
      <c r="AC52" s="77">
        <v>-33.793103448275865</v>
      </c>
      <c r="AD52" s="32">
        <v>199</v>
      </c>
      <c r="AE52" s="38">
        <v>197.75</v>
      </c>
      <c r="AF52" s="77">
        <v>5.7015590200445434</v>
      </c>
      <c r="AG52" s="32">
        <v>22</v>
      </c>
      <c r="AH52" s="32">
        <v>56</v>
      </c>
      <c r="AI52" s="77">
        <v>-40.425531914893611</v>
      </c>
      <c r="AJ52" s="32">
        <v>109</v>
      </c>
      <c r="AK52" s="38">
        <v>117.5</v>
      </c>
      <c r="AL52" s="77">
        <v>-1.8789144050104383</v>
      </c>
      <c r="AM52" s="32">
        <v>0</v>
      </c>
      <c r="AN52" s="32">
        <v>0</v>
      </c>
      <c r="AO52" s="77" t="s">
        <v>238</v>
      </c>
      <c r="AP52" s="32">
        <v>0</v>
      </c>
      <c r="AQ52" s="38">
        <v>0</v>
      </c>
      <c r="AR52" s="77" t="s">
        <v>238</v>
      </c>
      <c r="AS52" s="32">
        <v>0</v>
      </c>
      <c r="AT52" s="32">
        <v>0</v>
      </c>
      <c r="AU52" s="77" t="s">
        <v>238</v>
      </c>
      <c r="AV52" s="32">
        <v>0</v>
      </c>
      <c r="AW52" s="38">
        <v>0</v>
      </c>
      <c r="AX52" s="77" t="s">
        <v>238</v>
      </c>
      <c r="AY52" s="32">
        <v>0</v>
      </c>
      <c r="AZ52" s="32">
        <v>0</v>
      </c>
      <c r="BA52" s="77" t="s">
        <v>238</v>
      </c>
      <c r="BB52" s="32">
        <v>0</v>
      </c>
      <c r="BC52" s="38">
        <v>0</v>
      </c>
      <c r="BD52" s="77" t="s">
        <v>238</v>
      </c>
      <c r="BE52" s="32">
        <v>36</v>
      </c>
      <c r="BF52" s="32">
        <v>94</v>
      </c>
      <c r="BG52" s="77">
        <v>-34.722222222222221</v>
      </c>
      <c r="BH52" s="32">
        <v>190</v>
      </c>
      <c r="BI52" s="38">
        <v>193.16666666666666</v>
      </c>
      <c r="BJ52" s="77">
        <v>4.6501128668171559</v>
      </c>
      <c r="BK52" s="32">
        <v>22</v>
      </c>
      <c r="BL52" s="32">
        <v>58</v>
      </c>
      <c r="BM52" s="77">
        <v>-39.583333333333329</v>
      </c>
      <c r="BN52" s="32">
        <v>124</v>
      </c>
      <c r="BO52" s="38">
        <v>127.25</v>
      </c>
      <c r="BP52" s="77">
        <v>6.6340782122905031</v>
      </c>
      <c r="BQ52" s="32">
        <v>14</v>
      </c>
      <c r="BR52" s="32">
        <v>36</v>
      </c>
      <c r="BS52" s="77">
        <v>-25</v>
      </c>
      <c r="BT52" s="32">
        <v>66</v>
      </c>
      <c r="BU52" s="38">
        <v>65.916666666666671</v>
      </c>
      <c r="BV52" s="77">
        <v>1.0217113665389528</v>
      </c>
      <c r="BW52" s="32">
        <v>36</v>
      </c>
      <c r="BX52" s="32">
        <v>94</v>
      </c>
      <c r="BY52" s="77">
        <v>-34.722222222222221</v>
      </c>
      <c r="BZ52" s="32">
        <v>190</v>
      </c>
      <c r="CA52" s="38">
        <v>193.16666666666666</v>
      </c>
      <c r="CB52" s="77">
        <v>4.6501128668171559</v>
      </c>
      <c r="CC52" s="32">
        <v>22</v>
      </c>
      <c r="CD52" s="32">
        <v>58</v>
      </c>
      <c r="CE52" s="77">
        <v>-39.583333333333329</v>
      </c>
      <c r="CF52" s="32">
        <v>124</v>
      </c>
      <c r="CG52" s="38">
        <v>127.25</v>
      </c>
      <c r="CH52" s="77">
        <v>6.6340782122905031</v>
      </c>
      <c r="CI52" s="32">
        <v>14</v>
      </c>
      <c r="CJ52" s="32">
        <v>36</v>
      </c>
      <c r="CK52" s="77">
        <v>-25</v>
      </c>
      <c r="CL52" s="32">
        <v>66</v>
      </c>
      <c r="CM52" s="38">
        <v>65.916666666666671</v>
      </c>
      <c r="CN52" s="77">
        <v>1.0217113665389528</v>
      </c>
      <c r="CO52" s="32">
        <v>0</v>
      </c>
      <c r="CP52" s="32">
        <v>0</v>
      </c>
      <c r="CQ52" s="77" t="s">
        <v>238</v>
      </c>
      <c r="CR52" s="32">
        <v>0</v>
      </c>
      <c r="CS52" s="38">
        <v>0</v>
      </c>
      <c r="CT52" s="77" t="s">
        <v>238</v>
      </c>
      <c r="CU52" s="32">
        <v>0</v>
      </c>
      <c r="CV52" s="32">
        <v>0</v>
      </c>
      <c r="CW52" s="77" t="s">
        <v>238</v>
      </c>
      <c r="CX52" s="32">
        <v>0</v>
      </c>
      <c r="CY52" s="38">
        <v>0</v>
      </c>
      <c r="CZ52" s="77" t="s">
        <v>238</v>
      </c>
      <c r="DA52" s="32">
        <v>0</v>
      </c>
      <c r="DB52" s="32">
        <v>0</v>
      </c>
      <c r="DC52" s="77" t="s">
        <v>238</v>
      </c>
      <c r="DD52" s="32">
        <v>0</v>
      </c>
      <c r="DE52" s="38">
        <v>0</v>
      </c>
      <c r="DF52" s="77" t="s">
        <v>238</v>
      </c>
      <c r="DG52" s="32">
        <v>16</v>
      </c>
      <c r="DH52" s="32">
        <v>58</v>
      </c>
      <c r="DI52" s="77">
        <v>-38.94736842105263</v>
      </c>
      <c r="DJ52" s="32">
        <v>118</v>
      </c>
      <c r="DK52" s="38">
        <v>122.08333333333333</v>
      </c>
      <c r="DL52" s="77">
        <v>-0.13633265167007499</v>
      </c>
      <c r="DM52" s="32">
        <v>8</v>
      </c>
      <c r="DN52" s="32">
        <v>38</v>
      </c>
      <c r="DO52" s="77">
        <v>-22.448979591836736</v>
      </c>
      <c r="DP52" s="32">
        <v>75</v>
      </c>
      <c r="DQ52" s="38">
        <v>70.5</v>
      </c>
      <c r="DR52" s="77">
        <v>4.0590405904059041</v>
      </c>
      <c r="DS52" s="32">
        <v>8</v>
      </c>
      <c r="DT52" s="32">
        <v>20</v>
      </c>
      <c r="DU52" s="77">
        <v>-56.521739130434781</v>
      </c>
      <c r="DV52" s="32">
        <v>43</v>
      </c>
      <c r="DW52" s="38">
        <v>51.583333333333336</v>
      </c>
      <c r="DX52" s="77">
        <v>-5.3516819571865444</v>
      </c>
      <c r="DY52" s="32">
        <v>16</v>
      </c>
      <c r="DZ52" s="32">
        <v>58</v>
      </c>
      <c r="EA52" s="77">
        <v>-38.94736842105263</v>
      </c>
      <c r="EB52" s="32">
        <v>118</v>
      </c>
      <c r="EC52" s="38">
        <v>122.08333333333333</v>
      </c>
      <c r="ED52" s="77">
        <v>-0.13633265167007499</v>
      </c>
      <c r="EE52" s="32">
        <v>8</v>
      </c>
      <c r="EF52" s="32">
        <v>38</v>
      </c>
      <c r="EG52" s="77">
        <v>-22.448979591836736</v>
      </c>
      <c r="EH52" s="32">
        <v>75</v>
      </c>
      <c r="EI52" s="38">
        <v>70.5</v>
      </c>
      <c r="EJ52" s="77">
        <v>4.0590405904059041</v>
      </c>
      <c r="EK52" s="32">
        <v>8</v>
      </c>
      <c r="EL52" s="32">
        <v>20</v>
      </c>
      <c r="EM52" s="77">
        <v>-56.521739130434781</v>
      </c>
      <c r="EN52" s="32">
        <v>43</v>
      </c>
      <c r="EO52" s="38">
        <v>51.583333333333336</v>
      </c>
      <c r="EP52" s="77">
        <v>-5.3516819571865444</v>
      </c>
      <c r="EQ52" s="32">
        <v>0</v>
      </c>
      <c r="ER52" s="32">
        <v>0</v>
      </c>
      <c r="ES52" s="77" t="s">
        <v>238</v>
      </c>
      <c r="ET52" s="32">
        <v>0</v>
      </c>
      <c r="EU52" s="38">
        <v>0</v>
      </c>
      <c r="EV52" s="77" t="s">
        <v>238</v>
      </c>
      <c r="EW52" s="32">
        <v>0</v>
      </c>
      <c r="EX52" s="32">
        <v>0</v>
      </c>
      <c r="EY52" s="77" t="s">
        <v>238</v>
      </c>
      <c r="EZ52" s="32">
        <v>0</v>
      </c>
      <c r="FA52" s="38">
        <v>0</v>
      </c>
      <c r="FB52" s="77" t="s">
        <v>238</v>
      </c>
      <c r="FC52" s="32">
        <v>0</v>
      </c>
      <c r="FD52" s="32">
        <v>0</v>
      </c>
      <c r="FE52" s="77" t="s">
        <v>238</v>
      </c>
      <c r="FF52" s="32">
        <v>0</v>
      </c>
      <c r="FG52" s="38">
        <v>0</v>
      </c>
      <c r="FH52" s="77" t="s">
        <v>238</v>
      </c>
      <c r="FI52" s="32">
        <v>24</v>
      </c>
      <c r="FJ52" s="32">
        <v>72</v>
      </c>
      <c r="FK52" s="77">
        <v>-35.714285714285715</v>
      </c>
      <c r="FL52" s="32">
        <v>159</v>
      </c>
      <c r="FM52" s="38">
        <v>156.83333333333334</v>
      </c>
      <c r="FN52" s="77">
        <v>0.31982942430703626</v>
      </c>
      <c r="FO52" s="32" t="s">
        <v>437</v>
      </c>
      <c r="FP52" s="32">
        <v>68</v>
      </c>
      <c r="FQ52" s="77">
        <v>-32</v>
      </c>
      <c r="FR52" s="32">
        <v>148</v>
      </c>
      <c r="FS52" s="38">
        <v>146.25</v>
      </c>
      <c r="FT52" s="77">
        <v>4.2161520190023758</v>
      </c>
      <c r="FU52" s="32" t="s">
        <v>437</v>
      </c>
      <c r="FV52" s="32">
        <v>4</v>
      </c>
      <c r="FW52" s="77">
        <v>-66.666666666666657</v>
      </c>
      <c r="FX52" s="32">
        <v>11</v>
      </c>
      <c r="FY52" s="38">
        <v>10.583333333333334</v>
      </c>
      <c r="FZ52" s="77">
        <v>-33.854166666666671</v>
      </c>
      <c r="GA52" s="32">
        <v>24</v>
      </c>
      <c r="GB52" s="32">
        <v>72</v>
      </c>
      <c r="GC52" s="77">
        <v>-35.714285714285715</v>
      </c>
      <c r="GD52" s="32">
        <v>159</v>
      </c>
      <c r="GE52" s="38">
        <v>156.83333333333334</v>
      </c>
      <c r="GF52" s="77">
        <v>0.31982942430703626</v>
      </c>
      <c r="GG52" s="32" t="s">
        <v>437</v>
      </c>
      <c r="GH52" s="32">
        <v>68</v>
      </c>
      <c r="GI52" s="77">
        <v>-32</v>
      </c>
      <c r="GJ52" s="32">
        <v>148</v>
      </c>
      <c r="GK52" s="38">
        <v>146.25</v>
      </c>
      <c r="GL52" s="77">
        <v>4.2161520190023758</v>
      </c>
      <c r="GM52" s="32" t="s">
        <v>437</v>
      </c>
      <c r="GN52" s="32">
        <v>4</v>
      </c>
      <c r="GO52" s="77">
        <v>-66.666666666666657</v>
      </c>
      <c r="GP52" s="32">
        <v>11</v>
      </c>
      <c r="GQ52" s="38">
        <v>10.583333333333334</v>
      </c>
      <c r="GR52" s="77">
        <v>-33.854166666666671</v>
      </c>
      <c r="GS52" s="32">
        <v>0</v>
      </c>
      <c r="GT52" s="32">
        <v>0</v>
      </c>
      <c r="GU52" s="77" t="s">
        <v>238</v>
      </c>
      <c r="GV52" s="32">
        <v>0</v>
      </c>
      <c r="GW52" s="38">
        <v>0</v>
      </c>
      <c r="GX52" s="77" t="s">
        <v>238</v>
      </c>
      <c r="GY52" s="32">
        <v>0</v>
      </c>
      <c r="GZ52" s="32">
        <v>0</v>
      </c>
      <c r="HA52" s="77" t="s">
        <v>238</v>
      </c>
      <c r="HB52" s="32">
        <v>0</v>
      </c>
      <c r="HC52" s="38">
        <v>0</v>
      </c>
      <c r="HD52" s="77" t="s">
        <v>238</v>
      </c>
      <c r="HE52" s="32">
        <v>0</v>
      </c>
      <c r="HF52" s="32">
        <v>0</v>
      </c>
      <c r="HG52" s="77" t="s">
        <v>238</v>
      </c>
      <c r="HH52" s="32">
        <v>0</v>
      </c>
      <c r="HI52" s="38">
        <v>0</v>
      </c>
      <c r="HJ52" s="77" t="s">
        <v>238</v>
      </c>
      <c r="HK52" s="32" t="s">
        <v>437</v>
      </c>
      <c r="HL52" s="32" t="s">
        <v>437</v>
      </c>
      <c r="HM52" s="77" t="s">
        <v>224</v>
      </c>
      <c r="HN52" s="32">
        <v>6</v>
      </c>
      <c r="HO52" s="38">
        <v>1.8333333333333333</v>
      </c>
      <c r="HP52" s="77">
        <v>29.411764705882355</v>
      </c>
      <c r="HQ52" s="32">
        <v>0</v>
      </c>
      <c r="HR52" s="32">
        <v>0</v>
      </c>
      <c r="HS52" s="77" t="s">
        <v>238</v>
      </c>
      <c r="HT52" s="32">
        <v>0</v>
      </c>
      <c r="HU52" s="38">
        <v>0</v>
      </c>
      <c r="HV52" s="77" t="s">
        <v>238</v>
      </c>
      <c r="HW52" s="32" t="s">
        <v>437</v>
      </c>
      <c r="HX52" s="32" t="s">
        <v>437</v>
      </c>
      <c r="HY52" s="77" t="s">
        <v>224</v>
      </c>
      <c r="HZ52" s="32">
        <v>6</v>
      </c>
      <c r="IA52" s="38">
        <v>1.8333333333333333</v>
      </c>
      <c r="IB52" s="77">
        <v>29.411764705882355</v>
      </c>
      <c r="IC52" s="32" t="s">
        <v>437</v>
      </c>
      <c r="ID52" s="32" t="s">
        <v>437</v>
      </c>
      <c r="IE52" s="77" t="s">
        <v>224</v>
      </c>
      <c r="IF52" s="32">
        <v>6</v>
      </c>
      <c r="IG52" s="38">
        <v>1.8333333333333333</v>
      </c>
      <c r="IH52" s="77">
        <v>29.411764705882355</v>
      </c>
      <c r="II52" s="32">
        <v>0</v>
      </c>
      <c r="IJ52" s="32">
        <v>0</v>
      </c>
      <c r="IK52" s="77" t="s">
        <v>238</v>
      </c>
      <c r="IL52" s="32">
        <v>0</v>
      </c>
      <c r="IM52" s="38">
        <v>0</v>
      </c>
      <c r="IN52" s="77" t="s">
        <v>238</v>
      </c>
      <c r="IO52" s="32" t="s">
        <v>437</v>
      </c>
      <c r="IP52" s="32" t="s">
        <v>437</v>
      </c>
      <c r="IQ52" s="77" t="s">
        <v>224</v>
      </c>
      <c r="IR52" s="32">
        <v>6</v>
      </c>
      <c r="IS52" s="38">
        <v>1.8333333333333333</v>
      </c>
      <c r="IT52" s="77">
        <v>29.411764705882355</v>
      </c>
      <c r="IU52" s="32">
        <v>0</v>
      </c>
      <c r="IV52" s="32">
        <v>0</v>
      </c>
      <c r="IW52" s="77" t="s">
        <v>238</v>
      </c>
      <c r="IX52" s="32">
        <v>0</v>
      </c>
      <c r="IY52" s="38">
        <v>0</v>
      </c>
      <c r="IZ52" s="77" t="s">
        <v>238</v>
      </c>
      <c r="JA52" s="32">
        <v>0</v>
      </c>
      <c r="JB52" s="32">
        <v>0</v>
      </c>
      <c r="JC52" s="77" t="s">
        <v>238</v>
      </c>
      <c r="JD52" s="32">
        <v>0</v>
      </c>
      <c r="JE52" s="38">
        <v>0</v>
      </c>
      <c r="JF52" s="77" t="s">
        <v>238</v>
      </c>
      <c r="JG52" s="32">
        <v>0</v>
      </c>
      <c r="JH52" s="32">
        <v>0</v>
      </c>
      <c r="JI52" s="77" t="s">
        <v>238</v>
      </c>
      <c r="JJ52" s="32">
        <v>0</v>
      </c>
      <c r="JK52" s="38">
        <v>0</v>
      </c>
      <c r="JL52" s="77" t="s">
        <v>238</v>
      </c>
      <c r="JM52" s="32">
        <v>4</v>
      </c>
      <c r="JN52" s="32">
        <v>12</v>
      </c>
      <c r="JO52" s="77">
        <v>-63.636363636363633</v>
      </c>
      <c r="JP52" s="32">
        <v>29</v>
      </c>
      <c r="JQ52" s="38">
        <v>29.916666666666668</v>
      </c>
      <c r="JR52" s="77">
        <v>21.283783783783782</v>
      </c>
      <c r="JS52" s="32">
        <v>0</v>
      </c>
      <c r="JT52" s="32">
        <v>4</v>
      </c>
      <c r="JU52" s="77">
        <v>-75</v>
      </c>
      <c r="JV52" s="32">
        <v>13</v>
      </c>
      <c r="JW52" s="38">
        <v>15.916666666666666</v>
      </c>
      <c r="JX52" s="77">
        <v>61.864406779661017</v>
      </c>
      <c r="JY52" s="32">
        <v>4</v>
      </c>
      <c r="JZ52" s="32">
        <v>8</v>
      </c>
      <c r="KA52" s="77">
        <v>-52.941176470588239</v>
      </c>
      <c r="KB52" s="32">
        <v>16</v>
      </c>
      <c r="KC52" s="38">
        <v>14</v>
      </c>
      <c r="KD52" s="77">
        <v>-5.6179775280898872</v>
      </c>
      <c r="KE52" s="32">
        <v>4</v>
      </c>
      <c r="KF52" s="32">
        <v>12</v>
      </c>
      <c r="KG52" s="77">
        <v>-63.636363636363633</v>
      </c>
      <c r="KH52" s="32">
        <v>29</v>
      </c>
      <c r="KI52" s="38">
        <v>29.916666666666668</v>
      </c>
      <c r="KJ52" s="77">
        <v>21.283783783783782</v>
      </c>
      <c r="KK52" s="32">
        <v>0</v>
      </c>
      <c r="KL52" s="32">
        <v>4</v>
      </c>
      <c r="KM52" s="77">
        <v>-75</v>
      </c>
      <c r="KN52" s="32">
        <v>13</v>
      </c>
      <c r="KO52" s="38">
        <v>15.916666666666666</v>
      </c>
      <c r="KP52" s="77">
        <v>61.864406779661017</v>
      </c>
      <c r="KQ52" s="32">
        <v>4</v>
      </c>
      <c r="KR52" s="32">
        <v>8</v>
      </c>
      <c r="KS52" s="77">
        <v>-52.941176470588239</v>
      </c>
      <c r="KT52" s="32">
        <v>16</v>
      </c>
      <c r="KU52" s="38">
        <v>14</v>
      </c>
      <c r="KV52" s="77">
        <v>-5.6179775280898872</v>
      </c>
      <c r="KW52" s="32">
        <v>0</v>
      </c>
      <c r="KX52" s="32">
        <v>0</v>
      </c>
      <c r="KY52" s="77" t="s">
        <v>238</v>
      </c>
      <c r="KZ52" s="32">
        <v>0</v>
      </c>
      <c r="LA52" s="38">
        <v>0</v>
      </c>
      <c r="LB52" s="77" t="s">
        <v>238</v>
      </c>
      <c r="LC52" s="32">
        <v>0</v>
      </c>
      <c r="LD52" s="32">
        <v>0</v>
      </c>
      <c r="LE52" s="77" t="s">
        <v>238</v>
      </c>
      <c r="LF52" s="32">
        <v>0</v>
      </c>
      <c r="LG52" s="38">
        <v>0</v>
      </c>
      <c r="LH52" s="77" t="s">
        <v>238</v>
      </c>
      <c r="LI52" s="32">
        <v>0</v>
      </c>
      <c r="LJ52" s="32">
        <v>0</v>
      </c>
      <c r="LK52" s="77" t="s">
        <v>238</v>
      </c>
      <c r="LL52" s="32">
        <v>0</v>
      </c>
      <c r="LM52" s="38">
        <v>0</v>
      </c>
      <c r="LN52" s="77" t="s">
        <v>238</v>
      </c>
      <c r="LO52" s="32">
        <v>9</v>
      </c>
      <c r="LP52" s="32">
        <v>36</v>
      </c>
      <c r="LQ52" s="77">
        <v>-35.714285714285715</v>
      </c>
      <c r="LR52" s="32">
        <v>81</v>
      </c>
      <c r="LS52" s="38">
        <v>84</v>
      </c>
      <c r="LT52" s="77">
        <v>5.5497382198952883</v>
      </c>
      <c r="LU52" s="32">
        <v>5</v>
      </c>
      <c r="LV52" s="32">
        <v>23</v>
      </c>
      <c r="LW52" s="77">
        <v>-36.111111111111107</v>
      </c>
      <c r="LX52" s="32">
        <v>57</v>
      </c>
      <c r="LY52" s="38">
        <v>59.166666666666664</v>
      </c>
      <c r="LZ52" s="77">
        <v>2.1582733812949639</v>
      </c>
      <c r="MA52" s="32">
        <v>4</v>
      </c>
      <c r="MB52" s="32">
        <v>13</v>
      </c>
      <c r="MC52" s="77">
        <v>-35</v>
      </c>
      <c r="MD52" s="32">
        <v>24</v>
      </c>
      <c r="ME52" s="38">
        <v>24.833333333333332</v>
      </c>
      <c r="MF52" s="77">
        <v>14.615384615384617</v>
      </c>
      <c r="MG52" s="32">
        <v>9</v>
      </c>
      <c r="MH52" s="32">
        <v>36</v>
      </c>
      <c r="MI52" s="77">
        <v>-35.714285714285715</v>
      </c>
      <c r="MJ52" s="32">
        <v>81</v>
      </c>
      <c r="MK52" s="38">
        <v>84</v>
      </c>
      <c r="ML52" s="77">
        <v>5.5497382198952883</v>
      </c>
      <c r="MM52" s="32">
        <v>5</v>
      </c>
      <c r="MN52" s="32">
        <v>23</v>
      </c>
      <c r="MO52" s="77">
        <v>-36.111111111111107</v>
      </c>
      <c r="MP52" s="32">
        <v>57</v>
      </c>
      <c r="MQ52" s="38">
        <v>59.166666666666664</v>
      </c>
      <c r="MR52" s="77">
        <v>2.1582733812949639</v>
      </c>
      <c r="MS52" s="32">
        <v>4</v>
      </c>
      <c r="MT52" s="32">
        <v>13</v>
      </c>
      <c r="MU52" s="77">
        <v>-35</v>
      </c>
      <c r="MV52" s="32">
        <v>24</v>
      </c>
      <c r="MW52" s="38">
        <v>24.833333333333332</v>
      </c>
      <c r="MX52" s="77">
        <v>14.615384615384617</v>
      </c>
      <c r="MY52" s="32">
        <v>0</v>
      </c>
      <c r="MZ52" s="32">
        <v>0</v>
      </c>
      <c r="NA52" s="77" t="s">
        <v>238</v>
      </c>
      <c r="NB52" s="32">
        <v>0</v>
      </c>
      <c r="NC52" s="38">
        <v>0</v>
      </c>
      <c r="ND52" s="77" t="s">
        <v>238</v>
      </c>
      <c r="NE52" s="32">
        <v>0</v>
      </c>
      <c r="NF52" s="32">
        <v>0</v>
      </c>
      <c r="NG52" s="77" t="s">
        <v>238</v>
      </c>
      <c r="NH52" s="32">
        <v>0</v>
      </c>
      <c r="NI52" s="38">
        <v>0</v>
      </c>
      <c r="NJ52" s="77" t="s">
        <v>238</v>
      </c>
      <c r="NK52" s="32">
        <v>0</v>
      </c>
      <c r="NL52" s="32">
        <v>0</v>
      </c>
      <c r="NM52" s="77" t="s">
        <v>238</v>
      </c>
      <c r="NN52" s="32">
        <v>0</v>
      </c>
      <c r="NO52" s="38">
        <v>0</v>
      </c>
      <c r="NP52" s="77" t="s">
        <v>238</v>
      </c>
      <c r="NQ52" s="32">
        <v>6</v>
      </c>
      <c r="NR52" s="32">
        <v>17</v>
      </c>
      <c r="NS52" s="77">
        <v>-41.379310344827587</v>
      </c>
      <c r="NT52" s="32">
        <v>37</v>
      </c>
      <c r="NU52" s="38">
        <v>43.083333333333336</v>
      </c>
      <c r="NV52" s="77">
        <v>20.794392523364486</v>
      </c>
      <c r="NW52" s="32" t="s">
        <v>437</v>
      </c>
      <c r="NX52" s="32">
        <v>7</v>
      </c>
      <c r="NY52" s="77">
        <v>-53.333333333333336</v>
      </c>
      <c r="NZ52" s="32">
        <v>19</v>
      </c>
      <c r="OA52" s="38">
        <v>21.25</v>
      </c>
      <c r="OB52" s="77">
        <v>10.869565217391305</v>
      </c>
      <c r="OC52" s="32" t="s">
        <v>437</v>
      </c>
      <c r="OD52" s="32">
        <v>10</v>
      </c>
      <c r="OE52" s="77">
        <v>-28.571428571428569</v>
      </c>
      <c r="OF52" s="32">
        <v>18</v>
      </c>
      <c r="OG52" s="38">
        <v>21.833333333333332</v>
      </c>
      <c r="OH52" s="77">
        <v>32.323232323232325</v>
      </c>
      <c r="OI52" s="32">
        <v>6</v>
      </c>
      <c r="OJ52" s="32">
        <v>17</v>
      </c>
      <c r="OK52" s="77">
        <v>-41.379310344827587</v>
      </c>
      <c r="OL52" s="32">
        <v>37</v>
      </c>
      <c r="OM52" s="38">
        <v>43.083333333333336</v>
      </c>
      <c r="ON52" s="77">
        <v>20.794392523364486</v>
      </c>
      <c r="OO52" s="32" t="s">
        <v>437</v>
      </c>
      <c r="OP52" s="32">
        <v>7</v>
      </c>
      <c r="OQ52" s="77">
        <v>-53.333333333333336</v>
      </c>
      <c r="OR52" s="32">
        <v>19</v>
      </c>
      <c r="OS52" s="38">
        <v>21.25</v>
      </c>
      <c r="OT52" s="77">
        <v>10.869565217391305</v>
      </c>
      <c r="OU52" s="32" t="s">
        <v>437</v>
      </c>
      <c r="OV52" s="32">
        <v>10</v>
      </c>
      <c r="OW52" s="77">
        <v>-28.571428571428569</v>
      </c>
      <c r="OX52" s="32">
        <v>18</v>
      </c>
      <c r="OY52" s="38">
        <v>21.833333333333332</v>
      </c>
      <c r="OZ52" s="77">
        <v>32.323232323232325</v>
      </c>
      <c r="PA52" s="32">
        <v>0</v>
      </c>
      <c r="PB52" s="32">
        <v>0</v>
      </c>
      <c r="PC52" s="77" t="s">
        <v>238</v>
      </c>
      <c r="PD52" s="32">
        <v>0</v>
      </c>
      <c r="PE52" s="38">
        <v>0</v>
      </c>
      <c r="PF52" s="77" t="s">
        <v>238</v>
      </c>
      <c r="PG52" s="32">
        <v>0</v>
      </c>
      <c r="PH52" s="32">
        <v>0</v>
      </c>
      <c r="PI52" s="77" t="s">
        <v>238</v>
      </c>
      <c r="PJ52" s="32">
        <v>0</v>
      </c>
      <c r="PK52" s="38">
        <v>0</v>
      </c>
      <c r="PL52" s="77" t="s">
        <v>238</v>
      </c>
      <c r="PM52" s="32">
        <v>0</v>
      </c>
      <c r="PN52" s="32">
        <v>0</v>
      </c>
      <c r="PO52" s="77" t="s">
        <v>238</v>
      </c>
      <c r="PP52" s="32">
        <v>0</v>
      </c>
      <c r="PQ52" s="38">
        <v>0</v>
      </c>
      <c r="PR52" s="77" t="s">
        <v>238</v>
      </c>
      <c r="PS52" s="32">
        <v>23</v>
      </c>
      <c r="PT52" s="32">
        <v>72</v>
      </c>
      <c r="PU52" s="77">
        <v>-30.097087378640776</v>
      </c>
      <c r="PV52" s="32">
        <v>142</v>
      </c>
      <c r="PW52" s="38">
        <v>145.25</v>
      </c>
      <c r="PX52" s="77">
        <v>-1.0221465076660987</v>
      </c>
      <c r="PY52" s="32">
        <v>15</v>
      </c>
      <c r="PZ52" s="32">
        <v>54</v>
      </c>
      <c r="QA52" s="77">
        <v>-35.714285714285715</v>
      </c>
      <c r="QB52" s="32">
        <v>107</v>
      </c>
      <c r="QC52" s="38">
        <v>115.83333333333333</v>
      </c>
      <c r="QD52" s="77">
        <v>4.2760690172543132</v>
      </c>
      <c r="QE52" s="32">
        <v>8</v>
      </c>
      <c r="QF52" s="32">
        <v>18</v>
      </c>
      <c r="QG52" s="77">
        <v>-5.2631578947368416</v>
      </c>
      <c r="QH52" s="32">
        <v>35</v>
      </c>
      <c r="QI52" s="38">
        <v>29.416666666666668</v>
      </c>
      <c r="QJ52" s="77">
        <v>-17.523364485981308</v>
      </c>
      <c r="QK52" s="32">
        <v>23</v>
      </c>
      <c r="QL52" s="32">
        <v>72</v>
      </c>
      <c r="QM52" s="77">
        <v>-30.097087378640776</v>
      </c>
      <c r="QN52" s="32">
        <v>142</v>
      </c>
      <c r="QO52" s="38">
        <v>145.25</v>
      </c>
      <c r="QP52" s="77">
        <v>-1.0221465076660987</v>
      </c>
      <c r="QQ52" s="32">
        <v>15</v>
      </c>
      <c r="QR52" s="32">
        <v>54</v>
      </c>
      <c r="QS52" s="77">
        <v>-35.714285714285715</v>
      </c>
      <c r="QT52" s="32">
        <v>107</v>
      </c>
      <c r="QU52" s="38">
        <v>115.83333333333333</v>
      </c>
      <c r="QV52" s="77">
        <v>4.2760690172543132</v>
      </c>
      <c r="QW52" s="32">
        <v>8</v>
      </c>
      <c r="QX52" s="32">
        <v>18</v>
      </c>
      <c r="QY52" s="77">
        <v>-5.2631578947368416</v>
      </c>
      <c r="QZ52" s="32">
        <v>35</v>
      </c>
      <c r="RA52" s="38">
        <v>29.416666666666668</v>
      </c>
      <c r="RB52" s="77">
        <v>-17.523364485981308</v>
      </c>
      <c r="RC52" s="32">
        <v>0</v>
      </c>
      <c r="RD52" s="32">
        <v>0</v>
      </c>
      <c r="RE52" s="77" t="s">
        <v>238</v>
      </c>
      <c r="RF52" s="32">
        <v>0</v>
      </c>
      <c r="RG52" s="38">
        <v>0</v>
      </c>
      <c r="RH52" s="77" t="s">
        <v>238</v>
      </c>
      <c r="RI52" s="32">
        <v>0</v>
      </c>
      <c r="RJ52" s="32">
        <v>0</v>
      </c>
      <c r="RK52" s="77" t="s">
        <v>238</v>
      </c>
      <c r="RL52" s="32">
        <v>0</v>
      </c>
      <c r="RM52" s="38">
        <v>0</v>
      </c>
      <c r="RN52" s="77" t="s">
        <v>238</v>
      </c>
      <c r="RO52" s="32">
        <v>0</v>
      </c>
      <c r="RP52" s="32">
        <v>0</v>
      </c>
      <c r="RQ52" s="77" t="s">
        <v>238</v>
      </c>
      <c r="RR52" s="32">
        <v>0</v>
      </c>
      <c r="RS52" s="38">
        <v>0</v>
      </c>
      <c r="RT52" s="77" t="s">
        <v>238</v>
      </c>
      <c r="RU52" s="32">
        <v>138</v>
      </c>
      <c r="RV52" s="32">
        <v>129</v>
      </c>
      <c r="RW52" s="77">
        <v>-7</v>
      </c>
      <c r="RX52" s="32">
        <v>138</v>
      </c>
      <c r="RY52" s="38">
        <v>153</v>
      </c>
      <c r="RZ52" s="77">
        <v>12</v>
      </c>
      <c r="SA52" s="32">
        <v>130</v>
      </c>
      <c r="SB52" s="32">
        <v>126</v>
      </c>
      <c r="SC52" s="77">
        <v>-15</v>
      </c>
      <c r="SD52" s="32">
        <v>130</v>
      </c>
      <c r="SE52" s="38">
        <v>154</v>
      </c>
      <c r="SF52" s="77">
        <v>7</v>
      </c>
      <c r="SG52" s="32">
        <v>149</v>
      </c>
      <c r="SH52" s="32">
        <v>136</v>
      </c>
      <c r="SI52" s="77">
        <v>8</v>
      </c>
      <c r="SJ52" s="32">
        <v>149</v>
      </c>
      <c r="SK52" s="38">
        <v>152</v>
      </c>
      <c r="SL52" s="77">
        <v>19</v>
      </c>
      <c r="SM52" s="32">
        <v>138</v>
      </c>
      <c r="SN52" s="32">
        <v>129</v>
      </c>
      <c r="SO52" s="77">
        <v>-7</v>
      </c>
      <c r="SP52" s="32">
        <v>138</v>
      </c>
      <c r="SQ52" s="38">
        <v>153</v>
      </c>
      <c r="SR52" s="77">
        <v>12</v>
      </c>
      <c r="SS52" s="32">
        <v>130</v>
      </c>
      <c r="ST52" s="32">
        <v>126</v>
      </c>
      <c r="SU52" s="77">
        <v>-15</v>
      </c>
      <c r="SV52" s="32">
        <v>130</v>
      </c>
      <c r="SW52" s="38">
        <v>154</v>
      </c>
      <c r="SX52" s="77">
        <v>7</v>
      </c>
      <c r="SY52" s="32">
        <v>149</v>
      </c>
      <c r="SZ52" s="32">
        <v>136</v>
      </c>
      <c r="TA52" s="77">
        <v>8</v>
      </c>
      <c r="TB52" s="32">
        <v>149</v>
      </c>
      <c r="TC52" s="38">
        <v>152</v>
      </c>
      <c r="TD52" s="77">
        <v>19</v>
      </c>
      <c r="TE52" s="32" t="s">
        <v>238</v>
      </c>
      <c r="TF52" s="32" t="s">
        <v>238</v>
      </c>
      <c r="TG52" s="77" t="s">
        <v>238</v>
      </c>
      <c r="TH52" s="32" t="s">
        <v>238</v>
      </c>
      <c r="TI52" s="38" t="s">
        <v>238</v>
      </c>
      <c r="TJ52" s="77" t="s">
        <v>238</v>
      </c>
      <c r="TK52" s="32" t="s">
        <v>238</v>
      </c>
      <c r="TL52" s="32" t="s">
        <v>238</v>
      </c>
      <c r="TM52" s="77" t="s">
        <v>238</v>
      </c>
      <c r="TN52" s="32" t="s">
        <v>238</v>
      </c>
      <c r="TO52" s="38" t="s">
        <v>238</v>
      </c>
      <c r="TP52" s="77" t="s">
        <v>238</v>
      </c>
      <c r="TQ52" s="32" t="s">
        <v>238</v>
      </c>
      <c r="TR52" s="32" t="s">
        <v>238</v>
      </c>
      <c r="TS52" s="77" t="s">
        <v>238</v>
      </c>
      <c r="TT52" s="32" t="s">
        <v>238</v>
      </c>
      <c r="TU52" s="38" t="s">
        <v>238</v>
      </c>
      <c r="TV52" s="77" t="s">
        <v>238</v>
      </c>
    </row>
    <row r="53" spans="1:542" s="50" customFormat="1" x14ac:dyDescent="0.2">
      <c r="A53" s="355" t="s">
        <v>309</v>
      </c>
      <c r="B53" s="357"/>
      <c r="C53" s="32" t="s">
        <v>437</v>
      </c>
      <c r="D53" s="32">
        <v>4</v>
      </c>
      <c r="E53" s="77" t="s">
        <v>224</v>
      </c>
      <c r="F53" s="32">
        <v>63</v>
      </c>
      <c r="G53" s="38">
        <v>56.75</v>
      </c>
      <c r="H53" s="77">
        <v>34.851485148514847</v>
      </c>
      <c r="I53" s="32" t="s">
        <v>437</v>
      </c>
      <c r="J53" s="32">
        <v>4</v>
      </c>
      <c r="K53" s="77" t="s">
        <v>224</v>
      </c>
      <c r="L53" s="32" t="s">
        <v>437</v>
      </c>
      <c r="M53" s="38">
        <v>54.25</v>
      </c>
      <c r="N53" s="77">
        <v>45.3125</v>
      </c>
      <c r="O53" s="32">
        <v>0</v>
      </c>
      <c r="P53" s="32">
        <v>0</v>
      </c>
      <c r="Q53" s="77" t="s">
        <v>238</v>
      </c>
      <c r="R53" s="32" t="s">
        <v>437</v>
      </c>
      <c r="S53" s="38">
        <v>2.5</v>
      </c>
      <c r="T53" s="77">
        <v>-47.368421052631575</v>
      </c>
      <c r="U53" s="32" t="s">
        <v>437</v>
      </c>
      <c r="V53" s="32">
        <v>4</v>
      </c>
      <c r="W53" s="77" t="s">
        <v>224</v>
      </c>
      <c r="X53" s="32">
        <v>63</v>
      </c>
      <c r="Y53" s="38">
        <v>56.75</v>
      </c>
      <c r="Z53" s="77">
        <v>34.851485148514847</v>
      </c>
      <c r="AA53" s="32" t="s">
        <v>437</v>
      </c>
      <c r="AB53" s="32">
        <v>4</v>
      </c>
      <c r="AC53" s="77" t="s">
        <v>224</v>
      </c>
      <c r="AD53" s="32" t="s">
        <v>437</v>
      </c>
      <c r="AE53" s="38">
        <v>54.25</v>
      </c>
      <c r="AF53" s="77">
        <v>45.3125</v>
      </c>
      <c r="AG53" s="32">
        <v>0</v>
      </c>
      <c r="AH53" s="32">
        <v>0</v>
      </c>
      <c r="AI53" s="77" t="s">
        <v>238</v>
      </c>
      <c r="AJ53" s="32" t="s">
        <v>437</v>
      </c>
      <c r="AK53" s="38">
        <v>2.5</v>
      </c>
      <c r="AL53" s="77">
        <v>-47.368421052631575</v>
      </c>
      <c r="AM53" s="32">
        <v>0</v>
      </c>
      <c r="AN53" s="32">
        <v>0</v>
      </c>
      <c r="AO53" s="77" t="s">
        <v>238</v>
      </c>
      <c r="AP53" s="32">
        <v>0</v>
      </c>
      <c r="AQ53" s="38">
        <v>0</v>
      </c>
      <c r="AR53" s="77" t="s">
        <v>238</v>
      </c>
      <c r="AS53" s="32">
        <v>0</v>
      </c>
      <c r="AT53" s="32">
        <v>0</v>
      </c>
      <c r="AU53" s="77" t="s">
        <v>238</v>
      </c>
      <c r="AV53" s="32">
        <v>0</v>
      </c>
      <c r="AW53" s="38">
        <v>0</v>
      </c>
      <c r="AX53" s="77" t="s">
        <v>238</v>
      </c>
      <c r="AY53" s="32">
        <v>0</v>
      </c>
      <c r="AZ53" s="32">
        <v>0</v>
      </c>
      <c r="BA53" s="77" t="s">
        <v>238</v>
      </c>
      <c r="BB53" s="32">
        <v>0</v>
      </c>
      <c r="BC53" s="38">
        <v>0</v>
      </c>
      <c r="BD53" s="77" t="s">
        <v>238</v>
      </c>
      <c r="BE53" s="32" t="s">
        <v>437</v>
      </c>
      <c r="BF53" s="32" t="s">
        <v>437</v>
      </c>
      <c r="BG53" s="77" t="s">
        <v>224</v>
      </c>
      <c r="BH53" s="32">
        <v>40</v>
      </c>
      <c r="BI53" s="38">
        <v>34.75</v>
      </c>
      <c r="BJ53" s="77">
        <v>62.890625</v>
      </c>
      <c r="BK53" s="32" t="s">
        <v>437</v>
      </c>
      <c r="BL53" s="32" t="s">
        <v>437</v>
      </c>
      <c r="BM53" s="77" t="s">
        <v>224</v>
      </c>
      <c r="BN53" s="32" t="s">
        <v>437</v>
      </c>
      <c r="BO53" s="38">
        <v>32.833333333333336</v>
      </c>
      <c r="BP53" s="77">
        <v>75.1111111111111</v>
      </c>
      <c r="BQ53" s="32">
        <v>0</v>
      </c>
      <c r="BR53" s="32">
        <v>0</v>
      </c>
      <c r="BS53" s="77" t="s">
        <v>238</v>
      </c>
      <c r="BT53" s="32" t="s">
        <v>437</v>
      </c>
      <c r="BU53" s="38">
        <v>1.9166666666666667</v>
      </c>
      <c r="BV53" s="77">
        <v>-25.806451612903224</v>
      </c>
      <c r="BW53" s="32" t="s">
        <v>437</v>
      </c>
      <c r="BX53" s="32" t="s">
        <v>437</v>
      </c>
      <c r="BY53" s="77" t="s">
        <v>224</v>
      </c>
      <c r="BZ53" s="32">
        <v>40</v>
      </c>
      <c r="CA53" s="38">
        <v>34.75</v>
      </c>
      <c r="CB53" s="77">
        <v>62.890625</v>
      </c>
      <c r="CC53" s="32" t="s">
        <v>437</v>
      </c>
      <c r="CD53" s="32" t="s">
        <v>437</v>
      </c>
      <c r="CE53" s="77" t="s">
        <v>224</v>
      </c>
      <c r="CF53" s="32" t="s">
        <v>437</v>
      </c>
      <c r="CG53" s="38">
        <v>32.833333333333336</v>
      </c>
      <c r="CH53" s="77">
        <v>75.1111111111111</v>
      </c>
      <c r="CI53" s="32">
        <v>0</v>
      </c>
      <c r="CJ53" s="32">
        <v>0</v>
      </c>
      <c r="CK53" s="77" t="s">
        <v>238</v>
      </c>
      <c r="CL53" s="32" t="s">
        <v>437</v>
      </c>
      <c r="CM53" s="38">
        <v>1.9166666666666667</v>
      </c>
      <c r="CN53" s="77">
        <v>-25.806451612903224</v>
      </c>
      <c r="CO53" s="32">
        <v>0</v>
      </c>
      <c r="CP53" s="32">
        <v>0</v>
      </c>
      <c r="CQ53" s="77" t="s">
        <v>238</v>
      </c>
      <c r="CR53" s="32">
        <v>0</v>
      </c>
      <c r="CS53" s="38">
        <v>0</v>
      </c>
      <c r="CT53" s="77" t="s">
        <v>238</v>
      </c>
      <c r="CU53" s="32">
        <v>0</v>
      </c>
      <c r="CV53" s="32">
        <v>0</v>
      </c>
      <c r="CW53" s="77" t="s">
        <v>238</v>
      </c>
      <c r="CX53" s="32">
        <v>0</v>
      </c>
      <c r="CY53" s="38">
        <v>0</v>
      </c>
      <c r="CZ53" s="77" t="s">
        <v>238</v>
      </c>
      <c r="DA53" s="32">
        <v>0</v>
      </c>
      <c r="DB53" s="32">
        <v>0</v>
      </c>
      <c r="DC53" s="77" t="s">
        <v>238</v>
      </c>
      <c r="DD53" s="32">
        <v>0</v>
      </c>
      <c r="DE53" s="38">
        <v>0</v>
      </c>
      <c r="DF53" s="77" t="s">
        <v>238</v>
      </c>
      <c r="DG53" s="32">
        <v>0</v>
      </c>
      <c r="DH53" s="32" t="s">
        <v>437</v>
      </c>
      <c r="DI53" s="77" t="s">
        <v>224</v>
      </c>
      <c r="DJ53" s="32">
        <v>23</v>
      </c>
      <c r="DK53" s="38">
        <v>22</v>
      </c>
      <c r="DL53" s="77">
        <v>6.024096385542169</v>
      </c>
      <c r="DM53" s="32">
        <v>0</v>
      </c>
      <c r="DN53" s="32" t="s">
        <v>437</v>
      </c>
      <c r="DO53" s="77" t="s">
        <v>224</v>
      </c>
      <c r="DP53" s="32">
        <v>23</v>
      </c>
      <c r="DQ53" s="38">
        <v>21.416666666666668</v>
      </c>
      <c r="DR53" s="77">
        <v>15.246636771300448</v>
      </c>
      <c r="DS53" s="32">
        <v>0</v>
      </c>
      <c r="DT53" s="32">
        <v>0</v>
      </c>
      <c r="DU53" s="77" t="s">
        <v>238</v>
      </c>
      <c r="DV53" s="32">
        <v>0</v>
      </c>
      <c r="DW53" s="38">
        <v>0.58333333333333337</v>
      </c>
      <c r="DX53" s="77">
        <v>-73.076923076923066</v>
      </c>
      <c r="DY53" s="32">
        <v>0</v>
      </c>
      <c r="DZ53" s="32" t="s">
        <v>437</v>
      </c>
      <c r="EA53" s="77" t="s">
        <v>224</v>
      </c>
      <c r="EB53" s="32">
        <v>23</v>
      </c>
      <c r="EC53" s="38">
        <v>22</v>
      </c>
      <c r="ED53" s="77">
        <v>6.024096385542169</v>
      </c>
      <c r="EE53" s="32">
        <v>0</v>
      </c>
      <c r="EF53" s="32" t="s">
        <v>437</v>
      </c>
      <c r="EG53" s="77" t="s">
        <v>224</v>
      </c>
      <c r="EH53" s="32">
        <v>23</v>
      </c>
      <c r="EI53" s="38">
        <v>21.416666666666668</v>
      </c>
      <c r="EJ53" s="77">
        <v>15.246636771300448</v>
      </c>
      <c r="EK53" s="32">
        <v>0</v>
      </c>
      <c r="EL53" s="32">
        <v>0</v>
      </c>
      <c r="EM53" s="77" t="s">
        <v>238</v>
      </c>
      <c r="EN53" s="32">
        <v>0</v>
      </c>
      <c r="EO53" s="38">
        <v>0.58333333333333337</v>
      </c>
      <c r="EP53" s="77">
        <v>-73.076923076923066</v>
      </c>
      <c r="EQ53" s="32">
        <v>0</v>
      </c>
      <c r="ER53" s="32">
        <v>0</v>
      </c>
      <c r="ES53" s="77" t="s">
        <v>238</v>
      </c>
      <c r="ET53" s="32">
        <v>0</v>
      </c>
      <c r="EU53" s="38">
        <v>0</v>
      </c>
      <c r="EV53" s="77" t="s">
        <v>238</v>
      </c>
      <c r="EW53" s="32">
        <v>0</v>
      </c>
      <c r="EX53" s="32">
        <v>0</v>
      </c>
      <c r="EY53" s="77" t="s">
        <v>238</v>
      </c>
      <c r="EZ53" s="32">
        <v>0</v>
      </c>
      <c r="FA53" s="38">
        <v>0</v>
      </c>
      <c r="FB53" s="77" t="s">
        <v>238</v>
      </c>
      <c r="FC53" s="32">
        <v>0</v>
      </c>
      <c r="FD53" s="32">
        <v>0</v>
      </c>
      <c r="FE53" s="77" t="s">
        <v>238</v>
      </c>
      <c r="FF53" s="32">
        <v>0</v>
      </c>
      <c r="FG53" s="38">
        <v>0</v>
      </c>
      <c r="FH53" s="77" t="s">
        <v>238</v>
      </c>
      <c r="FI53" s="32" t="s">
        <v>437</v>
      </c>
      <c r="FJ53" s="32">
        <v>4</v>
      </c>
      <c r="FK53" s="77" t="s">
        <v>224</v>
      </c>
      <c r="FL53" s="32">
        <v>58</v>
      </c>
      <c r="FM53" s="38">
        <v>48.75</v>
      </c>
      <c r="FN53" s="77">
        <v>51.94805194805194</v>
      </c>
      <c r="FO53" s="32" t="s">
        <v>437</v>
      </c>
      <c r="FP53" s="32">
        <v>4</v>
      </c>
      <c r="FQ53" s="77" t="s">
        <v>224</v>
      </c>
      <c r="FR53" s="32">
        <v>58</v>
      </c>
      <c r="FS53" s="38">
        <v>48.416666666666664</v>
      </c>
      <c r="FT53" s="77">
        <v>55.76407506702413</v>
      </c>
      <c r="FU53" s="32">
        <v>0</v>
      </c>
      <c r="FV53" s="32">
        <v>0</v>
      </c>
      <c r="FW53" s="77" t="s">
        <v>238</v>
      </c>
      <c r="FX53" s="32">
        <v>0</v>
      </c>
      <c r="FY53" s="38">
        <v>0.33333333333333331</v>
      </c>
      <c r="FZ53" s="77">
        <v>-66.666666666666657</v>
      </c>
      <c r="GA53" s="32" t="s">
        <v>437</v>
      </c>
      <c r="GB53" s="32">
        <v>4</v>
      </c>
      <c r="GC53" s="77" t="s">
        <v>224</v>
      </c>
      <c r="GD53" s="32">
        <v>58</v>
      </c>
      <c r="GE53" s="38">
        <v>48.75</v>
      </c>
      <c r="GF53" s="77">
        <v>51.94805194805194</v>
      </c>
      <c r="GG53" s="32" t="s">
        <v>437</v>
      </c>
      <c r="GH53" s="32">
        <v>4</v>
      </c>
      <c r="GI53" s="77" t="s">
        <v>224</v>
      </c>
      <c r="GJ53" s="32">
        <v>58</v>
      </c>
      <c r="GK53" s="38">
        <v>48.416666666666664</v>
      </c>
      <c r="GL53" s="77">
        <v>55.76407506702413</v>
      </c>
      <c r="GM53" s="32">
        <v>0</v>
      </c>
      <c r="GN53" s="32">
        <v>0</v>
      </c>
      <c r="GO53" s="77" t="s">
        <v>238</v>
      </c>
      <c r="GP53" s="32">
        <v>0</v>
      </c>
      <c r="GQ53" s="38">
        <v>0.33333333333333331</v>
      </c>
      <c r="GR53" s="77">
        <v>-66.666666666666657</v>
      </c>
      <c r="GS53" s="32">
        <v>0</v>
      </c>
      <c r="GT53" s="32">
        <v>0</v>
      </c>
      <c r="GU53" s="77" t="s">
        <v>238</v>
      </c>
      <c r="GV53" s="32">
        <v>0</v>
      </c>
      <c r="GW53" s="38">
        <v>0</v>
      </c>
      <c r="GX53" s="77" t="s">
        <v>238</v>
      </c>
      <c r="GY53" s="32">
        <v>0</v>
      </c>
      <c r="GZ53" s="32">
        <v>0</v>
      </c>
      <c r="HA53" s="77" t="s">
        <v>238</v>
      </c>
      <c r="HB53" s="32">
        <v>0</v>
      </c>
      <c r="HC53" s="38">
        <v>0</v>
      </c>
      <c r="HD53" s="77" t="s">
        <v>238</v>
      </c>
      <c r="HE53" s="32">
        <v>0</v>
      </c>
      <c r="HF53" s="32">
        <v>0</v>
      </c>
      <c r="HG53" s="77" t="s">
        <v>238</v>
      </c>
      <c r="HH53" s="32">
        <v>0</v>
      </c>
      <c r="HI53" s="38">
        <v>0</v>
      </c>
      <c r="HJ53" s="77" t="s">
        <v>238</v>
      </c>
      <c r="HK53" s="32">
        <v>0</v>
      </c>
      <c r="HL53" s="32">
        <v>0</v>
      </c>
      <c r="HM53" s="77" t="s">
        <v>238</v>
      </c>
      <c r="HN53" s="32">
        <v>0</v>
      </c>
      <c r="HO53" s="38">
        <v>0</v>
      </c>
      <c r="HP53" s="77" t="s">
        <v>238</v>
      </c>
      <c r="HQ53" s="32">
        <v>0</v>
      </c>
      <c r="HR53" s="32">
        <v>0</v>
      </c>
      <c r="HS53" s="77" t="s">
        <v>238</v>
      </c>
      <c r="HT53" s="32">
        <v>0</v>
      </c>
      <c r="HU53" s="38">
        <v>0</v>
      </c>
      <c r="HV53" s="77" t="s">
        <v>238</v>
      </c>
      <c r="HW53" s="32">
        <v>0</v>
      </c>
      <c r="HX53" s="32">
        <v>0</v>
      </c>
      <c r="HY53" s="77" t="s">
        <v>238</v>
      </c>
      <c r="HZ53" s="32">
        <v>0</v>
      </c>
      <c r="IA53" s="38">
        <v>0</v>
      </c>
      <c r="IB53" s="77" t="s">
        <v>238</v>
      </c>
      <c r="IC53" s="32">
        <v>0</v>
      </c>
      <c r="ID53" s="32">
        <v>0</v>
      </c>
      <c r="IE53" s="77" t="s">
        <v>238</v>
      </c>
      <c r="IF53" s="32">
        <v>0</v>
      </c>
      <c r="IG53" s="38">
        <v>0</v>
      </c>
      <c r="IH53" s="77" t="s">
        <v>238</v>
      </c>
      <c r="II53" s="32">
        <v>0</v>
      </c>
      <c r="IJ53" s="32">
        <v>0</v>
      </c>
      <c r="IK53" s="77" t="s">
        <v>238</v>
      </c>
      <c r="IL53" s="32">
        <v>0</v>
      </c>
      <c r="IM53" s="38">
        <v>0</v>
      </c>
      <c r="IN53" s="77" t="s">
        <v>238</v>
      </c>
      <c r="IO53" s="32">
        <v>0</v>
      </c>
      <c r="IP53" s="32">
        <v>0</v>
      </c>
      <c r="IQ53" s="77" t="s">
        <v>238</v>
      </c>
      <c r="IR53" s="32">
        <v>0</v>
      </c>
      <c r="IS53" s="38">
        <v>0</v>
      </c>
      <c r="IT53" s="77" t="s">
        <v>238</v>
      </c>
      <c r="IU53" s="32">
        <v>0</v>
      </c>
      <c r="IV53" s="32">
        <v>0</v>
      </c>
      <c r="IW53" s="77" t="s">
        <v>238</v>
      </c>
      <c r="IX53" s="32">
        <v>0</v>
      </c>
      <c r="IY53" s="38">
        <v>0</v>
      </c>
      <c r="IZ53" s="77" t="s">
        <v>238</v>
      </c>
      <c r="JA53" s="32">
        <v>0</v>
      </c>
      <c r="JB53" s="32">
        <v>0</v>
      </c>
      <c r="JC53" s="77" t="s">
        <v>238</v>
      </c>
      <c r="JD53" s="32">
        <v>0</v>
      </c>
      <c r="JE53" s="38">
        <v>0</v>
      </c>
      <c r="JF53" s="77" t="s">
        <v>238</v>
      </c>
      <c r="JG53" s="32">
        <v>0</v>
      </c>
      <c r="JH53" s="32">
        <v>0</v>
      </c>
      <c r="JI53" s="77" t="s">
        <v>238</v>
      </c>
      <c r="JJ53" s="32">
        <v>0</v>
      </c>
      <c r="JK53" s="38">
        <v>0</v>
      </c>
      <c r="JL53" s="77" t="s">
        <v>238</v>
      </c>
      <c r="JM53" s="32" t="s">
        <v>437</v>
      </c>
      <c r="JN53" s="32" t="s">
        <v>437</v>
      </c>
      <c r="JO53" s="77" t="s">
        <v>224</v>
      </c>
      <c r="JP53" s="32" t="s">
        <v>437</v>
      </c>
      <c r="JQ53" s="38">
        <v>1.0833333333333333</v>
      </c>
      <c r="JR53" s="77">
        <v>85.714285714285708</v>
      </c>
      <c r="JS53" s="32" t="s">
        <v>437</v>
      </c>
      <c r="JT53" s="32" t="s">
        <v>437</v>
      </c>
      <c r="JU53" s="77" t="s">
        <v>224</v>
      </c>
      <c r="JV53" s="32" t="s">
        <v>437</v>
      </c>
      <c r="JW53" s="38">
        <v>1.0833333333333333</v>
      </c>
      <c r="JX53" s="77">
        <v>85.714285714285708</v>
      </c>
      <c r="JY53" s="32">
        <v>0</v>
      </c>
      <c r="JZ53" s="32">
        <v>0</v>
      </c>
      <c r="KA53" s="77" t="s">
        <v>238</v>
      </c>
      <c r="KB53" s="32">
        <v>0</v>
      </c>
      <c r="KC53" s="38">
        <v>0</v>
      </c>
      <c r="KD53" s="77" t="s">
        <v>238</v>
      </c>
      <c r="KE53" s="32" t="s">
        <v>437</v>
      </c>
      <c r="KF53" s="32" t="s">
        <v>437</v>
      </c>
      <c r="KG53" s="77" t="s">
        <v>224</v>
      </c>
      <c r="KH53" s="32" t="s">
        <v>437</v>
      </c>
      <c r="KI53" s="38">
        <v>1.0833333333333333</v>
      </c>
      <c r="KJ53" s="77">
        <v>85.714285714285708</v>
      </c>
      <c r="KK53" s="32" t="s">
        <v>437</v>
      </c>
      <c r="KL53" s="32" t="s">
        <v>437</v>
      </c>
      <c r="KM53" s="77" t="s">
        <v>224</v>
      </c>
      <c r="KN53" s="32" t="s">
        <v>437</v>
      </c>
      <c r="KO53" s="38">
        <v>1.0833333333333333</v>
      </c>
      <c r="KP53" s="77">
        <v>85.714285714285708</v>
      </c>
      <c r="KQ53" s="32">
        <v>0</v>
      </c>
      <c r="KR53" s="32">
        <v>0</v>
      </c>
      <c r="KS53" s="77" t="s">
        <v>238</v>
      </c>
      <c r="KT53" s="32">
        <v>0</v>
      </c>
      <c r="KU53" s="38">
        <v>0</v>
      </c>
      <c r="KV53" s="77" t="s">
        <v>238</v>
      </c>
      <c r="KW53" s="32">
        <v>0</v>
      </c>
      <c r="KX53" s="32">
        <v>0</v>
      </c>
      <c r="KY53" s="77" t="s">
        <v>238</v>
      </c>
      <c r="KZ53" s="32">
        <v>0</v>
      </c>
      <c r="LA53" s="38">
        <v>0</v>
      </c>
      <c r="LB53" s="77" t="s">
        <v>238</v>
      </c>
      <c r="LC53" s="32">
        <v>0</v>
      </c>
      <c r="LD53" s="32">
        <v>0</v>
      </c>
      <c r="LE53" s="77" t="s">
        <v>238</v>
      </c>
      <c r="LF53" s="32">
        <v>0</v>
      </c>
      <c r="LG53" s="38">
        <v>0</v>
      </c>
      <c r="LH53" s="77" t="s">
        <v>238</v>
      </c>
      <c r="LI53" s="32">
        <v>0</v>
      </c>
      <c r="LJ53" s="32">
        <v>0</v>
      </c>
      <c r="LK53" s="77" t="s">
        <v>238</v>
      </c>
      <c r="LL53" s="32">
        <v>0</v>
      </c>
      <c r="LM53" s="38">
        <v>0</v>
      </c>
      <c r="LN53" s="77" t="s">
        <v>238</v>
      </c>
      <c r="LO53" s="32" t="s">
        <v>437</v>
      </c>
      <c r="LP53" s="32" t="s">
        <v>437</v>
      </c>
      <c r="LQ53" s="77" t="s">
        <v>224</v>
      </c>
      <c r="LR53" s="32">
        <v>32</v>
      </c>
      <c r="LS53" s="38">
        <v>29.333333333333332</v>
      </c>
      <c r="LT53" s="77">
        <v>30.855018587360593</v>
      </c>
      <c r="LU53" s="32" t="s">
        <v>437</v>
      </c>
      <c r="LV53" s="32" t="s">
        <v>437</v>
      </c>
      <c r="LW53" s="77" t="s">
        <v>224</v>
      </c>
      <c r="LX53" s="32" t="s">
        <v>437</v>
      </c>
      <c r="LY53" s="38">
        <v>27.333333333333332</v>
      </c>
      <c r="LZ53" s="77">
        <v>45.132743362831853</v>
      </c>
      <c r="MA53" s="32">
        <v>0</v>
      </c>
      <c r="MB53" s="32">
        <v>0</v>
      </c>
      <c r="MC53" s="77" t="s">
        <v>238</v>
      </c>
      <c r="MD53" s="32" t="s">
        <v>437</v>
      </c>
      <c r="ME53" s="38">
        <v>2</v>
      </c>
      <c r="MF53" s="77">
        <v>-44.186046511627907</v>
      </c>
      <c r="MG53" s="32" t="s">
        <v>437</v>
      </c>
      <c r="MH53" s="32" t="s">
        <v>437</v>
      </c>
      <c r="MI53" s="77" t="s">
        <v>224</v>
      </c>
      <c r="MJ53" s="32">
        <v>32</v>
      </c>
      <c r="MK53" s="38">
        <v>29.333333333333332</v>
      </c>
      <c r="ML53" s="77">
        <v>30.855018587360593</v>
      </c>
      <c r="MM53" s="32" t="s">
        <v>437</v>
      </c>
      <c r="MN53" s="32" t="s">
        <v>437</v>
      </c>
      <c r="MO53" s="77" t="s">
        <v>224</v>
      </c>
      <c r="MP53" s="32" t="s">
        <v>437</v>
      </c>
      <c r="MQ53" s="38">
        <v>27.333333333333332</v>
      </c>
      <c r="MR53" s="77">
        <v>45.132743362831853</v>
      </c>
      <c r="MS53" s="32">
        <v>0</v>
      </c>
      <c r="MT53" s="32">
        <v>0</v>
      </c>
      <c r="MU53" s="77" t="s">
        <v>238</v>
      </c>
      <c r="MV53" s="32" t="s">
        <v>437</v>
      </c>
      <c r="MW53" s="38">
        <v>2</v>
      </c>
      <c r="MX53" s="77">
        <v>-44.186046511627907</v>
      </c>
      <c r="MY53" s="32">
        <v>0</v>
      </c>
      <c r="MZ53" s="32">
        <v>0</v>
      </c>
      <c r="NA53" s="77" t="s">
        <v>238</v>
      </c>
      <c r="NB53" s="32">
        <v>0</v>
      </c>
      <c r="NC53" s="38">
        <v>0</v>
      </c>
      <c r="ND53" s="77" t="s">
        <v>238</v>
      </c>
      <c r="NE53" s="32">
        <v>0</v>
      </c>
      <c r="NF53" s="32">
        <v>0</v>
      </c>
      <c r="NG53" s="77" t="s">
        <v>238</v>
      </c>
      <c r="NH53" s="32">
        <v>0</v>
      </c>
      <c r="NI53" s="38">
        <v>0</v>
      </c>
      <c r="NJ53" s="77" t="s">
        <v>238</v>
      </c>
      <c r="NK53" s="32">
        <v>0</v>
      </c>
      <c r="NL53" s="32">
        <v>0</v>
      </c>
      <c r="NM53" s="77" t="s">
        <v>238</v>
      </c>
      <c r="NN53" s="32">
        <v>0</v>
      </c>
      <c r="NO53" s="38">
        <v>0</v>
      </c>
      <c r="NP53" s="77" t="s">
        <v>238</v>
      </c>
      <c r="NQ53" s="32">
        <v>0</v>
      </c>
      <c r="NR53" s="32">
        <v>0</v>
      </c>
      <c r="NS53" s="77" t="s">
        <v>238</v>
      </c>
      <c r="NT53" s="32">
        <v>0</v>
      </c>
      <c r="NU53" s="38">
        <v>0.83333333333333337</v>
      </c>
      <c r="NV53" s="77">
        <v>-16.666666666666664</v>
      </c>
      <c r="NW53" s="32">
        <v>0</v>
      </c>
      <c r="NX53" s="32">
        <v>0</v>
      </c>
      <c r="NY53" s="77" t="s">
        <v>238</v>
      </c>
      <c r="NZ53" s="32">
        <v>0</v>
      </c>
      <c r="OA53" s="38">
        <v>0.83333333333333337</v>
      </c>
      <c r="OB53" s="77">
        <v>-16.666666666666664</v>
      </c>
      <c r="OC53" s="32">
        <v>0</v>
      </c>
      <c r="OD53" s="32">
        <v>0</v>
      </c>
      <c r="OE53" s="77" t="s">
        <v>238</v>
      </c>
      <c r="OF53" s="32">
        <v>0</v>
      </c>
      <c r="OG53" s="38">
        <v>0</v>
      </c>
      <c r="OH53" s="77" t="s">
        <v>238</v>
      </c>
      <c r="OI53" s="32">
        <v>0</v>
      </c>
      <c r="OJ53" s="32">
        <v>0</v>
      </c>
      <c r="OK53" s="77" t="s">
        <v>238</v>
      </c>
      <c r="OL53" s="32">
        <v>0</v>
      </c>
      <c r="OM53" s="38">
        <v>0.83333333333333337</v>
      </c>
      <c r="ON53" s="77">
        <v>-16.666666666666664</v>
      </c>
      <c r="OO53" s="32">
        <v>0</v>
      </c>
      <c r="OP53" s="32">
        <v>0</v>
      </c>
      <c r="OQ53" s="77" t="s">
        <v>238</v>
      </c>
      <c r="OR53" s="32">
        <v>0</v>
      </c>
      <c r="OS53" s="38">
        <v>0.83333333333333337</v>
      </c>
      <c r="OT53" s="77">
        <v>-16.666666666666664</v>
      </c>
      <c r="OU53" s="32">
        <v>0</v>
      </c>
      <c r="OV53" s="32">
        <v>0</v>
      </c>
      <c r="OW53" s="77" t="s">
        <v>238</v>
      </c>
      <c r="OX53" s="32">
        <v>0</v>
      </c>
      <c r="OY53" s="38">
        <v>0</v>
      </c>
      <c r="OZ53" s="77" t="s">
        <v>238</v>
      </c>
      <c r="PA53" s="32">
        <v>0</v>
      </c>
      <c r="PB53" s="32">
        <v>0</v>
      </c>
      <c r="PC53" s="77" t="s">
        <v>238</v>
      </c>
      <c r="PD53" s="32">
        <v>0</v>
      </c>
      <c r="PE53" s="38">
        <v>0</v>
      </c>
      <c r="PF53" s="77" t="s">
        <v>238</v>
      </c>
      <c r="PG53" s="32">
        <v>0</v>
      </c>
      <c r="PH53" s="32">
        <v>0</v>
      </c>
      <c r="PI53" s="77" t="s">
        <v>238</v>
      </c>
      <c r="PJ53" s="32">
        <v>0</v>
      </c>
      <c r="PK53" s="38">
        <v>0</v>
      </c>
      <c r="PL53" s="77" t="s">
        <v>238</v>
      </c>
      <c r="PM53" s="32">
        <v>0</v>
      </c>
      <c r="PN53" s="32">
        <v>0</v>
      </c>
      <c r="PO53" s="77" t="s">
        <v>238</v>
      </c>
      <c r="PP53" s="32">
        <v>0</v>
      </c>
      <c r="PQ53" s="38">
        <v>0</v>
      </c>
      <c r="PR53" s="77" t="s">
        <v>238</v>
      </c>
      <c r="PS53" s="32" t="s">
        <v>437</v>
      </c>
      <c r="PT53" s="32">
        <v>4</v>
      </c>
      <c r="PU53" s="77" t="s">
        <v>224</v>
      </c>
      <c r="PV53" s="32">
        <v>63</v>
      </c>
      <c r="PW53" s="38">
        <v>56.583333333333336</v>
      </c>
      <c r="PX53" s="77">
        <v>34.455445544554451</v>
      </c>
      <c r="PY53" s="32" t="s">
        <v>437</v>
      </c>
      <c r="PZ53" s="32">
        <v>4</v>
      </c>
      <c r="QA53" s="77" t="s">
        <v>224</v>
      </c>
      <c r="QB53" s="32" t="s">
        <v>437</v>
      </c>
      <c r="QC53" s="38">
        <v>54.083333333333336</v>
      </c>
      <c r="QD53" s="77">
        <v>44.866071428571431</v>
      </c>
      <c r="QE53" s="32">
        <v>0</v>
      </c>
      <c r="QF53" s="32">
        <v>0</v>
      </c>
      <c r="QG53" s="77" t="s">
        <v>238</v>
      </c>
      <c r="QH53" s="32" t="s">
        <v>437</v>
      </c>
      <c r="QI53" s="38">
        <v>2.5</v>
      </c>
      <c r="QJ53" s="77">
        <v>-47.368421052631575</v>
      </c>
      <c r="QK53" s="32" t="s">
        <v>437</v>
      </c>
      <c r="QL53" s="32">
        <v>4</v>
      </c>
      <c r="QM53" s="77" t="s">
        <v>224</v>
      </c>
      <c r="QN53" s="32">
        <v>63</v>
      </c>
      <c r="QO53" s="38">
        <v>56.583333333333336</v>
      </c>
      <c r="QP53" s="77">
        <v>34.455445544554451</v>
      </c>
      <c r="QQ53" s="32" t="s">
        <v>437</v>
      </c>
      <c r="QR53" s="32">
        <v>4</v>
      </c>
      <c r="QS53" s="77" t="s">
        <v>224</v>
      </c>
      <c r="QT53" s="32" t="s">
        <v>437</v>
      </c>
      <c r="QU53" s="38">
        <v>54.083333333333336</v>
      </c>
      <c r="QV53" s="77">
        <v>44.866071428571431</v>
      </c>
      <c r="QW53" s="32">
        <v>0</v>
      </c>
      <c r="QX53" s="32">
        <v>0</v>
      </c>
      <c r="QY53" s="77" t="s">
        <v>238</v>
      </c>
      <c r="QZ53" s="32" t="s">
        <v>437</v>
      </c>
      <c r="RA53" s="38">
        <v>2.5</v>
      </c>
      <c r="RB53" s="77">
        <v>-47.368421052631575</v>
      </c>
      <c r="RC53" s="32">
        <v>0</v>
      </c>
      <c r="RD53" s="32">
        <v>0</v>
      </c>
      <c r="RE53" s="77" t="s">
        <v>238</v>
      </c>
      <c r="RF53" s="32">
        <v>0</v>
      </c>
      <c r="RG53" s="38">
        <v>0</v>
      </c>
      <c r="RH53" s="77" t="s">
        <v>238</v>
      </c>
      <c r="RI53" s="32">
        <v>0</v>
      </c>
      <c r="RJ53" s="32">
        <v>0</v>
      </c>
      <c r="RK53" s="77" t="s">
        <v>238</v>
      </c>
      <c r="RL53" s="32">
        <v>0</v>
      </c>
      <c r="RM53" s="38">
        <v>0</v>
      </c>
      <c r="RN53" s="77" t="s">
        <v>238</v>
      </c>
      <c r="RO53" s="32">
        <v>0</v>
      </c>
      <c r="RP53" s="32">
        <v>0</v>
      </c>
      <c r="RQ53" s="77" t="s">
        <v>238</v>
      </c>
      <c r="RR53" s="32">
        <v>0</v>
      </c>
      <c r="RS53" s="38">
        <v>0</v>
      </c>
      <c r="RT53" s="77" t="s">
        <v>238</v>
      </c>
      <c r="RU53" s="32" t="s">
        <v>238</v>
      </c>
      <c r="RV53" s="32">
        <v>791</v>
      </c>
      <c r="RW53" s="77" t="s">
        <v>238</v>
      </c>
      <c r="RX53" s="32">
        <v>1096</v>
      </c>
      <c r="RY53" s="38">
        <v>907</v>
      </c>
      <c r="RZ53" s="77">
        <v>-34</v>
      </c>
      <c r="SA53" s="32" t="s">
        <v>238</v>
      </c>
      <c r="SB53" s="32">
        <v>791</v>
      </c>
      <c r="SC53" s="77" t="s">
        <v>238</v>
      </c>
      <c r="SD53" s="32">
        <v>1096</v>
      </c>
      <c r="SE53" s="38">
        <v>907</v>
      </c>
      <c r="SF53" s="77">
        <v>-52</v>
      </c>
      <c r="SG53" s="32" t="s">
        <v>238</v>
      </c>
      <c r="SH53" s="32" t="s">
        <v>238</v>
      </c>
      <c r="SI53" s="77" t="s">
        <v>238</v>
      </c>
      <c r="SJ53" s="32" t="s">
        <v>238</v>
      </c>
      <c r="SK53" s="38">
        <v>0</v>
      </c>
      <c r="SL53" s="77">
        <v>-664</v>
      </c>
      <c r="SM53" s="32" t="s">
        <v>238</v>
      </c>
      <c r="SN53" s="32">
        <v>791</v>
      </c>
      <c r="SO53" s="77" t="s">
        <v>238</v>
      </c>
      <c r="SP53" s="32">
        <v>1096</v>
      </c>
      <c r="SQ53" s="38">
        <v>907</v>
      </c>
      <c r="SR53" s="77">
        <v>-34</v>
      </c>
      <c r="SS53" s="32" t="s">
        <v>238</v>
      </c>
      <c r="ST53" s="32">
        <v>791</v>
      </c>
      <c r="SU53" s="77" t="s">
        <v>238</v>
      </c>
      <c r="SV53" s="32">
        <v>1096</v>
      </c>
      <c r="SW53" s="38">
        <v>907</v>
      </c>
      <c r="SX53" s="77">
        <v>-52</v>
      </c>
      <c r="SY53" s="32" t="s">
        <v>238</v>
      </c>
      <c r="SZ53" s="32" t="s">
        <v>238</v>
      </c>
      <c r="TA53" s="77" t="s">
        <v>238</v>
      </c>
      <c r="TB53" s="32" t="s">
        <v>238</v>
      </c>
      <c r="TC53" s="38">
        <v>0</v>
      </c>
      <c r="TD53" s="77">
        <v>-664</v>
      </c>
      <c r="TE53" s="32" t="s">
        <v>238</v>
      </c>
      <c r="TF53" s="32" t="s">
        <v>238</v>
      </c>
      <c r="TG53" s="77" t="s">
        <v>238</v>
      </c>
      <c r="TH53" s="32" t="s">
        <v>238</v>
      </c>
      <c r="TI53" s="38" t="s">
        <v>238</v>
      </c>
      <c r="TJ53" s="77" t="s">
        <v>238</v>
      </c>
      <c r="TK53" s="32" t="s">
        <v>238</v>
      </c>
      <c r="TL53" s="32" t="s">
        <v>238</v>
      </c>
      <c r="TM53" s="77" t="s">
        <v>238</v>
      </c>
      <c r="TN53" s="32" t="s">
        <v>238</v>
      </c>
      <c r="TO53" s="38" t="s">
        <v>238</v>
      </c>
      <c r="TP53" s="77" t="s">
        <v>238</v>
      </c>
      <c r="TQ53" s="32" t="s">
        <v>238</v>
      </c>
      <c r="TR53" s="32" t="s">
        <v>238</v>
      </c>
      <c r="TS53" s="77" t="s">
        <v>238</v>
      </c>
      <c r="TT53" s="32" t="s">
        <v>238</v>
      </c>
      <c r="TU53" s="38" t="s">
        <v>238</v>
      </c>
      <c r="TV53" s="77" t="s">
        <v>238</v>
      </c>
    </row>
    <row r="54" spans="1:542" x14ac:dyDescent="0.2">
      <c r="A54" s="223" t="s">
        <v>48</v>
      </c>
      <c r="B54" s="18"/>
      <c r="C54" s="20" t="s">
        <v>437</v>
      </c>
      <c r="D54" s="20">
        <v>491</v>
      </c>
      <c r="E54" s="77">
        <v>3.1512605042016806</v>
      </c>
      <c r="F54" s="20">
        <v>3594</v>
      </c>
      <c r="G54" s="38">
        <v>3543.5833333333335</v>
      </c>
      <c r="H54" s="77">
        <v>1.6226938151228374</v>
      </c>
      <c r="I54" s="32">
        <v>111</v>
      </c>
      <c r="J54" s="32">
        <v>351</v>
      </c>
      <c r="K54" s="77">
        <v>5.4054054054054053</v>
      </c>
      <c r="L54" s="32">
        <v>2829</v>
      </c>
      <c r="M54" s="38">
        <v>2803.4166666666665</v>
      </c>
      <c r="N54" s="77">
        <v>3.304160908951328</v>
      </c>
      <c r="O54" s="32" t="s">
        <v>437</v>
      </c>
      <c r="P54" s="32">
        <v>140</v>
      </c>
      <c r="Q54" s="77">
        <v>-2.0979020979020979</v>
      </c>
      <c r="R54" s="32">
        <v>765</v>
      </c>
      <c r="S54" s="38">
        <v>740.16666666666663</v>
      </c>
      <c r="T54" s="77">
        <v>-4.2784782842978775</v>
      </c>
      <c r="U54" s="32" t="s">
        <v>437</v>
      </c>
      <c r="V54" s="32">
        <v>491</v>
      </c>
      <c r="W54" s="77">
        <v>3.1512605042016806</v>
      </c>
      <c r="X54" s="32">
        <v>3594</v>
      </c>
      <c r="Y54" s="38">
        <v>3543.5833333333335</v>
      </c>
      <c r="Z54" s="77">
        <v>1.6226938151228374</v>
      </c>
      <c r="AA54" s="32">
        <v>111</v>
      </c>
      <c r="AB54" s="32">
        <v>351</v>
      </c>
      <c r="AC54" s="77">
        <v>5.4054054054054053</v>
      </c>
      <c r="AD54" s="32">
        <v>2829</v>
      </c>
      <c r="AE54" s="38">
        <v>2803.4166666666665</v>
      </c>
      <c r="AF54" s="77">
        <v>3.304160908951328</v>
      </c>
      <c r="AG54" s="32" t="s">
        <v>437</v>
      </c>
      <c r="AH54" s="32">
        <v>140</v>
      </c>
      <c r="AI54" s="77">
        <v>-2.0979020979020979</v>
      </c>
      <c r="AJ54" s="32">
        <v>765</v>
      </c>
      <c r="AK54" s="38">
        <v>740.16666666666663</v>
      </c>
      <c r="AL54" s="77">
        <v>-4.2784782842978775</v>
      </c>
      <c r="AM54" s="32">
        <v>0</v>
      </c>
      <c r="AN54" s="32">
        <v>0</v>
      </c>
      <c r="AO54" s="77" t="s">
        <v>238</v>
      </c>
      <c r="AP54" s="32">
        <v>0</v>
      </c>
      <c r="AQ54" s="38">
        <v>0</v>
      </c>
      <c r="AR54" s="77" t="s">
        <v>238</v>
      </c>
      <c r="AS54" s="32">
        <v>0</v>
      </c>
      <c r="AT54" s="32">
        <v>0</v>
      </c>
      <c r="AU54" s="77" t="s">
        <v>238</v>
      </c>
      <c r="AV54" s="32">
        <v>0</v>
      </c>
      <c r="AW54" s="38">
        <v>0</v>
      </c>
      <c r="AX54" s="77" t="s">
        <v>238</v>
      </c>
      <c r="AY54" s="32">
        <v>0</v>
      </c>
      <c r="AZ54" s="32">
        <v>0</v>
      </c>
      <c r="BA54" s="77" t="s">
        <v>238</v>
      </c>
      <c r="BB54" s="32">
        <v>0</v>
      </c>
      <c r="BC54" s="38">
        <v>0</v>
      </c>
      <c r="BD54" s="77" t="s">
        <v>238</v>
      </c>
      <c r="BE54" s="32" t="s">
        <v>437</v>
      </c>
      <c r="BF54" s="32" t="s">
        <v>437</v>
      </c>
      <c r="BG54" s="77">
        <v>13.523131672597867</v>
      </c>
      <c r="BH54" s="32">
        <v>2286</v>
      </c>
      <c r="BI54" s="38">
        <v>2246.5</v>
      </c>
      <c r="BJ54" s="77">
        <v>0.49955263942737849</v>
      </c>
      <c r="BK54" s="32">
        <v>79</v>
      </c>
      <c r="BL54" s="32">
        <v>234</v>
      </c>
      <c r="BM54" s="77">
        <v>13.592233009708737</v>
      </c>
      <c r="BN54" s="32">
        <v>1836</v>
      </c>
      <c r="BO54" s="38">
        <v>1820.1666666666667</v>
      </c>
      <c r="BP54" s="77">
        <v>2.3427982382157251</v>
      </c>
      <c r="BQ54" s="32" t="s">
        <v>437</v>
      </c>
      <c r="BR54" s="32" t="s">
        <v>437</v>
      </c>
      <c r="BS54" s="77">
        <v>13.333333333333334</v>
      </c>
      <c r="BT54" s="32">
        <v>450</v>
      </c>
      <c r="BU54" s="38">
        <v>426.33333333333331</v>
      </c>
      <c r="BV54" s="77">
        <v>-6.6763954761036119</v>
      </c>
      <c r="BW54" s="32" t="s">
        <v>437</v>
      </c>
      <c r="BX54" s="32" t="s">
        <v>437</v>
      </c>
      <c r="BY54" s="77">
        <v>13.523131672597867</v>
      </c>
      <c r="BZ54" s="32">
        <v>2286</v>
      </c>
      <c r="CA54" s="38">
        <v>2246.5</v>
      </c>
      <c r="CB54" s="77">
        <v>0.49955263942737849</v>
      </c>
      <c r="CC54" s="32">
        <v>79</v>
      </c>
      <c r="CD54" s="32">
        <v>234</v>
      </c>
      <c r="CE54" s="77">
        <v>13.592233009708737</v>
      </c>
      <c r="CF54" s="32">
        <v>1836</v>
      </c>
      <c r="CG54" s="38">
        <v>1820.1666666666667</v>
      </c>
      <c r="CH54" s="77">
        <v>2.3427982382157251</v>
      </c>
      <c r="CI54" s="32" t="s">
        <v>437</v>
      </c>
      <c r="CJ54" s="32" t="s">
        <v>437</v>
      </c>
      <c r="CK54" s="77">
        <v>13.333333333333334</v>
      </c>
      <c r="CL54" s="32">
        <v>450</v>
      </c>
      <c r="CM54" s="38">
        <v>426.33333333333331</v>
      </c>
      <c r="CN54" s="77">
        <v>-6.6763954761036119</v>
      </c>
      <c r="CO54" s="32">
        <v>0</v>
      </c>
      <c r="CP54" s="32">
        <v>0</v>
      </c>
      <c r="CQ54" s="77" t="s">
        <v>238</v>
      </c>
      <c r="CR54" s="32">
        <v>0</v>
      </c>
      <c r="CS54" s="38">
        <v>0</v>
      </c>
      <c r="CT54" s="77" t="s">
        <v>238</v>
      </c>
      <c r="CU54" s="32">
        <v>0</v>
      </c>
      <c r="CV54" s="32">
        <v>0</v>
      </c>
      <c r="CW54" s="77" t="s">
        <v>238</v>
      </c>
      <c r="CX54" s="32">
        <v>0</v>
      </c>
      <c r="CY54" s="38">
        <v>0</v>
      </c>
      <c r="CZ54" s="77" t="s">
        <v>238</v>
      </c>
      <c r="DA54" s="32">
        <v>0</v>
      </c>
      <c r="DB54" s="32">
        <v>0</v>
      </c>
      <c r="DC54" s="77" t="s">
        <v>238</v>
      </c>
      <c r="DD54" s="32">
        <v>0</v>
      </c>
      <c r="DE54" s="38">
        <v>0</v>
      </c>
      <c r="DF54" s="77" t="s">
        <v>238</v>
      </c>
      <c r="DG54" s="32">
        <v>51</v>
      </c>
      <c r="DH54" s="32" t="s">
        <v>437</v>
      </c>
      <c r="DI54" s="77">
        <v>-11.794871794871794</v>
      </c>
      <c r="DJ54" s="32">
        <v>1308</v>
      </c>
      <c r="DK54" s="38">
        <v>1297.0833333333333</v>
      </c>
      <c r="DL54" s="77">
        <v>3.649197576080442</v>
      </c>
      <c r="DM54" s="32">
        <v>32</v>
      </c>
      <c r="DN54" s="32">
        <v>117</v>
      </c>
      <c r="DO54" s="77">
        <v>-7.8740157480314963</v>
      </c>
      <c r="DP54" s="32">
        <v>993</v>
      </c>
      <c r="DQ54" s="38">
        <v>983.25</v>
      </c>
      <c r="DR54" s="77">
        <v>5.1604278074866308</v>
      </c>
      <c r="DS54" s="32">
        <v>19</v>
      </c>
      <c r="DT54" s="32" t="s">
        <v>437</v>
      </c>
      <c r="DU54" s="77">
        <v>-19.117647058823529</v>
      </c>
      <c r="DV54" s="32">
        <v>315</v>
      </c>
      <c r="DW54" s="38">
        <v>313.83333333333331</v>
      </c>
      <c r="DX54" s="77">
        <v>-0.81643402686331323</v>
      </c>
      <c r="DY54" s="32">
        <v>51</v>
      </c>
      <c r="DZ54" s="32" t="s">
        <v>437</v>
      </c>
      <c r="EA54" s="77">
        <v>-11.794871794871794</v>
      </c>
      <c r="EB54" s="32">
        <v>1308</v>
      </c>
      <c r="EC54" s="38">
        <v>1297.0833333333333</v>
      </c>
      <c r="ED54" s="77">
        <v>3.649197576080442</v>
      </c>
      <c r="EE54" s="32">
        <v>32</v>
      </c>
      <c r="EF54" s="32">
        <v>117</v>
      </c>
      <c r="EG54" s="77">
        <v>-7.8740157480314963</v>
      </c>
      <c r="EH54" s="32">
        <v>993</v>
      </c>
      <c r="EI54" s="38">
        <v>983.25</v>
      </c>
      <c r="EJ54" s="77">
        <v>5.1604278074866308</v>
      </c>
      <c r="EK54" s="32">
        <v>19</v>
      </c>
      <c r="EL54" s="32" t="s">
        <v>437</v>
      </c>
      <c r="EM54" s="77">
        <v>-19.117647058823529</v>
      </c>
      <c r="EN54" s="32">
        <v>315</v>
      </c>
      <c r="EO54" s="38">
        <v>313.83333333333331</v>
      </c>
      <c r="EP54" s="77">
        <v>-0.81643402686331323</v>
      </c>
      <c r="EQ54" s="32">
        <v>0</v>
      </c>
      <c r="ER54" s="32">
        <v>0</v>
      </c>
      <c r="ES54" s="77" t="s">
        <v>238</v>
      </c>
      <c r="ET54" s="32">
        <v>0</v>
      </c>
      <c r="EU54" s="38">
        <v>0</v>
      </c>
      <c r="EV54" s="77" t="s">
        <v>238</v>
      </c>
      <c r="EW54" s="32">
        <v>0</v>
      </c>
      <c r="EX54" s="32">
        <v>0</v>
      </c>
      <c r="EY54" s="77" t="s">
        <v>238</v>
      </c>
      <c r="EZ54" s="32">
        <v>0</v>
      </c>
      <c r="FA54" s="38">
        <v>0</v>
      </c>
      <c r="FB54" s="77" t="s">
        <v>238</v>
      </c>
      <c r="FC54" s="32">
        <v>0</v>
      </c>
      <c r="FD54" s="32">
        <v>0</v>
      </c>
      <c r="FE54" s="77" t="s">
        <v>238</v>
      </c>
      <c r="FF54" s="32">
        <v>0</v>
      </c>
      <c r="FG54" s="38">
        <v>0</v>
      </c>
      <c r="FH54" s="77" t="s">
        <v>238</v>
      </c>
      <c r="FI54" s="32">
        <v>97</v>
      </c>
      <c r="FJ54" s="32">
        <v>302</v>
      </c>
      <c r="FK54" s="77">
        <v>5.2264808362369335</v>
      </c>
      <c r="FL54" s="32">
        <v>2543</v>
      </c>
      <c r="FM54" s="38">
        <v>2543.5833333333335</v>
      </c>
      <c r="FN54" s="77">
        <v>2.7260794938242521</v>
      </c>
      <c r="FO54" s="32">
        <v>91</v>
      </c>
      <c r="FP54" s="32">
        <v>283</v>
      </c>
      <c r="FQ54" s="77">
        <v>6.3909774436090219</v>
      </c>
      <c r="FR54" s="32">
        <v>2434</v>
      </c>
      <c r="FS54" s="38">
        <v>2426.4166666666665</v>
      </c>
      <c r="FT54" s="77">
        <v>2.9778956675508397</v>
      </c>
      <c r="FU54" s="32">
        <v>6</v>
      </c>
      <c r="FV54" s="32">
        <v>19</v>
      </c>
      <c r="FW54" s="77">
        <v>-9.5238095238095237</v>
      </c>
      <c r="FX54" s="32">
        <v>109</v>
      </c>
      <c r="FY54" s="38">
        <v>117.16666666666667</v>
      </c>
      <c r="FZ54" s="77">
        <v>-2.2253129346314324</v>
      </c>
      <c r="GA54" s="32">
        <v>97</v>
      </c>
      <c r="GB54" s="32">
        <v>302</v>
      </c>
      <c r="GC54" s="77">
        <v>5.2264808362369335</v>
      </c>
      <c r="GD54" s="32">
        <v>2543</v>
      </c>
      <c r="GE54" s="38">
        <v>2543.5833333333335</v>
      </c>
      <c r="GF54" s="77">
        <v>2.7260794938242521</v>
      </c>
      <c r="GG54" s="32">
        <v>91</v>
      </c>
      <c r="GH54" s="32">
        <v>283</v>
      </c>
      <c r="GI54" s="77">
        <v>6.3909774436090219</v>
      </c>
      <c r="GJ54" s="32">
        <v>2434</v>
      </c>
      <c r="GK54" s="38">
        <v>2426.4166666666665</v>
      </c>
      <c r="GL54" s="77">
        <v>2.9778956675508397</v>
      </c>
      <c r="GM54" s="32">
        <v>6</v>
      </c>
      <c r="GN54" s="32">
        <v>19</v>
      </c>
      <c r="GO54" s="77">
        <v>-9.5238095238095237</v>
      </c>
      <c r="GP54" s="32">
        <v>109</v>
      </c>
      <c r="GQ54" s="38">
        <v>117.16666666666667</v>
      </c>
      <c r="GR54" s="77">
        <v>-2.2253129346314324</v>
      </c>
      <c r="GS54" s="32">
        <v>0</v>
      </c>
      <c r="GT54" s="32">
        <v>0</v>
      </c>
      <c r="GU54" s="77" t="s">
        <v>238</v>
      </c>
      <c r="GV54" s="32">
        <v>0</v>
      </c>
      <c r="GW54" s="38">
        <v>0</v>
      </c>
      <c r="GX54" s="77" t="s">
        <v>238</v>
      </c>
      <c r="GY54" s="32">
        <v>0</v>
      </c>
      <c r="GZ54" s="32">
        <v>0</v>
      </c>
      <c r="HA54" s="77" t="s">
        <v>238</v>
      </c>
      <c r="HB54" s="32">
        <v>0</v>
      </c>
      <c r="HC54" s="38">
        <v>0</v>
      </c>
      <c r="HD54" s="77" t="s">
        <v>238</v>
      </c>
      <c r="HE54" s="32">
        <v>0</v>
      </c>
      <c r="HF54" s="32">
        <v>0</v>
      </c>
      <c r="HG54" s="77" t="s">
        <v>238</v>
      </c>
      <c r="HH54" s="32">
        <v>0</v>
      </c>
      <c r="HI54" s="38">
        <v>0</v>
      </c>
      <c r="HJ54" s="77" t="s">
        <v>238</v>
      </c>
      <c r="HK54" s="32" t="s">
        <v>437</v>
      </c>
      <c r="HL54" s="32">
        <v>4</v>
      </c>
      <c r="HM54" s="77" t="s">
        <v>224</v>
      </c>
      <c r="HN54" s="32">
        <v>11</v>
      </c>
      <c r="HO54" s="38">
        <v>8.5833333333333339</v>
      </c>
      <c r="HP54" s="77">
        <v>8.4210526315789469</v>
      </c>
      <c r="HQ54" s="32">
        <v>0</v>
      </c>
      <c r="HR54" s="32">
        <v>0</v>
      </c>
      <c r="HS54" s="77" t="s">
        <v>238</v>
      </c>
      <c r="HT54" s="32">
        <v>0</v>
      </c>
      <c r="HU54" s="38">
        <v>0</v>
      </c>
      <c r="HV54" s="77">
        <v>-100</v>
      </c>
      <c r="HW54" s="32" t="s">
        <v>437</v>
      </c>
      <c r="HX54" s="32">
        <v>4</v>
      </c>
      <c r="HY54" s="77" t="s">
        <v>224</v>
      </c>
      <c r="HZ54" s="32">
        <v>11</v>
      </c>
      <c r="IA54" s="38">
        <v>8.5833333333333339</v>
      </c>
      <c r="IB54" s="77">
        <v>21.176470588235293</v>
      </c>
      <c r="IC54" s="32" t="s">
        <v>437</v>
      </c>
      <c r="ID54" s="32">
        <v>4</v>
      </c>
      <c r="IE54" s="77" t="s">
        <v>224</v>
      </c>
      <c r="IF54" s="32">
        <v>11</v>
      </c>
      <c r="IG54" s="38">
        <v>8.5833333333333339</v>
      </c>
      <c r="IH54" s="77">
        <v>8.4210526315789469</v>
      </c>
      <c r="II54" s="32">
        <v>0</v>
      </c>
      <c r="IJ54" s="32">
        <v>0</v>
      </c>
      <c r="IK54" s="77" t="s">
        <v>238</v>
      </c>
      <c r="IL54" s="32">
        <v>0</v>
      </c>
      <c r="IM54" s="38">
        <v>0</v>
      </c>
      <c r="IN54" s="77">
        <v>-100</v>
      </c>
      <c r="IO54" s="32" t="s">
        <v>437</v>
      </c>
      <c r="IP54" s="32">
        <v>4</v>
      </c>
      <c r="IQ54" s="77" t="s">
        <v>224</v>
      </c>
      <c r="IR54" s="32">
        <v>11</v>
      </c>
      <c r="IS54" s="38">
        <v>8.5833333333333339</v>
      </c>
      <c r="IT54" s="77">
        <v>21.176470588235293</v>
      </c>
      <c r="IU54" s="32">
        <v>0</v>
      </c>
      <c r="IV54" s="32">
        <v>0</v>
      </c>
      <c r="IW54" s="77" t="s">
        <v>238</v>
      </c>
      <c r="IX54" s="32">
        <v>0</v>
      </c>
      <c r="IY54" s="38">
        <v>0</v>
      </c>
      <c r="IZ54" s="77" t="s">
        <v>238</v>
      </c>
      <c r="JA54" s="32">
        <v>0</v>
      </c>
      <c r="JB54" s="32">
        <v>0</v>
      </c>
      <c r="JC54" s="77" t="s">
        <v>238</v>
      </c>
      <c r="JD54" s="32">
        <v>0</v>
      </c>
      <c r="JE54" s="38">
        <v>0</v>
      </c>
      <c r="JF54" s="77" t="s">
        <v>238</v>
      </c>
      <c r="JG54" s="32">
        <v>0</v>
      </c>
      <c r="JH54" s="32">
        <v>0</v>
      </c>
      <c r="JI54" s="77" t="s">
        <v>238</v>
      </c>
      <c r="JJ54" s="32">
        <v>0</v>
      </c>
      <c r="JK54" s="38">
        <v>0</v>
      </c>
      <c r="JL54" s="77" t="s">
        <v>238</v>
      </c>
      <c r="JM54" s="32">
        <v>19</v>
      </c>
      <c r="JN54" s="32" t="s">
        <v>437</v>
      </c>
      <c r="JO54" s="77">
        <v>9.7560975609756095</v>
      </c>
      <c r="JP54" s="32">
        <v>332</v>
      </c>
      <c r="JQ54" s="38">
        <v>314.16666666666669</v>
      </c>
      <c r="JR54" s="77">
        <v>10.589615723085949</v>
      </c>
      <c r="JS54" s="32" t="s">
        <v>437</v>
      </c>
      <c r="JT54" s="32">
        <v>32</v>
      </c>
      <c r="JU54" s="77">
        <v>10.344827586206897</v>
      </c>
      <c r="JV54" s="32">
        <v>266</v>
      </c>
      <c r="JW54" s="38">
        <v>256.16666666666669</v>
      </c>
      <c r="JX54" s="77">
        <v>11.417180137731062</v>
      </c>
      <c r="JY54" s="32" t="s">
        <v>437</v>
      </c>
      <c r="JZ54" s="32" t="s">
        <v>437</v>
      </c>
      <c r="KA54" s="77">
        <v>8.3333333333333321</v>
      </c>
      <c r="KB54" s="32">
        <v>66</v>
      </c>
      <c r="KC54" s="38">
        <v>58</v>
      </c>
      <c r="KD54" s="77">
        <v>7.0769230769230766</v>
      </c>
      <c r="KE54" s="32">
        <v>19</v>
      </c>
      <c r="KF54" s="32" t="s">
        <v>437</v>
      </c>
      <c r="KG54" s="77">
        <v>9.7560975609756095</v>
      </c>
      <c r="KH54" s="32">
        <v>332</v>
      </c>
      <c r="KI54" s="38">
        <v>314.16666666666669</v>
      </c>
      <c r="KJ54" s="77">
        <v>10.589615723085949</v>
      </c>
      <c r="KK54" s="32" t="s">
        <v>437</v>
      </c>
      <c r="KL54" s="32">
        <v>32</v>
      </c>
      <c r="KM54" s="77">
        <v>10.344827586206897</v>
      </c>
      <c r="KN54" s="32">
        <v>266</v>
      </c>
      <c r="KO54" s="38">
        <v>256.16666666666669</v>
      </c>
      <c r="KP54" s="77">
        <v>11.417180137731062</v>
      </c>
      <c r="KQ54" s="32" t="s">
        <v>437</v>
      </c>
      <c r="KR54" s="32" t="s">
        <v>437</v>
      </c>
      <c r="KS54" s="77">
        <v>8.3333333333333321</v>
      </c>
      <c r="KT54" s="32">
        <v>66</v>
      </c>
      <c r="KU54" s="38">
        <v>58</v>
      </c>
      <c r="KV54" s="77">
        <v>7.0769230769230766</v>
      </c>
      <c r="KW54" s="32">
        <v>0</v>
      </c>
      <c r="KX54" s="32">
        <v>0</v>
      </c>
      <c r="KY54" s="77" t="s">
        <v>238</v>
      </c>
      <c r="KZ54" s="32">
        <v>0</v>
      </c>
      <c r="LA54" s="38">
        <v>0</v>
      </c>
      <c r="LB54" s="77" t="s">
        <v>238</v>
      </c>
      <c r="LC54" s="32">
        <v>0</v>
      </c>
      <c r="LD54" s="32">
        <v>0</v>
      </c>
      <c r="LE54" s="77" t="s">
        <v>238</v>
      </c>
      <c r="LF54" s="32">
        <v>0</v>
      </c>
      <c r="LG54" s="38">
        <v>0</v>
      </c>
      <c r="LH54" s="77" t="s">
        <v>238</v>
      </c>
      <c r="LI54" s="32">
        <v>0</v>
      </c>
      <c r="LJ54" s="32">
        <v>0</v>
      </c>
      <c r="LK54" s="77" t="s">
        <v>238</v>
      </c>
      <c r="LL54" s="32">
        <v>0</v>
      </c>
      <c r="LM54" s="38">
        <v>0</v>
      </c>
      <c r="LN54" s="77" t="s">
        <v>238</v>
      </c>
      <c r="LO54" s="32">
        <v>75</v>
      </c>
      <c r="LP54" s="32">
        <v>218</v>
      </c>
      <c r="LQ54" s="77">
        <v>13.541666666666666</v>
      </c>
      <c r="LR54" s="32">
        <v>1476</v>
      </c>
      <c r="LS54" s="38">
        <v>1475.0833333333333</v>
      </c>
      <c r="LT54" s="77">
        <v>-2.2476253589573671</v>
      </c>
      <c r="LU54" s="32" t="s">
        <v>437</v>
      </c>
      <c r="LV54" s="32">
        <v>142</v>
      </c>
      <c r="LW54" s="77">
        <v>16.393442622950818</v>
      </c>
      <c r="LX54" s="32">
        <v>1108</v>
      </c>
      <c r="LY54" s="38">
        <v>1114.9166666666667</v>
      </c>
      <c r="LZ54" s="77">
        <v>-0.44646179031177913</v>
      </c>
      <c r="MA54" s="32" t="s">
        <v>437</v>
      </c>
      <c r="MB54" s="32">
        <v>76</v>
      </c>
      <c r="MC54" s="77">
        <v>8.5714285714285712</v>
      </c>
      <c r="MD54" s="32">
        <v>368</v>
      </c>
      <c r="ME54" s="38">
        <v>360.16666666666669</v>
      </c>
      <c r="MF54" s="77">
        <v>-7.4319982865709999</v>
      </c>
      <c r="MG54" s="32">
        <v>75</v>
      </c>
      <c r="MH54" s="32">
        <v>218</v>
      </c>
      <c r="MI54" s="77">
        <v>13.541666666666666</v>
      </c>
      <c r="MJ54" s="32">
        <v>1476</v>
      </c>
      <c r="MK54" s="38">
        <v>1475.0833333333333</v>
      </c>
      <c r="ML54" s="77">
        <v>-2.2476253589573671</v>
      </c>
      <c r="MM54" s="32" t="s">
        <v>437</v>
      </c>
      <c r="MN54" s="32">
        <v>142</v>
      </c>
      <c r="MO54" s="77">
        <v>16.393442622950818</v>
      </c>
      <c r="MP54" s="32">
        <v>1108</v>
      </c>
      <c r="MQ54" s="38">
        <v>1114.9166666666667</v>
      </c>
      <c r="MR54" s="77">
        <v>-0.44646179031177913</v>
      </c>
      <c r="MS54" s="32" t="s">
        <v>437</v>
      </c>
      <c r="MT54" s="32">
        <v>76</v>
      </c>
      <c r="MU54" s="77">
        <v>8.5714285714285712</v>
      </c>
      <c r="MV54" s="32">
        <v>368</v>
      </c>
      <c r="MW54" s="38">
        <v>360.16666666666669</v>
      </c>
      <c r="MX54" s="77">
        <v>-7.4319982865709999</v>
      </c>
      <c r="MY54" s="32">
        <v>0</v>
      </c>
      <c r="MZ54" s="32">
        <v>0</v>
      </c>
      <c r="NA54" s="77" t="s">
        <v>238</v>
      </c>
      <c r="NB54" s="32">
        <v>0</v>
      </c>
      <c r="NC54" s="38">
        <v>0</v>
      </c>
      <c r="ND54" s="77" t="s">
        <v>238</v>
      </c>
      <c r="NE54" s="32">
        <v>0</v>
      </c>
      <c r="NF54" s="32">
        <v>0</v>
      </c>
      <c r="NG54" s="77" t="s">
        <v>238</v>
      </c>
      <c r="NH54" s="32">
        <v>0</v>
      </c>
      <c r="NI54" s="38">
        <v>0</v>
      </c>
      <c r="NJ54" s="77" t="s">
        <v>238</v>
      </c>
      <c r="NK54" s="32">
        <v>0</v>
      </c>
      <c r="NL54" s="32">
        <v>0</v>
      </c>
      <c r="NM54" s="77" t="s">
        <v>238</v>
      </c>
      <c r="NN54" s="32">
        <v>0</v>
      </c>
      <c r="NO54" s="38">
        <v>0</v>
      </c>
      <c r="NP54" s="77" t="s">
        <v>238</v>
      </c>
      <c r="NQ54" s="32">
        <v>26</v>
      </c>
      <c r="NR54" s="32">
        <v>58</v>
      </c>
      <c r="NS54" s="77">
        <v>-6.4516129032258061</v>
      </c>
      <c r="NT54" s="32">
        <v>372</v>
      </c>
      <c r="NU54" s="38">
        <v>374.5</v>
      </c>
      <c r="NV54" s="77">
        <v>-9.7771531820919488</v>
      </c>
      <c r="NW54" s="32">
        <v>11</v>
      </c>
      <c r="NX54" s="32">
        <v>24</v>
      </c>
      <c r="NY54" s="77">
        <v>-33.333333333333329</v>
      </c>
      <c r="NZ54" s="32">
        <v>195</v>
      </c>
      <c r="OA54" s="38">
        <v>213.58333333333334</v>
      </c>
      <c r="OB54" s="77">
        <v>-11.191961191961191</v>
      </c>
      <c r="OC54" s="32">
        <v>15</v>
      </c>
      <c r="OD54" s="32">
        <v>34</v>
      </c>
      <c r="OE54" s="77">
        <v>30.76923076923077</v>
      </c>
      <c r="OF54" s="32">
        <v>177</v>
      </c>
      <c r="OG54" s="38">
        <v>160.91666666666666</v>
      </c>
      <c r="OH54" s="77">
        <v>-7.8281622911694511</v>
      </c>
      <c r="OI54" s="32">
        <v>26</v>
      </c>
      <c r="OJ54" s="32">
        <v>58</v>
      </c>
      <c r="OK54" s="77">
        <v>-6.4516129032258061</v>
      </c>
      <c r="OL54" s="32">
        <v>372</v>
      </c>
      <c r="OM54" s="38">
        <v>374.5</v>
      </c>
      <c r="ON54" s="77">
        <v>-9.7771531820919488</v>
      </c>
      <c r="OO54" s="32">
        <v>11</v>
      </c>
      <c r="OP54" s="32">
        <v>24</v>
      </c>
      <c r="OQ54" s="77">
        <v>-33.333333333333329</v>
      </c>
      <c r="OR54" s="32">
        <v>195</v>
      </c>
      <c r="OS54" s="38">
        <v>213.58333333333334</v>
      </c>
      <c r="OT54" s="77">
        <v>-11.191961191961191</v>
      </c>
      <c r="OU54" s="32">
        <v>15</v>
      </c>
      <c r="OV54" s="32">
        <v>34</v>
      </c>
      <c r="OW54" s="77">
        <v>30.76923076923077</v>
      </c>
      <c r="OX54" s="32">
        <v>177</v>
      </c>
      <c r="OY54" s="38">
        <v>160.91666666666666</v>
      </c>
      <c r="OZ54" s="77">
        <v>-7.8281622911694511</v>
      </c>
      <c r="PA54" s="32">
        <v>0</v>
      </c>
      <c r="PB54" s="32">
        <v>0</v>
      </c>
      <c r="PC54" s="77" t="s">
        <v>238</v>
      </c>
      <c r="PD54" s="32">
        <v>0</v>
      </c>
      <c r="PE54" s="38">
        <v>0</v>
      </c>
      <c r="PF54" s="77" t="s">
        <v>238</v>
      </c>
      <c r="PG54" s="32">
        <v>0</v>
      </c>
      <c r="PH54" s="32">
        <v>0</v>
      </c>
      <c r="PI54" s="77" t="s">
        <v>238</v>
      </c>
      <c r="PJ54" s="32">
        <v>0</v>
      </c>
      <c r="PK54" s="38">
        <v>0</v>
      </c>
      <c r="PL54" s="77" t="s">
        <v>238</v>
      </c>
      <c r="PM54" s="32">
        <v>0</v>
      </c>
      <c r="PN54" s="32">
        <v>0</v>
      </c>
      <c r="PO54" s="77" t="s">
        <v>238</v>
      </c>
      <c r="PP54" s="32">
        <v>0</v>
      </c>
      <c r="PQ54" s="38">
        <v>0</v>
      </c>
      <c r="PR54" s="77" t="s">
        <v>238</v>
      </c>
      <c r="PS54" s="32">
        <v>102</v>
      </c>
      <c r="PT54" s="32">
        <v>328</v>
      </c>
      <c r="PU54" s="77">
        <v>1.8633540372670807</v>
      </c>
      <c r="PV54" s="32">
        <v>2616</v>
      </c>
      <c r="PW54" s="38">
        <v>2574.25</v>
      </c>
      <c r="PX54" s="77">
        <v>3.4042980518176345</v>
      </c>
      <c r="PY54" s="32">
        <v>87</v>
      </c>
      <c r="PZ54" s="32">
        <v>278</v>
      </c>
      <c r="QA54" s="77">
        <v>6.5134099616858236</v>
      </c>
      <c r="QB54" s="32">
        <v>2350</v>
      </c>
      <c r="QC54" s="38">
        <v>2317.75</v>
      </c>
      <c r="QD54" s="77">
        <v>3.9971582411008075</v>
      </c>
      <c r="QE54" s="32">
        <v>15</v>
      </c>
      <c r="QF54" s="32">
        <v>50</v>
      </c>
      <c r="QG54" s="77">
        <v>-18.032786885245901</v>
      </c>
      <c r="QH54" s="32">
        <v>266</v>
      </c>
      <c r="QI54" s="38">
        <v>256.5</v>
      </c>
      <c r="QJ54" s="77">
        <v>-1.6613418530351438</v>
      </c>
      <c r="QK54" s="32">
        <v>102</v>
      </c>
      <c r="QL54" s="32">
        <v>328</v>
      </c>
      <c r="QM54" s="77">
        <v>1.8633540372670807</v>
      </c>
      <c r="QN54" s="32">
        <v>2616</v>
      </c>
      <c r="QO54" s="38">
        <v>2574.25</v>
      </c>
      <c r="QP54" s="77">
        <v>3.4042980518176345</v>
      </c>
      <c r="QQ54" s="32">
        <v>87</v>
      </c>
      <c r="QR54" s="32">
        <v>278</v>
      </c>
      <c r="QS54" s="77">
        <v>6.5134099616858236</v>
      </c>
      <c r="QT54" s="32">
        <v>2350</v>
      </c>
      <c r="QU54" s="38">
        <v>2317.75</v>
      </c>
      <c r="QV54" s="77">
        <v>3.9971582411008075</v>
      </c>
      <c r="QW54" s="32">
        <v>15</v>
      </c>
      <c r="QX54" s="32">
        <v>50</v>
      </c>
      <c r="QY54" s="77">
        <v>-18.032786885245901</v>
      </c>
      <c r="QZ54" s="32">
        <v>266</v>
      </c>
      <c r="RA54" s="38">
        <v>256.5</v>
      </c>
      <c r="RB54" s="77">
        <v>-1.6613418530351438</v>
      </c>
      <c r="RC54" s="32">
        <v>0</v>
      </c>
      <c r="RD54" s="32">
        <v>0</v>
      </c>
      <c r="RE54" s="77" t="s">
        <v>238</v>
      </c>
      <c r="RF54" s="32">
        <v>0</v>
      </c>
      <c r="RG54" s="38">
        <v>0</v>
      </c>
      <c r="RH54" s="77" t="s">
        <v>238</v>
      </c>
      <c r="RI54" s="32">
        <v>0</v>
      </c>
      <c r="RJ54" s="32">
        <v>0</v>
      </c>
      <c r="RK54" s="77" t="s">
        <v>238</v>
      </c>
      <c r="RL54" s="32">
        <v>0</v>
      </c>
      <c r="RM54" s="38">
        <v>0</v>
      </c>
      <c r="RN54" s="77" t="s">
        <v>238</v>
      </c>
      <c r="RO54" s="32">
        <v>0</v>
      </c>
      <c r="RP54" s="32">
        <v>0</v>
      </c>
      <c r="RQ54" s="77" t="s">
        <v>238</v>
      </c>
      <c r="RR54" s="32">
        <v>0</v>
      </c>
      <c r="RS54" s="38">
        <v>0</v>
      </c>
      <c r="RT54" s="77" t="s">
        <v>238</v>
      </c>
      <c r="RU54" s="32">
        <v>525</v>
      </c>
      <c r="RV54" s="32">
        <v>541</v>
      </c>
      <c r="RW54" s="77">
        <v>27</v>
      </c>
      <c r="RX54" s="32">
        <v>525</v>
      </c>
      <c r="RY54" s="38">
        <v>548</v>
      </c>
      <c r="RZ54" s="77">
        <v>6</v>
      </c>
      <c r="SA54" s="32">
        <v>539</v>
      </c>
      <c r="SB54" s="32">
        <v>549</v>
      </c>
      <c r="SC54" s="77">
        <v>35</v>
      </c>
      <c r="SD54" s="32">
        <v>539</v>
      </c>
      <c r="SE54" s="38">
        <v>557</v>
      </c>
      <c r="SF54" s="77">
        <v>15</v>
      </c>
      <c r="SG54" s="32">
        <v>494</v>
      </c>
      <c r="SH54" s="32">
        <v>521</v>
      </c>
      <c r="SI54" s="77">
        <v>9</v>
      </c>
      <c r="SJ54" s="32">
        <v>494</v>
      </c>
      <c r="SK54" s="38">
        <v>513</v>
      </c>
      <c r="SL54" s="77">
        <v>-29</v>
      </c>
      <c r="SM54" s="32">
        <v>525</v>
      </c>
      <c r="SN54" s="32">
        <v>541</v>
      </c>
      <c r="SO54" s="77">
        <v>27</v>
      </c>
      <c r="SP54" s="32">
        <v>525</v>
      </c>
      <c r="SQ54" s="38">
        <v>548</v>
      </c>
      <c r="SR54" s="77">
        <v>6</v>
      </c>
      <c r="SS54" s="32">
        <v>539</v>
      </c>
      <c r="ST54" s="32">
        <v>549</v>
      </c>
      <c r="SU54" s="77">
        <v>35</v>
      </c>
      <c r="SV54" s="32">
        <v>539</v>
      </c>
      <c r="SW54" s="38">
        <v>557</v>
      </c>
      <c r="SX54" s="77">
        <v>15</v>
      </c>
      <c r="SY54" s="32">
        <v>494</v>
      </c>
      <c r="SZ54" s="32">
        <v>521</v>
      </c>
      <c r="TA54" s="77">
        <v>9</v>
      </c>
      <c r="TB54" s="32">
        <v>494</v>
      </c>
      <c r="TC54" s="38">
        <v>513</v>
      </c>
      <c r="TD54" s="77">
        <v>-29</v>
      </c>
      <c r="TE54" s="32" t="s">
        <v>238</v>
      </c>
      <c r="TF54" s="32" t="s">
        <v>238</v>
      </c>
      <c r="TG54" s="77" t="s">
        <v>238</v>
      </c>
      <c r="TH54" s="32" t="s">
        <v>238</v>
      </c>
      <c r="TI54" s="38" t="s">
        <v>238</v>
      </c>
      <c r="TJ54" s="77" t="s">
        <v>238</v>
      </c>
      <c r="TK54" s="32" t="s">
        <v>238</v>
      </c>
      <c r="TL54" s="32" t="s">
        <v>238</v>
      </c>
      <c r="TM54" s="77" t="s">
        <v>238</v>
      </c>
      <c r="TN54" s="32" t="s">
        <v>238</v>
      </c>
      <c r="TO54" s="38" t="s">
        <v>238</v>
      </c>
      <c r="TP54" s="77" t="s">
        <v>238</v>
      </c>
      <c r="TQ54" s="32" t="s">
        <v>238</v>
      </c>
      <c r="TR54" s="32" t="s">
        <v>238</v>
      </c>
      <c r="TS54" s="77" t="s">
        <v>238</v>
      </c>
      <c r="TT54" s="32" t="s">
        <v>238</v>
      </c>
      <c r="TU54" s="38" t="s">
        <v>238</v>
      </c>
      <c r="TV54" s="77" t="s">
        <v>238</v>
      </c>
    </row>
    <row r="55" spans="1:542" ht="33.75" x14ac:dyDescent="0.2">
      <c r="A55" s="19" t="s">
        <v>142</v>
      </c>
      <c r="B55" s="19"/>
      <c r="C55" s="20">
        <v>425</v>
      </c>
      <c r="D55" s="20">
        <v>1127</v>
      </c>
      <c r="E55" s="77">
        <v>-4.7337278106508878</v>
      </c>
      <c r="F55" s="20">
        <v>4610</v>
      </c>
      <c r="G55" s="38">
        <v>4911.25</v>
      </c>
      <c r="H55" s="77">
        <v>-5.8094933674284803</v>
      </c>
      <c r="I55" s="32">
        <v>293</v>
      </c>
      <c r="J55" s="32">
        <v>776</v>
      </c>
      <c r="K55" s="77">
        <v>-3.3623910336239105</v>
      </c>
      <c r="L55" s="32">
        <v>3387</v>
      </c>
      <c r="M55" s="38">
        <v>3601.6666666666665</v>
      </c>
      <c r="N55" s="77">
        <v>-1.9220732067079673</v>
      </c>
      <c r="O55" s="32">
        <v>132</v>
      </c>
      <c r="P55" s="32">
        <v>351</v>
      </c>
      <c r="Q55" s="77">
        <v>-7.6315789473684212</v>
      </c>
      <c r="R55" s="32">
        <v>1223</v>
      </c>
      <c r="S55" s="38">
        <v>1309.5833333333333</v>
      </c>
      <c r="T55" s="77">
        <v>-15.067826838890991</v>
      </c>
      <c r="U55" s="32">
        <v>330</v>
      </c>
      <c r="V55" s="32">
        <v>865</v>
      </c>
      <c r="W55" s="77">
        <v>-4.9450549450549453</v>
      </c>
      <c r="X55" s="32">
        <v>3669</v>
      </c>
      <c r="Y55" s="38">
        <v>3862</v>
      </c>
      <c r="Z55" s="77">
        <v>-2.5075732076741839</v>
      </c>
      <c r="AA55" s="32" t="s">
        <v>437</v>
      </c>
      <c r="AB55" s="32">
        <v>652</v>
      </c>
      <c r="AC55" s="77">
        <v>-4.8175182481751824</v>
      </c>
      <c r="AD55" s="32">
        <v>2937</v>
      </c>
      <c r="AE55" s="38">
        <v>3108.4166666666665</v>
      </c>
      <c r="AF55" s="77">
        <v>-1.1291647891430541</v>
      </c>
      <c r="AG55" s="32" t="s">
        <v>437</v>
      </c>
      <c r="AH55" s="32">
        <v>213</v>
      </c>
      <c r="AI55" s="77">
        <v>-5.3333333333333339</v>
      </c>
      <c r="AJ55" s="32">
        <v>732</v>
      </c>
      <c r="AK55" s="38">
        <v>753.58333333333337</v>
      </c>
      <c r="AL55" s="77">
        <v>-7.8091548577836676</v>
      </c>
      <c r="AM55" s="32">
        <v>95</v>
      </c>
      <c r="AN55" s="32">
        <v>262</v>
      </c>
      <c r="AO55" s="77">
        <v>-4.0293040293040292</v>
      </c>
      <c r="AP55" s="32">
        <v>941</v>
      </c>
      <c r="AQ55" s="38">
        <v>1049.25</v>
      </c>
      <c r="AR55" s="77">
        <v>-16.249833710256752</v>
      </c>
      <c r="AS55" s="32" t="s">
        <v>437</v>
      </c>
      <c r="AT55" s="32">
        <v>124</v>
      </c>
      <c r="AU55" s="77">
        <v>5.0847457627118651</v>
      </c>
      <c r="AV55" s="32">
        <v>450</v>
      </c>
      <c r="AW55" s="38">
        <v>493.25</v>
      </c>
      <c r="AX55" s="77">
        <v>-6.6403785488958995</v>
      </c>
      <c r="AY55" s="32" t="s">
        <v>437</v>
      </c>
      <c r="AZ55" s="32">
        <v>138</v>
      </c>
      <c r="BA55" s="77">
        <v>-10.967741935483872</v>
      </c>
      <c r="BB55" s="32">
        <v>491</v>
      </c>
      <c r="BC55" s="38">
        <v>556</v>
      </c>
      <c r="BD55" s="77">
        <v>-23.257418909592822</v>
      </c>
      <c r="BE55" s="32">
        <v>288</v>
      </c>
      <c r="BF55" s="32">
        <v>739</v>
      </c>
      <c r="BG55" s="77">
        <v>-10.424242424242426</v>
      </c>
      <c r="BH55" s="32">
        <v>3100</v>
      </c>
      <c r="BI55" s="38">
        <v>3328.5833333333335</v>
      </c>
      <c r="BJ55" s="77">
        <v>-5.6657692126021448</v>
      </c>
      <c r="BK55" s="32" t="s">
        <v>437</v>
      </c>
      <c r="BL55" s="32">
        <v>542</v>
      </c>
      <c r="BM55" s="77">
        <v>-4.2402826855123674</v>
      </c>
      <c r="BN55" s="32">
        <v>2355</v>
      </c>
      <c r="BO55" s="38">
        <v>2508.5833333333335</v>
      </c>
      <c r="BP55" s="77">
        <v>-2.285194923231733</v>
      </c>
      <c r="BQ55" s="32" t="s">
        <v>437</v>
      </c>
      <c r="BR55" s="32">
        <v>197</v>
      </c>
      <c r="BS55" s="77">
        <v>-23.938223938223938</v>
      </c>
      <c r="BT55" s="32">
        <v>745</v>
      </c>
      <c r="BU55" s="38">
        <v>820</v>
      </c>
      <c r="BV55" s="77">
        <v>-14.694408322496749</v>
      </c>
      <c r="BW55" s="32" t="s">
        <v>437</v>
      </c>
      <c r="BX55" s="32">
        <v>577</v>
      </c>
      <c r="BY55" s="77">
        <v>-8.1210191082802545</v>
      </c>
      <c r="BZ55" s="32">
        <v>2479</v>
      </c>
      <c r="CA55" s="38">
        <v>2619.75</v>
      </c>
      <c r="CB55" s="77">
        <v>-2.3392357875116496</v>
      </c>
      <c r="CC55" s="32">
        <v>171</v>
      </c>
      <c r="CD55" s="32" t="s">
        <v>437</v>
      </c>
      <c r="CE55" s="77">
        <v>-6.4182194616977233</v>
      </c>
      <c r="CF55" s="32">
        <v>2043</v>
      </c>
      <c r="CG55" s="38">
        <v>2167</v>
      </c>
      <c r="CH55" s="77">
        <v>-1.3916802548253764</v>
      </c>
      <c r="CI55" s="32" t="s">
        <v>437</v>
      </c>
      <c r="CJ55" s="32" t="s">
        <v>437</v>
      </c>
      <c r="CK55" s="77">
        <v>-13.793103448275861</v>
      </c>
      <c r="CL55" s="32">
        <v>436</v>
      </c>
      <c r="CM55" s="38">
        <v>452.75</v>
      </c>
      <c r="CN55" s="77">
        <v>-6.6334421721945356</v>
      </c>
      <c r="CO55" s="32" t="s">
        <v>437</v>
      </c>
      <c r="CP55" s="32">
        <v>162</v>
      </c>
      <c r="CQ55" s="77">
        <v>-17.766497461928935</v>
      </c>
      <c r="CR55" s="32">
        <v>621</v>
      </c>
      <c r="CS55" s="38">
        <v>708.83333333333337</v>
      </c>
      <c r="CT55" s="77">
        <v>-16.213553979511428</v>
      </c>
      <c r="CU55" s="32" t="s">
        <v>437</v>
      </c>
      <c r="CV55" s="32" t="s">
        <v>437</v>
      </c>
      <c r="CW55" s="77">
        <v>8.4337349397590362</v>
      </c>
      <c r="CX55" s="32">
        <v>312</v>
      </c>
      <c r="CY55" s="38">
        <v>341.58333333333331</v>
      </c>
      <c r="CZ55" s="77">
        <v>-7.5969341749323709</v>
      </c>
      <c r="DA55" s="32">
        <v>36</v>
      </c>
      <c r="DB55" s="32" t="s">
        <v>437</v>
      </c>
      <c r="DC55" s="77">
        <v>-36.84210526315789</v>
      </c>
      <c r="DD55" s="32">
        <v>309</v>
      </c>
      <c r="DE55" s="38">
        <v>367.25</v>
      </c>
      <c r="DF55" s="77">
        <v>-22.900629811056682</v>
      </c>
      <c r="DG55" s="32">
        <v>137</v>
      </c>
      <c r="DH55" s="32">
        <v>388</v>
      </c>
      <c r="DI55" s="77">
        <v>8.3798882681564244</v>
      </c>
      <c r="DJ55" s="32">
        <v>1510</v>
      </c>
      <c r="DK55" s="38">
        <v>1582.6666666666667</v>
      </c>
      <c r="DL55" s="77">
        <v>-6.1103421000593237</v>
      </c>
      <c r="DM55" s="32" t="s">
        <v>437</v>
      </c>
      <c r="DN55" s="32">
        <v>234</v>
      </c>
      <c r="DO55" s="77">
        <v>-1.2658227848101267</v>
      </c>
      <c r="DP55" s="32">
        <v>1032</v>
      </c>
      <c r="DQ55" s="38">
        <v>1093.0833333333333</v>
      </c>
      <c r="DR55" s="77">
        <v>-1.0784313725490196</v>
      </c>
      <c r="DS55" s="32" t="s">
        <v>437</v>
      </c>
      <c r="DT55" s="32">
        <v>154</v>
      </c>
      <c r="DU55" s="77">
        <v>27.27272727272727</v>
      </c>
      <c r="DV55" s="32">
        <v>478</v>
      </c>
      <c r="DW55" s="38">
        <v>489.58333333333331</v>
      </c>
      <c r="DX55" s="77">
        <v>-15.685993111366244</v>
      </c>
      <c r="DY55" s="32" t="s">
        <v>437</v>
      </c>
      <c r="DZ55" s="32">
        <v>288</v>
      </c>
      <c r="EA55" s="77">
        <v>2.1276595744680851</v>
      </c>
      <c r="EB55" s="32">
        <v>1190</v>
      </c>
      <c r="EC55" s="38">
        <v>1242.25</v>
      </c>
      <c r="ED55" s="77">
        <v>-2.860680307572006</v>
      </c>
      <c r="EE55" s="32" t="s">
        <v>437</v>
      </c>
      <c r="EF55" s="32" t="s">
        <v>437</v>
      </c>
      <c r="EG55" s="77">
        <v>-0.99009900990099009</v>
      </c>
      <c r="EH55" s="32">
        <v>894</v>
      </c>
      <c r="EI55" s="38">
        <v>941.41666666666663</v>
      </c>
      <c r="EJ55" s="77">
        <v>-0.51954913702007743</v>
      </c>
      <c r="EK55" s="32">
        <v>38</v>
      </c>
      <c r="EL55" s="32" t="s">
        <v>437</v>
      </c>
      <c r="EM55" s="77">
        <v>10</v>
      </c>
      <c r="EN55" s="32">
        <v>296</v>
      </c>
      <c r="EO55" s="38">
        <v>300.83333333333331</v>
      </c>
      <c r="EP55" s="77">
        <v>-9.5238095238095237</v>
      </c>
      <c r="EQ55" s="32" t="s">
        <v>437</v>
      </c>
      <c r="ER55" s="32">
        <v>100</v>
      </c>
      <c r="ES55" s="77">
        <v>31.578947368421051</v>
      </c>
      <c r="ET55" s="32">
        <v>320</v>
      </c>
      <c r="EU55" s="38">
        <v>340.41666666666669</v>
      </c>
      <c r="EV55" s="77">
        <v>-16.32527652601393</v>
      </c>
      <c r="EW55" s="32" t="s">
        <v>437</v>
      </c>
      <c r="EX55" s="32" t="s">
        <v>437</v>
      </c>
      <c r="EY55" s="77">
        <v>-2.8571428571428572</v>
      </c>
      <c r="EZ55" s="32">
        <v>138</v>
      </c>
      <c r="FA55" s="38">
        <v>151.66666666666666</v>
      </c>
      <c r="FB55" s="77">
        <v>-4.4117647058823533</v>
      </c>
      <c r="FC55" s="32" t="s">
        <v>437</v>
      </c>
      <c r="FD55" s="32" t="s">
        <v>437</v>
      </c>
      <c r="FE55" s="77">
        <v>60.975609756097562</v>
      </c>
      <c r="FF55" s="32">
        <v>182</v>
      </c>
      <c r="FG55" s="38">
        <v>188.75</v>
      </c>
      <c r="FH55" s="77">
        <v>-23.942243116185359</v>
      </c>
      <c r="FI55" s="32">
        <v>235</v>
      </c>
      <c r="FJ55" s="32">
        <v>623</v>
      </c>
      <c r="FK55" s="77">
        <v>1.6313213703099509</v>
      </c>
      <c r="FL55" s="32">
        <v>2736</v>
      </c>
      <c r="FM55" s="38">
        <v>2892.25</v>
      </c>
      <c r="FN55" s="77">
        <v>-2.0793364180115113</v>
      </c>
      <c r="FO55" s="32" t="s">
        <v>437</v>
      </c>
      <c r="FP55" s="32">
        <v>589</v>
      </c>
      <c r="FQ55" s="77">
        <v>-1.340033500837521</v>
      </c>
      <c r="FR55" s="32">
        <v>2644</v>
      </c>
      <c r="FS55" s="38">
        <v>2800.4166666666665</v>
      </c>
      <c r="FT55" s="77">
        <v>-2.2712731925783749</v>
      </c>
      <c r="FU55" s="32" t="s">
        <v>437</v>
      </c>
      <c r="FV55" s="32">
        <v>34</v>
      </c>
      <c r="FW55" s="77">
        <v>112.5</v>
      </c>
      <c r="FX55" s="32">
        <v>92</v>
      </c>
      <c r="FY55" s="38">
        <v>91.833333333333329</v>
      </c>
      <c r="FZ55" s="77">
        <v>4.1587901701323249</v>
      </c>
      <c r="GA55" s="32">
        <v>213</v>
      </c>
      <c r="GB55" s="32">
        <v>562</v>
      </c>
      <c r="GC55" s="77">
        <v>2.7422303473491771</v>
      </c>
      <c r="GD55" s="32">
        <v>2518</v>
      </c>
      <c r="GE55" s="38">
        <v>2660.6666666666665</v>
      </c>
      <c r="GF55" s="77">
        <v>-1.3746022920334846</v>
      </c>
      <c r="GG55" s="32">
        <v>201</v>
      </c>
      <c r="GH55" s="32" t="s">
        <v>437</v>
      </c>
      <c r="GI55" s="77">
        <v>-0.5617977528089888</v>
      </c>
      <c r="GJ55" s="32">
        <v>2436</v>
      </c>
      <c r="GK55" s="38">
        <v>2579.5</v>
      </c>
      <c r="GL55" s="77">
        <v>-1.511343027140539</v>
      </c>
      <c r="GM55" s="32">
        <v>12</v>
      </c>
      <c r="GN55" s="32" t="s">
        <v>437</v>
      </c>
      <c r="GO55" s="77">
        <v>138.46153846153845</v>
      </c>
      <c r="GP55" s="32">
        <v>82</v>
      </c>
      <c r="GQ55" s="38">
        <v>81.166666666666671</v>
      </c>
      <c r="GR55" s="77">
        <v>3.1779661016949152</v>
      </c>
      <c r="GS55" s="32">
        <v>22</v>
      </c>
      <c r="GT55" s="32">
        <v>61</v>
      </c>
      <c r="GU55" s="77">
        <v>-7.5757575757575761</v>
      </c>
      <c r="GV55" s="32">
        <v>218</v>
      </c>
      <c r="GW55" s="38">
        <v>231.58333333333334</v>
      </c>
      <c r="GX55" s="77">
        <v>-9.508303484207099</v>
      </c>
      <c r="GY55" s="32" t="s">
        <v>437</v>
      </c>
      <c r="GZ55" s="32" t="s">
        <v>437</v>
      </c>
      <c r="HA55" s="77">
        <v>-7.9365079365079358</v>
      </c>
      <c r="HB55" s="32">
        <v>208</v>
      </c>
      <c r="HC55" s="38">
        <v>220.91666666666666</v>
      </c>
      <c r="HD55" s="77">
        <v>-10.348326006087252</v>
      </c>
      <c r="HE55" s="32" t="s">
        <v>437</v>
      </c>
      <c r="HF55" s="32" t="s">
        <v>437</v>
      </c>
      <c r="HG55" s="77">
        <v>0</v>
      </c>
      <c r="HH55" s="32">
        <v>10</v>
      </c>
      <c r="HI55" s="38">
        <v>10.666666666666666</v>
      </c>
      <c r="HJ55" s="77">
        <v>12.280701754385964</v>
      </c>
      <c r="HK55" s="32" t="s">
        <v>437</v>
      </c>
      <c r="HL55" s="32">
        <v>7</v>
      </c>
      <c r="HM55" s="77">
        <v>0</v>
      </c>
      <c r="HN55" s="32">
        <v>25</v>
      </c>
      <c r="HO55" s="38">
        <v>19.166666666666668</v>
      </c>
      <c r="HP55" s="77">
        <v>-1.2875536480686696</v>
      </c>
      <c r="HQ55" s="32">
        <v>0</v>
      </c>
      <c r="HR55" s="32">
        <v>0</v>
      </c>
      <c r="HS55" s="77" t="s">
        <v>238</v>
      </c>
      <c r="HT55" s="32" t="s">
        <v>437</v>
      </c>
      <c r="HU55" s="38">
        <v>0.75</v>
      </c>
      <c r="HV55" s="77" t="s">
        <v>238</v>
      </c>
      <c r="HW55" s="32" t="s">
        <v>437</v>
      </c>
      <c r="HX55" s="32">
        <v>7</v>
      </c>
      <c r="HY55" s="77">
        <v>0</v>
      </c>
      <c r="HZ55" s="32" t="s">
        <v>437</v>
      </c>
      <c r="IA55" s="38">
        <v>18.416666666666668</v>
      </c>
      <c r="IB55" s="77">
        <v>-5.1502145922746783</v>
      </c>
      <c r="IC55" s="32" t="s">
        <v>437</v>
      </c>
      <c r="ID55" s="32" t="s">
        <v>437</v>
      </c>
      <c r="IE55" s="77">
        <v>-16.666666666666664</v>
      </c>
      <c r="IF55" s="32">
        <v>15</v>
      </c>
      <c r="IG55" s="38">
        <v>12.333333333333334</v>
      </c>
      <c r="IH55" s="77">
        <v>-6.3291139240506329</v>
      </c>
      <c r="II55" s="32">
        <v>0</v>
      </c>
      <c r="IJ55" s="32">
        <v>0</v>
      </c>
      <c r="IK55" s="77" t="s">
        <v>238</v>
      </c>
      <c r="IL55" s="32">
        <v>0</v>
      </c>
      <c r="IM55" s="38">
        <v>0</v>
      </c>
      <c r="IN55" s="77" t="s">
        <v>238</v>
      </c>
      <c r="IO55" s="32" t="s">
        <v>437</v>
      </c>
      <c r="IP55" s="32" t="s">
        <v>437</v>
      </c>
      <c r="IQ55" s="77">
        <v>-16.666666666666664</v>
      </c>
      <c r="IR55" s="32">
        <v>15</v>
      </c>
      <c r="IS55" s="38">
        <v>12.333333333333334</v>
      </c>
      <c r="IT55" s="77">
        <v>-6.3291139240506329</v>
      </c>
      <c r="IU55" s="32">
        <v>0</v>
      </c>
      <c r="IV55" s="32" t="s">
        <v>437</v>
      </c>
      <c r="IW55" s="77" t="s">
        <v>224</v>
      </c>
      <c r="IX55" s="32">
        <v>10</v>
      </c>
      <c r="IY55" s="38">
        <v>6.833333333333333</v>
      </c>
      <c r="IZ55" s="77">
        <v>9.3333333333333339</v>
      </c>
      <c r="JA55" s="32">
        <v>0</v>
      </c>
      <c r="JB55" s="32">
        <v>0</v>
      </c>
      <c r="JC55" s="77" t="s">
        <v>238</v>
      </c>
      <c r="JD55" s="32" t="s">
        <v>437</v>
      </c>
      <c r="JE55" s="38">
        <v>0.75</v>
      </c>
      <c r="JF55" s="77" t="s">
        <v>238</v>
      </c>
      <c r="JG55" s="32">
        <v>0</v>
      </c>
      <c r="JH55" s="32" t="s">
        <v>437</v>
      </c>
      <c r="JI55" s="77" t="s">
        <v>224</v>
      </c>
      <c r="JJ55" s="32" t="s">
        <v>437</v>
      </c>
      <c r="JK55" s="38">
        <v>6.083333333333333</v>
      </c>
      <c r="JL55" s="77">
        <v>-2.666666666666667</v>
      </c>
      <c r="JM55" s="32">
        <v>33</v>
      </c>
      <c r="JN55" s="32">
        <v>74</v>
      </c>
      <c r="JO55" s="77">
        <v>-28.155339805825243</v>
      </c>
      <c r="JP55" s="32">
        <v>322</v>
      </c>
      <c r="JQ55" s="38">
        <v>347.33333333333331</v>
      </c>
      <c r="JR55" s="77">
        <v>0.24050024050024052</v>
      </c>
      <c r="JS55" s="32" t="s">
        <v>437</v>
      </c>
      <c r="JT55" s="32">
        <v>43</v>
      </c>
      <c r="JU55" s="77">
        <v>-29.508196721311474</v>
      </c>
      <c r="JV55" s="32">
        <v>212</v>
      </c>
      <c r="JW55" s="38">
        <v>231.5</v>
      </c>
      <c r="JX55" s="77">
        <v>4.751131221719457</v>
      </c>
      <c r="JY55" s="32" t="s">
        <v>437</v>
      </c>
      <c r="JZ55" s="32">
        <v>31</v>
      </c>
      <c r="KA55" s="77">
        <v>-26.190476190476193</v>
      </c>
      <c r="KB55" s="32">
        <v>110</v>
      </c>
      <c r="KC55" s="38">
        <v>115.83333333333333</v>
      </c>
      <c r="KD55" s="77">
        <v>-7.7025232403718462</v>
      </c>
      <c r="KE55" s="32">
        <v>17</v>
      </c>
      <c r="KF55" s="32">
        <v>50</v>
      </c>
      <c r="KG55" s="77">
        <v>-26.47058823529412</v>
      </c>
      <c r="KH55" s="32">
        <v>227</v>
      </c>
      <c r="KI55" s="38">
        <v>235.25</v>
      </c>
      <c r="KJ55" s="77">
        <v>6.0879368658399091</v>
      </c>
      <c r="KK55" s="32" t="s">
        <v>437</v>
      </c>
      <c r="KL55" s="32">
        <v>30</v>
      </c>
      <c r="KM55" s="77">
        <v>-30.232558139534881</v>
      </c>
      <c r="KN55" s="32">
        <v>164</v>
      </c>
      <c r="KO55" s="38">
        <v>173.33333333333334</v>
      </c>
      <c r="KP55" s="77">
        <v>6.1766207248596228</v>
      </c>
      <c r="KQ55" s="32" t="s">
        <v>437</v>
      </c>
      <c r="KR55" s="32">
        <v>20</v>
      </c>
      <c r="KS55" s="77">
        <v>-20</v>
      </c>
      <c r="KT55" s="32">
        <v>63</v>
      </c>
      <c r="KU55" s="38">
        <v>61.916666666666664</v>
      </c>
      <c r="KV55" s="77">
        <v>5.8404558404558404</v>
      </c>
      <c r="KW55" s="32">
        <v>16</v>
      </c>
      <c r="KX55" s="32">
        <v>24</v>
      </c>
      <c r="KY55" s="77">
        <v>-31.428571428571427</v>
      </c>
      <c r="KZ55" s="32">
        <v>95</v>
      </c>
      <c r="LA55" s="38">
        <v>112.08333333333333</v>
      </c>
      <c r="LB55" s="77">
        <v>-10.153640614562457</v>
      </c>
      <c r="LC55" s="32">
        <v>8</v>
      </c>
      <c r="LD55" s="32">
        <v>13</v>
      </c>
      <c r="LE55" s="77">
        <v>-27.777777777777779</v>
      </c>
      <c r="LF55" s="32">
        <v>48</v>
      </c>
      <c r="LG55" s="38">
        <v>58.166666666666664</v>
      </c>
      <c r="LH55" s="77">
        <v>0.72150072150072153</v>
      </c>
      <c r="LI55" s="32">
        <v>8</v>
      </c>
      <c r="LJ55" s="32">
        <v>11</v>
      </c>
      <c r="LK55" s="77">
        <v>-35.294117647058826</v>
      </c>
      <c r="LL55" s="32">
        <v>47</v>
      </c>
      <c r="LM55" s="38">
        <v>53.916666666666664</v>
      </c>
      <c r="LN55" s="77">
        <v>-19.527363184079601</v>
      </c>
      <c r="LO55" s="32">
        <v>211</v>
      </c>
      <c r="LP55" s="32">
        <v>515</v>
      </c>
      <c r="LQ55" s="77">
        <v>-3.0131826741996233</v>
      </c>
      <c r="LR55" s="32">
        <v>2890</v>
      </c>
      <c r="LS55" s="38">
        <v>2996.25</v>
      </c>
      <c r="LT55" s="77">
        <v>-2.745469299431972</v>
      </c>
      <c r="LU55" s="32">
        <v>147</v>
      </c>
      <c r="LV55" s="32">
        <v>374</v>
      </c>
      <c r="LW55" s="77">
        <v>-0.79575596816976124</v>
      </c>
      <c r="LX55" s="32">
        <v>2154</v>
      </c>
      <c r="LY55" s="38">
        <v>2218.8333333333335</v>
      </c>
      <c r="LZ55" s="77">
        <v>-0.5861927341970653</v>
      </c>
      <c r="MA55" s="32">
        <v>64</v>
      </c>
      <c r="MB55" s="32">
        <v>141</v>
      </c>
      <c r="MC55" s="77">
        <v>-8.4415584415584419</v>
      </c>
      <c r="MD55" s="32">
        <v>736</v>
      </c>
      <c r="ME55" s="38">
        <v>777.41666666666663</v>
      </c>
      <c r="MF55" s="77">
        <v>-8.4224992637675467</v>
      </c>
      <c r="MG55" s="32">
        <v>168</v>
      </c>
      <c r="MH55" s="32">
        <v>415</v>
      </c>
      <c r="MI55" s="77">
        <v>0.24154589371980675</v>
      </c>
      <c r="MJ55" s="32">
        <v>2346</v>
      </c>
      <c r="MK55" s="38">
        <v>2372.8333333333335</v>
      </c>
      <c r="ML55" s="77">
        <v>-0.44404041816719692</v>
      </c>
      <c r="MM55" s="32">
        <v>129</v>
      </c>
      <c r="MN55" s="32">
        <v>329</v>
      </c>
      <c r="MO55" s="77">
        <v>1.5432098765432098</v>
      </c>
      <c r="MP55" s="32">
        <v>1894</v>
      </c>
      <c r="MQ55" s="38">
        <v>1913.25</v>
      </c>
      <c r="MR55" s="77">
        <v>0.35405192761605037</v>
      </c>
      <c r="MS55" s="32">
        <v>39</v>
      </c>
      <c r="MT55" s="32">
        <v>86</v>
      </c>
      <c r="MU55" s="77">
        <v>-4.4444444444444446</v>
      </c>
      <c r="MV55" s="32">
        <v>452</v>
      </c>
      <c r="MW55" s="38">
        <v>459.58333333333331</v>
      </c>
      <c r="MX55" s="77">
        <v>-3.6344574523851128</v>
      </c>
      <c r="MY55" s="32">
        <v>43</v>
      </c>
      <c r="MZ55" s="32">
        <v>100</v>
      </c>
      <c r="NA55" s="77">
        <v>-14.529914529914532</v>
      </c>
      <c r="NB55" s="32">
        <v>544</v>
      </c>
      <c r="NC55" s="38">
        <v>623.41666666666663</v>
      </c>
      <c r="ND55" s="77">
        <v>-10.610586688971203</v>
      </c>
      <c r="NE55" s="32">
        <v>18</v>
      </c>
      <c r="NF55" s="32">
        <v>45</v>
      </c>
      <c r="NG55" s="77">
        <v>-15.09433962264151</v>
      </c>
      <c r="NH55" s="32">
        <v>260</v>
      </c>
      <c r="NI55" s="38">
        <v>305.58333333333331</v>
      </c>
      <c r="NJ55" s="77">
        <v>-6.0947503201024329</v>
      </c>
      <c r="NK55" s="32">
        <v>25</v>
      </c>
      <c r="NL55" s="32">
        <v>55</v>
      </c>
      <c r="NM55" s="77">
        <v>-14.0625</v>
      </c>
      <c r="NN55" s="32">
        <v>284</v>
      </c>
      <c r="NO55" s="38">
        <v>317.83333333333331</v>
      </c>
      <c r="NP55" s="77">
        <v>-14.560931899641577</v>
      </c>
      <c r="NQ55" s="32">
        <v>27</v>
      </c>
      <c r="NR55" s="32">
        <v>56</v>
      </c>
      <c r="NS55" s="77">
        <v>9.8039215686274517</v>
      </c>
      <c r="NT55" s="32">
        <v>176</v>
      </c>
      <c r="NU55" s="38">
        <v>212.08333333333334</v>
      </c>
      <c r="NV55" s="77">
        <v>-18.742017879948914</v>
      </c>
      <c r="NW55" s="32">
        <v>16</v>
      </c>
      <c r="NX55" s="32">
        <v>34</v>
      </c>
      <c r="NY55" s="77">
        <v>54.54545454545454</v>
      </c>
      <c r="NZ55" s="32">
        <v>101</v>
      </c>
      <c r="OA55" s="38">
        <v>103</v>
      </c>
      <c r="OB55" s="77">
        <v>-9.3841642228739008</v>
      </c>
      <c r="OC55" s="32">
        <v>11</v>
      </c>
      <c r="OD55" s="32">
        <v>22</v>
      </c>
      <c r="OE55" s="77">
        <v>-24.137931034482758</v>
      </c>
      <c r="OF55" s="32">
        <v>75</v>
      </c>
      <c r="OG55" s="38">
        <v>109.08333333333333</v>
      </c>
      <c r="OH55" s="77">
        <v>-25.961538461538463</v>
      </c>
      <c r="OI55" s="32">
        <v>10</v>
      </c>
      <c r="OJ55" s="32" t="s">
        <v>437</v>
      </c>
      <c r="OK55" s="77">
        <v>-12.5</v>
      </c>
      <c r="OL55" s="32">
        <v>43</v>
      </c>
      <c r="OM55" s="38">
        <v>47.666666666666664</v>
      </c>
      <c r="ON55" s="77">
        <v>-16.86046511627907</v>
      </c>
      <c r="OO55" s="32" t="s">
        <v>437</v>
      </c>
      <c r="OP55" s="32">
        <v>8</v>
      </c>
      <c r="OQ55" s="77">
        <v>-11.111111111111111</v>
      </c>
      <c r="OR55" s="32">
        <v>29</v>
      </c>
      <c r="OS55" s="38">
        <v>30.083333333333332</v>
      </c>
      <c r="OT55" s="77">
        <v>-15.654205607476634</v>
      </c>
      <c r="OU55" s="32" t="s">
        <v>437</v>
      </c>
      <c r="OV55" s="32" t="s">
        <v>437</v>
      </c>
      <c r="OW55" s="77">
        <v>-14.285714285714285</v>
      </c>
      <c r="OX55" s="32">
        <v>14</v>
      </c>
      <c r="OY55" s="38">
        <v>17.583333333333332</v>
      </c>
      <c r="OZ55" s="77">
        <v>-18.846153846153847</v>
      </c>
      <c r="PA55" s="32">
        <v>17</v>
      </c>
      <c r="PB55" s="32" t="s">
        <v>437</v>
      </c>
      <c r="PC55" s="77">
        <v>20</v>
      </c>
      <c r="PD55" s="32">
        <v>133</v>
      </c>
      <c r="PE55" s="38">
        <v>164.41666666666666</v>
      </c>
      <c r="PF55" s="77">
        <v>-19.271685761047465</v>
      </c>
      <c r="PG55" s="32" t="s">
        <v>437</v>
      </c>
      <c r="PH55" s="32">
        <v>26</v>
      </c>
      <c r="PI55" s="77">
        <v>100</v>
      </c>
      <c r="PJ55" s="32">
        <v>72</v>
      </c>
      <c r="PK55" s="38">
        <v>72.916666666666671</v>
      </c>
      <c r="PL55" s="77">
        <v>-6.5170940170940179</v>
      </c>
      <c r="PM55" s="32" t="s">
        <v>437</v>
      </c>
      <c r="PN55" s="32" t="s">
        <v>437</v>
      </c>
      <c r="PO55" s="77">
        <v>-27.27272727272727</v>
      </c>
      <c r="PP55" s="32">
        <v>61</v>
      </c>
      <c r="PQ55" s="38">
        <v>91.5</v>
      </c>
      <c r="PR55" s="77">
        <v>-27.18832891246684</v>
      </c>
      <c r="PS55" s="32">
        <v>129</v>
      </c>
      <c r="PT55" s="32">
        <v>367</v>
      </c>
      <c r="PU55" s="77">
        <v>0.82417582417582425</v>
      </c>
      <c r="PV55" s="32">
        <v>1852</v>
      </c>
      <c r="PW55" s="38">
        <v>1916.6666666666667</v>
      </c>
      <c r="PX55" s="77">
        <v>-1.9900285507308133</v>
      </c>
      <c r="PY55" s="32" t="s">
        <v>437</v>
      </c>
      <c r="PZ55" s="32">
        <v>300</v>
      </c>
      <c r="QA55" s="77">
        <v>1.0101010101010102</v>
      </c>
      <c r="QB55" s="32">
        <v>1538</v>
      </c>
      <c r="QC55" s="38">
        <v>1582.5</v>
      </c>
      <c r="QD55" s="77">
        <v>0.4018187585915195</v>
      </c>
      <c r="QE55" s="32" t="s">
        <v>437</v>
      </c>
      <c r="QF55" s="32">
        <v>67</v>
      </c>
      <c r="QG55" s="77">
        <v>0</v>
      </c>
      <c r="QH55" s="32">
        <v>314</v>
      </c>
      <c r="QI55" s="38">
        <v>334.16666666666669</v>
      </c>
      <c r="QJ55" s="77">
        <v>-11.926202503843619</v>
      </c>
      <c r="QK55" s="32">
        <v>84</v>
      </c>
      <c r="QL55" s="32">
        <v>259</v>
      </c>
      <c r="QM55" s="77">
        <v>0.38759689922480622</v>
      </c>
      <c r="QN55" s="32">
        <v>1450</v>
      </c>
      <c r="QO55" s="38">
        <v>1484.8333333333333</v>
      </c>
      <c r="QP55" s="77">
        <v>1.1868930660457722</v>
      </c>
      <c r="QQ55" s="32" t="s">
        <v>437</v>
      </c>
      <c r="QR55" s="32">
        <v>223</v>
      </c>
      <c r="QS55" s="77">
        <v>-2.1929824561403506</v>
      </c>
      <c r="QT55" s="32">
        <v>1278</v>
      </c>
      <c r="QU55" s="38">
        <v>1307.5833333333333</v>
      </c>
      <c r="QV55" s="77">
        <v>1.6717423702455776</v>
      </c>
      <c r="QW55" s="32" t="s">
        <v>437</v>
      </c>
      <c r="QX55" s="32">
        <v>36</v>
      </c>
      <c r="QY55" s="77">
        <v>20</v>
      </c>
      <c r="QZ55" s="32">
        <v>172</v>
      </c>
      <c r="RA55" s="38">
        <v>177.25</v>
      </c>
      <c r="RB55" s="77">
        <v>-2.2518382352941178</v>
      </c>
      <c r="RC55" s="32">
        <v>45</v>
      </c>
      <c r="RD55" s="32">
        <v>108</v>
      </c>
      <c r="RE55" s="77">
        <v>1.8867924528301887</v>
      </c>
      <c r="RF55" s="32">
        <v>402</v>
      </c>
      <c r="RG55" s="38">
        <v>431.83333333333331</v>
      </c>
      <c r="RH55" s="77">
        <v>-11.539774667121884</v>
      </c>
      <c r="RI55" s="32">
        <v>32</v>
      </c>
      <c r="RJ55" s="32">
        <v>77</v>
      </c>
      <c r="RK55" s="77">
        <v>11.594202898550725</v>
      </c>
      <c r="RL55" s="32">
        <v>260</v>
      </c>
      <c r="RM55" s="38">
        <v>274.91666666666669</v>
      </c>
      <c r="RN55" s="77">
        <v>-5.2283826486641765</v>
      </c>
      <c r="RO55" s="32">
        <v>13</v>
      </c>
      <c r="RP55" s="32">
        <v>31</v>
      </c>
      <c r="RQ55" s="77">
        <v>-16.216216216216218</v>
      </c>
      <c r="RR55" s="32">
        <v>142</v>
      </c>
      <c r="RS55" s="38">
        <v>156.91666666666666</v>
      </c>
      <c r="RT55" s="77">
        <v>-20.782498948254101</v>
      </c>
      <c r="RU55" s="32">
        <v>356</v>
      </c>
      <c r="RV55" s="32">
        <v>356</v>
      </c>
      <c r="RW55" s="77">
        <v>-3</v>
      </c>
      <c r="RX55" s="32">
        <v>356</v>
      </c>
      <c r="RY55" s="38">
        <v>351</v>
      </c>
      <c r="RZ55" s="77">
        <v>1</v>
      </c>
      <c r="SA55" s="32">
        <v>373</v>
      </c>
      <c r="SB55" s="32">
        <v>375</v>
      </c>
      <c r="SC55" s="77">
        <v>-4</v>
      </c>
      <c r="SD55" s="32">
        <v>373</v>
      </c>
      <c r="SE55" s="38">
        <v>359</v>
      </c>
      <c r="SF55" s="77">
        <v>1</v>
      </c>
      <c r="SG55" s="32">
        <v>319</v>
      </c>
      <c r="SH55" s="32">
        <v>315</v>
      </c>
      <c r="SI55" s="77">
        <v>-1</v>
      </c>
      <c r="SJ55" s="32">
        <v>319</v>
      </c>
      <c r="SK55" s="38">
        <v>329</v>
      </c>
      <c r="SL55" s="77">
        <v>-2</v>
      </c>
      <c r="SM55" s="32">
        <v>366</v>
      </c>
      <c r="SN55" s="32">
        <v>363</v>
      </c>
      <c r="SO55" s="77">
        <v>7</v>
      </c>
      <c r="SP55" s="32">
        <v>366</v>
      </c>
      <c r="SQ55" s="38">
        <v>358</v>
      </c>
      <c r="SR55" s="77">
        <v>3</v>
      </c>
      <c r="SS55" s="32">
        <v>380</v>
      </c>
      <c r="ST55" s="32">
        <v>382</v>
      </c>
      <c r="SU55" s="77">
        <v>9</v>
      </c>
      <c r="SV55" s="32">
        <v>380</v>
      </c>
      <c r="SW55" s="38">
        <v>363</v>
      </c>
      <c r="SX55" s="77">
        <v>4</v>
      </c>
      <c r="SY55" s="32">
        <v>324</v>
      </c>
      <c r="SZ55" s="32">
        <v>308</v>
      </c>
      <c r="TA55" s="77">
        <v>2</v>
      </c>
      <c r="TB55" s="32">
        <v>324</v>
      </c>
      <c r="TC55" s="38">
        <v>337</v>
      </c>
      <c r="TD55" s="77">
        <v>0</v>
      </c>
      <c r="TE55" s="32">
        <v>323</v>
      </c>
      <c r="TF55" s="32">
        <v>332</v>
      </c>
      <c r="TG55" s="77">
        <v>-34</v>
      </c>
      <c r="TH55" s="32">
        <v>323</v>
      </c>
      <c r="TI55" s="38">
        <v>326</v>
      </c>
      <c r="TJ55" s="77">
        <v>-11</v>
      </c>
      <c r="TK55" s="32">
        <v>336</v>
      </c>
      <c r="TL55" s="32">
        <v>339</v>
      </c>
      <c r="TM55" s="77">
        <v>-73</v>
      </c>
      <c r="TN55" s="32">
        <v>336</v>
      </c>
      <c r="TO55" s="38">
        <v>336</v>
      </c>
      <c r="TP55" s="77">
        <v>-16</v>
      </c>
      <c r="TQ55" s="32">
        <v>310</v>
      </c>
      <c r="TR55" s="32">
        <v>327</v>
      </c>
      <c r="TS55" s="77">
        <v>-4</v>
      </c>
      <c r="TT55" s="32">
        <v>310</v>
      </c>
      <c r="TU55" s="38">
        <v>317</v>
      </c>
      <c r="TV55" s="77">
        <v>-8</v>
      </c>
    </row>
    <row r="56" spans="1:542" ht="33.75" x14ac:dyDescent="0.2">
      <c r="A56" s="223" t="s">
        <v>185</v>
      </c>
      <c r="B56" s="18"/>
      <c r="C56" s="20">
        <v>284</v>
      </c>
      <c r="D56" s="20">
        <v>751</v>
      </c>
      <c r="E56" s="77">
        <v>-9.408926417370326</v>
      </c>
      <c r="F56" s="20">
        <v>2126</v>
      </c>
      <c r="G56" s="38">
        <v>2395.6666666666665</v>
      </c>
      <c r="H56" s="77">
        <v>-9.2263972213451222</v>
      </c>
      <c r="I56" s="32">
        <v>192</v>
      </c>
      <c r="J56" s="32">
        <v>498</v>
      </c>
      <c r="K56" s="77">
        <v>-9.9457504520795652</v>
      </c>
      <c r="L56" s="32">
        <v>1511</v>
      </c>
      <c r="M56" s="38">
        <v>1713.6666666666667</v>
      </c>
      <c r="N56" s="77">
        <v>-3.2919488337095562</v>
      </c>
      <c r="O56" s="32">
        <v>92</v>
      </c>
      <c r="P56" s="32">
        <v>253</v>
      </c>
      <c r="Q56" s="77">
        <v>-8.3333333333333321</v>
      </c>
      <c r="R56" s="32">
        <v>615</v>
      </c>
      <c r="S56" s="38">
        <v>682</v>
      </c>
      <c r="T56" s="77">
        <v>-21.353065539112052</v>
      </c>
      <c r="U56" s="32">
        <v>219</v>
      </c>
      <c r="V56" s="32">
        <v>560</v>
      </c>
      <c r="W56" s="77">
        <v>-10.969793322734498</v>
      </c>
      <c r="X56" s="32">
        <v>1633</v>
      </c>
      <c r="Y56" s="38">
        <v>1843</v>
      </c>
      <c r="Z56" s="77">
        <v>-4.6600853558649824</v>
      </c>
      <c r="AA56" s="32">
        <v>159</v>
      </c>
      <c r="AB56" s="32">
        <v>406</v>
      </c>
      <c r="AC56" s="77">
        <v>-12.688172043010754</v>
      </c>
      <c r="AD56" s="32">
        <v>1277</v>
      </c>
      <c r="AE56" s="38">
        <v>1466.25</v>
      </c>
      <c r="AF56" s="77">
        <v>-2.4288803859590749</v>
      </c>
      <c r="AG56" s="32">
        <v>60</v>
      </c>
      <c r="AH56" s="32">
        <v>154</v>
      </c>
      <c r="AI56" s="77">
        <v>-6.0975609756097562</v>
      </c>
      <c r="AJ56" s="32">
        <v>356</v>
      </c>
      <c r="AK56" s="38">
        <v>376.75</v>
      </c>
      <c r="AL56" s="77">
        <v>-12.451587916343918</v>
      </c>
      <c r="AM56" s="32">
        <v>65</v>
      </c>
      <c r="AN56" s="32">
        <v>191</v>
      </c>
      <c r="AO56" s="77">
        <v>-4.5</v>
      </c>
      <c r="AP56" s="32">
        <v>493</v>
      </c>
      <c r="AQ56" s="38">
        <v>552.66666666666663</v>
      </c>
      <c r="AR56" s="77">
        <v>-21.7278413784964</v>
      </c>
      <c r="AS56" s="32">
        <v>33</v>
      </c>
      <c r="AT56" s="32">
        <v>92</v>
      </c>
      <c r="AU56" s="77">
        <v>4.5454545454545459</v>
      </c>
      <c r="AV56" s="32">
        <v>234</v>
      </c>
      <c r="AW56" s="38">
        <v>247.41666666666666</v>
      </c>
      <c r="AX56" s="77">
        <v>-8.1089445991952953</v>
      </c>
      <c r="AY56" s="32">
        <v>32</v>
      </c>
      <c r="AZ56" s="32">
        <v>99</v>
      </c>
      <c r="BA56" s="77">
        <v>-11.607142857142858</v>
      </c>
      <c r="BB56" s="32">
        <v>259</v>
      </c>
      <c r="BC56" s="38">
        <v>305.25</v>
      </c>
      <c r="BD56" s="77">
        <v>-30.122090805036244</v>
      </c>
      <c r="BE56" s="32">
        <v>203</v>
      </c>
      <c r="BF56" s="32">
        <v>506</v>
      </c>
      <c r="BG56" s="77">
        <v>-12.908777969018933</v>
      </c>
      <c r="BH56" s="32">
        <v>1450</v>
      </c>
      <c r="BI56" s="38">
        <v>1639.0833333333333</v>
      </c>
      <c r="BJ56" s="77">
        <v>-9.8207326578332026</v>
      </c>
      <c r="BK56" s="32">
        <v>144</v>
      </c>
      <c r="BL56" s="32">
        <v>362</v>
      </c>
      <c r="BM56" s="77">
        <v>-8.5858585858585847</v>
      </c>
      <c r="BN56" s="32">
        <v>1084</v>
      </c>
      <c r="BO56" s="38">
        <v>1215.5</v>
      </c>
      <c r="BP56" s="77">
        <v>-4.329004329004329</v>
      </c>
      <c r="BQ56" s="32">
        <v>59</v>
      </c>
      <c r="BR56" s="32">
        <v>144</v>
      </c>
      <c r="BS56" s="77">
        <v>-22.162162162162165</v>
      </c>
      <c r="BT56" s="32">
        <v>366</v>
      </c>
      <c r="BU56" s="38">
        <v>423.58333333333331</v>
      </c>
      <c r="BV56" s="77">
        <v>-22.574257425742577</v>
      </c>
      <c r="BW56" s="32">
        <v>153</v>
      </c>
      <c r="BX56" s="32">
        <v>390</v>
      </c>
      <c r="BY56" s="77">
        <v>-10.344827586206897</v>
      </c>
      <c r="BZ56" s="32">
        <v>1132</v>
      </c>
      <c r="CA56" s="38">
        <v>1259.5833333333333</v>
      </c>
      <c r="CB56" s="77">
        <v>-5.7433275130955348</v>
      </c>
      <c r="CC56" s="32">
        <v>118</v>
      </c>
      <c r="CD56" s="32">
        <v>296</v>
      </c>
      <c r="CE56" s="77">
        <v>-10.574018126888216</v>
      </c>
      <c r="CF56" s="32">
        <v>921</v>
      </c>
      <c r="CG56" s="38">
        <v>1037.1666666666667</v>
      </c>
      <c r="CH56" s="77">
        <v>-3.8993127943788126</v>
      </c>
      <c r="CI56" s="32">
        <v>35</v>
      </c>
      <c r="CJ56" s="32">
        <v>94</v>
      </c>
      <c r="CK56" s="77">
        <v>-9.6153846153846168</v>
      </c>
      <c r="CL56" s="32">
        <v>211</v>
      </c>
      <c r="CM56" s="38">
        <v>222.41666666666666</v>
      </c>
      <c r="CN56" s="77">
        <v>-13.484602917341979</v>
      </c>
      <c r="CO56" s="32">
        <v>50</v>
      </c>
      <c r="CP56" s="32">
        <v>116</v>
      </c>
      <c r="CQ56" s="77">
        <v>-20.547945205479451</v>
      </c>
      <c r="CR56" s="32">
        <v>318</v>
      </c>
      <c r="CS56" s="38">
        <v>379.5</v>
      </c>
      <c r="CT56" s="77">
        <v>-21.142857142857142</v>
      </c>
      <c r="CU56" s="32">
        <v>26</v>
      </c>
      <c r="CV56" s="32">
        <v>66</v>
      </c>
      <c r="CW56" s="77">
        <v>1.5384615384615385</v>
      </c>
      <c r="CX56" s="32">
        <v>163</v>
      </c>
      <c r="CY56" s="38">
        <v>178.33333333333334</v>
      </c>
      <c r="CZ56" s="77">
        <v>-6.7538126361655779</v>
      </c>
      <c r="DA56" s="32">
        <v>24</v>
      </c>
      <c r="DB56" s="32">
        <v>50</v>
      </c>
      <c r="DC56" s="77">
        <v>-38.271604938271601</v>
      </c>
      <c r="DD56" s="32">
        <v>155</v>
      </c>
      <c r="DE56" s="38">
        <v>201.16666666666666</v>
      </c>
      <c r="DF56" s="77">
        <v>-30.632183908045977</v>
      </c>
      <c r="DG56" s="32">
        <v>81</v>
      </c>
      <c r="DH56" s="32">
        <v>245</v>
      </c>
      <c r="DI56" s="77">
        <v>-1.2096774193548387</v>
      </c>
      <c r="DJ56" s="32">
        <v>676</v>
      </c>
      <c r="DK56" s="38">
        <v>756.58333333333337</v>
      </c>
      <c r="DL56" s="77">
        <v>-7.9115528958312193</v>
      </c>
      <c r="DM56" s="32">
        <v>48</v>
      </c>
      <c r="DN56" s="32">
        <v>136</v>
      </c>
      <c r="DO56" s="77">
        <v>-13.375796178343949</v>
      </c>
      <c r="DP56" s="32">
        <v>427</v>
      </c>
      <c r="DQ56" s="38">
        <v>498.16666666666669</v>
      </c>
      <c r="DR56" s="77">
        <v>-0.66467264872050513</v>
      </c>
      <c r="DS56" s="32">
        <v>33</v>
      </c>
      <c r="DT56" s="32">
        <v>109</v>
      </c>
      <c r="DU56" s="77">
        <v>19.780219780219781</v>
      </c>
      <c r="DV56" s="32">
        <v>249</v>
      </c>
      <c r="DW56" s="38">
        <v>258.41666666666669</v>
      </c>
      <c r="DX56" s="77">
        <v>-19.265816193699557</v>
      </c>
      <c r="DY56" s="32">
        <v>66</v>
      </c>
      <c r="DZ56" s="32">
        <v>170</v>
      </c>
      <c r="EA56" s="77">
        <v>-12.371134020618557</v>
      </c>
      <c r="EB56" s="32">
        <v>501</v>
      </c>
      <c r="EC56" s="38">
        <v>583.41666666666663</v>
      </c>
      <c r="ED56" s="77">
        <v>-2.2343248149699764</v>
      </c>
      <c r="EE56" s="32">
        <v>41</v>
      </c>
      <c r="EF56" s="32">
        <v>110</v>
      </c>
      <c r="EG56" s="77">
        <v>-17.910447761194028</v>
      </c>
      <c r="EH56" s="32">
        <v>356</v>
      </c>
      <c r="EI56" s="38">
        <v>429.08333333333331</v>
      </c>
      <c r="EJ56" s="77">
        <v>1.3183785911058639</v>
      </c>
      <c r="EK56" s="32">
        <v>25</v>
      </c>
      <c r="EL56" s="32">
        <v>60</v>
      </c>
      <c r="EM56" s="77">
        <v>0</v>
      </c>
      <c r="EN56" s="32">
        <v>145</v>
      </c>
      <c r="EO56" s="38">
        <v>154.33333333333334</v>
      </c>
      <c r="EP56" s="77">
        <v>-10.91871091871092</v>
      </c>
      <c r="EQ56" s="32">
        <v>15</v>
      </c>
      <c r="ER56" s="32">
        <v>75</v>
      </c>
      <c r="ES56" s="77">
        <v>38.888888888888893</v>
      </c>
      <c r="ET56" s="32">
        <v>175</v>
      </c>
      <c r="EU56" s="38">
        <v>173.16666666666666</v>
      </c>
      <c r="EV56" s="77">
        <v>-22.979985174203112</v>
      </c>
      <c r="EW56" s="32">
        <v>7</v>
      </c>
      <c r="EX56" s="32">
        <v>26</v>
      </c>
      <c r="EY56" s="77">
        <v>13.043478260869565</v>
      </c>
      <c r="EZ56" s="32">
        <v>71</v>
      </c>
      <c r="FA56" s="38">
        <v>69.083333333333329</v>
      </c>
      <c r="FB56" s="77">
        <v>-11.431623931623932</v>
      </c>
      <c r="FC56" s="32">
        <v>8</v>
      </c>
      <c r="FD56" s="32">
        <v>49</v>
      </c>
      <c r="FE56" s="77">
        <v>58.064516129032263</v>
      </c>
      <c r="FF56" s="32">
        <v>104</v>
      </c>
      <c r="FG56" s="38">
        <v>104.08333333333333</v>
      </c>
      <c r="FH56" s="77">
        <v>-29.114642451759366</v>
      </c>
      <c r="FI56" s="32">
        <v>158</v>
      </c>
      <c r="FJ56" s="32">
        <v>405</v>
      </c>
      <c r="FK56" s="77">
        <v>-5.3738317757009346</v>
      </c>
      <c r="FL56" s="32">
        <v>1203</v>
      </c>
      <c r="FM56" s="38">
        <v>1369.8333333333333</v>
      </c>
      <c r="FN56" s="77">
        <v>-3.3627278071722513</v>
      </c>
      <c r="FO56" s="32">
        <v>149</v>
      </c>
      <c r="FP56" s="32">
        <v>379</v>
      </c>
      <c r="FQ56" s="77">
        <v>-8.6746987951807224</v>
      </c>
      <c r="FR56" s="32">
        <v>1155</v>
      </c>
      <c r="FS56" s="38">
        <v>1326.9166666666667</v>
      </c>
      <c r="FT56" s="77">
        <v>-3.9104459598093055</v>
      </c>
      <c r="FU56" s="32">
        <v>9</v>
      </c>
      <c r="FV56" s="32">
        <v>26</v>
      </c>
      <c r="FW56" s="77">
        <v>100</v>
      </c>
      <c r="FX56" s="32">
        <v>48</v>
      </c>
      <c r="FY56" s="38">
        <v>42.916666666666664</v>
      </c>
      <c r="FZ56" s="77">
        <v>17.312072892938495</v>
      </c>
      <c r="GA56" s="32">
        <v>143</v>
      </c>
      <c r="GB56" s="32">
        <v>359</v>
      </c>
      <c r="GC56" s="77">
        <v>-4.5212765957446814</v>
      </c>
      <c r="GD56" s="32">
        <v>1097</v>
      </c>
      <c r="GE56" s="38">
        <v>1256.1666666666667</v>
      </c>
      <c r="GF56" s="77">
        <v>-2.0787319734961676</v>
      </c>
      <c r="GG56" s="32" t="s">
        <v>437</v>
      </c>
      <c r="GH56" s="32" t="s">
        <v>437</v>
      </c>
      <c r="GI56" s="77">
        <v>-7.9452054794520555</v>
      </c>
      <c r="GJ56" s="32">
        <v>1053</v>
      </c>
      <c r="GK56" s="38">
        <v>1216.1666666666667</v>
      </c>
      <c r="GL56" s="77">
        <v>-2.8620873269435569</v>
      </c>
      <c r="GM56" s="32" t="s">
        <v>437</v>
      </c>
      <c r="GN56" s="32" t="s">
        <v>437</v>
      </c>
      <c r="GO56" s="77">
        <v>109.09090909090908</v>
      </c>
      <c r="GP56" s="32">
        <v>44</v>
      </c>
      <c r="GQ56" s="38">
        <v>40</v>
      </c>
      <c r="GR56" s="77">
        <v>29.72972972972973</v>
      </c>
      <c r="GS56" s="32">
        <v>15</v>
      </c>
      <c r="GT56" s="32">
        <v>46</v>
      </c>
      <c r="GU56" s="77">
        <v>-11.538461538461538</v>
      </c>
      <c r="GV56" s="32">
        <v>106</v>
      </c>
      <c r="GW56" s="38">
        <v>113.66666666666667</v>
      </c>
      <c r="GX56" s="77">
        <v>-15.594059405940595</v>
      </c>
      <c r="GY56" s="32" t="s">
        <v>437</v>
      </c>
      <c r="GZ56" s="32" t="s">
        <v>437</v>
      </c>
      <c r="HA56" s="77">
        <v>-14.000000000000002</v>
      </c>
      <c r="HB56" s="32">
        <v>102</v>
      </c>
      <c r="HC56" s="38">
        <v>110.75</v>
      </c>
      <c r="HD56" s="77">
        <v>-14.091790562378797</v>
      </c>
      <c r="HE56" s="32" t="s">
        <v>437</v>
      </c>
      <c r="HF56" s="32" t="s">
        <v>437</v>
      </c>
      <c r="HG56" s="77" t="s">
        <v>224</v>
      </c>
      <c r="HH56" s="32">
        <v>4</v>
      </c>
      <c r="HI56" s="38">
        <v>2.9166666666666665</v>
      </c>
      <c r="HJ56" s="77">
        <v>-49.275362318840585</v>
      </c>
      <c r="HK56" s="32" t="s">
        <v>437</v>
      </c>
      <c r="HL56" s="32" t="s">
        <v>437</v>
      </c>
      <c r="HM56" s="77">
        <v>25</v>
      </c>
      <c r="HN56" s="32">
        <v>10</v>
      </c>
      <c r="HO56" s="38">
        <v>6.083333333333333</v>
      </c>
      <c r="HP56" s="77">
        <v>-39.166666666666664</v>
      </c>
      <c r="HQ56" s="32">
        <v>0</v>
      </c>
      <c r="HR56" s="32">
        <v>0</v>
      </c>
      <c r="HS56" s="77" t="s">
        <v>238</v>
      </c>
      <c r="HT56" s="32">
        <v>0</v>
      </c>
      <c r="HU56" s="38">
        <v>0</v>
      </c>
      <c r="HV56" s="77" t="s">
        <v>238</v>
      </c>
      <c r="HW56" s="32" t="s">
        <v>437</v>
      </c>
      <c r="HX56" s="32" t="s">
        <v>437</v>
      </c>
      <c r="HY56" s="77">
        <v>25</v>
      </c>
      <c r="HZ56" s="32">
        <v>10</v>
      </c>
      <c r="IA56" s="38">
        <v>6.083333333333333</v>
      </c>
      <c r="IB56" s="77">
        <v>-39.166666666666664</v>
      </c>
      <c r="IC56" s="32" t="s">
        <v>437</v>
      </c>
      <c r="ID56" s="32">
        <v>3</v>
      </c>
      <c r="IE56" s="77">
        <v>0</v>
      </c>
      <c r="IF56" s="32">
        <v>5</v>
      </c>
      <c r="IG56" s="38">
        <v>2.8333333333333335</v>
      </c>
      <c r="IH56" s="77">
        <v>-56.962025316455701</v>
      </c>
      <c r="II56" s="32">
        <v>0</v>
      </c>
      <c r="IJ56" s="32">
        <v>0</v>
      </c>
      <c r="IK56" s="77" t="s">
        <v>238</v>
      </c>
      <c r="IL56" s="32">
        <v>0</v>
      </c>
      <c r="IM56" s="38">
        <v>0</v>
      </c>
      <c r="IN56" s="77" t="s">
        <v>238</v>
      </c>
      <c r="IO56" s="32" t="s">
        <v>437</v>
      </c>
      <c r="IP56" s="32">
        <v>3</v>
      </c>
      <c r="IQ56" s="77">
        <v>0</v>
      </c>
      <c r="IR56" s="32">
        <v>5</v>
      </c>
      <c r="IS56" s="38">
        <v>2.8333333333333335</v>
      </c>
      <c r="IT56" s="77">
        <v>-56.962025316455701</v>
      </c>
      <c r="IU56" s="32">
        <v>0</v>
      </c>
      <c r="IV56" s="32" t="s">
        <v>437</v>
      </c>
      <c r="IW56" s="77" t="s">
        <v>224</v>
      </c>
      <c r="IX56" s="32">
        <v>5</v>
      </c>
      <c r="IY56" s="38">
        <v>3.25</v>
      </c>
      <c r="IZ56" s="77">
        <v>-4.8780487804878048</v>
      </c>
      <c r="JA56" s="32">
        <v>0</v>
      </c>
      <c r="JB56" s="32">
        <v>0</v>
      </c>
      <c r="JC56" s="77" t="s">
        <v>238</v>
      </c>
      <c r="JD56" s="32">
        <v>0</v>
      </c>
      <c r="JE56" s="38">
        <v>0</v>
      </c>
      <c r="JF56" s="77" t="s">
        <v>238</v>
      </c>
      <c r="JG56" s="32">
        <v>0</v>
      </c>
      <c r="JH56" s="32" t="s">
        <v>437</v>
      </c>
      <c r="JI56" s="77" t="s">
        <v>224</v>
      </c>
      <c r="JJ56" s="32">
        <v>5</v>
      </c>
      <c r="JK56" s="38">
        <v>3.25</v>
      </c>
      <c r="JL56" s="77">
        <v>-4.8780487804878048</v>
      </c>
      <c r="JM56" s="32">
        <v>16</v>
      </c>
      <c r="JN56" s="32">
        <v>42</v>
      </c>
      <c r="JO56" s="77">
        <v>-40</v>
      </c>
      <c r="JP56" s="32">
        <v>135</v>
      </c>
      <c r="JQ56" s="38">
        <v>158.5</v>
      </c>
      <c r="JR56" s="77">
        <v>-0.989068193649141</v>
      </c>
      <c r="JS56" s="32">
        <v>6</v>
      </c>
      <c r="JT56" s="32">
        <v>19</v>
      </c>
      <c r="JU56" s="77">
        <v>-55.813953488372093</v>
      </c>
      <c r="JV56" s="32">
        <v>84</v>
      </c>
      <c r="JW56" s="38">
        <v>103.83333333333333</v>
      </c>
      <c r="JX56" s="77">
        <v>20.970873786407768</v>
      </c>
      <c r="JY56" s="32">
        <v>10</v>
      </c>
      <c r="JZ56" s="32">
        <v>23</v>
      </c>
      <c r="KA56" s="77">
        <v>-14.814814814814813</v>
      </c>
      <c r="KB56" s="32">
        <v>51</v>
      </c>
      <c r="KC56" s="38">
        <v>54.666666666666664</v>
      </c>
      <c r="KD56" s="77">
        <v>-26.374859708193043</v>
      </c>
      <c r="KE56" s="32">
        <v>7</v>
      </c>
      <c r="KF56" s="32">
        <v>28</v>
      </c>
      <c r="KG56" s="77">
        <v>-40.425531914893611</v>
      </c>
      <c r="KH56" s="32">
        <v>97</v>
      </c>
      <c r="KI56" s="38">
        <v>106.91666666666667</v>
      </c>
      <c r="KJ56" s="77">
        <v>10.223367697594501</v>
      </c>
      <c r="KK56" s="32" t="s">
        <v>437</v>
      </c>
      <c r="KL56" s="32">
        <v>11</v>
      </c>
      <c r="KM56" s="77">
        <v>-64.516129032258064</v>
      </c>
      <c r="KN56" s="32">
        <v>64</v>
      </c>
      <c r="KO56" s="38">
        <v>76.083333333333329</v>
      </c>
      <c r="KP56" s="77">
        <v>24.048913043478262</v>
      </c>
      <c r="KQ56" s="32" t="s">
        <v>437</v>
      </c>
      <c r="KR56" s="32">
        <v>17</v>
      </c>
      <c r="KS56" s="77">
        <v>6.25</v>
      </c>
      <c r="KT56" s="32">
        <v>33</v>
      </c>
      <c r="KU56" s="38">
        <v>30.833333333333332</v>
      </c>
      <c r="KV56" s="77">
        <v>-13.551401869158877</v>
      </c>
      <c r="KW56" s="32">
        <v>9</v>
      </c>
      <c r="KX56" s="32">
        <v>14</v>
      </c>
      <c r="KY56" s="77">
        <v>-39.130434782608695</v>
      </c>
      <c r="KZ56" s="32">
        <v>38</v>
      </c>
      <c r="LA56" s="38">
        <v>51.583333333333336</v>
      </c>
      <c r="LB56" s="77">
        <v>-18.229854689564068</v>
      </c>
      <c r="LC56" s="32" t="s">
        <v>437</v>
      </c>
      <c r="LD56" s="32">
        <v>8</v>
      </c>
      <c r="LE56" s="77">
        <v>-33.333333333333329</v>
      </c>
      <c r="LF56" s="32">
        <v>20</v>
      </c>
      <c r="LG56" s="38">
        <v>27.75</v>
      </c>
      <c r="LH56" s="77">
        <v>13.26530612244898</v>
      </c>
      <c r="LI56" s="32" t="s">
        <v>437</v>
      </c>
      <c r="LJ56" s="32">
        <v>6</v>
      </c>
      <c r="LK56" s="77">
        <v>-45.454545454545453</v>
      </c>
      <c r="LL56" s="32">
        <v>18</v>
      </c>
      <c r="LM56" s="38">
        <v>23.833333333333332</v>
      </c>
      <c r="LN56" s="77">
        <v>-38.228941684665223</v>
      </c>
      <c r="LO56" s="32">
        <v>76</v>
      </c>
      <c r="LP56" s="32">
        <v>161</v>
      </c>
      <c r="LQ56" s="77">
        <v>-13.903743315508022</v>
      </c>
      <c r="LR56" s="32">
        <v>547</v>
      </c>
      <c r="LS56" s="38">
        <v>618.16666666666663</v>
      </c>
      <c r="LT56" s="77">
        <v>-5.0921187308085978</v>
      </c>
      <c r="LU56" s="32">
        <v>50</v>
      </c>
      <c r="LV56" s="32">
        <v>113</v>
      </c>
      <c r="LW56" s="77">
        <v>-16.296296296296298</v>
      </c>
      <c r="LX56" s="32">
        <v>393</v>
      </c>
      <c r="LY56" s="38">
        <v>444</v>
      </c>
      <c r="LZ56" s="77">
        <v>-2.4354513825306721</v>
      </c>
      <c r="MA56" s="32">
        <v>26</v>
      </c>
      <c r="MB56" s="32">
        <v>48</v>
      </c>
      <c r="MC56" s="77">
        <v>-7.6923076923076925</v>
      </c>
      <c r="MD56" s="32">
        <v>154</v>
      </c>
      <c r="ME56" s="38">
        <v>174.16666666666666</v>
      </c>
      <c r="MF56" s="77">
        <v>-11.252653927813164</v>
      </c>
      <c r="MG56" s="32">
        <v>60</v>
      </c>
      <c r="MH56" s="32">
        <v>122</v>
      </c>
      <c r="MI56" s="77">
        <v>-14.084507042253522</v>
      </c>
      <c r="MJ56" s="32">
        <v>412</v>
      </c>
      <c r="MK56" s="38">
        <v>460.5</v>
      </c>
      <c r="ML56" s="77">
        <v>-3.0526315789473681</v>
      </c>
      <c r="MM56" s="32">
        <v>43</v>
      </c>
      <c r="MN56" s="32">
        <v>93</v>
      </c>
      <c r="MO56" s="77">
        <v>-16.964285714285715</v>
      </c>
      <c r="MP56" s="32">
        <v>328</v>
      </c>
      <c r="MQ56" s="38">
        <v>369.41666666666669</v>
      </c>
      <c r="MR56" s="77">
        <v>-1.750886524822695</v>
      </c>
      <c r="MS56" s="32">
        <v>17</v>
      </c>
      <c r="MT56" s="32">
        <v>29</v>
      </c>
      <c r="MU56" s="77">
        <v>-3.3333333333333335</v>
      </c>
      <c r="MV56" s="32">
        <v>84</v>
      </c>
      <c r="MW56" s="38">
        <v>91.083333333333329</v>
      </c>
      <c r="MX56" s="77">
        <v>-7.9966329966329965</v>
      </c>
      <c r="MY56" s="32">
        <v>16</v>
      </c>
      <c r="MZ56" s="32">
        <v>39</v>
      </c>
      <c r="NA56" s="77">
        <v>-13.333333333333334</v>
      </c>
      <c r="NB56" s="32">
        <v>135</v>
      </c>
      <c r="NC56" s="38">
        <v>157.66666666666666</v>
      </c>
      <c r="ND56" s="77">
        <v>-10.586011342155009</v>
      </c>
      <c r="NE56" s="32">
        <v>7</v>
      </c>
      <c r="NF56" s="32">
        <v>20</v>
      </c>
      <c r="NG56" s="77">
        <v>-13.043478260869565</v>
      </c>
      <c r="NH56" s="32">
        <v>65</v>
      </c>
      <c r="NI56" s="38">
        <v>74.583333333333329</v>
      </c>
      <c r="NJ56" s="77">
        <v>-5.6902002107481557</v>
      </c>
      <c r="NK56" s="32">
        <v>9</v>
      </c>
      <c r="NL56" s="32">
        <v>19</v>
      </c>
      <c r="NM56" s="77">
        <v>-13.636363636363635</v>
      </c>
      <c r="NN56" s="32">
        <v>70</v>
      </c>
      <c r="NO56" s="38">
        <v>83.083333333333329</v>
      </c>
      <c r="NP56" s="77">
        <v>-14.567266495287059</v>
      </c>
      <c r="NQ56" s="32" t="s">
        <v>437</v>
      </c>
      <c r="NR56" s="32">
        <v>45</v>
      </c>
      <c r="NS56" s="77">
        <v>7.1428571428571423</v>
      </c>
      <c r="NT56" s="32">
        <v>101</v>
      </c>
      <c r="NU56" s="38">
        <v>125.91666666666667</v>
      </c>
      <c r="NV56" s="77">
        <v>-19.670388091440724</v>
      </c>
      <c r="NW56" s="32" t="s">
        <v>437</v>
      </c>
      <c r="NX56" s="32">
        <v>28</v>
      </c>
      <c r="NY56" s="77">
        <v>55.555555555555557</v>
      </c>
      <c r="NZ56" s="32">
        <v>55</v>
      </c>
      <c r="OA56" s="38">
        <v>55.416666666666664</v>
      </c>
      <c r="OB56" s="77">
        <v>-6.6011235955056176</v>
      </c>
      <c r="OC56" s="32" t="s">
        <v>437</v>
      </c>
      <c r="OD56" s="32">
        <v>17</v>
      </c>
      <c r="OE56" s="77">
        <v>-29.166666666666668</v>
      </c>
      <c r="OF56" s="32">
        <v>46</v>
      </c>
      <c r="OG56" s="38">
        <v>70.5</v>
      </c>
      <c r="OH56" s="77">
        <v>-27.630453378956371</v>
      </c>
      <c r="OI56" s="32" t="s">
        <v>437</v>
      </c>
      <c r="OJ56" s="32">
        <v>11</v>
      </c>
      <c r="OK56" s="77">
        <v>-21.428571428571427</v>
      </c>
      <c r="OL56" s="32">
        <v>20</v>
      </c>
      <c r="OM56" s="38">
        <v>23.166666666666668</v>
      </c>
      <c r="ON56" s="77">
        <v>-21.69014084507042</v>
      </c>
      <c r="OO56" s="32" t="s">
        <v>437</v>
      </c>
      <c r="OP56" s="32" t="s">
        <v>437</v>
      </c>
      <c r="OQ56" s="77">
        <v>-12.5</v>
      </c>
      <c r="OR56" s="32">
        <v>11</v>
      </c>
      <c r="OS56" s="38">
        <v>12.666666666666666</v>
      </c>
      <c r="OT56" s="77">
        <v>-26.570048309178745</v>
      </c>
      <c r="OU56" s="32">
        <v>3</v>
      </c>
      <c r="OV56" s="32" t="s">
        <v>437</v>
      </c>
      <c r="OW56" s="77">
        <v>-33.333333333333329</v>
      </c>
      <c r="OX56" s="32">
        <v>9</v>
      </c>
      <c r="OY56" s="38">
        <v>10.5</v>
      </c>
      <c r="OZ56" s="77">
        <v>-14.864864864864865</v>
      </c>
      <c r="PA56" s="32" t="s">
        <v>437</v>
      </c>
      <c r="PB56" s="32">
        <v>34</v>
      </c>
      <c r="PC56" s="77">
        <v>21.428571428571427</v>
      </c>
      <c r="PD56" s="32">
        <v>81</v>
      </c>
      <c r="PE56" s="38">
        <v>102.75</v>
      </c>
      <c r="PF56" s="77">
        <v>-19.200524246395805</v>
      </c>
      <c r="PG56" s="32">
        <v>9</v>
      </c>
      <c r="PH56" s="32" t="s">
        <v>437</v>
      </c>
      <c r="PI56" s="77">
        <v>110.00000000000001</v>
      </c>
      <c r="PJ56" s="32">
        <v>44</v>
      </c>
      <c r="PK56" s="38">
        <v>42.75</v>
      </c>
      <c r="PL56" s="77">
        <v>1.5841584158415842</v>
      </c>
      <c r="PM56" s="32" t="s">
        <v>437</v>
      </c>
      <c r="PN56" s="32" t="s">
        <v>437</v>
      </c>
      <c r="PO56" s="77">
        <v>-27.777777777777779</v>
      </c>
      <c r="PP56" s="32">
        <v>37</v>
      </c>
      <c r="PQ56" s="38">
        <v>60</v>
      </c>
      <c r="PR56" s="77">
        <v>-29.480901077375123</v>
      </c>
      <c r="PS56" s="32">
        <v>70</v>
      </c>
      <c r="PT56" s="32">
        <v>192</v>
      </c>
      <c r="PU56" s="77">
        <v>-7.6923076923076925</v>
      </c>
      <c r="PV56" s="32">
        <v>576</v>
      </c>
      <c r="PW56" s="38">
        <v>633.58333333333337</v>
      </c>
      <c r="PX56" s="77">
        <v>-4.2563908827603569</v>
      </c>
      <c r="PY56" s="32">
        <v>53</v>
      </c>
      <c r="PZ56" s="32">
        <v>151</v>
      </c>
      <c r="QA56" s="77">
        <v>-12.209302325581394</v>
      </c>
      <c r="QB56" s="32">
        <v>459</v>
      </c>
      <c r="QC56" s="38">
        <v>504.33333333333331</v>
      </c>
      <c r="QD56" s="77">
        <v>2.1262234222072225</v>
      </c>
      <c r="QE56" s="32">
        <v>17</v>
      </c>
      <c r="QF56" s="32">
        <v>41</v>
      </c>
      <c r="QG56" s="77">
        <v>13.888888888888889</v>
      </c>
      <c r="QH56" s="32">
        <v>117</v>
      </c>
      <c r="QI56" s="38">
        <v>129.25</v>
      </c>
      <c r="QJ56" s="77">
        <v>-23.027295285359802</v>
      </c>
      <c r="QK56" s="32">
        <v>38</v>
      </c>
      <c r="QL56" s="32">
        <v>115</v>
      </c>
      <c r="QM56" s="77">
        <v>-12.878787878787879</v>
      </c>
      <c r="QN56" s="32">
        <v>381</v>
      </c>
      <c r="QO56" s="38">
        <v>426.08333333333331</v>
      </c>
      <c r="QP56" s="77">
        <v>1.0274649278798655</v>
      </c>
      <c r="QQ56" s="32">
        <v>31</v>
      </c>
      <c r="QR56" s="32">
        <v>95</v>
      </c>
      <c r="QS56" s="77">
        <v>-20.168067226890756</v>
      </c>
      <c r="QT56" s="32">
        <v>331</v>
      </c>
      <c r="QU56" s="38">
        <v>371.75</v>
      </c>
      <c r="QV56" s="77">
        <v>3.9133473095737248</v>
      </c>
      <c r="QW56" s="32">
        <v>7</v>
      </c>
      <c r="QX56" s="32">
        <v>20</v>
      </c>
      <c r="QY56" s="77">
        <v>53.846153846153847</v>
      </c>
      <c r="QZ56" s="32">
        <v>50</v>
      </c>
      <c r="RA56" s="38">
        <v>54.333333333333336</v>
      </c>
      <c r="RB56" s="77">
        <v>-15.104166666666666</v>
      </c>
      <c r="RC56" s="32">
        <v>32</v>
      </c>
      <c r="RD56" s="32">
        <v>77</v>
      </c>
      <c r="RE56" s="77">
        <v>1.3157894736842104</v>
      </c>
      <c r="RF56" s="32">
        <v>195</v>
      </c>
      <c r="RG56" s="38">
        <v>207.5</v>
      </c>
      <c r="RH56" s="77">
        <v>-13.541666666666666</v>
      </c>
      <c r="RI56" s="32">
        <v>22</v>
      </c>
      <c r="RJ56" s="32">
        <v>56</v>
      </c>
      <c r="RK56" s="77">
        <v>5.6603773584905666</v>
      </c>
      <c r="RL56" s="32">
        <v>128</v>
      </c>
      <c r="RM56" s="38">
        <v>132.58333333333334</v>
      </c>
      <c r="RN56" s="77">
        <v>-2.5719534598897735</v>
      </c>
      <c r="RO56" s="32">
        <v>10</v>
      </c>
      <c r="RP56" s="32">
        <v>21</v>
      </c>
      <c r="RQ56" s="77">
        <v>-8.695652173913043</v>
      </c>
      <c r="RR56" s="32">
        <v>67</v>
      </c>
      <c r="RS56" s="38">
        <v>74.916666666666671</v>
      </c>
      <c r="RT56" s="77">
        <v>-27.906976744186046</v>
      </c>
      <c r="RU56" s="32">
        <v>246</v>
      </c>
      <c r="RV56" s="32">
        <v>245</v>
      </c>
      <c r="RW56" s="77">
        <v>-8</v>
      </c>
      <c r="RX56" s="32">
        <v>246</v>
      </c>
      <c r="RY56" s="38">
        <v>251</v>
      </c>
      <c r="RZ56" s="77">
        <v>0</v>
      </c>
      <c r="SA56" s="32">
        <v>257</v>
      </c>
      <c r="SB56" s="32">
        <v>252</v>
      </c>
      <c r="SC56" s="77">
        <v>-8</v>
      </c>
      <c r="SD56" s="32">
        <v>257</v>
      </c>
      <c r="SE56" s="38">
        <v>254</v>
      </c>
      <c r="SF56" s="77">
        <v>2</v>
      </c>
      <c r="SG56" s="32">
        <v>222</v>
      </c>
      <c r="SH56" s="32">
        <v>232</v>
      </c>
      <c r="SI56" s="77">
        <v>-6</v>
      </c>
      <c r="SJ56" s="32">
        <v>222</v>
      </c>
      <c r="SK56" s="38">
        <v>245</v>
      </c>
      <c r="SL56" s="77">
        <v>-4</v>
      </c>
      <c r="SM56" s="32">
        <v>246</v>
      </c>
      <c r="SN56" s="32">
        <v>250</v>
      </c>
      <c r="SO56" s="77">
        <v>5</v>
      </c>
      <c r="SP56" s="32">
        <v>246</v>
      </c>
      <c r="SQ56" s="38">
        <v>251</v>
      </c>
      <c r="SR56" s="77">
        <v>1</v>
      </c>
      <c r="SS56" s="32">
        <v>256</v>
      </c>
      <c r="ST56" s="32">
        <v>258</v>
      </c>
      <c r="SU56" s="77">
        <v>9</v>
      </c>
      <c r="SV56" s="32">
        <v>256</v>
      </c>
      <c r="SW56" s="38">
        <v>254</v>
      </c>
      <c r="SX56" s="77">
        <v>3</v>
      </c>
      <c r="SY56" s="32">
        <v>220</v>
      </c>
      <c r="SZ56" s="32">
        <v>229</v>
      </c>
      <c r="TA56" s="77">
        <v>-5</v>
      </c>
      <c r="TB56" s="32">
        <v>220</v>
      </c>
      <c r="TC56" s="38">
        <v>238</v>
      </c>
      <c r="TD56" s="77">
        <v>-7</v>
      </c>
      <c r="TE56" s="32">
        <v>243</v>
      </c>
      <c r="TF56" s="32">
        <v>231</v>
      </c>
      <c r="TG56" s="77">
        <v>-45</v>
      </c>
      <c r="TH56" s="32">
        <v>243</v>
      </c>
      <c r="TI56" s="38">
        <v>252</v>
      </c>
      <c r="TJ56" s="77">
        <v>-3</v>
      </c>
      <c r="TK56" s="32">
        <v>259</v>
      </c>
      <c r="TL56" s="32">
        <v>227</v>
      </c>
      <c r="TM56" s="77">
        <v>-90</v>
      </c>
      <c r="TN56" s="32">
        <v>259</v>
      </c>
      <c r="TO56" s="38">
        <v>250</v>
      </c>
      <c r="TP56" s="77">
        <v>-9</v>
      </c>
      <c r="TQ56" s="32">
        <v>226</v>
      </c>
      <c r="TR56" s="32">
        <v>236</v>
      </c>
      <c r="TS56" s="77">
        <v>-8</v>
      </c>
      <c r="TT56" s="32">
        <v>226</v>
      </c>
      <c r="TU56" s="38">
        <v>254</v>
      </c>
      <c r="TV56" s="77">
        <v>2</v>
      </c>
    </row>
    <row r="57" spans="1:542" ht="22.5" x14ac:dyDescent="0.2">
      <c r="A57" s="223" t="s">
        <v>184</v>
      </c>
      <c r="B57" s="18"/>
      <c r="C57" s="20">
        <v>141</v>
      </c>
      <c r="D57" s="20">
        <v>376</v>
      </c>
      <c r="E57" s="77">
        <v>6.2146892655367232</v>
      </c>
      <c r="F57" s="20">
        <v>2484</v>
      </c>
      <c r="G57" s="38">
        <v>2515.5833333333335</v>
      </c>
      <c r="H57" s="77">
        <v>-2.3074433656957929</v>
      </c>
      <c r="I57" s="32">
        <v>101</v>
      </c>
      <c r="J57" s="32">
        <v>278</v>
      </c>
      <c r="K57" s="77">
        <v>11.200000000000001</v>
      </c>
      <c r="L57" s="32">
        <v>1876</v>
      </c>
      <c r="M57" s="38">
        <v>1888</v>
      </c>
      <c r="N57" s="77">
        <v>-0.64465201947112216</v>
      </c>
      <c r="O57" s="32">
        <v>40</v>
      </c>
      <c r="P57" s="32">
        <v>98</v>
      </c>
      <c r="Q57" s="77">
        <v>-5.7692307692307692</v>
      </c>
      <c r="R57" s="32">
        <v>608</v>
      </c>
      <c r="S57" s="38">
        <v>627.58333333333337</v>
      </c>
      <c r="T57" s="77">
        <v>-6.9902432999876503</v>
      </c>
      <c r="U57" s="32">
        <v>111</v>
      </c>
      <c r="V57" s="32">
        <v>305</v>
      </c>
      <c r="W57" s="77">
        <v>8.5409252669039155</v>
      </c>
      <c r="X57" s="32">
        <v>2036</v>
      </c>
      <c r="Y57" s="38">
        <v>2019</v>
      </c>
      <c r="Z57" s="77">
        <v>-0.45605817823246642</v>
      </c>
      <c r="AA57" s="32" t="s">
        <v>437</v>
      </c>
      <c r="AB57" s="32">
        <v>246</v>
      </c>
      <c r="AC57" s="77">
        <v>11.818181818181818</v>
      </c>
      <c r="AD57" s="32">
        <v>1660</v>
      </c>
      <c r="AE57" s="38">
        <v>1642.1666666666667</v>
      </c>
      <c r="AF57" s="77">
        <v>6.093226363359399E-2</v>
      </c>
      <c r="AG57" s="32" t="s">
        <v>437</v>
      </c>
      <c r="AH57" s="32">
        <v>59</v>
      </c>
      <c r="AI57" s="77">
        <v>-3.278688524590164</v>
      </c>
      <c r="AJ57" s="32">
        <v>376</v>
      </c>
      <c r="AK57" s="38">
        <v>376.83333333333331</v>
      </c>
      <c r="AL57" s="77">
        <v>-2.6480086114101185</v>
      </c>
      <c r="AM57" s="32">
        <v>30</v>
      </c>
      <c r="AN57" s="32">
        <v>71</v>
      </c>
      <c r="AO57" s="77">
        <v>-2.7397260273972601</v>
      </c>
      <c r="AP57" s="32">
        <v>448</v>
      </c>
      <c r="AQ57" s="38">
        <v>496.58333333333331</v>
      </c>
      <c r="AR57" s="77">
        <v>-9.17543057460753</v>
      </c>
      <c r="AS57" s="32" t="s">
        <v>437</v>
      </c>
      <c r="AT57" s="32">
        <v>32</v>
      </c>
      <c r="AU57" s="77">
        <v>6.666666666666667</v>
      </c>
      <c r="AV57" s="32">
        <v>216</v>
      </c>
      <c r="AW57" s="38">
        <v>245.83333333333334</v>
      </c>
      <c r="AX57" s="77">
        <v>-5.1141846252814416</v>
      </c>
      <c r="AY57" s="32" t="s">
        <v>437</v>
      </c>
      <c r="AZ57" s="32">
        <v>39</v>
      </c>
      <c r="BA57" s="77">
        <v>-9.3023255813953494</v>
      </c>
      <c r="BB57" s="32">
        <v>232</v>
      </c>
      <c r="BC57" s="38">
        <v>250.75</v>
      </c>
      <c r="BD57" s="77">
        <v>-12.83314020857474</v>
      </c>
      <c r="BE57" s="32">
        <v>85</v>
      </c>
      <c r="BF57" s="32">
        <v>233</v>
      </c>
      <c r="BG57" s="77">
        <v>-4.5081967213114753</v>
      </c>
      <c r="BH57" s="32">
        <v>1650</v>
      </c>
      <c r="BI57" s="38">
        <v>1689.5</v>
      </c>
      <c r="BJ57" s="77">
        <v>-1.2517656227168672</v>
      </c>
      <c r="BK57" s="32" t="s">
        <v>437</v>
      </c>
      <c r="BL57" s="32">
        <v>180</v>
      </c>
      <c r="BM57" s="77">
        <v>5.8823529411764701</v>
      </c>
      <c r="BN57" s="32">
        <v>1271</v>
      </c>
      <c r="BO57" s="38">
        <v>1293.0833333333333</v>
      </c>
      <c r="BP57" s="77">
        <v>-0.28275817749501958</v>
      </c>
      <c r="BQ57" s="32" t="s">
        <v>437</v>
      </c>
      <c r="BR57" s="32">
        <v>53</v>
      </c>
      <c r="BS57" s="77">
        <v>-28.378378378378379</v>
      </c>
      <c r="BT57" s="32">
        <v>379</v>
      </c>
      <c r="BU57" s="38">
        <v>396.41666666666669</v>
      </c>
      <c r="BV57" s="77">
        <v>-4.2857142857142856</v>
      </c>
      <c r="BW57" s="32" t="s">
        <v>437</v>
      </c>
      <c r="BX57" s="32">
        <v>187</v>
      </c>
      <c r="BY57" s="77">
        <v>-3.1088082901554404</v>
      </c>
      <c r="BZ57" s="32">
        <v>1347</v>
      </c>
      <c r="CA57" s="38">
        <v>1360.1666666666667</v>
      </c>
      <c r="CB57" s="77">
        <v>1.0399900953324255</v>
      </c>
      <c r="CC57" s="32">
        <v>53</v>
      </c>
      <c r="CD57" s="32" t="s">
        <v>437</v>
      </c>
      <c r="CE57" s="77">
        <v>2.6315789473684208</v>
      </c>
      <c r="CF57" s="32">
        <v>1122</v>
      </c>
      <c r="CG57" s="38">
        <v>1129.8333333333333</v>
      </c>
      <c r="CH57" s="77">
        <v>1.0283159463487332</v>
      </c>
      <c r="CI57" s="32" t="s">
        <v>437</v>
      </c>
      <c r="CJ57" s="32" t="s">
        <v>437</v>
      </c>
      <c r="CK57" s="77">
        <v>-24.390243902439025</v>
      </c>
      <c r="CL57" s="32">
        <v>225</v>
      </c>
      <c r="CM57" s="38">
        <v>230.33333333333334</v>
      </c>
      <c r="CN57" s="77">
        <v>1.097293343087052</v>
      </c>
      <c r="CO57" s="32" t="s">
        <v>437</v>
      </c>
      <c r="CP57" s="32">
        <v>46</v>
      </c>
      <c r="CQ57" s="77">
        <v>-9.8039215686274517</v>
      </c>
      <c r="CR57" s="32">
        <v>303</v>
      </c>
      <c r="CS57" s="38">
        <v>329.33333333333331</v>
      </c>
      <c r="CT57" s="77">
        <v>-9.7098469271190311</v>
      </c>
      <c r="CU57" s="32" t="s">
        <v>437</v>
      </c>
      <c r="CV57" s="32" t="s">
        <v>437</v>
      </c>
      <c r="CW57" s="77">
        <v>33.333333333333329</v>
      </c>
      <c r="CX57" s="32">
        <v>149</v>
      </c>
      <c r="CY57" s="38">
        <v>163.25</v>
      </c>
      <c r="CZ57" s="77">
        <v>-8.5007006071929005</v>
      </c>
      <c r="DA57" s="32">
        <v>12</v>
      </c>
      <c r="DB57" s="32" t="s">
        <v>437</v>
      </c>
      <c r="DC57" s="77">
        <v>-33.333333333333329</v>
      </c>
      <c r="DD57" s="32">
        <v>154</v>
      </c>
      <c r="DE57" s="38">
        <v>166.08333333333334</v>
      </c>
      <c r="DF57" s="77">
        <v>-10.867620751341683</v>
      </c>
      <c r="DG57" s="32">
        <v>56</v>
      </c>
      <c r="DH57" s="32">
        <v>143</v>
      </c>
      <c r="DI57" s="77">
        <v>30</v>
      </c>
      <c r="DJ57" s="32">
        <v>834</v>
      </c>
      <c r="DK57" s="38">
        <v>826.08333333333337</v>
      </c>
      <c r="DL57" s="77">
        <v>-4.3977239849551548</v>
      </c>
      <c r="DM57" s="32" t="s">
        <v>437</v>
      </c>
      <c r="DN57" s="32">
        <v>98</v>
      </c>
      <c r="DO57" s="77">
        <v>22.5</v>
      </c>
      <c r="DP57" s="32">
        <v>605</v>
      </c>
      <c r="DQ57" s="38">
        <v>594.91666666666663</v>
      </c>
      <c r="DR57" s="77">
        <v>-1.4222590444628556</v>
      </c>
      <c r="DS57" s="32" t="s">
        <v>437</v>
      </c>
      <c r="DT57" s="32">
        <v>45</v>
      </c>
      <c r="DU57" s="77">
        <v>50</v>
      </c>
      <c r="DV57" s="32">
        <v>229</v>
      </c>
      <c r="DW57" s="38">
        <v>231.16666666666666</v>
      </c>
      <c r="DX57" s="77">
        <v>-11.288775183882315</v>
      </c>
      <c r="DY57" s="32" t="s">
        <v>437</v>
      </c>
      <c r="DZ57" s="32">
        <v>118</v>
      </c>
      <c r="EA57" s="77">
        <v>34.090909090909086</v>
      </c>
      <c r="EB57" s="32">
        <v>689</v>
      </c>
      <c r="EC57" s="38">
        <v>658.83333333333337</v>
      </c>
      <c r="ED57" s="77">
        <v>-3.4086744043982895</v>
      </c>
      <c r="EE57" s="32" t="s">
        <v>437</v>
      </c>
      <c r="EF57" s="32" t="s">
        <v>437</v>
      </c>
      <c r="EG57" s="77">
        <v>32.352941176470587</v>
      </c>
      <c r="EH57" s="32">
        <v>538</v>
      </c>
      <c r="EI57" s="38">
        <v>512.33333333333337</v>
      </c>
      <c r="EJ57" s="77">
        <v>-2.0082881734140896</v>
      </c>
      <c r="EK57" s="32">
        <v>13</v>
      </c>
      <c r="EL57" s="32" t="s">
        <v>437</v>
      </c>
      <c r="EM57" s="77">
        <v>40</v>
      </c>
      <c r="EN57" s="32">
        <v>151</v>
      </c>
      <c r="EO57" s="38">
        <v>146.5</v>
      </c>
      <c r="EP57" s="77">
        <v>-8.0062794348508639</v>
      </c>
      <c r="EQ57" s="32" t="s">
        <v>437</v>
      </c>
      <c r="ER57" s="32">
        <v>25</v>
      </c>
      <c r="ES57" s="77">
        <v>13.636363636363635</v>
      </c>
      <c r="ET57" s="32">
        <v>145</v>
      </c>
      <c r="EU57" s="38">
        <v>167.25</v>
      </c>
      <c r="EV57" s="77">
        <v>-8.104395604395604</v>
      </c>
      <c r="EW57" s="32" t="s">
        <v>437</v>
      </c>
      <c r="EX57" s="32" t="s">
        <v>437</v>
      </c>
      <c r="EY57" s="77">
        <v>-33.333333333333329</v>
      </c>
      <c r="EZ57" s="32">
        <v>67</v>
      </c>
      <c r="FA57" s="38">
        <v>82.583333333333329</v>
      </c>
      <c r="FB57" s="77">
        <v>2.3760330578512399</v>
      </c>
      <c r="FC57" s="32" t="s">
        <v>437</v>
      </c>
      <c r="FD57" s="32" t="s">
        <v>437</v>
      </c>
      <c r="FE57" s="77">
        <v>70</v>
      </c>
      <c r="FF57" s="32">
        <v>78</v>
      </c>
      <c r="FG57" s="38">
        <v>84.666666666666671</v>
      </c>
      <c r="FH57" s="77">
        <v>-16.447368421052634</v>
      </c>
      <c r="FI57" s="32">
        <v>77</v>
      </c>
      <c r="FJ57" s="32">
        <v>218</v>
      </c>
      <c r="FK57" s="77">
        <v>17.837837837837839</v>
      </c>
      <c r="FL57" s="32">
        <v>1533</v>
      </c>
      <c r="FM57" s="38">
        <v>1522.4166666666667</v>
      </c>
      <c r="FN57" s="77">
        <v>-0.89508516870999244</v>
      </c>
      <c r="FO57" s="32" t="s">
        <v>437</v>
      </c>
      <c r="FP57" s="32">
        <v>210</v>
      </c>
      <c r="FQ57" s="77">
        <v>15.384615384615385</v>
      </c>
      <c r="FR57" s="32">
        <v>1489</v>
      </c>
      <c r="FS57" s="38">
        <v>1473.5</v>
      </c>
      <c r="FT57" s="77">
        <v>-0.74656188605108054</v>
      </c>
      <c r="FU57" s="32" t="s">
        <v>437</v>
      </c>
      <c r="FV57" s="32">
        <v>8</v>
      </c>
      <c r="FW57" s="77">
        <v>166.66666666666669</v>
      </c>
      <c r="FX57" s="32">
        <v>44</v>
      </c>
      <c r="FY57" s="38">
        <v>48.916666666666664</v>
      </c>
      <c r="FZ57" s="77">
        <v>-5.1696284329563813</v>
      </c>
      <c r="GA57" s="32">
        <v>70</v>
      </c>
      <c r="GB57" s="32">
        <v>203</v>
      </c>
      <c r="GC57" s="77">
        <v>18.71345029239766</v>
      </c>
      <c r="GD57" s="32">
        <v>1421</v>
      </c>
      <c r="GE57" s="38">
        <v>1404.5</v>
      </c>
      <c r="GF57" s="77">
        <v>-0.73620354555627532</v>
      </c>
      <c r="GG57" s="32" t="s">
        <v>437</v>
      </c>
      <c r="GH57" s="32">
        <v>195</v>
      </c>
      <c r="GI57" s="77">
        <v>15.384615384615385</v>
      </c>
      <c r="GJ57" s="32">
        <v>1383</v>
      </c>
      <c r="GK57" s="38">
        <v>1363.3333333333333</v>
      </c>
      <c r="GL57" s="77">
        <v>-0.27430661383724475</v>
      </c>
      <c r="GM57" s="32" t="s">
        <v>437</v>
      </c>
      <c r="GN57" s="32">
        <v>8</v>
      </c>
      <c r="GO57" s="77" t="s">
        <v>224</v>
      </c>
      <c r="GP57" s="32">
        <v>38</v>
      </c>
      <c r="GQ57" s="38">
        <v>41.166666666666664</v>
      </c>
      <c r="GR57" s="77">
        <v>-13.937282229965156</v>
      </c>
      <c r="GS57" s="32">
        <v>7</v>
      </c>
      <c r="GT57" s="32">
        <v>15</v>
      </c>
      <c r="GU57" s="77">
        <v>7.1428571428571423</v>
      </c>
      <c r="GV57" s="32">
        <v>112</v>
      </c>
      <c r="GW57" s="38">
        <v>117.91666666666667</v>
      </c>
      <c r="GX57" s="77">
        <v>-2.7491408934707904</v>
      </c>
      <c r="GY57" s="32">
        <v>7</v>
      </c>
      <c r="GZ57" s="32">
        <v>15</v>
      </c>
      <c r="HA57" s="77">
        <v>15.384615384615385</v>
      </c>
      <c r="HB57" s="32">
        <v>106</v>
      </c>
      <c r="HC57" s="38">
        <v>110.16666666666667</v>
      </c>
      <c r="HD57" s="77">
        <v>-6.2411347517730498</v>
      </c>
      <c r="HE57" s="32">
        <v>0</v>
      </c>
      <c r="HF57" s="32">
        <v>0</v>
      </c>
      <c r="HG57" s="77" t="s">
        <v>224</v>
      </c>
      <c r="HH57" s="32">
        <v>6</v>
      </c>
      <c r="HI57" s="38">
        <v>7.75</v>
      </c>
      <c r="HJ57" s="77">
        <v>106.66666666666667</v>
      </c>
      <c r="HK57" s="32">
        <v>0</v>
      </c>
      <c r="HL57" s="32" t="s">
        <v>437</v>
      </c>
      <c r="HM57" s="77" t="s">
        <v>224</v>
      </c>
      <c r="HN57" s="32">
        <v>15</v>
      </c>
      <c r="HO57" s="38">
        <v>13.083333333333334</v>
      </c>
      <c r="HP57" s="77">
        <v>38.938053097345133</v>
      </c>
      <c r="HQ57" s="32">
        <v>0</v>
      </c>
      <c r="HR57" s="32">
        <v>0</v>
      </c>
      <c r="HS57" s="77" t="s">
        <v>238</v>
      </c>
      <c r="HT57" s="32" t="s">
        <v>437</v>
      </c>
      <c r="HU57" s="38">
        <v>0.75</v>
      </c>
      <c r="HV57" s="77" t="s">
        <v>238</v>
      </c>
      <c r="HW57" s="32">
        <v>0</v>
      </c>
      <c r="HX57" s="32" t="s">
        <v>437</v>
      </c>
      <c r="HY57" s="77" t="s">
        <v>224</v>
      </c>
      <c r="HZ57" s="32" t="s">
        <v>437</v>
      </c>
      <c r="IA57" s="38">
        <v>12.333333333333334</v>
      </c>
      <c r="IB57" s="77">
        <v>30.973451327433626</v>
      </c>
      <c r="IC57" s="32">
        <v>0</v>
      </c>
      <c r="ID57" s="32" t="s">
        <v>437</v>
      </c>
      <c r="IE57" s="77" t="s">
        <v>224</v>
      </c>
      <c r="IF57" s="32">
        <v>10</v>
      </c>
      <c r="IG57" s="38">
        <v>9.5</v>
      </c>
      <c r="IH57" s="77">
        <v>44.303797468354425</v>
      </c>
      <c r="II57" s="32">
        <v>0</v>
      </c>
      <c r="IJ57" s="32">
        <v>0</v>
      </c>
      <c r="IK57" s="77" t="s">
        <v>238</v>
      </c>
      <c r="IL57" s="32">
        <v>0</v>
      </c>
      <c r="IM57" s="38">
        <v>0</v>
      </c>
      <c r="IN57" s="77" t="s">
        <v>238</v>
      </c>
      <c r="IO57" s="32">
        <v>0</v>
      </c>
      <c r="IP57" s="32" t="s">
        <v>437</v>
      </c>
      <c r="IQ57" s="77" t="s">
        <v>224</v>
      </c>
      <c r="IR57" s="32">
        <v>10</v>
      </c>
      <c r="IS57" s="38">
        <v>9.5</v>
      </c>
      <c r="IT57" s="77">
        <v>44.303797468354425</v>
      </c>
      <c r="IU57" s="32">
        <v>0</v>
      </c>
      <c r="IV57" s="32">
        <v>0</v>
      </c>
      <c r="IW57" s="77" t="s">
        <v>238</v>
      </c>
      <c r="IX57" s="32">
        <v>5</v>
      </c>
      <c r="IY57" s="38">
        <v>3.5833333333333335</v>
      </c>
      <c r="IZ57" s="77">
        <v>26.47058823529412</v>
      </c>
      <c r="JA57" s="32">
        <v>0</v>
      </c>
      <c r="JB57" s="32">
        <v>0</v>
      </c>
      <c r="JC57" s="77" t="s">
        <v>238</v>
      </c>
      <c r="JD57" s="32" t="s">
        <v>437</v>
      </c>
      <c r="JE57" s="38">
        <v>0.75</v>
      </c>
      <c r="JF57" s="77" t="s">
        <v>238</v>
      </c>
      <c r="JG57" s="32">
        <v>0</v>
      </c>
      <c r="JH57" s="32">
        <v>0</v>
      </c>
      <c r="JI57" s="77" t="s">
        <v>238</v>
      </c>
      <c r="JJ57" s="32" t="s">
        <v>437</v>
      </c>
      <c r="JK57" s="38">
        <v>2.8333333333333335</v>
      </c>
      <c r="JL57" s="77">
        <v>0</v>
      </c>
      <c r="JM57" s="32">
        <v>17</v>
      </c>
      <c r="JN57" s="32">
        <v>32</v>
      </c>
      <c r="JO57" s="77">
        <v>-3.0303030303030303</v>
      </c>
      <c r="JP57" s="32">
        <v>187</v>
      </c>
      <c r="JQ57" s="38">
        <v>188.83333333333334</v>
      </c>
      <c r="JR57" s="77">
        <v>1.2963790791238265</v>
      </c>
      <c r="JS57" s="32" t="s">
        <v>437</v>
      </c>
      <c r="JT57" s="32">
        <v>24</v>
      </c>
      <c r="JU57" s="77">
        <v>33.333333333333329</v>
      </c>
      <c r="JV57" s="32">
        <v>128</v>
      </c>
      <c r="JW57" s="38">
        <v>127.66666666666667</v>
      </c>
      <c r="JX57" s="77">
        <v>-5.5487053020961774</v>
      </c>
      <c r="JY57" s="32" t="s">
        <v>437</v>
      </c>
      <c r="JZ57" s="32">
        <v>8</v>
      </c>
      <c r="KA57" s="77">
        <v>-46.666666666666664</v>
      </c>
      <c r="KB57" s="32">
        <v>59</v>
      </c>
      <c r="KC57" s="38">
        <v>61.166666666666664</v>
      </c>
      <c r="KD57" s="77">
        <v>19.349593495934958</v>
      </c>
      <c r="KE57" s="32">
        <v>10</v>
      </c>
      <c r="KF57" s="32">
        <v>22</v>
      </c>
      <c r="KG57" s="77">
        <v>4.7619047619047619</v>
      </c>
      <c r="KH57" s="32">
        <v>130</v>
      </c>
      <c r="KI57" s="38">
        <v>128.33333333333334</v>
      </c>
      <c r="KJ57" s="77">
        <v>2.8724114896459585</v>
      </c>
      <c r="KK57" s="32">
        <v>10</v>
      </c>
      <c r="KL57" s="32">
        <v>19</v>
      </c>
      <c r="KM57" s="77">
        <v>58.333333333333336</v>
      </c>
      <c r="KN57" s="32">
        <v>100</v>
      </c>
      <c r="KO57" s="38">
        <v>97.25</v>
      </c>
      <c r="KP57" s="77">
        <v>-4.5789043336058866</v>
      </c>
      <c r="KQ57" s="32">
        <v>0</v>
      </c>
      <c r="KR57" s="32">
        <v>3</v>
      </c>
      <c r="KS57" s="77">
        <v>-66.666666666666657</v>
      </c>
      <c r="KT57" s="32">
        <v>30</v>
      </c>
      <c r="KU57" s="38">
        <v>31.083333333333332</v>
      </c>
      <c r="KV57" s="77">
        <v>36.131386861313871</v>
      </c>
      <c r="KW57" s="32">
        <v>7</v>
      </c>
      <c r="KX57" s="32">
        <v>10</v>
      </c>
      <c r="KY57" s="77">
        <v>-16.666666666666664</v>
      </c>
      <c r="KZ57" s="32">
        <v>57</v>
      </c>
      <c r="LA57" s="38">
        <v>60.5</v>
      </c>
      <c r="LB57" s="77">
        <v>-1.8918918918918921</v>
      </c>
      <c r="LC57" s="32" t="s">
        <v>437</v>
      </c>
      <c r="LD57" s="32">
        <v>5</v>
      </c>
      <c r="LE57" s="77">
        <v>-16.666666666666664</v>
      </c>
      <c r="LF57" s="32">
        <v>28</v>
      </c>
      <c r="LG57" s="38">
        <v>30.416666666666668</v>
      </c>
      <c r="LH57" s="77">
        <v>-8.5213032581453625</v>
      </c>
      <c r="LI57" s="32" t="s">
        <v>437</v>
      </c>
      <c r="LJ57" s="32">
        <v>5</v>
      </c>
      <c r="LK57" s="77">
        <v>-16.666666666666664</v>
      </c>
      <c r="LL57" s="32">
        <v>29</v>
      </c>
      <c r="LM57" s="38">
        <v>30.083333333333332</v>
      </c>
      <c r="LN57" s="77">
        <v>5.8651026392961878</v>
      </c>
      <c r="LO57" s="32">
        <v>135</v>
      </c>
      <c r="LP57" s="32">
        <v>354</v>
      </c>
      <c r="LQ57" s="77">
        <v>2.9069767441860463</v>
      </c>
      <c r="LR57" s="32">
        <v>2343</v>
      </c>
      <c r="LS57" s="38">
        <v>2378.0833333333335</v>
      </c>
      <c r="LT57" s="77">
        <v>-2.1163476709885436</v>
      </c>
      <c r="LU57" s="32">
        <v>97</v>
      </c>
      <c r="LV57" s="32">
        <v>261</v>
      </c>
      <c r="LW57" s="77">
        <v>7.8512396694214877</v>
      </c>
      <c r="LX57" s="32">
        <v>1761</v>
      </c>
      <c r="LY57" s="38">
        <v>1774.8333333333333</v>
      </c>
      <c r="LZ57" s="77">
        <v>-0.11255979739236469</v>
      </c>
      <c r="MA57" s="32">
        <v>38</v>
      </c>
      <c r="MB57" s="32">
        <v>93</v>
      </c>
      <c r="MC57" s="77">
        <v>-8.8235294117647065</v>
      </c>
      <c r="MD57" s="32">
        <v>582</v>
      </c>
      <c r="ME57" s="38">
        <v>603.25</v>
      </c>
      <c r="MF57" s="77">
        <v>-7.5715015321756898</v>
      </c>
      <c r="MG57" s="32">
        <v>108</v>
      </c>
      <c r="MH57" s="32">
        <v>293</v>
      </c>
      <c r="MI57" s="77">
        <v>7.7205882352941178</v>
      </c>
      <c r="MJ57" s="32">
        <v>1934</v>
      </c>
      <c r="MK57" s="38">
        <v>1912.3333333333333</v>
      </c>
      <c r="ML57" s="77">
        <v>0.20523121261080304</v>
      </c>
      <c r="MM57" s="32">
        <v>86</v>
      </c>
      <c r="MN57" s="32">
        <v>236</v>
      </c>
      <c r="MO57" s="77">
        <v>11.320754716981133</v>
      </c>
      <c r="MP57" s="32">
        <v>1566</v>
      </c>
      <c r="MQ57" s="38">
        <v>1543.8333333333333</v>
      </c>
      <c r="MR57" s="77">
        <v>0.87117499727757819</v>
      </c>
      <c r="MS57" s="32">
        <v>22</v>
      </c>
      <c r="MT57" s="32">
        <v>57</v>
      </c>
      <c r="MU57" s="77">
        <v>-5</v>
      </c>
      <c r="MV57" s="32">
        <v>368</v>
      </c>
      <c r="MW57" s="38">
        <v>368.5</v>
      </c>
      <c r="MX57" s="77">
        <v>-2.4917309812568909</v>
      </c>
      <c r="MY57" s="32">
        <v>27</v>
      </c>
      <c r="MZ57" s="32">
        <v>61</v>
      </c>
      <c r="NA57" s="77">
        <v>-15.277777777777779</v>
      </c>
      <c r="NB57" s="32">
        <v>409</v>
      </c>
      <c r="NC57" s="38">
        <v>465.75</v>
      </c>
      <c r="ND57" s="77">
        <v>-10.618902926595235</v>
      </c>
      <c r="NE57" s="32">
        <v>11</v>
      </c>
      <c r="NF57" s="32">
        <v>25</v>
      </c>
      <c r="NG57" s="77">
        <v>-16.666666666666664</v>
      </c>
      <c r="NH57" s="32">
        <v>195</v>
      </c>
      <c r="NI57" s="38">
        <v>231</v>
      </c>
      <c r="NJ57" s="77">
        <v>-6.2246278755074425</v>
      </c>
      <c r="NK57" s="32">
        <v>16</v>
      </c>
      <c r="NL57" s="32">
        <v>36</v>
      </c>
      <c r="NM57" s="77">
        <v>-14.285714285714285</v>
      </c>
      <c r="NN57" s="32">
        <v>214</v>
      </c>
      <c r="NO57" s="38">
        <v>234.75</v>
      </c>
      <c r="NP57" s="77">
        <v>-14.558689717925386</v>
      </c>
      <c r="NQ57" s="32" t="s">
        <v>437</v>
      </c>
      <c r="NR57" s="32">
        <v>11</v>
      </c>
      <c r="NS57" s="77">
        <v>22.222222222222221</v>
      </c>
      <c r="NT57" s="32">
        <v>75</v>
      </c>
      <c r="NU57" s="38">
        <v>86.166666666666671</v>
      </c>
      <c r="NV57" s="77">
        <v>-17.346123101518785</v>
      </c>
      <c r="NW57" s="32" t="s">
        <v>437</v>
      </c>
      <c r="NX57" s="32">
        <v>6</v>
      </c>
      <c r="NY57" s="77">
        <v>50</v>
      </c>
      <c r="NZ57" s="32">
        <v>46</v>
      </c>
      <c r="OA57" s="38">
        <v>47.583333333333336</v>
      </c>
      <c r="OB57" s="77">
        <v>-12.423312883435583</v>
      </c>
      <c r="OC57" s="32" t="s">
        <v>437</v>
      </c>
      <c r="OD57" s="32">
        <v>5</v>
      </c>
      <c r="OE57" s="77">
        <v>0</v>
      </c>
      <c r="OF57" s="32">
        <v>29</v>
      </c>
      <c r="OG57" s="38">
        <v>38.583333333333336</v>
      </c>
      <c r="OH57" s="77">
        <v>-22.70450751252087</v>
      </c>
      <c r="OI57" s="32" t="s">
        <v>437</v>
      </c>
      <c r="OJ57" s="32" t="s">
        <v>437</v>
      </c>
      <c r="OK57" s="77" t="s">
        <v>224</v>
      </c>
      <c r="OL57" s="32">
        <v>23</v>
      </c>
      <c r="OM57" s="38">
        <v>24.5</v>
      </c>
      <c r="ON57" s="77">
        <v>-11.711711711711711</v>
      </c>
      <c r="OO57" s="32" t="s">
        <v>437</v>
      </c>
      <c r="OP57" s="32" t="s">
        <v>437</v>
      </c>
      <c r="OQ57" s="77" t="s">
        <v>224</v>
      </c>
      <c r="OR57" s="32">
        <v>18</v>
      </c>
      <c r="OS57" s="38">
        <v>17.416666666666668</v>
      </c>
      <c r="OT57" s="77">
        <v>-5.4298642533936654</v>
      </c>
      <c r="OU57" s="32" t="s">
        <v>437</v>
      </c>
      <c r="OV57" s="32" t="s">
        <v>437</v>
      </c>
      <c r="OW57" s="77" t="s">
        <v>224</v>
      </c>
      <c r="OX57" s="32">
        <v>5</v>
      </c>
      <c r="OY57" s="38">
        <v>7.083333333333333</v>
      </c>
      <c r="OZ57" s="77">
        <v>-24.107142857142858</v>
      </c>
      <c r="PA57" s="32" t="s">
        <v>437</v>
      </c>
      <c r="PB57" s="32" t="s">
        <v>437</v>
      </c>
      <c r="PC57" s="77">
        <v>14.285714285714285</v>
      </c>
      <c r="PD57" s="32">
        <v>52</v>
      </c>
      <c r="PE57" s="38">
        <v>61.666666666666664</v>
      </c>
      <c r="PF57" s="77">
        <v>-19.389978213507625</v>
      </c>
      <c r="PG57" s="32" t="s">
        <v>437</v>
      </c>
      <c r="PH57" s="32" t="s">
        <v>437</v>
      </c>
      <c r="PI57" s="77">
        <v>66.666666666666657</v>
      </c>
      <c r="PJ57" s="32">
        <v>28</v>
      </c>
      <c r="PK57" s="38">
        <v>30.166666666666668</v>
      </c>
      <c r="PL57" s="77">
        <v>-16.009280742459396</v>
      </c>
      <c r="PM57" s="32" t="s">
        <v>437</v>
      </c>
      <c r="PN57" s="32" t="s">
        <v>437</v>
      </c>
      <c r="PO57" s="77">
        <v>-25</v>
      </c>
      <c r="PP57" s="32">
        <v>24</v>
      </c>
      <c r="PQ57" s="38">
        <v>31.5</v>
      </c>
      <c r="PR57" s="77">
        <v>-22.381930184804926</v>
      </c>
      <c r="PS57" s="32">
        <v>59</v>
      </c>
      <c r="PT57" s="32">
        <v>175</v>
      </c>
      <c r="PU57" s="77">
        <v>12.179487179487179</v>
      </c>
      <c r="PV57" s="32">
        <v>1276</v>
      </c>
      <c r="PW57" s="38">
        <v>1283.0833333333333</v>
      </c>
      <c r="PX57" s="77">
        <v>-0.83086435656318425</v>
      </c>
      <c r="PY57" s="32" t="s">
        <v>437</v>
      </c>
      <c r="PZ57" s="32">
        <v>149</v>
      </c>
      <c r="QA57" s="77">
        <v>19.2</v>
      </c>
      <c r="QB57" s="32">
        <v>1079</v>
      </c>
      <c r="QC57" s="38">
        <v>1078.1666666666667</v>
      </c>
      <c r="QD57" s="77">
        <v>-0.38497074222359101</v>
      </c>
      <c r="QE57" s="32" t="s">
        <v>437</v>
      </c>
      <c r="QF57" s="32">
        <v>26</v>
      </c>
      <c r="QG57" s="77">
        <v>-16.129032258064516</v>
      </c>
      <c r="QH57" s="32">
        <v>197</v>
      </c>
      <c r="QI57" s="38">
        <v>204.91666666666666</v>
      </c>
      <c r="QJ57" s="77">
        <v>-3.1126871552403466</v>
      </c>
      <c r="QK57" s="32">
        <v>46</v>
      </c>
      <c r="QL57" s="32">
        <v>144</v>
      </c>
      <c r="QM57" s="77">
        <v>14.285714285714285</v>
      </c>
      <c r="QN57" s="32">
        <v>1069</v>
      </c>
      <c r="QO57" s="38">
        <v>1058.75</v>
      </c>
      <c r="QP57" s="77">
        <v>1.2511954096270321</v>
      </c>
      <c r="QQ57" s="32" t="s">
        <v>437</v>
      </c>
      <c r="QR57" s="32">
        <v>128</v>
      </c>
      <c r="QS57" s="77">
        <v>17.431192660550458</v>
      </c>
      <c r="QT57" s="32">
        <v>947</v>
      </c>
      <c r="QU57" s="38">
        <v>935.83333333333337</v>
      </c>
      <c r="QV57" s="77">
        <v>0.80789946140035895</v>
      </c>
      <c r="QW57" s="32" t="s">
        <v>437</v>
      </c>
      <c r="QX57" s="32">
        <v>16</v>
      </c>
      <c r="QY57" s="77">
        <v>-5.8823529411764701</v>
      </c>
      <c r="QZ57" s="32">
        <v>122</v>
      </c>
      <c r="RA57" s="38">
        <v>122.91666666666667</v>
      </c>
      <c r="RB57" s="77">
        <v>4.7585227272727275</v>
      </c>
      <c r="RC57" s="32">
        <v>13</v>
      </c>
      <c r="RD57" s="32">
        <v>31</v>
      </c>
      <c r="RE57" s="77">
        <v>3.3333333333333335</v>
      </c>
      <c r="RF57" s="32">
        <v>207</v>
      </c>
      <c r="RG57" s="38">
        <v>224.33333333333334</v>
      </c>
      <c r="RH57" s="77">
        <v>-9.603760913364674</v>
      </c>
      <c r="RI57" s="32">
        <v>10</v>
      </c>
      <c r="RJ57" s="32">
        <v>21</v>
      </c>
      <c r="RK57" s="77">
        <v>31.25</v>
      </c>
      <c r="RL57" s="32">
        <v>132</v>
      </c>
      <c r="RM57" s="38">
        <v>142.33333333333334</v>
      </c>
      <c r="RN57" s="77">
        <v>-7.5757575757575761</v>
      </c>
      <c r="RO57" s="32">
        <v>3</v>
      </c>
      <c r="RP57" s="32">
        <v>10</v>
      </c>
      <c r="RQ57" s="77">
        <v>-28.571428571428569</v>
      </c>
      <c r="RR57" s="32">
        <v>75</v>
      </c>
      <c r="RS57" s="38">
        <v>82</v>
      </c>
      <c r="RT57" s="77">
        <v>-12.920353982300886</v>
      </c>
      <c r="RU57" s="32">
        <v>579</v>
      </c>
      <c r="RV57" s="32">
        <v>578</v>
      </c>
      <c r="RW57" s="77">
        <v>-28</v>
      </c>
      <c r="RX57" s="32">
        <v>579</v>
      </c>
      <c r="RY57" s="32">
        <v>571</v>
      </c>
      <c r="RZ57" s="77">
        <v>-2</v>
      </c>
      <c r="SA57" s="32">
        <v>594</v>
      </c>
      <c r="SB57" s="32">
        <v>594</v>
      </c>
      <c r="SC57" s="77">
        <v>-47</v>
      </c>
      <c r="SD57" s="32">
        <v>594</v>
      </c>
      <c r="SE57" s="32">
        <v>584</v>
      </c>
      <c r="SF57" s="77">
        <v>0</v>
      </c>
      <c r="SG57" s="32">
        <v>541</v>
      </c>
      <c r="SH57" s="32">
        <v>531</v>
      </c>
      <c r="SI57" s="77">
        <v>8</v>
      </c>
      <c r="SJ57" s="32">
        <v>541</v>
      </c>
      <c r="SK57" s="32">
        <v>532</v>
      </c>
      <c r="SL57" s="77">
        <v>-11</v>
      </c>
      <c r="SM57" s="32">
        <v>602</v>
      </c>
      <c r="SN57" s="32">
        <v>572</v>
      </c>
      <c r="SO57" s="77">
        <v>-33</v>
      </c>
      <c r="SP57" s="32">
        <v>602</v>
      </c>
      <c r="SQ57" s="32">
        <v>577</v>
      </c>
      <c r="SR57" s="77">
        <v>-5</v>
      </c>
      <c r="SS57" s="32">
        <v>604</v>
      </c>
      <c r="ST57" s="32">
        <v>586</v>
      </c>
      <c r="SU57" s="77">
        <v>-49</v>
      </c>
      <c r="SV57" s="32">
        <v>604</v>
      </c>
      <c r="SW57" s="32">
        <v>584</v>
      </c>
      <c r="SX57" s="77">
        <v>-3</v>
      </c>
      <c r="SY57" s="32">
        <v>596</v>
      </c>
      <c r="SZ57" s="32">
        <v>514</v>
      </c>
      <c r="TA57" s="77">
        <v>17</v>
      </c>
      <c r="TB57" s="32">
        <v>596</v>
      </c>
      <c r="TC57" s="32">
        <v>549</v>
      </c>
      <c r="TD57" s="77">
        <v>-14</v>
      </c>
      <c r="TE57" s="32">
        <v>495</v>
      </c>
      <c r="TF57" s="32">
        <v>604</v>
      </c>
      <c r="TG57" s="77">
        <v>-9</v>
      </c>
      <c r="TH57" s="32">
        <v>495</v>
      </c>
      <c r="TI57" s="32">
        <v>543</v>
      </c>
      <c r="TJ57" s="77">
        <v>1</v>
      </c>
      <c r="TK57" s="32">
        <v>531</v>
      </c>
      <c r="TL57" s="32">
        <v>661</v>
      </c>
      <c r="TM57" s="77">
        <v>-29</v>
      </c>
      <c r="TN57" s="32">
        <v>531</v>
      </c>
      <c r="TO57" s="32">
        <v>587</v>
      </c>
      <c r="TP57" s="77">
        <v>17</v>
      </c>
      <c r="TQ57" s="32">
        <v>468</v>
      </c>
      <c r="TR57" s="32">
        <v>558</v>
      </c>
      <c r="TS57" s="77">
        <v>-2</v>
      </c>
      <c r="TT57" s="32">
        <v>468</v>
      </c>
      <c r="TU57" s="32">
        <v>500</v>
      </c>
      <c r="TV57" s="77">
        <v>-18</v>
      </c>
    </row>
    <row r="58" spans="1:542" x14ac:dyDescent="0.2">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1"/>
    </row>
  </sheetData>
  <sheetProtection sheet="1" objects="1" scenarios="1"/>
  <mergeCells count="311">
    <mergeCell ref="TN17:TP17"/>
    <mergeCell ref="TQ17:TS17"/>
    <mergeCell ref="TT17:TV17"/>
    <mergeCell ref="SM17:SO17"/>
    <mergeCell ref="SP17:SR17"/>
    <mergeCell ref="SS17:SU17"/>
    <mergeCell ref="SV17:SX17"/>
    <mergeCell ref="SY17:TA17"/>
    <mergeCell ref="TB17:TD17"/>
    <mergeCell ref="TE17:TG17"/>
    <mergeCell ref="TH17:TJ17"/>
    <mergeCell ref="TK17:TM17"/>
    <mergeCell ref="RU17:RW17"/>
    <mergeCell ref="RX17:RZ17"/>
    <mergeCell ref="SA17:SC17"/>
    <mergeCell ref="SD17:SF17"/>
    <mergeCell ref="SG17:SI17"/>
    <mergeCell ref="SJ17:SL17"/>
    <mergeCell ref="A14:A18"/>
    <mergeCell ref="C14:BD14"/>
    <mergeCell ref="BE14:DF14"/>
    <mergeCell ref="DG14:FH14"/>
    <mergeCell ref="FI14:HJ14"/>
    <mergeCell ref="DY15:EP15"/>
    <mergeCell ref="EQ15:FH15"/>
    <mergeCell ref="FI15:FZ15"/>
    <mergeCell ref="GA15:GR15"/>
    <mergeCell ref="C16:H16"/>
    <mergeCell ref="I16:N16"/>
    <mergeCell ref="O16:T16"/>
    <mergeCell ref="U16:Z16"/>
    <mergeCell ref="AA16:AF16"/>
    <mergeCell ref="AG16:AL16"/>
    <mergeCell ref="AM16:AR16"/>
    <mergeCell ref="AS16:AX16"/>
    <mergeCell ref="AY16:BD16"/>
    <mergeCell ref="BE16:BJ16"/>
    <mergeCell ref="BK16:BP16"/>
    <mergeCell ref="BQ16:BV16"/>
    <mergeCell ref="DG16:DL16"/>
    <mergeCell ref="DM16:DR16"/>
    <mergeCell ref="DS16:DX16"/>
    <mergeCell ref="HK14:JL14"/>
    <mergeCell ref="JM14:LN14"/>
    <mergeCell ref="RU14:TV14"/>
    <mergeCell ref="DY16:ED16"/>
    <mergeCell ref="EE16:EJ16"/>
    <mergeCell ref="EK16:EP16"/>
    <mergeCell ref="BW16:CB16"/>
    <mergeCell ref="CC16:CH16"/>
    <mergeCell ref="CI16:CN16"/>
    <mergeCell ref="CO16:CT16"/>
    <mergeCell ref="CU16:CZ16"/>
    <mergeCell ref="DA16:DF16"/>
    <mergeCell ref="GA16:GF16"/>
    <mergeCell ref="GG16:GL16"/>
    <mergeCell ref="GM16:GR16"/>
    <mergeCell ref="GS16:GX16"/>
    <mergeCell ref="GY16:HD16"/>
    <mergeCell ref="HE16:HJ16"/>
    <mergeCell ref="C15:T15"/>
    <mergeCell ref="U15:AL15"/>
    <mergeCell ref="AM15:BD15"/>
    <mergeCell ref="BE15:BV15"/>
    <mergeCell ref="BW15:CN15"/>
    <mergeCell ref="CO15:DF15"/>
    <mergeCell ref="DG15:DX15"/>
    <mergeCell ref="TE15:TV15"/>
    <mergeCell ref="GS15:HJ15"/>
    <mergeCell ref="HK15:IB15"/>
    <mergeCell ref="IC15:IT15"/>
    <mergeCell ref="IU15:JL15"/>
    <mergeCell ref="JM15:KD15"/>
    <mergeCell ref="KE15:KV15"/>
    <mergeCell ref="KW15:LN15"/>
    <mergeCell ref="RU15:SL15"/>
    <mergeCell ref="SM15:TD15"/>
    <mergeCell ref="EQ16:EV16"/>
    <mergeCell ref="EW16:FB16"/>
    <mergeCell ref="FC16:FH16"/>
    <mergeCell ref="FI16:FN16"/>
    <mergeCell ref="FO16:FT16"/>
    <mergeCell ref="FU16:FZ16"/>
    <mergeCell ref="IU16:IZ16"/>
    <mergeCell ref="JA16:JF16"/>
    <mergeCell ref="JG16:JL16"/>
    <mergeCell ref="JM16:JR16"/>
    <mergeCell ref="JS16:JX16"/>
    <mergeCell ref="JY16:KD16"/>
    <mergeCell ref="HK16:HP16"/>
    <mergeCell ref="HQ16:HV16"/>
    <mergeCell ref="HW16:IB16"/>
    <mergeCell ref="IC16:IH16"/>
    <mergeCell ref="II16:IN16"/>
    <mergeCell ref="IO16:IT16"/>
    <mergeCell ref="TQ16:TV16"/>
    <mergeCell ref="RU16:RZ16"/>
    <mergeCell ref="SA16:SF16"/>
    <mergeCell ref="SG16:SL16"/>
    <mergeCell ref="SM16:SR16"/>
    <mergeCell ref="SS16:SX16"/>
    <mergeCell ref="SY16:TD16"/>
    <mergeCell ref="KE16:KJ16"/>
    <mergeCell ref="KK16:KP16"/>
    <mergeCell ref="KQ16:KV16"/>
    <mergeCell ref="KW16:LB16"/>
    <mergeCell ref="LC16:LH16"/>
    <mergeCell ref="LI16:LN16"/>
    <mergeCell ref="TE16:TJ16"/>
    <mergeCell ref="TK16:TP16"/>
    <mergeCell ref="O17:Q17"/>
    <mergeCell ref="R17:T17"/>
    <mergeCell ref="U17:W17"/>
    <mergeCell ref="X17:Z17"/>
    <mergeCell ref="AA17:AC17"/>
    <mergeCell ref="AD17:AF17"/>
    <mergeCell ref="C17:E17"/>
    <mergeCell ref="F17:H17"/>
    <mergeCell ref="I17:K17"/>
    <mergeCell ref="L17:N17"/>
    <mergeCell ref="AY17:BA17"/>
    <mergeCell ref="BB17:BD17"/>
    <mergeCell ref="BE17:BG17"/>
    <mergeCell ref="BH17:BJ17"/>
    <mergeCell ref="BK17:BM17"/>
    <mergeCell ref="BN17:BP17"/>
    <mergeCell ref="AG17:AI17"/>
    <mergeCell ref="AJ17:AL17"/>
    <mergeCell ref="AM17:AO17"/>
    <mergeCell ref="AP17:AR17"/>
    <mergeCell ref="AS17:AU17"/>
    <mergeCell ref="AV17:AX17"/>
    <mergeCell ref="CI17:CK17"/>
    <mergeCell ref="CL17:CN17"/>
    <mergeCell ref="CO17:CQ17"/>
    <mergeCell ref="CR17:CT17"/>
    <mergeCell ref="CU17:CW17"/>
    <mergeCell ref="CX17:CZ17"/>
    <mergeCell ref="BQ17:BS17"/>
    <mergeCell ref="BT17:BV17"/>
    <mergeCell ref="BW17:BY17"/>
    <mergeCell ref="BZ17:CB17"/>
    <mergeCell ref="CC17:CE17"/>
    <mergeCell ref="CF17:CH17"/>
    <mergeCell ref="DS17:DU17"/>
    <mergeCell ref="DV17:DX17"/>
    <mergeCell ref="DY17:EA17"/>
    <mergeCell ref="EB17:ED17"/>
    <mergeCell ref="EE17:EG17"/>
    <mergeCell ref="EH17:EJ17"/>
    <mergeCell ref="DA17:DC17"/>
    <mergeCell ref="DD17:DF17"/>
    <mergeCell ref="DG17:DI17"/>
    <mergeCell ref="DJ17:DL17"/>
    <mergeCell ref="DM17:DO17"/>
    <mergeCell ref="DP17:DR17"/>
    <mergeCell ref="FC17:FE17"/>
    <mergeCell ref="FF17:FH17"/>
    <mergeCell ref="FI17:FK17"/>
    <mergeCell ref="FL17:FN17"/>
    <mergeCell ref="FO17:FQ17"/>
    <mergeCell ref="FR17:FT17"/>
    <mergeCell ref="EK17:EM17"/>
    <mergeCell ref="EN17:EP17"/>
    <mergeCell ref="EQ17:ES17"/>
    <mergeCell ref="ET17:EV17"/>
    <mergeCell ref="EW17:EY17"/>
    <mergeCell ref="EZ17:FB17"/>
    <mergeCell ref="GM17:GO17"/>
    <mergeCell ref="GP17:GR17"/>
    <mergeCell ref="GS17:GU17"/>
    <mergeCell ref="GV17:GX17"/>
    <mergeCell ref="GY17:HA17"/>
    <mergeCell ref="HB17:HD17"/>
    <mergeCell ref="FU17:FW17"/>
    <mergeCell ref="FX17:FZ17"/>
    <mergeCell ref="GA17:GC17"/>
    <mergeCell ref="GD17:GF17"/>
    <mergeCell ref="GG17:GI17"/>
    <mergeCell ref="GJ17:GL17"/>
    <mergeCell ref="HW17:HY17"/>
    <mergeCell ref="HZ17:IB17"/>
    <mergeCell ref="IC17:IE17"/>
    <mergeCell ref="IF17:IH17"/>
    <mergeCell ref="II17:IK17"/>
    <mergeCell ref="IL17:IN17"/>
    <mergeCell ref="HE17:HG17"/>
    <mergeCell ref="HH17:HJ17"/>
    <mergeCell ref="HK17:HM17"/>
    <mergeCell ref="HN17:HP17"/>
    <mergeCell ref="HQ17:HS17"/>
    <mergeCell ref="HT17:HV17"/>
    <mergeCell ref="JG17:JI17"/>
    <mergeCell ref="JJ17:JL17"/>
    <mergeCell ref="JM17:JO17"/>
    <mergeCell ref="JP17:JR17"/>
    <mergeCell ref="JS17:JU17"/>
    <mergeCell ref="JV17:JX17"/>
    <mergeCell ref="IO17:IQ17"/>
    <mergeCell ref="IR17:IT17"/>
    <mergeCell ref="IU17:IW17"/>
    <mergeCell ref="IX17:IZ17"/>
    <mergeCell ref="JA17:JC17"/>
    <mergeCell ref="JD17:JF17"/>
    <mergeCell ref="KQ17:KS17"/>
    <mergeCell ref="KT17:KV17"/>
    <mergeCell ref="KW17:KY17"/>
    <mergeCell ref="KZ17:LB17"/>
    <mergeCell ref="LC17:LE17"/>
    <mergeCell ref="LF17:LH17"/>
    <mergeCell ref="JY17:KA17"/>
    <mergeCell ref="KB17:KD17"/>
    <mergeCell ref="KE17:KG17"/>
    <mergeCell ref="KH17:KJ17"/>
    <mergeCell ref="KK17:KM17"/>
    <mergeCell ref="KN17:KP17"/>
    <mergeCell ref="LI17:LK17"/>
    <mergeCell ref="LL17:LN17"/>
    <mergeCell ref="MD17:MF17"/>
    <mergeCell ref="MG17:MI17"/>
    <mergeCell ref="MJ17:ML17"/>
    <mergeCell ref="MM17:MO17"/>
    <mergeCell ref="LO14:NP14"/>
    <mergeCell ref="LO15:MF15"/>
    <mergeCell ref="MG15:MX15"/>
    <mergeCell ref="MY15:NP15"/>
    <mergeCell ref="LO16:LT16"/>
    <mergeCell ref="LU16:LZ16"/>
    <mergeCell ref="MA16:MF16"/>
    <mergeCell ref="MG16:ML16"/>
    <mergeCell ref="MM16:MR16"/>
    <mergeCell ref="MS16:MX16"/>
    <mergeCell ref="MY16:ND16"/>
    <mergeCell ref="NE16:NJ16"/>
    <mergeCell ref="NK16:NP16"/>
    <mergeCell ref="LO17:LQ17"/>
    <mergeCell ref="LR17:LT17"/>
    <mergeCell ref="LU17:LW17"/>
    <mergeCell ref="LX17:LZ17"/>
    <mergeCell ref="MA17:MC17"/>
    <mergeCell ref="NH17:NJ17"/>
    <mergeCell ref="NK17:NM17"/>
    <mergeCell ref="NN17:NP17"/>
    <mergeCell ref="MP17:MR17"/>
    <mergeCell ref="MS17:MU17"/>
    <mergeCell ref="MV17:MX17"/>
    <mergeCell ref="MY17:NA17"/>
    <mergeCell ref="NB17:ND17"/>
    <mergeCell ref="NE17:NG17"/>
    <mergeCell ref="NQ14:PR14"/>
    <mergeCell ref="NQ15:OH15"/>
    <mergeCell ref="OI15:OZ15"/>
    <mergeCell ref="PA15:PR15"/>
    <mergeCell ref="NQ16:NV16"/>
    <mergeCell ref="NW16:OB16"/>
    <mergeCell ref="OC16:OH16"/>
    <mergeCell ref="OI16:ON16"/>
    <mergeCell ref="OO16:OT16"/>
    <mergeCell ref="OU16:OZ16"/>
    <mergeCell ref="PA16:PF16"/>
    <mergeCell ref="PG16:PL16"/>
    <mergeCell ref="PM16:PR16"/>
    <mergeCell ref="NQ17:NS17"/>
    <mergeCell ref="NT17:NV17"/>
    <mergeCell ref="NW17:NY17"/>
    <mergeCell ref="NZ17:OB17"/>
    <mergeCell ref="OC17:OE17"/>
    <mergeCell ref="OF17:OH17"/>
    <mergeCell ref="OI17:OK17"/>
    <mergeCell ref="OL17:ON17"/>
    <mergeCell ref="OO17:OQ17"/>
    <mergeCell ref="OR17:OT17"/>
    <mergeCell ref="OU17:OW17"/>
    <mergeCell ref="OX17:OZ17"/>
    <mergeCell ref="PA17:PC17"/>
    <mergeCell ref="PD17:PF17"/>
    <mergeCell ref="PG17:PI17"/>
    <mergeCell ref="PJ17:PL17"/>
    <mergeCell ref="PM17:PO17"/>
    <mergeCell ref="PP17:PR17"/>
    <mergeCell ref="PS14:RT14"/>
    <mergeCell ref="PS15:QJ15"/>
    <mergeCell ref="QK15:RB15"/>
    <mergeCell ref="RC15:RT15"/>
    <mergeCell ref="PS16:PX16"/>
    <mergeCell ref="PY16:QD16"/>
    <mergeCell ref="QE16:QJ16"/>
    <mergeCell ref="QK16:QP16"/>
    <mergeCell ref="QQ16:QV16"/>
    <mergeCell ref="QW16:RB16"/>
    <mergeCell ref="RC16:RH16"/>
    <mergeCell ref="RI16:RN16"/>
    <mergeCell ref="RO16:RT16"/>
    <mergeCell ref="PS17:PU17"/>
    <mergeCell ref="PV17:PX17"/>
    <mergeCell ref="PY17:QA17"/>
    <mergeCell ref="QB17:QD17"/>
    <mergeCell ref="QE17:QG17"/>
    <mergeCell ref="QH17:QJ17"/>
    <mergeCell ref="QK17:QM17"/>
    <mergeCell ref="QN17:QP17"/>
    <mergeCell ref="QQ17:QS17"/>
    <mergeCell ref="QT17:QV17"/>
    <mergeCell ref="QW17:QY17"/>
    <mergeCell ref="QZ17:RB17"/>
    <mergeCell ref="RC17:RE17"/>
    <mergeCell ref="RF17:RH17"/>
    <mergeCell ref="RI17:RK17"/>
    <mergeCell ref="RL17:RN17"/>
    <mergeCell ref="RO17:RQ17"/>
    <mergeCell ref="RR17:RT17"/>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21">
    <tabColor rgb="FF0070C0"/>
  </sheetPr>
  <dimension ref="A1:MG45"/>
  <sheetViews>
    <sheetView workbookViewId="0"/>
  </sheetViews>
  <sheetFormatPr baseColWidth="10" defaultRowHeight="14.25" x14ac:dyDescent="0.2"/>
  <cols>
    <col min="1" max="120" width="11" style="26"/>
    <col min="121" max="138" width="11" style="50"/>
    <col min="139" max="174" width="11" style="26"/>
    <col min="175" max="183" width="11" style="50"/>
    <col min="184" max="291" width="11" style="26"/>
    <col min="292" max="309" width="11" style="50"/>
    <col min="310" max="16384" width="11" style="26"/>
  </cols>
  <sheetData>
    <row r="1" spans="1:345" x14ac:dyDescent="0.2">
      <c r="A1" s="26" t="s">
        <v>55</v>
      </c>
    </row>
    <row r="4" spans="1:345" x14ac:dyDescent="0.2">
      <c r="A4" s="26" t="s">
        <v>56</v>
      </c>
    </row>
    <row r="5" spans="1:345" x14ac:dyDescent="0.2">
      <c r="A5" s="26" t="s">
        <v>187</v>
      </c>
    </row>
    <row r="7" spans="1:345" x14ac:dyDescent="0.2">
      <c r="A7" s="26" t="s">
        <v>57</v>
      </c>
    </row>
    <row r="8" spans="1:345" x14ac:dyDescent="0.2">
      <c r="A8" s="26" t="s">
        <v>58</v>
      </c>
    </row>
    <row r="10" spans="1:345" x14ac:dyDescent="0.2">
      <c r="A10" s="26" t="s">
        <v>59</v>
      </c>
    </row>
    <row r="14" spans="1:345" ht="14.25" customHeight="1" x14ac:dyDescent="0.2">
      <c r="A14" s="527"/>
      <c r="B14" s="527"/>
      <c r="C14" s="27" t="s">
        <v>60</v>
      </c>
      <c r="D14" s="525" t="s">
        <v>129</v>
      </c>
      <c r="E14" s="525"/>
      <c r="F14" s="525"/>
      <c r="G14" s="525"/>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c r="AG14" s="525"/>
      <c r="AH14" s="525"/>
      <c r="AI14" s="525"/>
      <c r="AJ14" s="525"/>
      <c r="AK14" s="525"/>
      <c r="AL14" s="525"/>
      <c r="AM14" s="525"/>
      <c r="AN14" s="525"/>
      <c r="AO14" s="525"/>
      <c r="AP14" s="525"/>
      <c r="AQ14" s="525"/>
      <c r="AR14" s="525"/>
      <c r="AS14" s="525"/>
      <c r="AT14" s="525"/>
      <c r="AU14" s="525"/>
      <c r="AV14" s="525"/>
      <c r="AW14" s="525"/>
      <c r="AX14" s="525"/>
      <c r="AY14" s="525"/>
      <c r="AZ14" s="525"/>
      <c r="BA14" s="525"/>
      <c r="BB14" s="525"/>
      <c r="BC14" s="525"/>
      <c r="BD14" s="525"/>
      <c r="BE14" s="525"/>
      <c r="BF14" s="525"/>
      <c r="BG14" s="525"/>
      <c r="BH14" s="525"/>
      <c r="BI14" s="525"/>
      <c r="BJ14" s="525"/>
      <c r="BK14" s="525"/>
      <c r="BL14" s="525"/>
      <c r="BM14" s="525"/>
      <c r="BN14" s="525"/>
      <c r="BO14" s="525"/>
      <c r="BP14" s="525"/>
      <c r="BQ14" s="525"/>
      <c r="BR14" s="525"/>
      <c r="BS14" s="525"/>
      <c r="BT14" s="525"/>
      <c r="BU14" s="525"/>
      <c r="BV14" s="525"/>
      <c r="BW14" s="525"/>
      <c r="BX14" s="525"/>
      <c r="BY14" s="525"/>
      <c r="BZ14" s="525"/>
      <c r="CA14" s="525"/>
      <c r="CB14" s="525"/>
      <c r="CC14" s="525"/>
      <c r="CD14" s="525"/>
      <c r="CE14" s="525"/>
      <c r="CF14" s="525"/>
      <c r="CG14" s="525"/>
      <c r="CH14" s="525"/>
      <c r="CI14" s="525"/>
      <c r="CJ14" s="525"/>
      <c r="CK14" s="525"/>
      <c r="CL14" s="525"/>
      <c r="CM14" s="525"/>
      <c r="CN14" s="525"/>
      <c r="CO14" s="525"/>
      <c r="CP14" s="525"/>
      <c r="CQ14" s="525"/>
      <c r="CR14" s="525"/>
      <c r="CS14" s="525"/>
      <c r="CT14" s="525"/>
      <c r="CU14" s="525"/>
      <c r="CV14" s="525"/>
      <c r="CW14" s="525"/>
      <c r="CX14" s="525"/>
      <c r="CY14" s="525"/>
      <c r="CZ14" s="525"/>
      <c r="DA14" s="525"/>
      <c r="DB14" s="525"/>
      <c r="DC14" s="525"/>
      <c r="DD14" s="525"/>
      <c r="DE14" s="525"/>
      <c r="DF14" s="525"/>
      <c r="DG14" s="525"/>
      <c r="DH14" s="525"/>
      <c r="DI14" s="525"/>
      <c r="DJ14" s="525"/>
      <c r="DK14" s="525"/>
      <c r="DL14" s="525"/>
      <c r="DM14" s="525"/>
      <c r="DN14" s="525"/>
      <c r="DO14" s="525"/>
      <c r="DP14" s="525"/>
      <c r="DQ14" s="525"/>
      <c r="DR14" s="525"/>
      <c r="DS14" s="525"/>
      <c r="DT14" s="525"/>
      <c r="DU14" s="525"/>
      <c r="DV14" s="525"/>
      <c r="DW14" s="525"/>
      <c r="DX14" s="525"/>
      <c r="DY14" s="525"/>
      <c r="DZ14" s="525"/>
      <c r="EA14" s="525"/>
      <c r="EB14" s="525"/>
      <c r="EC14" s="525"/>
      <c r="ED14" s="525"/>
      <c r="EE14" s="525"/>
      <c r="EF14" s="525"/>
      <c r="EG14" s="525"/>
      <c r="EH14" s="525"/>
      <c r="EI14" s="525"/>
      <c r="EJ14" s="525"/>
      <c r="EK14" s="525"/>
      <c r="EL14" s="525"/>
      <c r="EM14" s="525"/>
      <c r="EN14" s="525"/>
      <c r="EO14" s="525"/>
      <c r="EP14" s="525"/>
      <c r="EQ14" s="525"/>
      <c r="ER14" s="525"/>
      <c r="ES14" s="525"/>
      <c r="ET14" s="525"/>
      <c r="EU14" s="525"/>
      <c r="EV14" s="525"/>
      <c r="EW14" s="525"/>
      <c r="EX14" s="525"/>
      <c r="EY14" s="525"/>
      <c r="EZ14" s="525"/>
      <c r="FA14" s="525"/>
      <c r="FB14" s="525"/>
      <c r="FC14" s="525"/>
      <c r="FD14" s="525"/>
      <c r="FE14" s="525"/>
      <c r="FF14" s="525"/>
      <c r="FG14" s="525"/>
      <c r="FH14" s="525"/>
      <c r="FI14" s="525"/>
      <c r="FJ14" s="525"/>
      <c r="FK14" s="525"/>
      <c r="FL14" s="525"/>
      <c r="FM14" s="525"/>
      <c r="FN14" s="525"/>
      <c r="FO14" s="525"/>
      <c r="FP14" s="525"/>
      <c r="FQ14" s="525"/>
      <c r="FR14" s="525"/>
      <c r="FS14" s="525"/>
      <c r="FT14" s="525"/>
      <c r="FU14" s="525"/>
      <c r="FV14" s="525"/>
      <c r="FW14" s="525"/>
      <c r="FX14" s="525"/>
      <c r="FY14" s="525"/>
      <c r="FZ14" s="525"/>
      <c r="GA14" s="525"/>
      <c r="GB14" s="525"/>
      <c r="GC14" s="525"/>
      <c r="GD14" s="525"/>
      <c r="GE14" s="525"/>
      <c r="GF14" s="525"/>
      <c r="GG14" s="525"/>
      <c r="GH14" s="525"/>
      <c r="GI14" s="525"/>
      <c r="GJ14" s="525"/>
      <c r="GK14" s="525"/>
      <c r="GL14" s="525"/>
      <c r="GM14" s="525"/>
      <c r="GN14" s="525"/>
      <c r="GO14" s="525"/>
      <c r="GP14" s="525"/>
      <c r="GQ14" s="525"/>
      <c r="GR14" s="525"/>
      <c r="GS14" s="525"/>
      <c r="GT14" s="525"/>
      <c r="GU14" s="525"/>
      <c r="GV14" s="525"/>
      <c r="GW14" s="525"/>
      <c r="GX14" s="525"/>
      <c r="GY14" s="525"/>
      <c r="GZ14" s="525"/>
      <c r="HA14" s="525"/>
      <c r="HB14" s="525"/>
      <c r="HC14" s="525"/>
      <c r="HD14" s="525"/>
      <c r="HE14" s="525"/>
      <c r="HF14" s="525"/>
      <c r="HG14" s="525"/>
      <c r="HH14" s="525"/>
      <c r="HI14" s="525"/>
      <c r="HJ14" s="525"/>
      <c r="HK14" s="525"/>
      <c r="HL14" s="525"/>
      <c r="HM14" s="525"/>
      <c r="HN14" s="525"/>
      <c r="HO14" s="525"/>
      <c r="HP14" s="525"/>
      <c r="HQ14" s="525"/>
      <c r="HR14" s="525"/>
      <c r="HS14" s="525"/>
      <c r="HT14" s="525"/>
      <c r="HU14" s="525"/>
      <c r="HV14" s="525"/>
      <c r="HW14" s="525"/>
      <c r="HX14" s="525"/>
      <c r="HY14" s="525"/>
      <c r="HZ14" s="525"/>
      <c r="IA14" s="525"/>
      <c r="IB14" s="525"/>
      <c r="IC14" s="525"/>
      <c r="ID14" s="525"/>
      <c r="IE14" s="525"/>
      <c r="IF14" s="525"/>
      <c r="IG14" s="525"/>
      <c r="IH14" s="525"/>
      <c r="II14" s="525"/>
      <c r="IJ14" s="525"/>
      <c r="IK14" s="525"/>
      <c r="IL14" s="525"/>
      <c r="IM14" s="525"/>
      <c r="IN14" s="525"/>
      <c r="IO14" s="525"/>
      <c r="IP14" s="525"/>
      <c r="IQ14" s="525"/>
      <c r="IR14" s="525"/>
      <c r="IS14" s="525"/>
      <c r="IT14" s="525"/>
      <c r="IU14" s="525"/>
      <c r="IV14" s="525"/>
      <c r="IW14" s="525"/>
      <c r="IX14" s="525"/>
      <c r="IY14" s="525"/>
      <c r="IZ14" s="525"/>
      <c r="JA14" s="525"/>
      <c r="JB14" s="525"/>
      <c r="JC14" s="525"/>
      <c r="JD14" s="525"/>
      <c r="JE14" s="525"/>
      <c r="JF14" s="525"/>
      <c r="JG14" s="525"/>
      <c r="JH14" s="525"/>
      <c r="JI14" s="525"/>
      <c r="JJ14" s="525"/>
      <c r="JK14" s="525"/>
      <c r="JL14" s="525"/>
      <c r="JM14" s="525"/>
      <c r="JN14" s="525"/>
      <c r="JO14" s="525"/>
      <c r="JP14" s="525"/>
      <c r="JQ14" s="525"/>
      <c r="JR14" s="525"/>
      <c r="JS14" s="525"/>
      <c r="JT14" s="525"/>
      <c r="JU14" s="525"/>
      <c r="JV14" s="525"/>
      <c r="JW14" s="525"/>
      <c r="JX14" s="525"/>
      <c r="JY14" s="525"/>
      <c r="JZ14" s="525"/>
      <c r="KA14" s="525"/>
      <c r="KB14" s="525"/>
      <c r="KC14" s="525"/>
      <c r="KD14" s="525"/>
      <c r="KE14" s="525"/>
      <c r="KF14" s="525"/>
      <c r="KG14" s="525"/>
      <c r="KH14" s="525"/>
      <c r="KI14" s="525"/>
      <c r="KJ14" s="525"/>
      <c r="KK14" s="525"/>
      <c r="KL14" s="525"/>
      <c r="KM14" s="525"/>
      <c r="KN14" s="525"/>
      <c r="KO14" s="525"/>
      <c r="KP14" s="525"/>
      <c r="KQ14" s="525"/>
      <c r="KR14" s="525"/>
      <c r="KS14" s="525"/>
      <c r="KT14" s="525"/>
      <c r="KU14" s="525"/>
      <c r="KV14" s="525"/>
      <c r="KW14" s="525"/>
      <c r="KX14" s="525"/>
      <c r="KY14" s="525"/>
      <c r="KZ14" s="525"/>
      <c r="LA14" s="525"/>
      <c r="LB14" s="525"/>
      <c r="LC14" s="525"/>
      <c r="LD14" s="525"/>
      <c r="LE14" s="525"/>
      <c r="LF14" s="525"/>
      <c r="LG14" s="525"/>
      <c r="LH14" s="525"/>
      <c r="LI14" s="525"/>
      <c r="LJ14" s="525"/>
      <c r="LK14" s="525"/>
      <c r="LL14" s="525"/>
      <c r="LM14" s="525"/>
      <c r="LN14" s="525"/>
      <c r="LO14" s="525"/>
      <c r="LP14" s="525"/>
      <c r="LQ14" s="525"/>
      <c r="LR14" s="525"/>
      <c r="LS14" s="525"/>
      <c r="LT14" s="525"/>
      <c r="LU14" s="525"/>
      <c r="LV14" s="525"/>
      <c r="LW14" s="525"/>
      <c r="LX14" s="525"/>
      <c r="LY14" s="525"/>
      <c r="LZ14" s="525"/>
      <c r="MA14" s="525"/>
      <c r="MB14" s="525"/>
      <c r="MC14" s="525"/>
      <c r="MD14" s="525"/>
      <c r="ME14" s="525"/>
      <c r="MF14" s="525"/>
      <c r="MG14" s="525"/>
    </row>
    <row r="15" spans="1:345" ht="22.5" customHeight="1" x14ac:dyDescent="0.2">
      <c r="A15" s="527"/>
      <c r="B15" s="527"/>
      <c r="C15" s="28" t="s">
        <v>181</v>
      </c>
      <c r="D15" s="535" t="s">
        <v>190</v>
      </c>
      <c r="E15" s="535"/>
      <c r="F15" s="535"/>
      <c r="G15" s="535"/>
      <c r="H15" s="535"/>
      <c r="I15" s="535"/>
      <c r="J15" s="535"/>
      <c r="K15" s="535"/>
      <c r="L15" s="535"/>
      <c r="M15" s="535" t="s">
        <v>136</v>
      </c>
      <c r="N15" s="535"/>
      <c r="O15" s="535"/>
      <c r="P15" s="535"/>
      <c r="Q15" s="535"/>
      <c r="R15" s="535"/>
      <c r="S15" s="535"/>
      <c r="T15" s="535"/>
      <c r="U15" s="535"/>
      <c r="V15" s="535" t="s">
        <v>36</v>
      </c>
      <c r="W15" s="535"/>
      <c r="X15" s="535"/>
      <c r="Y15" s="535"/>
      <c r="Z15" s="535"/>
      <c r="AA15" s="535"/>
      <c r="AB15" s="535"/>
      <c r="AC15" s="535"/>
      <c r="AD15" s="535"/>
      <c r="AE15" s="535" t="s">
        <v>240</v>
      </c>
      <c r="AF15" s="535"/>
      <c r="AG15" s="535"/>
      <c r="AH15" s="535"/>
      <c r="AI15" s="535"/>
      <c r="AJ15" s="535"/>
      <c r="AK15" s="535"/>
      <c r="AL15" s="535"/>
      <c r="AM15" s="535"/>
      <c r="AN15" s="535" t="s">
        <v>37</v>
      </c>
      <c r="AO15" s="535"/>
      <c r="AP15" s="535"/>
      <c r="AQ15" s="535"/>
      <c r="AR15" s="535"/>
      <c r="AS15" s="535"/>
      <c r="AT15" s="535"/>
      <c r="AU15" s="535"/>
      <c r="AV15" s="535"/>
      <c r="AW15" s="535" t="s">
        <v>137</v>
      </c>
      <c r="AX15" s="535"/>
      <c r="AY15" s="535"/>
      <c r="AZ15" s="535"/>
      <c r="BA15" s="535"/>
      <c r="BB15" s="535"/>
      <c r="BC15" s="535"/>
      <c r="BD15" s="535"/>
      <c r="BE15" s="535"/>
      <c r="BF15" s="535" t="s">
        <v>138</v>
      </c>
      <c r="BG15" s="535"/>
      <c r="BH15" s="535"/>
      <c r="BI15" s="535"/>
      <c r="BJ15" s="535"/>
      <c r="BK15" s="535"/>
      <c r="BL15" s="535"/>
      <c r="BM15" s="535"/>
      <c r="BN15" s="535"/>
      <c r="BO15" s="535" t="s">
        <v>64</v>
      </c>
      <c r="BP15" s="535"/>
      <c r="BQ15" s="535"/>
      <c r="BR15" s="535"/>
      <c r="BS15" s="535"/>
      <c r="BT15" s="535"/>
      <c r="BU15" s="535"/>
      <c r="BV15" s="535"/>
      <c r="BW15" s="535"/>
      <c r="BX15" s="535" t="s">
        <v>49</v>
      </c>
      <c r="BY15" s="535"/>
      <c r="BZ15" s="535"/>
      <c r="CA15" s="535"/>
      <c r="CB15" s="535"/>
      <c r="CC15" s="535"/>
      <c r="CD15" s="535"/>
      <c r="CE15" s="535"/>
      <c r="CF15" s="535"/>
      <c r="CG15" s="535" t="s">
        <v>38</v>
      </c>
      <c r="CH15" s="535"/>
      <c r="CI15" s="535"/>
      <c r="CJ15" s="535"/>
      <c r="CK15" s="535"/>
      <c r="CL15" s="535"/>
      <c r="CM15" s="535"/>
      <c r="CN15" s="535"/>
      <c r="CO15" s="535"/>
      <c r="CP15" s="535" t="s">
        <v>39</v>
      </c>
      <c r="CQ15" s="535"/>
      <c r="CR15" s="535"/>
      <c r="CS15" s="535"/>
      <c r="CT15" s="535"/>
      <c r="CU15" s="535"/>
      <c r="CV15" s="535"/>
      <c r="CW15" s="535"/>
      <c r="CX15" s="535"/>
      <c r="CY15" s="535" t="s">
        <v>40</v>
      </c>
      <c r="CZ15" s="535"/>
      <c r="DA15" s="535"/>
      <c r="DB15" s="535"/>
      <c r="DC15" s="535"/>
      <c r="DD15" s="535"/>
      <c r="DE15" s="535"/>
      <c r="DF15" s="535"/>
      <c r="DG15" s="535"/>
      <c r="DH15" s="535" t="s">
        <v>312</v>
      </c>
      <c r="DI15" s="535"/>
      <c r="DJ15" s="535"/>
      <c r="DK15" s="535"/>
      <c r="DL15" s="535"/>
      <c r="DM15" s="535"/>
      <c r="DN15" s="535"/>
      <c r="DO15" s="535"/>
      <c r="DP15" s="535"/>
      <c r="DQ15" s="535" t="s">
        <v>313</v>
      </c>
      <c r="DR15" s="535"/>
      <c r="DS15" s="535"/>
      <c r="DT15" s="535"/>
      <c r="DU15" s="535"/>
      <c r="DV15" s="535"/>
      <c r="DW15" s="535"/>
      <c r="DX15" s="535"/>
      <c r="DY15" s="535"/>
      <c r="DZ15" s="535" t="s">
        <v>314</v>
      </c>
      <c r="EA15" s="535"/>
      <c r="EB15" s="535"/>
      <c r="EC15" s="535"/>
      <c r="ED15" s="535"/>
      <c r="EE15" s="535"/>
      <c r="EF15" s="535"/>
      <c r="EG15" s="535"/>
      <c r="EH15" s="535"/>
      <c r="EI15" s="535" t="s">
        <v>139</v>
      </c>
      <c r="EJ15" s="535"/>
      <c r="EK15" s="535"/>
      <c r="EL15" s="535"/>
      <c r="EM15" s="535"/>
      <c r="EN15" s="535"/>
      <c r="EO15" s="535"/>
      <c r="EP15" s="535"/>
      <c r="EQ15" s="535"/>
      <c r="ER15" s="535" t="s">
        <v>140</v>
      </c>
      <c r="ES15" s="535"/>
      <c r="ET15" s="535"/>
      <c r="EU15" s="535"/>
      <c r="EV15" s="535"/>
      <c r="EW15" s="535"/>
      <c r="EX15" s="535"/>
      <c r="EY15" s="535"/>
      <c r="EZ15" s="535"/>
      <c r="FA15" s="535" t="s">
        <v>41</v>
      </c>
      <c r="FB15" s="535"/>
      <c r="FC15" s="535"/>
      <c r="FD15" s="535"/>
      <c r="FE15" s="535"/>
      <c r="FF15" s="535"/>
      <c r="FG15" s="535"/>
      <c r="FH15" s="535"/>
      <c r="FI15" s="535"/>
      <c r="FJ15" s="535" t="s">
        <v>106</v>
      </c>
      <c r="FK15" s="535"/>
      <c r="FL15" s="535"/>
      <c r="FM15" s="535"/>
      <c r="FN15" s="535"/>
      <c r="FO15" s="535"/>
      <c r="FP15" s="535"/>
      <c r="FQ15" s="535"/>
      <c r="FR15" s="535"/>
      <c r="FS15" s="535" t="s">
        <v>420</v>
      </c>
      <c r="FT15" s="535"/>
      <c r="FU15" s="535"/>
      <c r="FV15" s="535"/>
      <c r="FW15" s="535"/>
      <c r="FX15" s="535"/>
      <c r="FY15" s="535"/>
      <c r="FZ15" s="535"/>
      <c r="GA15" s="535"/>
      <c r="GB15" s="535" t="s">
        <v>42</v>
      </c>
      <c r="GC15" s="535"/>
      <c r="GD15" s="535"/>
      <c r="GE15" s="535"/>
      <c r="GF15" s="535"/>
      <c r="GG15" s="535"/>
      <c r="GH15" s="535"/>
      <c r="GI15" s="535"/>
      <c r="GJ15" s="535"/>
      <c r="GK15" s="535" t="s">
        <v>43</v>
      </c>
      <c r="GL15" s="535"/>
      <c r="GM15" s="535"/>
      <c r="GN15" s="535"/>
      <c r="GO15" s="535"/>
      <c r="GP15" s="535"/>
      <c r="GQ15" s="535"/>
      <c r="GR15" s="535"/>
      <c r="GS15" s="535"/>
      <c r="GT15" s="535" t="s">
        <v>141</v>
      </c>
      <c r="GU15" s="535"/>
      <c r="GV15" s="535"/>
      <c r="GW15" s="535"/>
      <c r="GX15" s="535"/>
      <c r="GY15" s="535"/>
      <c r="GZ15" s="535"/>
      <c r="HA15" s="535"/>
      <c r="HB15" s="535"/>
      <c r="HC15" s="535" t="s">
        <v>50</v>
      </c>
      <c r="HD15" s="535"/>
      <c r="HE15" s="535"/>
      <c r="HF15" s="535"/>
      <c r="HG15" s="535"/>
      <c r="HH15" s="535"/>
      <c r="HI15" s="535"/>
      <c r="HJ15" s="535"/>
      <c r="HK15" s="535"/>
      <c r="HL15" s="535" t="s">
        <v>44</v>
      </c>
      <c r="HM15" s="535"/>
      <c r="HN15" s="535"/>
      <c r="HO15" s="535"/>
      <c r="HP15" s="535"/>
      <c r="HQ15" s="535"/>
      <c r="HR15" s="535"/>
      <c r="HS15" s="535"/>
      <c r="HT15" s="535"/>
      <c r="HU15" s="535" t="s">
        <v>45</v>
      </c>
      <c r="HV15" s="535"/>
      <c r="HW15" s="535"/>
      <c r="HX15" s="535"/>
      <c r="HY15" s="535"/>
      <c r="HZ15" s="535"/>
      <c r="IA15" s="535"/>
      <c r="IB15" s="535"/>
      <c r="IC15" s="535"/>
      <c r="ID15" s="535" t="s">
        <v>105</v>
      </c>
      <c r="IE15" s="535"/>
      <c r="IF15" s="535"/>
      <c r="IG15" s="535"/>
      <c r="IH15" s="535"/>
      <c r="II15" s="535"/>
      <c r="IJ15" s="535"/>
      <c r="IK15" s="535"/>
      <c r="IL15" s="535"/>
      <c r="IM15" s="535" t="s">
        <v>189</v>
      </c>
      <c r="IN15" s="535"/>
      <c r="IO15" s="535"/>
      <c r="IP15" s="535"/>
      <c r="IQ15" s="535"/>
      <c r="IR15" s="535"/>
      <c r="IS15" s="535"/>
      <c r="IT15" s="535"/>
      <c r="IU15" s="535"/>
      <c r="IV15" s="535" t="s">
        <v>46</v>
      </c>
      <c r="IW15" s="535"/>
      <c r="IX15" s="535"/>
      <c r="IY15" s="535"/>
      <c r="IZ15" s="535"/>
      <c r="JA15" s="535"/>
      <c r="JB15" s="535"/>
      <c r="JC15" s="535"/>
      <c r="JD15" s="535"/>
      <c r="JE15" s="535" t="s">
        <v>47</v>
      </c>
      <c r="JF15" s="535"/>
      <c r="JG15" s="535"/>
      <c r="JH15" s="535"/>
      <c r="JI15" s="535"/>
      <c r="JJ15" s="535"/>
      <c r="JK15" s="535"/>
      <c r="JL15" s="535"/>
      <c r="JM15" s="535"/>
      <c r="JN15" s="535" t="s">
        <v>246</v>
      </c>
      <c r="JO15" s="535"/>
      <c r="JP15" s="535"/>
      <c r="JQ15" s="535"/>
      <c r="JR15" s="535"/>
      <c r="JS15" s="535"/>
      <c r="JT15" s="535"/>
      <c r="JU15" s="535"/>
      <c r="JV15" s="535"/>
      <c r="JW15" s="535" t="s">
        <v>53</v>
      </c>
      <c r="JX15" s="535"/>
      <c r="JY15" s="535"/>
      <c r="JZ15" s="535"/>
      <c r="KA15" s="535"/>
      <c r="KB15" s="535"/>
      <c r="KC15" s="535"/>
      <c r="KD15" s="535"/>
      <c r="KE15" s="535"/>
      <c r="KF15" s="535" t="s">
        <v>310</v>
      </c>
      <c r="KG15" s="535"/>
      <c r="KH15" s="535"/>
      <c r="KI15" s="535"/>
      <c r="KJ15" s="535"/>
      <c r="KK15" s="535"/>
      <c r="KL15" s="535"/>
      <c r="KM15" s="535"/>
      <c r="KN15" s="535"/>
      <c r="KO15" s="535" t="s">
        <v>309</v>
      </c>
      <c r="KP15" s="535"/>
      <c r="KQ15" s="535"/>
      <c r="KR15" s="535"/>
      <c r="KS15" s="535"/>
      <c r="KT15" s="535"/>
      <c r="KU15" s="535"/>
      <c r="KV15" s="535"/>
      <c r="KW15" s="535"/>
      <c r="KX15" s="535" t="s">
        <v>191</v>
      </c>
      <c r="KY15" s="535"/>
      <c r="KZ15" s="535"/>
      <c r="LA15" s="535"/>
      <c r="LB15" s="535"/>
      <c r="LC15" s="535"/>
      <c r="LD15" s="535"/>
      <c r="LE15" s="535"/>
      <c r="LF15" s="535"/>
      <c r="LG15" s="535" t="s">
        <v>142</v>
      </c>
      <c r="LH15" s="535"/>
      <c r="LI15" s="535"/>
      <c r="LJ15" s="535"/>
      <c r="LK15" s="535"/>
      <c r="LL15" s="535"/>
      <c r="LM15" s="535"/>
      <c r="LN15" s="535"/>
      <c r="LO15" s="535"/>
      <c r="LP15" s="535" t="s">
        <v>185</v>
      </c>
      <c r="LQ15" s="535"/>
      <c r="LR15" s="535"/>
      <c r="LS15" s="535"/>
      <c r="LT15" s="535"/>
      <c r="LU15" s="535"/>
      <c r="LV15" s="535"/>
      <c r="LW15" s="535"/>
      <c r="LX15" s="535"/>
      <c r="LY15" s="535" t="s">
        <v>184</v>
      </c>
      <c r="LZ15" s="535"/>
      <c r="MA15" s="535"/>
      <c r="MB15" s="535"/>
      <c r="MC15" s="535"/>
      <c r="MD15" s="535"/>
      <c r="ME15" s="535"/>
      <c r="MF15" s="535"/>
      <c r="MG15" s="535"/>
    </row>
    <row r="16" spans="1:345" x14ac:dyDescent="0.2">
      <c r="A16" s="527"/>
      <c r="B16" s="527"/>
      <c r="C16" s="28" t="s">
        <v>188</v>
      </c>
      <c r="D16" s="535" t="s">
        <v>2</v>
      </c>
      <c r="E16" s="535"/>
      <c r="F16" s="535"/>
      <c r="G16" s="535" t="s">
        <v>0</v>
      </c>
      <c r="H16" s="535"/>
      <c r="I16" s="535"/>
      <c r="J16" s="535" t="s">
        <v>1</v>
      </c>
      <c r="K16" s="535"/>
      <c r="L16" s="535"/>
      <c r="M16" s="535" t="s">
        <v>2</v>
      </c>
      <c r="N16" s="535"/>
      <c r="O16" s="535"/>
      <c r="P16" s="535" t="s">
        <v>0</v>
      </c>
      <c r="Q16" s="535"/>
      <c r="R16" s="535"/>
      <c r="S16" s="535" t="s">
        <v>1</v>
      </c>
      <c r="T16" s="535"/>
      <c r="U16" s="535"/>
      <c r="V16" s="535" t="s">
        <v>2</v>
      </c>
      <c r="W16" s="535"/>
      <c r="X16" s="535"/>
      <c r="Y16" s="535" t="s">
        <v>0</v>
      </c>
      <c r="Z16" s="535"/>
      <c r="AA16" s="535"/>
      <c r="AB16" s="535" t="s">
        <v>1</v>
      </c>
      <c r="AC16" s="535"/>
      <c r="AD16" s="535"/>
      <c r="AE16" s="535" t="s">
        <v>2</v>
      </c>
      <c r="AF16" s="535"/>
      <c r="AG16" s="535"/>
      <c r="AH16" s="535" t="s">
        <v>0</v>
      </c>
      <c r="AI16" s="535"/>
      <c r="AJ16" s="535"/>
      <c r="AK16" s="535" t="s">
        <v>1</v>
      </c>
      <c r="AL16" s="535"/>
      <c r="AM16" s="535"/>
      <c r="AN16" s="535" t="s">
        <v>2</v>
      </c>
      <c r="AO16" s="535"/>
      <c r="AP16" s="535"/>
      <c r="AQ16" s="535" t="s">
        <v>0</v>
      </c>
      <c r="AR16" s="535"/>
      <c r="AS16" s="535"/>
      <c r="AT16" s="535" t="s">
        <v>1</v>
      </c>
      <c r="AU16" s="535"/>
      <c r="AV16" s="535"/>
      <c r="AW16" s="535" t="s">
        <v>2</v>
      </c>
      <c r="AX16" s="535"/>
      <c r="AY16" s="535"/>
      <c r="AZ16" s="535" t="s">
        <v>0</v>
      </c>
      <c r="BA16" s="535"/>
      <c r="BB16" s="535"/>
      <c r="BC16" s="535" t="s">
        <v>1</v>
      </c>
      <c r="BD16" s="535"/>
      <c r="BE16" s="535"/>
      <c r="BF16" s="535" t="s">
        <v>2</v>
      </c>
      <c r="BG16" s="535"/>
      <c r="BH16" s="535"/>
      <c r="BI16" s="535" t="s">
        <v>0</v>
      </c>
      <c r="BJ16" s="535"/>
      <c r="BK16" s="535"/>
      <c r="BL16" s="535" t="s">
        <v>1</v>
      </c>
      <c r="BM16" s="535"/>
      <c r="BN16" s="535"/>
      <c r="BO16" s="535" t="s">
        <v>2</v>
      </c>
      <c r="BP16" s="535"/>
      <c r="BQ16" s="535"/>
      <c r="BR16" s="535" t="s">
        <v>0</v>
      </c>
      <c r="BS16" s="535"/>
      <c r="BT16" s="535"/>
      <c r="BU16" s="535" t="s">
        <v>1</v>
      </c>
      <c r="BV16" s="535"/>
      <c r="BW16" s="535"/>
      <c r="BX16" s="535" t="s">
        <v>2</v>
      </c>
      <c r="BY16" s="535"/>
      <c r="BZ16" s="535"/>
      <c r="CA16" s="535" t="s">
        <v>0</v>
      </c>
      <c r="CB16" s="535"/>
      <c r="CC16" s="535"/>
      <c r="CD16" s="535" t="s">
        <v>1</v>
      </c>
      <c r="CE16" s="535"/>
      <c r="CF16" s="535"/>
      <c r="CG16" s="535" t="s">
        <v>2</v>
      </c>
      <c r="CH16" s="535"/>
      <c r="CI16" s="535"/>
      <c r="CJ16" s="535" t="s">
        <v>0</v>
      </c>
      <c r="CK16" s="535"/>
      <c r="CL16" s="535"/>
      <c r="CM16" s="535" t="s">
        <v>1</v>
      </c>
      <c r="CN16" s="535"/>
      <c r="CO16" s="535"/>
      <c r="CP16" s="535" t="s">
        <v>2</v>
      </c>
      <c r="CQ16" s="535"/>
      <c r="CR16" s="535"/>
      <c r="CS16" s="535" t="s">
        <v>0</v>
      </c>
      <c r="CT16" s="535"/>
      <c r="CU16" s="535"/>
      <c r="CV16" s="535" t="s">
        <v>1</v>
      </c>
      <c r="CW16" s="535"/>
      <c r="CX16" s="535"/>
      <c r="CY16" s="535" t="s">
        <v>2</v>
      </c>
      <c r="CZ16" s="535"/>
      <c r="DA16" s="535"/>
      <c r="DB16" s="535" t="s">
        <v>0</v>
      </c>
      <c r="DC16" s="535"/>
      <c r="DD16" s="535"/>
      <c r="DE16" s="535" t="s">
        <v>1</v>
      </c>
      <c r="DF16" s="535"/>
      <c r="DG16" s="535"/>
      <c r="DH16" s="535" t="s">
        <v>2</v>
      </c>
      <c r="DI16" s="535"/>
      <c r="DJ16" s="535"/>
      <c r="DK16" s="535" t="s">
        <v>0</v>
      </c>
      <c r="DL16" s="535"/>
      <c r="DM16" s="535"/>
      <c r="DN16" s="535" t="s">
        <v>1</v>
      </c>
      <c r="DO16" s="535"/>
      <c r="DP16" s="535"/>
      <c r="DQ16" s="535" t="s">
        <v>2</v>
      </c>
      <c r="DR16" s="535"/>
      <c r="DS16" s="535"/>
      <c r="DT16" s="535" t="s">
        <v>0</v>
      </c>
      <c r="DU16" s="535"/>
      <c r="DV16" s="535"/>
      <c r="DW16" s="535" t="s">
        <v>1</v>
      </c>
      <c r="DX16" s="535"/>
      <c r="DY16" s="535"/>
      <c r="DZ16" s="535" t="s">
        <v>2</v>
      </c>
      <c r="EA16" s="535"/>
      <c r="EB16" s="535"/>
      <c r="EC16" s="535" t="s">
        <v>0</v>
      </c>
      <c r="ED16" s="535"/>
      <c r="EE16" s="535"/>
      <c r="EF16" s="535" t="s">
        <v>1</v>
      </c>
      <c r="EG16" s="535"/>
      <c r="EH16" s="535"/>
      <c r="EI16" s="535" t="s">
        <v>2</v>
      </c>
      <c r="EJ16" s="535"/>
      <c r="EK16" s="535"/>
      <c r="EL16" s="535" t="s">
        <v>0</v>
      </c>
      <c r="EM16" s="535"/>
      <c r="EN16" s="535"/>
      <c r="EO16" s="535" t="s">
        <v>1</v>
      </c>
      <c r="EP16" s="535"/>
      <c r="EQ16" s="535"/>
      <c r="ER16" s="535" t="s">
        <v>2</v>
      </c>
      <c r="ES16" s="535"/>
      <c r="ET16" s="535"/>
      <c r="EU16" s="535" t="s">
        <v>0</v>
      </c>
      <c r="EV16" s="535"/>
      <c r="EW16" s="535"/>
      <c r="EX16" s="535" t="s">
        <v>1</v>
      </c>
      <c r="EY16" s="535"/>
      <c r="EZ16" s="535"/>
      <c r="FA16" s="535" t="s">
        <v>2</v>
      </c>
      <c r="FB16" s="535"/>
      <c r="FC16" s="535"/>
      <c r="FD16" s="535" t="s">
        <v>0</v>
      </c>
      <c r="FE16" s="535"/>
      <c r="FF16" s="535"/>
      <c r="FG16" s="535" t="s">
        <v>1</v>
      </c>
      <c r="FH16" s="535"/>
      <c r="FI16" s="535"/>
      <c r="FJ16" s="535" t="s">
        <v>2</v>
      </c>
      <c r="FK16" s="535"/>
      <c r="FL16" s="535"/>
      <c r="FM16" s="535" t="s">
        <v>0</v>
      </c>
      <c r="FN16" s="535"/>
      <c r="FO16" s="535"/>
      <c r="FP16" s="535" t="s">
        <v>1</v>
      </c>
      <c r="FQ16" s="535"/>
      <c r="FR16" s="535"/>
      <c r="FS16" s="535" t="s">
        <v>2</v>
      </c>
      <c r="FT16" s="535"/>
      <c r="FU16" s="535"/>
      <c r="FV16" s="535" t="s">
        <v>0</v>
      </c>
      <c r="FW16" s="535"/>
      <c r="FX16" s="535"/>
      <c r="FY16" s="535" t="s">
        <v>1</v>
      </c>
      <c r="FZ16" s="535"/>
      <c r="GA16" s="535"/>
      <c r="GB16" s="535" t="s">
        <v>2</v>
      </c>
      <c r="GC16" s="535"/>
      <c r="GD16" s="535"/>
      <c r="GE16" s="535" t="s">
        <v>0</v>
      </c>
      <c r="GF16" s="535"/>
      <c r="GG16" s="535"/>
      <c r="GH16" s="535" t="s">
        <v>1</v>
      </c>
      <c r="GI16" s="535"/>
      <c r="GJ16" s="535"/>
      <c r="GK16" s="535" t="s">
        <v>2</v>
      </c>
      <c r="GL16" s="535"/>
      <c r="GM16" s="535"/>
      <c r="GN16" s="535" t="s">
        <v>0</v>
      </c>
      <c r="GO16" s="535"/>
      <c r="GP16" s="535"/>
      <c r="GQ16" s="535" t="s">
        <v>1</v>
      </c>
      <c r="GR16" s="535"/>
      <c r="GS16" s="535"/>
      <c r="GT16" s="535" t="s">
        <v>2</v>
      </c>
      <c r="GU16" s="535"/>
      <c r="GV16" s="535"/>
      <c r="GW16" s="535" t="s">
        <v>0</v>
      </c>
      <c r="GX16" s="535"/>
      <c r="GY16" s="535"/>
      <c r="GZ16" s="535" t="s">
        <v>1</v>
      </c>
      <c r="HA16" s="535"/>
      <c r="HB16" s="535"/>
      <c r="HC16" s="535" t="s">
        <v>2</v>
      </c>
      <c r="HD16" s="535"/>
      <c r="HE16" s="535"/>
      <c r="HF16" s="535" t="s">
        <v>0</v>
      </c>
      <c r="HG16" s="535"/>
      <c r="HH16" s="535"/>
      <c r="HI16" s="535" t="s">
        <v>1</v>
      </c>
      <c r="HJ16" s="535"/>
      <c r="HK16" s="535"/>
      <c r="HL16" s="535" t="s">
        <v>2</v>
      </c>
      <c r="HM16" s="535"/>
      <c r="HN16" s="535"/>
      <c r="HO16" s="535" t="s">
        <v>0</v>
      </c>
      <c r="HP16" s="535"/>
      <c r="HQ16" s="535"/>
      <c r="HR16" s="535" t="s">
        <v>1</v>
      </c>
      <c r="HS16" s="535"/>
      <c r="HT16" s="535"/>
      <c r="HU16" s="535" t="s">
        <v>2</v>
      </c>
      <c r="HV16" s="535"/>
      <c r="HW16" s="535"/>
      <c r="HX16" s="535" t="s">
        <v>0</v>
      </c>
      <c r="HY16" s="535"/>
      <c r="HZ16" s="535"/>
      <c r="IA16" s="535" t="s">
        <v>1</v>
      </c>
      <c r="IB16" s="535"/>
      <c r="IC16" s="535"/>
      <c r="ID16" s="535" t="s">
        <v>2</v>
      </c>
      <c r="IE16" s="535"/>
      <c r="IF16" s="535"/>
      <c r="IG16" s="535" t="s">
        <v>0</v>
      </c>
      <c r="IH16" s="535"/>
      <c r="II16" s="535"/>
      <c r="IJ16" s="535" t="s">
        <v>1</v>
      </c>
      <c r="IK16" s="535"/>
      <c r="IL16" s="535"/>
      <c r="IM16" s="535" t="s">
        <v>2</v>
      </c>
      <c r="IN16" s="535"/>
      <c r="IO16" s="535"/>
      <c r="IP16" s="535" t="s">
        <v>0</v>
      </c>
      <c r="IQ16" s="535"/>
      <c r="IR16" s="535"/>
      <c r="IS16" s="535" t="s">
        <v>1</v>
      </c>
      <c r="IT16" s="535"/>
      <c r="IU16" s="535"/>
      <c r="IV16" s="535" t="s">
        <v>2</v>
      </c>
      <c r="IW16" s="535"/>
      <c r="IX16" s="535"/>
      <c r="IY16" s="535" t="s">
        <v>0</v>
      </c>
      <c r="IZ16" s="535"/>
      <c r="JA16" s="535"/>
      <c r="JB16" s="535" t="s">
        <v>1</v>
      </c>
      <c r="JC16" s="535"/>
      <c r="JD16" s="535"/>
      <c r="JE16" s="535" t="s">
        <v>2</v>
      </c>
      <c r="JF16" s="535"/>
      <c r="JG16" s="535"/>
      <c r="JH16" s="535" t="s">
        <v>0</v>
      </c>
      <c r="JI16" s="535"/>
      <c r="JJ16" s="535"/>
      <c r="JK16" s="535" t="s">
        <v>1</v>
      </c>
      <c r="JL16" s="535"/>
      <c r="JM16" s="535"/>
      <c r="JN16" s="535" t="s">
        <v>2</v>
      </c>
      <c r="JO16" s="535"/>
      <c r="JP16" s="535"/>
      <c r="JQ16" s="535" t="s">
        <v>0</v>
      </c>
      <c r="JR16" s="535"/>
      <c r="JS16" s="535"/>
      <c r="JT16" s="535" t="s">
        <v>1</v>
      </c>
      <c r="JU16" s="535"/>
      <c r="JV16" s="535"/>
      <c r="JW16" s="535" t="s">
        <v>2</v>
      </c>
      <c r="JX16" s="535"/>
      <c r="JY16" s="535"/>
      <c r="JZ16" s="535" t="s">
        <v>0</v>
      </c>
      <c r="KA16" s="535"/>
      <c r="KB16" s="535"/>
      <c r="KC16" s="535" t="s">
        <v>1</v>
      </c>
      <c r="KD16" s="535"/>
      <c r="KE16" s="535"/>
      <c r="KF16" s="535" t="s">
        <v>2</v>
      </c>
      <c r="KG16" s="535"/>
      <c r="KH16" s="535"/>
      <c r="KI16" s="535" t="s">
        <v>0</v>
      </c>
      <c r="KJ16" s="535"/>
      <c r="KK16" s="535"/>
      <c r="KL16" s="535" t="s">
        <v>1</v>
      </c>
      <c r="KM16" s="535"/>
      <c r="KN16" s="535"/>
      <c r="KO16" s="535" t="s">
        <v>2</v>
      </c>
      <c r="KP16" s="535"/>
      <c r="KQ16" s="535"/>
      <c r="KR16" s="535" t="s">
        <v>0</v>
      </c>
      <c r="KS16" s="535"/>
      <c r="KT16" s="535"/>
      <c r="KU16" s="535" t="s">
        <v>1</v>
      </c>
      <c r="KV16" s="535"/>
      <c r="KW16" s="535"/>
      <c r="KX16" s="535" t="s">
        <v>2</v>
      </c>
      <c r="KY16" s="535"/>
      <c r="KZ16" s="535"/>
      <c r="LA16" s="535" t="s">
        <v>0</v>
      </c>
      <c r="LB16" s="535"/>
      <c r="LC16" s="535"/>
      <c r="LD16" s="535" t="s">
        <v>1</v>
      </c>
      <c r="LE16" s="535"/>
      <c r="LF16" s="535"/>
      <c r="LG16" s="535" t="s">
        <v>2</v>
      </c>
      <c r="LH16" s="535"/>
      <c r="LI16" s="535"/>
      <c r="LJ16" s="535" t="s">
        <v>0</v>
      </c>
      <c r="LK16" s="535"/>
      <c r="LL16" s="535"/>
      <c r="LM16" s="535" t="s">
        <v>1</v>
      </c>
      <c r="LN16" s="535"/>
      <c r="LO16" s="535"/>
      <c r="LP16" s="535" t="s">
        <v>2</v>
      </c>
      <c r="LQ16" s="535"/>
      <c r="LR16" s="535"/>
      <c r="LS16" s="535" t="s">
        <v>0</v>
      </c>
      <c r="LT16" s="535"/>
      <c r="LU16" s="535"/>
      <c r="LV16" s="535" t="s">
        <v>1</v>
      </c>
      <c r="LW16" s="535"/>
      <c r="LX16" s="535"/>
      <c r="LY16" s="535" t="s">
        <v>2</v>
      </c>
      <c r="LZ16" s="535"/>
      <c r="MA16" s="535"/>
      <c r="MB16" s="535" t="s">
        <v>0</v>
      </c>
      <c r="MC16" s="535"/>
      <c r="MD16" s="535"/>
      <c r="ME16" s="535" t="s">
        <v>1</v>
      </c>
      <c r="MF16" s="535"/>
      <c r="MG16" s="535"/>
    </row>
    <row r="17" spans="1:345" ht="22.5" x14ac:dyDescent="0.2">
      <c r="A17" s="527"/>
      <c r="B17" s="527"/>
      <c r="C17" s="28" t="s">
        <v>157</v>
      </c>
      <c r="D17" s="29" t="s">
        <v>2</v>
      </c>
      <c r="E17" s="29" t="s">
        <v>166</v>
      </c>
      <c r="F17" s="29" t="s">
        <v>167</v>
      </c>
      <c r="G17" s="29" t="s">
        <v>2</v>
      </c>
      <c r="H17" s="29" t="s">
        <v>166</v>
      </c>
      <c r="I17" s="29" t="s">
        <v>167</v>
      </c>
      <c r="J17" s="29" t="s">
        <v>2</v>
      </c>
      <c r="K17" s="29" t="s">
        <v>166</v>
      </c>
      <c r="L17" s="29" t="s">
        <v>167</v>
      </c>
      <c r="M17" s="29" t="s">
        <v>2</v>
      </c>
      <c r="N17" s="29" t="s">
        <v>166</v>
      </c>
      <c r="O17" s="29" t="s">
        <v>167</v>
      </c>
      <c r="P17" s="29" t="s">
        <v>2</v>
      </c>
      <c r="Q17" s="29" t="s">
        <v>166</v>
      </c>
      <c r="R17" s="29" t="s">
        <v>167</v>
      </c>
      <c r="S17" s="29" t="s">
        <v>2</v>
      </c>
      <c r="T17" s="29" t="s">
        <v>166</v>
      </c>
      <c r="U17" s="29" t="s">
        <v>167</v>
      </c>
      <c r="V17" s="29" t="s">
        <v>2</v>
      </c>
      <c r="W17" s="29" t="s">
        <v>166</v>
      </c>
      <c r="X17" s="29" t="s">
        <v>167</v>
      </c>
      <c r="Y17" s="29" t="s">
        <v>2</v>
      </c>
      <c r="Z17" s="29" t="s">
        <v>166</v>
      </c>
      <c r="AA17" s="29" t="s">
        <v>167</v>
      </c>
      <c r="AB17" s="29" t="s">
        <v>2</v>
      </c>
      <c r="AC17" s="29" t="s">
        <v>166</v>
      </c>
      <c r="AD17" s="29" t="s">
        <v>167</v>
      </c>
      <c r="AE17" s="29" t="s">
        <v>2</v>
      </c>
      <c r="AF17" s="29" t="s">
        <v>166</v>
      </c>
      <c r="AG17" s="29" t="s">
        <v>167</v>
      </c>
      <c r="AH17" s="29" t="s">
        <v>2</v>
      </c>
      <c r="AI17" s="29" t="s">
        <v>166</v>
      </c>
      <c r="AJ17" s="29" t="s">
        <v>167</v>
      </c>
      <c r="AK17" s="29" t="s">
        <v>2</v>
      </c>
      <c r="AL17" s="29" t="s">
        <v>166</v>
      </c>
      <c r="AM17" s="29" t="s">
        <v>167</v>
      </c>
      <c r="AN17" s="29" t="s">
        <v>2</v>
      </c>
      <c r="AO17" s="29" t="s">
        <v>166</v>
      </c>
      <c r="AP17" s="29" t="s">
        <v>167</v>
      </c>
      <c r="AQ17" s="29" t="s">
        <v>2</v>
      </c>
      <c r="AR17" s="29" t="s">
        <v>166</v>
      </c>
      <c r="AS17" s="29" t="s">
        <v>167</v>
      </c>
      <c r="AT17" s="29" t="s">
        <v>2</v>
      </c>
      <c r="AU17" s="29" t="s">
        <v>166</v>
      </c>
      <c r="AV17" s="29" t="s">
        <v>167</v>
      </c>
      <c r="AW17" s="29" t="s">
        <v>2</v>
      </c>
      <c r="AX17" s="29" t="s">
        <v>166</v>
      </c>
      <c r="AY17" s="29" t="s">
        <v>167</v>
      </c>
      <c r="AZ17" s="29" t="s">
        <v>2</v>
      </c>
      <c r="BA17" s="29" t="s">
        <v>166</v>
      </c>
      <c r="BB17" s="29" t="s">
        <v>167</v>
      </c>
      <c r="BC17" s="29" t="s">
        <v>2</v>
      </c>
      <c r="BD17" s="29" t="s">
        <v>166</v>
      </c>
      <c r="BE17" s="29" t="s">
        <v>167</v>
      </c>
      <c r="BF17" s="29" t="s">
        <v>2</v>
      </c>
      <c r="BG17" s="29" t="s">
        <v>166</v>
      </c>
      <c r="BH17" s="29" t="s">
        <v>167</v>
      </c>
      <c r="BI17" s="29" t="s">
        <v>2</v>
      </c>
      <c r="BJ17" s="29" t="s">
        <v>166</v>
      </c>
      <c r="BK17" s="29" t="s">
        <v>167</v>
      </c>
      <c r="BL17" s="29" t="s">
        <v>2</v>
      </c>
      <c r="BM17" s="29" t="s">
        <v>166</v>
      </c>
      <c r="BN17" s="29" t="s">
        <v>167</v>
      </c>
      <c r="BO17" s="29" t="s">
        <v>2</v>
      </c>
      <c r="BP17" s="29" t="s">
        <v>166</v>
      </c>
      <c r="BQ17" s="29" t="s">
        <v>167</v>
      </c>
      <c r="BR17" s="29" t="s">
        <v>2</v>
      </c>
      <c r="BS17" s="29" t="s">
        <v>166</v>
      </c>
      <c r="BT17" s="29" t="s">
        <v>167</v>
      </c>
      <c r="BU17" s="29" t="s">
        <v>2</v>
      </c>
      <c r="BV17" s="29" t="s">
        <v>166</v>
      </c>
      <c r="BW17" s="29" t="s">
        <v>167</v>
      </c>
      <c r="BX17" s="29" t="s">
        <v>2</v>
      </c>
      <c r="BY17" s="29" t="s">
        <v>166</v>
      </c>
      <c r="BZ17" s="29" t="s">
        <v>167</v>
      </c>
      <c r="CA17" s="29" t="s">
        <v>2</v>
      </c>
      <c r="CB17" s="29" t="s">
        <v>166</v>
      </c>
      <c r="CC17" s="29" t="s">
        <v>167</v>
      </c>
      <c r="CD17" s="73" t="s">
        <v>2</v>
      </c>
      <c r="CE17" s="73" t="s">
        <v>166</v>
      </c>
      <c r="CF17" s="73" t="s">
        <v>167</v>
      </c>
      <c r="CG17" s="29" t="s">
        <v>2</v>
      </c>
      <c r="CH17" s="29" t="s">
        <v>166</v>
      </c>
      <c r="CI17" s="29" t="s">
        <v>167</v>
      </c>
      <c r="CJ17" s="29" t="s">
        <v>2</v>
      </c>
      <c r="CK17" s="29" t="s">
        <v>166</v>
      </c>
      <c r="CL17" s="29" t="s">
        <v>167</v>
      </c>
      <c r="CM17" s="29" t="s">
        <v>2</v>
      </c>
      <c r="CN17" s="29" t="s">
        <v>166</v>
      </c>
      <c r="CO17" s="29" t="s">
        <v>167</v>
      </c>
      <c r="CP17" s="29" t="s">
        <v>2</v>
      </c>
      <c r="CQ17" s="29" t="s">
        <v>166</v>
      </c>
      <c r="CR17" s="29" t="s">
        <v>167</v>
      </c>
      <c r="CS17" s="29" t="s">
        <v>2</v>
      </c>
      <c r="CT17" s="29" t="s">
        <v>166</v>
      </c>
      <c r="CU17" s="29" t="s">
        <v>167</v>
      </c>
      <c r="CV17" s="29" t="s">
        <v>2</v>
      </c>
      <c r="CW17" s="29" t="s">
        <v>166</v>
      </c>
      <c r="CX17" s="29" t="s">
        <v>167</v>
      </c>
      <c r="CY17" s="29" t="s">
        <v>2</v>
      </c>
      <c r="CZ17" s="29" t="s">
        <v>166</v>
      </c>
      <c r="DA17" s="29" t="s">
        <v>167</v>
      </c>
      <c r="DB17" s="29" t="s">
        <v>2</v>
      </c>
      <c r="DC17" s="29" t="s">
        <v>166</v>
      </c>
      <c r="DD17" s="29" t="s">
        <v>167</v>
      </c>
      <c r="DE17" s="29" t="s">
        <v>2</v>
      </c>
      <c r="DF17" s="29" t="s">
        <v>166</v>
      </c>
      <c r="DG17" s="29" t="s">
        <v>167</v>
      </c>
      <c r="DH17" s="382" t="s">
        <v>2</v>
      </c>
      <c r="DI17" s="382" t="s">
        <v>166</v>
      </c>
      <c r="DJ17" s="382" t="s">
        <v>167</v>
      </c>
      <c r="DK17" s="382" t="s">
        <v>2</v>
      </c>
      <c r="DL17" s="382" t="s">
        <v>166</v>
      </c>
      <c r="DM17" s="382" t="s">
        <v>167</v>
      </c>
      <c r="DN17" s="382" t="s">
        <v>2</v>
      </c>
      <c r="DO17" s="382" t="s">
        <v>166</v>
      </c>
      <c r="DP17" s="382" t="s">
        <v>167</v>
      </c>
      <c r="DQ17" s="382" t="s">
        <v>2</v>
      </c>
      <c r="DR17" s="382" t="s">
        <v>166</v>
      </c>
      <c r="DS17" s="382" t="s">
        <v>167</v>
      </c>
      <c r="DT17" s="382" t="s">
        <v>2</v>
      </c>
      <c r="DU17" s="382" t="s">
        <v>166</v>
      </c>
      <c r="DV17" s="382" t="s">
        <v>167</v>
      </c>
      <c r="DW17" s="382" t="s">
        <v>2</v>
      </c>
      <c r="DX17" s="382" t="s">
        <v>166</v>
      </c>
      <c r="DY17" s="382" t="s">
        <v>167</v>
      </c>
      <c r="DZ17" s="382" t="s">
        <v>2</v>
      </c>
      <c r="EA17" s="382" t="s">
        <v>166</v>
      </c>
      <c r="EB17" s="382" t="s">
        <v>167</v>
      </c>
      <c r="EC17" s="382" t="s">
        <v>2</v>
      </c>
      <c r="ED17" s="382" t="s">
        <v>166</v>
      </c>
      <c r="EE17" s="382" t="s">
        <v>167</v>
      </c>
      <c r="EF17" s="382" t="s">
        <v>2</v>
      </c>
      <c r="EG17" s="382" t="s">
        <v>166</v>
      </c>
      <c r="EH17" s="382" t="s">
        <v>167</v>
      </c>
      <c r="EI17" s="29" t="s">
        <v>2</v>
      </c>
      <c r="EJ17" s="29" t="s">
        <v>166</v>
      </c>
      <c r="EK17" s="29" t="s">
        <v>167</v>
      </c>
      <c r="EL17" s="29" t="s">
        <v>2</v>
      </c>
      <c r="EM17" s="29" t="s">
        <v>166</v>
      </c>
      <c r="EN17" s="29" t="s">
        <v>167</v>
      </c>
      <c r="EO17" s="29" t="s">
        <v>2</v>
      </c>
      <c r="EP17" s="29" t="s">
        <v>166</v>
      </c>
      <c r="EQ17" s="29" t="s">
        <v>167</v>
      </c>
      <c r="ER17" s="29" t="s">
        <v>2</v>
      </c>
      <c r="ES17" s="29" t="s">
        <v>166</v>
      </c>
      <c r="ET17" s="29" t="s">
        <v>167</v>
      </c>
      <c r="EU17" s="29" t="s">
        <v>2</v>
      </c>
      <c r="EV17" s="29" t="s">
        <v>166</v>
      </c>
      <c r="EW17" s="29" t="s">
        <v>167</v>
      </c>
      <c r="EX17" s="29" t="s">
        <v>2</v>
      </c>
      <c r="EY17" s="29" t="s">
        <v>166</v>
      </c>
      <c r="EZ17" s="29" t="s">
        <v>167</v>
      </c>
      <c r="FA17" s="29" t="s">
        <v>2</v>
      </c>
      <c r="FB17" s="29" t="s">
        <v>166</v>
      </c>
      <c r="FC17" s="29" t="s">
        <v>167</v>
      </c>
      <c r="FD17" s="29" t="s">
        <v>2</v>
      </c>
      <c r="FE17" s="29" t="s">
        <v>166</v>
      </c>
      <c r="FF17" s="29" t="s">
        <v>167</v>
      </c>
      <c r="FG17" s="29" t="s">
        <v>2</v>
      </c>
      <c r="FH17" s="29" t="s">
        <v>166</v>
      </c>
      <c r="FI17" s="29" t="s">
        <v>167</v>
      </c>
      <c r="FJ17" s="29" t="s">
        <v>2</v>
      </c>
      <c r="FK17" s="29" t="s">
        <v>166</v>
      </c>
      <c r="FL17" s="29" t="s">
        <v>167</v>
      </c>
      <c r="FM17" s="29" t="s">
        <v>2</v>
      </c>
      <c r="FN17" s="29" t="s">
        <v>166</v>
      </c>
      <c r="FO17" s="29" t="s">
        <v>167</v>
      </c>
      <c r="FP17" s="29" t="s">
        <v>2</v>
      </c>
      <c r="FQ17" s="29" t="s">
        <v>166</v>
      </c>
      <c r="FR17" s="29" t="s">
        <v>167</v>
      </c>
      <c r="FS17" s="506" t="s">
        <v>2</v>
      </c>
      <c r="FT17" s="506" t="s">
        <v>166</v>
      </c>
      <c r="FU17" s="506" t="s">
        <v>167</v>
      </c>
      <c r="FV17" s="506" t="s">
        <v>2</v>
      </c>
      <c r="FW17" s="506" t="s">
        <v>166</v>
      </c>
      <c r="FX17" s="506" t="s">
        <v>167</v>
      </c>
      <c r="FY17" s="506" t="s">
        <v>2</v>
      </c>
      <c r="FZ17" s="506" t="s">
        <v>166</v>
      </c>
      <c r="GA17" s="506" t="s">
        <v>167</v>
      </c>
      <c r="GB17" s="29" t="s">
        <v>2</v>
      </c>
      <c r="GC17" s="29" t="s">
        <v>166</v>
      </c>
      <c r="GD17" s="29" t="s">
        <v>167</v>
      </c>
      <c r="GE17" s="29" t="s">
        <v>2</v>
      </c>
      <c r="GF17" s="29" t="s">
        <v>166</v>
      </c>
      <c r="GG17" s="29" t="s">
        <v>167</v>
      </c>
      <c r="GH17" s="73" t="s">
        <v>2</v>
      </c>
      <c r="GI17" s="73" t="s">
        <v>166</v>
      </c>
      <c r="GJ17" s="73" t="s">
        <v>167</v>
      </c>
      <c r="GK17" s="29" t="s">
        <v>2</v>
      </c>
      <c r="GL17" s="29" t="s">
        <v>166</v>
      </c>
      <c r="GM17" s="29" t="s">
        <v>167</v>
      </c>
      <c r="GN17" s="29" t="s">
        <v>2</v>
      </c>
      <c r="GO17" s="29" t="s">
        <v>166</v>
      </c>
      <c r="GP17" s="29" t="s">
        <v>167</v>
      </c>
      <c r="GQ17" s="73" t="s">
        <v>2</v>
      </c>
      <c r="GR17" s="73" t="s">
        <v>166</v>
      </c>
      <c r="GS17" s="73" t="s">
        <v>167</v>
      </c>
      <c r="GT17" s="29" t="s">
        <v>2</v>
      </c>
      <c r="GU17" s="29" t="s">
        <v>166</v>
      </c>
      <c r="GV17" s="29" t="s">
        <v>167</v>
      </c>
      <c r="GW17" s="29" t="s">
        <v>2</v>
      </c>
      <c r="GX17" s="29" t="s">
        <v>166</v>
      </c>
      <c r="GY17" s="29" t="s">
        <v>167</v>
      </c>
      <c r="GZ17" s="29" t="s">
        <v>2</v>
      </c>
      <c r="HA17" s="29" t="s">
        <v>166</v>
      </c>
      <c r="HB17" s="29" t="s">
        <v>167</v>
      </c>
      <c r="HC17" s="29" t="s">
        <v>2</v>
      </c>
      <c r="HD17" s="29" t="s">
        <v>166</v>
      </c>
      <c r="HE17" s="29" t="s">
        <v>167</v>
      </c>
      <c r="HF17" s="29" t="s">
        <v>2</v>
      </c>
      <c r="HG17" s="29" t="s">
        <v>166</v>
      </c>
      <c r="HH17" s="29" t="s">
        <v>167</v>
      </c>
      <c r="HI17" s="73" t="s">
        <v>2</v>
      </c>
      <c r="HJ17" s="73" t="s">
        <v>166</v>
      </c>
      <c r="HK17" s="73" t="s">
        <v>167</v>
      </c>
      <c r="HL17" s="29" t="s">
        <v>2</v>
      </c>
      <c r="HM17" s="29" t="s">
        <v>166</v>
      </c>
      <c r="HN17" s="29" t="s">
        <v>167</v>
      </c>
      <c r="HO17" s="29" t="s">
        <v>2</v>
      </c>
      <c r="HP17" s="29" t="s">
        <v>166</v>
      </c>
      <c r="HQ17" s="29" t="s">
        <v>167</v>
      </c>
      <c r="HR17" s="29" t="s">
        <v>2</v>
      </c>
      <c r="HS17" s="29" t="s">
        <v>166</v>
      </c>
      <c r="HT17" s="29" t="s">
        <v>167</v>
      </c>
      <c r="HU17" s="29" t="s">
        <v>2</v>
      </c>
      <c r="HV17" s="29" t="s">
        <v>166</v>
      </c>
      <c r="HW17" s="29" t="s">
        <v>167</v>
      </c>
      <c r="HX17" s="29" t="s">
        <v>2</v>
      </c>
      <c r="HY17" s="29" t="s">
        <v>166</v>
      </c>
      <c r="HZ17" s="29" t="s">
        <v>167</v>
      </c>
      <c r="IA17" s="73" t="s">
        <v>2</v>
      </c>
      <c r="IB17" s="73" t="s">
        <v>166</v>
      </c>
      <c r="IC17" s="73" t="s">
        <v>167</v>
      </c>
      <c r="ID17" s="29" t="s">
        <v>2</v>
      </c>
      <c r="IE17" s="29" t="s">
        <v>166</v>
      </c>
      <c r="IF17" s="29" t="s">
        <v>167</v>
      </c>
      <c r="IG17" s="29" t="s">
        <v>2</v>
      </c>
      <c r="IH17" s="29" t="s">
        <v>166</v>
      </c>
      <c r="II17" s="29" t="s">
        <v>167</v>
      </c>
      <c r="IJ17" s="29" t="s">
        <v>2</v>
      </c>
      <c r="IK17" s="29" t="s">
        <v>166</v>
      </c>
      <c r="IL17" s="29" t="s">
        <v>167</v>
      </c>
      <c r="IM17" s="29" t="s">
        <v>2</v>
      </c>
      <c r="IN17" s="29" t="s">
        <v>166</v>
      </c>
      <c r="IO17" s="29" t="s">
        <v>167</v>
      </c>
      <c r="IP17" s="29" t="s">
        <v>2</v>
      </c>
      <c r="IQ17" s="29" t="s">
        <v>166</v>
      </c>
      <c r="IR17" s="29" t="s">
        <v>167</v>
      </c>
      <c r="IS17" s="73" t="s">
        <v>2</v>
      </c>
      <c r="IT17" s="73" t="s">
        <v>166</v>
      </c>
      <c r="IU17" s="73" t="s">
        <v>167</v>
      </c>
      <c r="IV17" s="29" t="s">
        <v>2</v>
      </c>
      <c r="IW17" s="29" t="s">
        <v>166</v>
      </c>
      <c r="IX17" s="29" t="s">
        <v>167</v>
      </c>
      <c r="IY17" s="29" t="s">
        <v>2</v>
      </c>
      <c r="IZ17" s="29" t="s">
        <v>166</v>
      </c>
      <c r="JA17" s="29" t="s">
        <v>167</v>
      </c>
      <c r="JB17" s="73" t="s">
        <v>2</v>
      </c>
      <c r="JC17" s="73" t="s">
        <v>166</v>
      </c>
      <c r="JD17" s="73" t="s">
        <v>167</v>
      </c>
      <c r="JE17" s="29" t="s">
        <v>2</v>
      </c>
      <c r="JF17" s="29" t="s">
        <v>166</v>
      </c>
      <c r="JG17" s="29" t="s">
        <v>167</v>
      </c>
      <c r="JH17" s="29" t="s">
        <v>2</v>
      </c>
      <c r="JI17" s="29" t="s">
        <v>166</v>
      </c>
      <c r="JJ17" s="29" t="s">
        <v>167</v>
      </c>
      <c r="JK17" s="73" t="s">
        <v>2</v>
      </c>
      <c r="JL17" s="73" t="s">
        <v>166</v>
      </c>
      <c r="JM17" s="73" t="s">
        <v>167</v>
      </c>
      <c r="JN17" s="29" t="s">
        <v>2</v>
      </c>
      <c r="JO17" s="29" t="s">
        <v>166</v>
      </c>
      <c r="JP17" s="29" t="s">
        <v>167</v>
      </c>
      <c r="JQ17" s="29" t="s">
        <v>2</v>
      </c>
      <c r="JR17" s="29" t="s">
        <v>166</v>
      </c>
      <c r="JS17" s="29" t="s">
        <v>167</v>
      </c>
      <c r="JT17" s="73" t="s">
        <v>2</v>
      </c>
      <c r="JU17" s="73" t="s">
        <v>166</v>
      </c>
      <c r="JV17" s="73" t="s">
        <v>167</v>
      </c>
      <c r="JW17" s="29" t="s">
        <v>2</v>
      </c>
      <c r="JX17" s="29" t="s">
        <v>166</v>
      </c>
      <c r="JY17" s="29" t="s">
        <v>167</v>
      </c>
      <c r="JZ17" s="29" t="s">
        <v>2</v>
      </c>
      <c r="KA17" s="29" t="s">
        <v>166</v>
      </c>
      <c r="KB17" s="29" t="s">
        <v>167</v>
      </c>
      <c r="KC17" s="73" t="s">
        <v>2</v>
      </c>
      <c r="KD17" s="73" t="s">
        <v>166</v>
      </c>
      <c r="KE17" s="73" t="s">
        <v>167</v>
      </c>
      <c r="KF17" s="363" t="s">
        <v>2</v>
      </c>
      <c r="KG17" s="363" t="s">
        <v>166</v>
      </c>
      <c r="KH17" s="363" t="s">
        <v>167</v>
      </c>
      <c r="KI17" s="363" t="s">
        <v>2</v>
      </c>
      <c r="KJ17" s="363" t="s">
        <v>166</v>
      </c>
      <c r="KK17" s="363" t="s">
        <v>167</v>
      </c>
      <c r="KL17" s="363" t="s">
        <v>2</v>
      </c>
      <c r="KM17" s="363" t="s">
        <v>166</v>
      </c>
      <c r="KN17" s="363" t="s">
        <v>167</v>
      </c>
      <c r="KO17" s="359" t="s">
        <v>2</v>
      </c>
      <c r="KP17" s="359" t="s">
        <v>166</v>
      </c>
      <c r="KQ17" s="359" t="s">
        <v>167</v>
      </c>
      <c r="KR17" s="359" t="s">
        <v>2</v>
      </c>
      <c r="KS17" s="359" t="s">
        <v>166</v>
      </c>
      <c r="KT17" s="359" t="s">
        <v>167</v>
      </c>
      <c r="KU17" s="359" t="s">
        <v>2</v>
      </c>
      <c r="KV17" s="359" t="s">
        <v>166</v>
      </c>
      <c r="KW17" s="359" t="s">
        <v>167</v>
      </c>
      <c r="KX17" s="29" t="s">
        <v>2</v>
      </c>
      <c r="KY17" s="29" t="s">
        <v>166</v>
      </c>
      <c r="KZ17" s="29" t="s">
        <v>167</v>
      </c>
      <c r="LA17" s="29" t="s">
        <v>2</v>
      </c>
      <c r="LB17" s="29" t="s">
        <v>166</v>
      </c>
      <c r="LC17" s="29" t="s">
        <v>167</v>
      </c>
      <c r="LD17" s="73" t="s">
        <v>2</v>
      </c>
      <c r="LE17" s="73" t="s">
        <v>166</v>
      </c>
      <c r="LF17" s="73" t="s">
        <v>167</v>
      </c>
      <c r="LG17" s="29" t="s">
        <v>2</v>
      </c>
      <c r="LH17" s="29" t="s">
        <v>166</v>
      </c>
      <c r="LI17" s="29" t="s">
        <v>167</v>
      </c>
      <c r="LJ17" s="29" t="s">
        <v>2</v>
      </c>
      <c r="LK17" s="29" t="s">
        <v>166</v>
      </c>
      <c r="LL17" s="29" t="s">
        <v>167</v>
      </c>
      <c r="LM17" s="29" t="s">
        <v>2</v>
      </c>
      <c r="LN17" s="29" t="s">
        <v>166</v>
      </c>
      <c r="LO17" s="29" t="s">
        <v>167</v>
      </c>
      <c r="LP17" s="29" t="s">
        <v>2</v>
      </c>
      <c r="LQ17" s="29" t="s">
        <v>166</v>
      </c>
      <c r="LR17" s="29" t="s">
        <v>167</v>
      </c>
      <c r="LS17" s="29" t="s">
        <v>2</v>
      </c>
      <c r="LT17" s="29" t="s">
        <v>166</v>
      </c>
      <c r="LU17" s="29" t="s">
        <v>167</v>
      </c>
      <c r="LV17" s="29" t="s">
        <v>2</v>
      </c>
      <c r="LW17" s="29" t="s">
        <v>166</v>
      </c>
      <c r="LX17" s="29" t="s">
        <v>167</v>
      </c>
      <c r="LY17" s="29" t="s">
        <v>2</v>
      </c>
      <c r="LZ17" s="29" t="s">
        <v>166</v>
      </c>
      <c r="MA17" s="29" t="s">
        <v>167</v>
      </c>
      <c r="MB17" s="29" t="s">
        <v>2</v>
      </c>
      <c r="MC17" s="29" t="s">
        <v>166</v>
      </c>
      <c r="MD17" s="29" t="s">
        <v>167</v>
      </c>
      <c r="ME17" s="29" t="s">
        <v>2</v>
      </c>
      <c r="MF17" s="29" t="s">
        <v>166</v>
      </c>
      <c r="MG17" s="29" t="s">
        <v>167</v>
      </c>
    </row>
    <row r="18" spans="1:345" ht="22.5" x14ac:dyDescent="0.2">
      <c r="A18" s="28" t="s">
        <v>68</v>
      </c>
      <c r="B18" s="28" t="s">
        <v>31</v>
      </c>
      <c r="C18" s="28"/>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378"/>
      <c r="DR18" s="378"/>
      <c r="DS18" s="378"/>
      <c r="DT18" s="378"/>
      <c r="DU18" s="378"/>
      <c r="DV18" s="378"/>
      <c r="DW18" s="378"/>
      <c r="DX18" s="378"/>
      <c r="DY18" s="378"/>
      <c r="DZ18" s="378"/>
      <c r="EA18" s="378"/>
      <c r="EB18" s="378"/>
      <c r="EC18" s="378"/>
      <c r="ED18" s="378"/>
      <c r="EE18" s="378"/>
      <c r="EF18" s="378"/>
      <c r="EG18" s="378"/>
      <c r="EH18" s="378"/>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c r="FS18" s="503"/>
      <c r="FT18" s="503"/>
      <c r="FU18" s="503"/>
      <c r="FV18" s="503"/>
      <c r="FW18" s="503"/>
      <c r="FX18" s="503"/>
      <c r="FY18" s="503"/>
      <c r="FZ18" s="503"/>
      <c r="GA18" s="503"/>
      <c r="GB18" s="29"/>
      <c r="GC18" s="29"/>
      <c r="GD18" s="29"/>
      <c r="GE18" s="29"/>
      <c r="GF18" s="29"/>
      <c r="GG18" s="29"/>
      <c r="GH18" s="29"/>
      <c r="GI18" s="29"/>
      <c r="GJ18" s="29"/>
      <c r="GK18" s="29"/>
      <c r="GL18" s="29"/>
      <c r="GM18" s="29"/>
      <c r="GN18" s="29"/>
      <c r="GO18" s="29"/>
      <c r="GP18" s="29"/>
      <c r="GQ18" s="29"/>
      <c r="GR18" s="29"/>
      <c r="GS18" s="29"/>
      <c r="GT18" s="29"/>
      <c r="GU18" s="29"/>
      <c r="GV18" s="29"/>
      <c r="GW18" s="29"/>
      <c r="GX18" s="29"/>
      <c r="GY18" s="29"/>
      <c r="GZ18" s="29"/>
      <c r="HA18" s="29"/>
      <c r="HB18" s="29"/>
      <c r="HC18" s="29"/>
      <c r="HD18" s="29"/>
      <c r="HE18" s="29"/>
      <c r="HF18" s="29"/>
      <c r="HG18" s="29"/>
      <c r="HH18" s="29"/>
      <c r="HI18" s="29"/>
      <c r="HJ18" s="29"/>
      <c r="HK18" s="29"/>
      <c r="HL18" s="29"/>
      <c r="HM18" s="29"/>
      <c r="HN18" s="29"/>
      <c r="HO18" s="29"/>
      <c r="HP18" s="29"/>
      <c r="HQ18" s="29"/>
      <c r="HR18" s="29"/>
      <c r="HS18" s="29"/>
      <c r="HT18" s="29"/>
      <c r="HU18" s="29"/>
      <c r="HV18" s="29"/>
      <c r="HW18" s="29"/>
      <c r="HX18" s="29"/>
      <c r="HY18" s="29"/>
      <c r="HZ18" s="29"/>
      <c r="IA18" s="29"/>
      <c r="IB18" s="29"/>
      <c r="IC18" s="29"/>
      <c r="ID18" s="29"/>
      <c r="IE18" s="29"/>
      <c r="IF18" s="29"/>
      <c r="IG18" s="29"/>
      <c r="IH18" s="29"/>
      <c r="II18" s="29"/>
      <c r="IJ18" s="29"/>
      <c r="IK18" s="29"/>
      <c r="IL18" s="29"/>
      <c r="IM18" s="29"/>
      <c r="IN18" s="29"/>
      <c r="IO18" s="29"/>
      <c r="IP18" s="29"/>
      <c r="IQ18" s="29"/>
      <c r="IR18" s="29"/>
      <c r="IS18" s="29"/>
      <c r="IT18" s="29"/>
      <c r="IU18" s="29"/>
      <c r="IV18" s="29"/>
      <c r="IW18" s="29"/>
      <c r="IX18" s="29"/>
      <c r="IY18" s="29"/>
      <c r="IZ18" s="29"/>
      <c r="JA18" s="29"/>
      <c r="JB18" s="29"/>
      <c r="JC18" s="29"/>
      <c r="JD18" s="29"/>
      <c r="JE18" s="29"/>
      <c r="JF18" s="29"/>
      <c r="JG18" s="29"/>
      <c r="JH18" s="29"/>
      <c r="JI18" s="29"/>
      <c r="JJ18" s="29"/>
      <c r="JK18" s="29"/>
      <c r="JL18" s="29"/>
      <c r="JM18" s="29"/>
      <c r="JN18" s="29"/>
      <c r="JO18" s="29"/>
      <c r="JP18" s="29"/>
      <c r="JQ18" s="29"/>
      <c r="JR18" s="29"/>
      <c r="JS18" s="29"/>
      <c r="JT18" s="29"/>
      <c r="JU18" s="29"/>
      <c r="JV18" s="29"/>
      <c r="JW18" s="29"/>
      <c r="JX18" s="29"/>
      <c r="JY18" s="29"/>
      <c r="JZ18" s="29"/>
      <c r="KA18" s="29"/>
      <c r="KB18" s="29"/>
      <c r="KC18" s="29"/>
      <c r="KD18" s="29"/>
      <c r="KE18" s="29"/>
      <c r="KF18" s="363"/>
      <c r="KG18" s="363"/>
      <c r="KH18" s="363"/>
      <c r="KI18" s="363"/>
      <c r="KJ18" s="363"/>
      <c r="KK18" s="363"/>
      <c r="KL18" s="363"/>
      <c r="KM18" s="363"/>
      <c r="KN18" s="363"/>
      <c r="KO18" s="356"/>
      <c r="KP18" s="356"/>
      <c r="KQ18" s="356"/>
      <c r="KR18" s="356"/>
      <c r="KS18" s="356"/>
      <c r="KT18" s="356"/>
      <c r="KU18" s="356"/>
      <c r="KV18" s="356"/>
      <c r="KW18" s="356"/>
      <c r="KX18" s="29"/>
      <c r="KY18" s="29"/>
      <c r="KZ18" s="30"/>
      <c r="LA18" s="29"/>
      <c r="LB18" s="29"/>
      <c r="LC18" s="29"/>
      <c r="LD18" s="29"/>
      <c r="LE18" s="29"/>
      <c r="LF18" s="29"/>
      <c r="LG18" s="29"/>
      <c r="LH18" s="29"/>
      <c r="LI18" s="29"/>
      <c r="LJ18" s="29"/>
      <c r="LK18" s="29"/>
      <c r="LL18" s="29"/>
      <c r="LM18" s="29"/>
      <c r="LN18" s="29"/>
      <c r="LO18" s="29"/>
      <c r="LP18" s="29"/>
      <c r="LQ18" s="29"/>
      <c r="LR18" s="29"/>
      <c r="LS18" s="29"/>
      <c r="LT18" s="29"/>
      <c r="LU18" s="29"/>
      <c r="LV18" s="29"/>
      <c r="LW18" s="29"/>
      <c r="LX18" s="29"/>
      <c r="LY18" s="29"/>
      <c r="LZ18" s="29"/>
      <c r="MA18" s="29"/>
      <c r="MB18" s="29"/>
      <c r="MC18" s="29"/>
      <c r="MD18" s="29"/>
      <c r="ME18" s="29"/>
      <c r="MF18" s="29"/>
      <c r="MG18" s="30"/>
    </row>
    <row r="19" spans="1:345" x14ac:dyDescent="0.2">
      <c r="A19" s="526" t="s">
        <v>61</v>
      </c>
      <c r="B19" s="31" t="s">
        <v>146</v>
      </c>
      <c r="C19" s="31"/>
      <c r="D19" s="32">
        <v>138812</v>
      </c>
      <c r="E19" s="32">
        <v>89884</v>
      </c>
      <c r="F19" s="32">
        <v>48928</v>
      </c>
      <c r="G19" s="32">
        <v>107059</v>
      </c>
      <c r="H19" s="32">
        <v>76806</v>
      </c>
      <c r="I19" s="32">
        <v>30253</v>
      </c>
      <c r="J19" s="32">
        <v>31753</v>
      </c>
      <c r="K19" s="32">
        <v>13078</v>
      </c>
      <c r="L19" s="32">
        <v>18675</v>
      </c>
      <c r="M19" s="32">
        <v>61996</v>
      </c>
      <c r="N19" s="32">
        <v>37250</v>
      </c>
      <c r="O19" s="32">
        <v>24746</v>
      </c>
      <c r="P19" s="32">
        <v>34448</v>
      </c>
      <c r="Q19" s="32">
        <v>24643</v>
      </c>
      <c r="R19" s="32">
        <v>9805</v>
      </c>
      <c r="S19" s="32">
        <v>27548</v>
      </c>
      <c r="T19" s="32">
        <v>12607</v>
      </c>
      <c r="U19" s="32">
        <v>14941</v>
      </c>
      <c r="V19" s="32">
        <v>38501</v>
      </c>
      <c r="W19" s="32">
        <v>22958</v>
      </c>
      <c r="X19" s="32">
        <v>15543</v>
      </c>
      <c r="Y19" s="32">
        <v>17050</v>
      </c>
      <c r="Z19" s="32">
        <v>12663</v>
      </c>
      <c r="AA19" s="32">
        <v>4387</v>
      </c>
      <c r="AB19" s="32">
        <v>21451</v>
      </c>
      <c r="AC19" s="32">
        <v>10295</v>
      </c>
      <c r="AD19" s="32">
        <v>11156</v>
      </c>
      <c r="AE19" s="32">
        <v>16247</v>
      </c>
      <c r="AF19" s="32">
        <v>7792</v>
      </c>
      <c r="AG19" s="32">
        <v>8455</v>
      </c>
      <c r="AH19" s="32">
        <v>6075</v>
      </c>
      <c r="AI19" s="32">
        <v>3924</v>
      </c>
      <c r="AJ19" s="32">
        <v>2151</v>
      </c>
      <c r="AK19" s="32">
        <v>10172</v>
      </c>
      <c r="AL19" s="32">
        <v>3868</v>
      </c>
      <c r="AM19" s="32">
        <v>6304</v>
      </c>
      <c r="AN19" s="32">
        <v>20158</v>
      </c>
      <c r="AO19" s="32">
        <v>13588</v>
      </c>
      <c r="AP19" s="32">
        <v>6570</v>
      </c>
      <c r="AQ19" s="32">
        <v>9288</v>
      </c>
      <c r="AR19" s="32">
        <v>7362</v>
      </c>
      <c r="AS19" s="32">
        <v>1926</v>
      </c>
      <c r="AT19" s="32">
        <v>10870</v>
      </c>
      <c r="AU19" s="32">
        <v>6226</v>
      </c>
      <c r="AV19" s="32">
        <v>4644</v>
      </c>
      <c r="AW19" s="32">
        <v>1915</v>
      </c>
      <c r="AX19" s="32">
        <v>1502</v>
      </c>
      <c r="AY19" s="32">
        <v>413</v>
      </c>
      <c r="AZ19" s="32">
        <v>1521</v>
      </c>
      <c r="BA19" s="32">
        <v>1304</v>
      </c>
      <c r="BB19" s="32">
        <v>217</v>
      </c>
      <c r="BC19" s="32">
        <v>394</v>
      </c>
      <c r="BD19" s="32">
        <v>198</v>
      </c>
      <c r="BE19" s="32">
        <v>196</v>
      </c>
      <c r="BF19" s="32">
        <v>181</v>
      </c>
      <c r="BG19" s="32">
        <v>76</v>
      </c>
      <c r="BH19" s="32">
        <v>105</v>
      </c>
      <c r="BI19" s="32">
        <v>166</v>
      </c>
      <c r="BJ19" s="32">
        <v>73</v>
      </c>
      <c r="BK19" s="32">
        <v>93</v>
      </c>
      <c r="BL19" s="32">
        <v>15</v>
      </c>
      <c r="BM19" s="32">
        <v>3</v>
      </c>
      <c r="BN19" s="32">
        <v>12</v>
      </c>
      <c r="BO19" s="32">
        <v>9137</v>
      </c>
      <c r="BP19" s="32">
        <v>8968</v>
      </c>
      <c r="BQ19" s="32">
        <v>169</v>
      </c>
      <c r="BR19" s="32">
        <v>8059</v>
      </c>
      <c r="BS19" s="32">
        <v>7966</v>
      </c>
      <c r="BT19" s="32">
        <v>93</v>
      </c>
      <c r="BU19" s="32">
        <v>1078</v>
      </c>
      <c r="BV19" s="32">
        <v>1002</v>
      </c>
      <c r="BW19" s="32">
        <v>76</v>
      </c>
      <c r="BX19" s="32">
        <v>3308</v>
      </c>
      <c r="BY19" s="32">
        <v>3299</v>
      </c>
      <c r="BZ19" s="32">
        <v>9</v>
      </c>
      <c r="CA19" s="32">
        <v>3308</v>
      </c>
      <c r="CB19" s="32">
        <v>3299</v>
      </c>
      <c r="CC19" s="32">
        <v>9</v>
      </c>
      <c r="CD19" s="32">
        <v>0</v>
      </c>
      <c r="CE19" s="32">
        <v>0</v>
      </c>
      <c r="CF19" s="32">
        <v>0</v>
      </c>
      <c r="CG19" s="32">
        <v>532</v>
      </c>
      <c r="CH19" s="32">
        <v>526</v>
      </c>
      <c r="CI19" s="32">
        <v>6</v>
      </c>
      <c r="CJ19" s="32">
        <v>405</v>
      </c>
      <c r="CK19" s="32" t="s">
        <v>437</v>
      </c>
      <c r="CL19" s="32" t="s">
        <v>437</v>
      </c>
      <c r="CM19" s="32">
        <v>127</v>
      </c>
      <c r="CN19" s="32" t="s">
        <v>437</v>
      </c>
      <c r="CO19" s="32" t="s">
        <v>437</v>
      </c>
      <c r="CP19" s="32">
        <v>1363</v>
      </c>
      <c r="CQ19" s="32">
        <v>1338</v>
      </c>
      <c r="CR19" s="32">
        <v>25</v>
      </c>
      <c r="CS19" s="32">
        <v>1218</v>
      </c>
      <c r="CT19" s="32">
        <v>1203</v>
      </c>
      <c r="CU19" s="32">
        <v>15</v>
      </c>
      <c r="CV19" s="32">
        <v>145</v>
      </c>
      <c r="CW19" s="32">
        <v>135</v>
      </c>
      <c r="CX19" s="32">
        <v>10</v>
      </c>
      <c r="CY19" s="32">
        <v>921</v>
      </c>
      <c r="CZ19" s="32">
        <v>881</v>
      </c>
      <c r="DA19" s="32">
        <v>40</v>
      </c>
      <c r="DB19" s="32">
        <v>548</v>
      </c>
      <c r="DC19" s="32" t="s">
        <v>437</v>
      </c>
      <c r="DD19" s="32" t="s">
        <v>437</v>
      </c>
      <c r="DE19" s="32">
        <v>373</v>
      </c>
      <c r="DF19" s="32" t="s">
        <v>437</v>
      </c>
      <c r="DG19" s="32" t="s">
        <v>437</v>
      </c>
      <c r="DH19" s="32">
        <v>162</v>
      </c>
      <c r="DI19" s="32" t="s">
        <v>437</v>
      </c>
      <c r="DJ19" s="32" t="s">
        <v>437</v>
      </c>
      <c r="DK19" s="32">
        <v>143</v>
      </c>
      <c r="DL19" s="32" t="s">
        <v>437</v>
      </c>
      <c r="DM19" s="32" t="s">
        <v>437</v>
      </c>
      <c r="DN19" s="32">
        <v>19</v>
      </c>
      <c r="DO19" s="32">
        <v>19</v>
      </c>
      <c r="DP19" s="32">
        <v>0</v>
      </c>
      <c r="DQ19" s="32">
        <v>207</v>
      </c>
      <c r="DR19" s="32" t="s">
        <v>437</v>
      </c>
      <c r="DS19" s="32" t="s">
        <v>437</v>
      </c>
      <c r="DT19" s="32">
        <v>181</v>
      </c>
      <c r="DU19" s="32" t="s">
        <v>437</v>
      </c>
      <c r="DV19" s="32" t="s">
        <v>437</v>
      </c>
      <c r="DW19" s="32">
        <v>26</v>
      </c>
      <c r="DX19" s="32">
        <v>26</v>
      </c>
      <c r="DY19" s="32">
        <v>0</v>
      </c>
      <c r="DZ19" s="32">
        <v>0</v>
      </c>
      <c r="EA19" s="32">
        <v>0</v>
      </c>
      <c r="EB19" s="32">
        <v>0</v>
      </c>
      <c r="EC19" s="32">
        <v>0</v>
      </c>
      <c r="ED19" s="32">
        <v>0</v>
      </c>
      <c r="EE19" s="32">
        <v>0</v>
      </c>
      <c r="EF19" s="32">
        <v>0</v>
      </c>
      <c r="EG19" s="32">
        <v>0</v>
      </c>
      <c r="EH19" s="32">
        <v>0</v>
      </c>
      <c r="EI19" s="32">
        <v>2530</v>
      </c>
      <c r="EJ19" s="32">
        <v>2461</v>
      </c>
      <c r="EK19" s="32">
        <v>69</v>
      </c>
      <c r="EL19" s="32">
        <v>2159</v>
      </c>
      <c r="EM19" s="32">
        <v>2104</v>
      </c>
      <c r="EN19" s="32">
        <v>55</v>
      </c>
      <c r="EO19" s="32">
        <v>371</v>
      </c>
      <c r="EP19" s="32">
        <v>357</v>
      </c>
      <c r="EQ19" s="32">
        <v>14</v>
      </c>
      <c r="ER19" s="32">
        <v>114</v>
      </c>
      <c r="ES19" s="32">
        <v>97</v>
      </c>
      <c r="ET19" s="32">
        <v>17</v>
      </c>
      <c r="EU19" s="32">
        <v>97</v>
      </c>
      <c r="EV19" s="32">
        <v>91</v>
      </c>
      <c r="EW19" s="32">
        <v>6</v>
      </c>
      <c r="EX19" s="32">
        <v>17</v>
      </c>
      <c r="EY19" s="32">
        <v>6</v>
      </c>
      <c r="EZ19" s="32">
        <v>11</v>
      </c>
      <c r="FA19" s="32">
        <v>7500</v>
      </c>
      <c r="FB19" s="32">
        <v>1022</v>
      </c>
      <c r="FC19" s="32">
        <v>6478</v>
      </c>
      <c r="FD19" s="32">
        <v>4530</v>
      </c>
      <c r="FE19" s="32">
        <v>507</v>
      </c>
      <c r="FF19" s="32">
        <v>4023</v>
      </c>
      <c r="FG19" s="32">
        <v>2970</v>
      </c>
      <c r="FH19" s="32">
        <v>515</v>
      </c>
      <c r="FI19" s="32">
        <v>2455</v>
      </c>
      <c r="FJ19" s="32">
        <v>7466</v>
      </c>
      <c r="FK19" s="32" t="s">
        <v>437</v>
      </c>
      <c r="FL19" s="32" t="s">
        <v>437</v>
      </c>
      <c r="FM19" s="32">
        <v>4527</v>
      </c>
      <c r="FN19" s="32" t="s">
        <v>437</v>
      </c>
      <c r="FO19" s="32" t="s">
        <v>437</v>
      </c>
      <c r="FP19" s="32">
        <v>2939</v>
      </c>
      <c r="FQ19" s="32">
        <v>515</v>
      </c>
      <c r="FR19" s="32">
        <v>2424</v>
      </c>
      <c r="FS19" s="32">
        <v>34</v>
      </c>
      <c r="FT19" s="32" t="s">
        <v>437</v>
      </c>
      <c r="FU19" s="32" t="s">
        <v>437</v>
      </c>
      <c r="FV19" s="32">
        <v>3</v>
      </c>
      <c r="FW19" s="32" t="s">
        <v>437</v>
      </c>
      <c r="FX19" s="32" t="s">
        <v>437</v>
      </c>
      <c r="FY19" s="32">
        <v>31</v>
      </c>
      <c r="FZ19" s="32">
        <v>0</v>
      </c>
      <c r="GA19" s="32">
        <v>31</v>
      </c>
      <c r="GB19" s="32">
        <v>40</v>
      </c>
      <c r="GC19" s="32">
        <v>3</v>
      </c>
      <c r="GD19" s="32">
        <v>37</v>
      </c>
      <c r="GE19" s="32">
        <v>40</v>
      </c>
      <c r="GF19" s="32">
        <v>3</v>
      </c>
      <c r="GG19" s="32">
        <v>37</v>
      </c>
      <c r="GH19" s="32">
        <v>0</v>
      </c>
      <c r="GI19" s="32">
        <v>0</v>
      </c>
      <c r="GJ19" s="32">
        <v>0</v>
      </c>
      <c r="GK19" s="32">
        <v>40</v>
      </c>
      <c r="GL19" s="32">
        <v>3</v>
      </c>
      <c r="GM19" s="32">
        <v>37</v>
      </c>
      <c r="GN19" s="32">
        <v>40</v>
      </c>
      <c r="GO19" s="32">
        <v>3</v>
      </c>
      <c r="GP19" s="32">
        <v>37</v>
      </c>
      <c r="GQ19" s="32">
        <v>0</v>
      </c>
      <c r="GR19" s="32">
        <v>0</v>
      </c>
      <c r="GS19" s="32">
        <v>0</v>
      </c>
      <c r="GT19" s="32">
        <v>76816</v>
      </c>
      <c r="GU19" s="32">
        <v>52634</v>
      </c>
      <c r="GV19" s="32">
        <v>24182</v>
      </c>
      <c r="GW19" s="32">
        <v>72611</v>
      </c>
      <c r="GX19" s="32">
        <v>52163</v>
      </c>
      <c r="GY19" s="32">
        <v>20448</v>
      </c>
      <c r="GZ19" s="32">
        <v>4205</v>
      </c>
      <c r="HA19" s="32">
        <v>471</v>
      </c>
      <c r="HB19" s="32">
        <v>3734</v>
      </c>
      <c r="HC19" s="32">
        <v>15427</v>
      </c>
      <c r="HD19" s="32">
        <v>15339</v>
      </c>
      <c r="HE19" s="32">
        <v>88</v>
      </c>
      <c r="HF19" s="32">
        <v>15427</v>
      </c>
      <c r="HG19" s="32">
        <v>15339</v>
      </c>
      <c r="HH19" s="32">
        <v>88</v>
      </c>
      <c r="HI19" s="32">
        <v>0</v>
      </c>
      <c r="HJ19" s="32">
        <v>0</v>
      </c>
      <c r="HK19" s="32">
        <v>0</v>
      </c>
      <c r="HL19" s="32">
        <v>9407</v>
      </c>
      <c r="HM19" s="32">
        <v>1569</v>
      </c>
      <c r="HN19" s="32">
        <v>7838</v>
      </c>
      <c r="HO19" s="32">
        <v>5202</v>
      </c>
      <c r="HP19" s="32">
        <v>1098</v>
      </c>
      <c r="HQ19" s="32">
        <v>4104</v>
      </c>
      <c r="HR19" s="32">
        <v>4205</v>
      </c>
      <c r="HS19" s="32">
        <v>471</v>
      </c>
      <c r="HT19" s="32">
        <v>3734</v>
      </c>
      <c r="HU19" s="32">
        <v>8705</v>
      </c>
      <c r="HV19" s="32">
        <v>4272</v>
      </c>
      <c r="HW19" s="32">
        <v>4433</v>
      </c>
      <c r="HX19" s="32">
        <v>8705</v>
      </c>
      <c r="HY19" s="32">
        <v>4272</v>
      </c>
      <c r="HZ19" s="32">
        <v>4433</v>
      </c>
      <c r="IA19" s="32">
        <v>0</v>
      </c>
      <c r="IB19" s="32">
        <v>0</v>
      </c>
      <c r="IC19" s="32">
        <v>0</v>
      </c>
      <c r="ID19" s="32">
        <v>14521</v>
      </c>
      <c r="IE19" s="32">
        <v>14295</v>
      </c>
      <c r="IF19" s="32">
        <v>226</v>
      </c>
      <c r="IG19" s="32">
        <v>14521</v>
      </c>
      <c r="IH19" s="32">
        <v>14295</v>
      </c>
      <c r="II19" s="32">
        <v>226</v>
      </c>
      <c r="IJ19" s="32">
        <v>0</v>
      </c>
      <c r="IK19" s="32">
        <v>0</v>
      </c>
      <c r="IL19" s="32">
        <v>0</v>
      </c>
      <c r="IM19" s="32">
        <v>420</v>
      </c>
      <c r="IN19" s="32">
        <v>411</v>
      </c>
      <c r="IO19" s="32">
        <v>9</v>
      </c>
      <c r="IP19" s="32">
        <v>420</v>
      </c>
      <c r="IQ19" s="32">
        <v>411</v>
      </c>
      <c r="IR19" s="32">
        <v>9</v>
      </c>
      <c r="IS19" s="32">
        <v>0</v>
      </c>
      <c r="IT19" s="32">
        <v>0</v>
      </c>
      <c r="IU19" s="32">
        <v>0</v>
      </c>
      <c r="IV19" s="32">
        <v>9439</v>
      </c>
      <c r="IW19" s="32">
        <v>2602</v>
      </c>
      <c r="IX19" s="32">
        <v>6837</v>
      </c>
      <c r="IY19" s="32">
        <v>9439</v>
      </c>
      <c r="IZ19" s="32">
        <v>2602</v>
      </c>
      <c r="JA19" s="32">
        <v>6837</v>
      </c>
      <c r="JB19" s="32">
        <v>0</v>
      </c>
      <c r="JC19" s="32">
        <v>0</v>
      </c>
      <c r="JD19" s="32">
        <v>0</v>
      </c>
      <c r="JE19" s="32">
        <v>16438</v>
      </c>
      <c r="JF19" s="32">
        <v>12486</v>
      </c>
      <c r="JG19" s="32">
        <v>3952</v>
      </c>
      <c r="JH19" s="32">
        <v>16438</v>
      </c>
      <c r="JI19" s="32">
        <v>12486</v>
      </c>
      <c r="JJ19" s="32">
        <v>3952</v>
      </c>
      <c r="JK19" s="32">
        <v>0</v>
      </c>
      <c r="JL19" s="32">
        <v>0</v>
      </c>
      <c r="JM19" s="32">
        <v>0</v>
      </c>
      <c r="JN19" s="32">
        <v>14875</v>
      </c>
      <c r="JO19" s="32">
        <v>11424</v>
      </c>
      <c r="JP19" s="32">
        <v>3451</v>
      </c>
      <c r="JQ19" s="32">
        <v>14875</v>
      </c>
      <c r="JR19" s="32">
        <v>11424</v>
      </c>
      <c r="JS19" s="32">
        <v>3451</v>
      </c>
      <c r="JT19" s="32">
        <v>0</v>
      </c>
      <c r="JU19" s="32">
        <v>0</v>
      </c>
      <c r="JV19" s="32">
        <v>0</v>
      </c>
      <c r="JW19" s="32">
        <v>1508</v>
      </c>
      <c r="JX19" s="32">
        <v>1037</v>
      </c>
      <c r="JY19" s="32">
        <v>471</v>
      </c>
      <c r="JZ19" s="32">
        <v>1508</v>
      </c>
      <c r="KA19" s="32">
        <v>1037</v>
      </c>
      <c r="KB19" s="32">
        <v>471</v>
      </c>
      <c r="KC19" s="32">
        <v>0</v>
      </c>
      <c r="KD19" s="32">
        <v>0</v>
      </c>
      <c r="KE19" s="32">
        <v>0</v>
      </c>
      <c r="KF19" s="32">
        <v>0</v>
      </c>
      <c r="KG19" s="32">
        <v>0</v>
      </c>
      <c r="KH19" s="32">
        <v>0</v>
      </c>
      <c r="KI19" s="32">
        <v>0</v>
      </c>
      <c r="KJ19" s="32">
        <v>0</v>
      </c>
      <c r="KK19" s="32">
        <v>0</v>
      </c>
      <c r="KL19" s="32">
        <v>0</v>
      </c>
      <c r="KM19" s="32">
        <v>0</v>
      </c>
      <c r="KN19" s="32">
        <v>0</v>
      </c>
      <c r="KO19" s="32">
        <v>0</v>
      </c>
      <c r="KP19" s="32">
        <v>0</v>
      </c>
      <c r="KQ19" s="32">
        <v>0</v>
      </c>
      <c r="KR19" s="32">
        <v>0</v>
      </c>
      <c r="KS19" s="32">
        <v>0</v>
      </c>
      <c r="KT19" s="32">
        <v>0</v>
      </c>
      <c r="KU19" s="32">
        <v>0</v>
      </c>
      <c r="KV19" s="32">
        <v>0</v>
      </c>
      <c r="KW19" s="32">
        <v>0</v>
      </c>
      <c r="KX19" s="32">
        <v>2879</v>
      </c>
      <c r="KY19" s="32">
        <v>2071</v>
      </c>
      <c r="KZ19" s="33">
        <v>808</v>
      </c>
      <c r="LA19" s="32">
        <v>2879</v>
      </c>
      <c r="LB19" s="32">
        <v>2071</v>
      </c>
      <c r="LC19" s="32">
        <v>808</v>
      </c>
      <c r="LD19" s="32">
        <v>0</v>
      </c>
      <c r="LE19" s="32">
        <v>0</v>
      </c>
      <c r="LF19" s="32">
        <v>0</v>
      </c>
      <c r="LG19" s="32">
        <v>6818</v>
      </c>
      <c r="LH19" s="32">
        <v>4299</v>
      </c>
      <c r="LI19" s="32">
        <v>2519</v>
      </c>
      <c r="LJ19" s="32">
        <v>4769</v>
      </c>
      <c r="LK19" s="32">
        <v>3504</v>
      </c>
      <c r="LL19" s="32">
        <v>1265</v>
      </c>
      <c r="LM19" s="32">
        <v>2049</v>
      </c>
      <c r="LN19" s="32">
        <v>795</v>
      </c>
      <c r="LO19" s="32">
        <v>1254</v>
      </c>
      <c r="LP19" s="32">
        <v>5017</v>
      </c>
      <c r="LQ19" s="32">
        <v>3086</v>
      </c>
      <c r="LR19" s="32">
        <v>1931</v>
      </c>
      <c r="LS19" s="32">
        <v>3447</v>
      </c>
      <c r="LT19" s="32">
        <v>2495</v>
      </c>
      <c r="LU19" s="32">
        <v>952</v>
      </c>
      <c r="LV19" s="32">
        <v>1570</v>
      </c>
      <c r="LW19" s="32">
        <v>591</v>
      </c>
      <c r="LX19" s="32">
        <v>979</v>
      </c>
      <c r="LY19" s="32">
        <v>1801</v>
      </c>
      <c r="LZ19" s="32">
        <v>1213</v>
      </c>
      <c r="MA19" s="32">
        <v>588</v>
      </c>
      <c r="MB19" s="32">
        <v>1322</v>
      </c>
      <c r="MC19" s="32">
        <v>1009</v>
      </c>
      <c r="MD19" s="32">
        <v>313</v>
      </c>
      <c r="ME19" s="32">
        <v>479</v>
      </c>
      <c r="MF19" s="32">
        <v>204</v>
      </c>
      <c r="MG19" s="33">
        <v>275</v>
      </c>
    </row>
    <row r="20" spans="1:345" x14ac:dyDescent="0.2">
      <c r="A20" s="526"/>
      <c r="B20" s="31" t="s">
        <v>147</v>
      </c>
      <c r="C20" s="31"/>
      <c r="D20" s="32">
        <v>135478</v>
      </c>
      <c r="E20" s="32">
        <v>88343</v>
      </c>
      <c r="F20" s="32">
        <v>47135</v>
      </c>
      <c r="G20" s="32">
        <v>106644</v>
      </c>
      <c r="H20" s="32">
        <v>76284</v>
      </c>
      <c r="I20" s="32">
        <v>30360</v>
      </c>
      <c r="J20" s="32">
        <v>28834</v>
      </c>
      <c r="K20" s="32">
        <v>12059</v>
      </c>
      <c r="L20" s="32">
        <v>16775</v>
      </c>
      <c r="M20" s="32">
        <v>59963</v>
      </c>
      <c r="N20" s="32">
        <v>36687</v>
      </c>
      <c r="O20" s="32">
        <v>23276</v>
      </c>
      <c r="P20" s="32">
        <v>34983</v>
      </c>
      <c r="Q20" s="32">
        <v>25091</v>
      </c>
      <c r="R20" s="32">
        <v>9892</v>
      </c>
      <c r="S20" s="32">
        <v>24980</v>
      </c>
      <c r="T20" s="32">
        <v>11596</v>
      </c>
      <c r="U20" s="32">
        <v>13384</v>
      </c>
      <c r="V20" s="32">
        <v>36823</v>
      </c>
      <c r="W20" s="32">
        <v>22464</v>
      </c>
      <c r="X20" s="32">
        <v>14359</v>
      </c>
      <c r="Y20" s="32">
        <v>17230</v>
      </c>
      <c r="Z20" s="32">
        <v>12953</v>
      </c>
      <c r="AA20" s="32">
        <v>4277</v>
      </c>
      <c r="AB20" s="32">
        <v>19593</v>
      </c>
      <c r="AC20" s="32">
        <v>9511</v>
      </c>
      <c r="AD20" s="32">
        <v>10082</v>
      </c>
      <c r="AE20" s="32">
        <v>14552</v>
      </c>
      <c r="AF20" s="32">
        <v>7098</v>
      </c>
      <c r="AG20" s="32">
        <v>7454</v>
      </c>
      <c r="AH20" s="32">
        <v>5668</v>
      </c>
      <c r="AI20" s="32">
        <v>3832</v>
      </c>
      <c r="AJ20" s="32">
        <v>1836</v>
      </c>
      <c r="AK20" s="32">
        <v>8884</v>
      </c>
      <c r="AL20" s="32">
        <v>3266</v>
      </c>
      <c r="AM20" s="32">
        <v>5618</v>
      </c>
      <c r="AN20" s="32">
        <v>20197</v>
      </c>
      <c r="AO20" s="32">
        <v>13787</v>
      </c>
      <c r="AP20" s="32">
        <v>6410</v>
      </c>
      <c r="AQ20" s="32">
        <v>9855</v>
      </c>
      <c r="AR20" s="32">
        <v>7709</v>
      </c>
      <c r="AS20" s="32">
        <v>2146</v>
      </c>
      <c r="AT20" s="32">
        <v>10342</v>
      </c>
      <c r="AU20" s="32">
        <v>6078</v>
      </c>
      <c r="AV20" s="32">
        <v>4264</v>
      </c>
      <c r="AW20" s="32">
        <v>1887</v>
      </c>
      <c r="AX20" s="32">
        <v>1500</v>
      </c>
      <c r="AY20" s="32">
        <v>387</v>
      </c>
      <c r="AZ20" s="32">
        <v>1533</v>
      </c>
      <c r="BA20" s="32">
        <v>1336</v>
      </c>
      <c r="BB20" s="32">
        <v>197</v>
      </c>
      <c r="BC20" s="32">
        <v>354</v>
      </c>
      <c r="BD20" s="32">
        <v>164</v>
      </c>
      <c r="BE20" s="32">
        <v>190</v>
      </c>
      <c r="BF20" s="32">
        <v>187</v>
      </c>
      <c r="BG20" s="32">
        <v>79</v>
      </c>
      <c r="BH20" s="32">
        <v>108</v>
      </c>
      <c r="BI20" s="32">
        <v>174</v>
      </c>
      <c r="BJ20" s="32">
        <v>76</v>
      </c>
      <c r="BK20" s="32">
        <v>98</v>
      </c>
      <c r="BL20" s="32">
        <v>13</v>
      </c>
      <c r="BM20" s="32">
        <v>3</v>
      </c>
      <c r="BN20" s="32">
        <v>10</v>
      </c>
      <c r="BO20" s="32">
        <v>8711</v>
      </c>
      <c r="BP20" s="32">
        <v>8547</v>
      </c>
      <c r="BQ20" s="32">
        <v>164</v>
      </c>
      <c r="BR20" s="32">
        <v>7692</v>
      </c>
      <c r="BS20" s="32">
        <v>7607</v>
      </c>
      <c r="BT20" s="32">
        <v>85</v>
      </c>
      <c r="BU20" s="32">
        <v>1019</v>
      </c>
      <c r="BV20" s="32">
        <v>940</v>
      </c>
      <c r="BW20" s="32">
        <v>79</v>
      </c>
      <c r="BX20" s="32">
        <v>3097</v>
      </c>
      <c r="BY20" s="32">
        <v>3089</v>
      </c>
      <c r="BZ20" s="32">
        <v>8</v>
      </c>
      <c r="CA20" s="32">
        <v>3097</v>
      </c>
      <c r="CB20" s="32">
        <v>3089</v>
      </c>
      <c r="CC20" s="32">
        <v>8</v>
      </c>
      <c r="CD20" s="32">
        <v>0</v>
      </c>
      <c r="CE20" s="32">
        <v>0</v>
      </c>
      <c r="CF20" s="32">
        <v>0</v>
      </c>
      <c r="CG20" s="32">
        <v>550</v>
      </c>
      <c r="CH20" s="32">
        <v>541</v>
      </c>
      <c r="CI20" s="32">
        <v>9</v>
      </c>
      <c r="CJ20" s="32">
        <v>418</v>
      </c>
      <c r="CK20" s="32">
        <v>418</v>
      </c>
      <c r="CL20" s="32">
        <v>0</v>
      </c>
      <c r="CM20" s="32">
        <v>132</v>
      </c>
      <c r="CN20" s="32">
        <v>123</v>
      </c>
      <c r="CO20" s="32">
        <v>9</v>
      </c>
      <c r="CP20" s="32">
        <v>1278</v>
      </c>
      <c r="CQ20" s="32">
        <v>1253</v>
      </c>
      <c r="CR20" s="32">
        <v>25</v>
      </c>
      <c r="CS20" s="32">
        <v>1171</v>
      </c>
      <c r="CT20" s="32" t="s">
        <v>437</v>
      </c>
      <c r="CU20" s="32" t="s">
        <v>437</v>
      </c>
      <c r="CV20" s="32">
        <v>107</v>
      </c>
      <c r="CW20" s="32" t="s">
        <v>437</v>
      </c>
      <c r="CX20" s="32" t="s">
        <v>437</v>
      </c>
      <c r="CY20" s="32">
        <v>881</v>
      </c>
      <c r="CZ20" s="32">
        <v>846</v>
      </c>
      <c r="DA20" s="32">
        <v>35</v>
      </c>
      <c r="DB20" s="32">
        <v>535</v>
      </c>
      <c r="DC20" s="32">
        <v>531</v>
      </c>
      <c r="DD20" s="32">
        <v>4</v>
      </c>
      <c r="DE20" s="32">
        <v>346</v>
      </c>
      <c r="DF20" s="32">
        <v>315</v>
      </c>
      <c r="DG20" s="32">
        <v>31</v>
      </c>
      <c r="DH20" s="32">
        <v>138</v>
      </c>
      <c r="DI20" s="32">
        <v>138</v>
      </c>
      <c r="DJ20" s="32">
        <v>0</v>
      </c>
      <c r="DK20" s="32">
        <v>120</v>
      </c>
      <c r="DL20" s="32">
        <v>120</v>
      </c>
      <c r="DM20" s="32">
        <v>0</v>
      </c>
      <c r="DN20" s="32">
        <v>18</v>
      </c>
      <c r="DO20" s="32">
        <v>18</v>
      </c>
      <c r="DP20" s="32">
        <v>0</v>
      </c>
      <c r="DQ20" s="32">
        <v>258</v>
      </c>
      <c r="DR20" s="32">
        <v>255</v>
      </c>
      <c r="DS20" s="32">
        <v>3</v>
      </c>
      <c r="DT20" s="32">
        <v>220</v>
      </c>
      <c r="DU20" s="32" t="s">
        <v>437</v>
      </c>
      <c r="DV20" s="32" t="s">
        <v>437</v>
      </c>
      <c r="DW20" s="32">
        <v>38</v>
      </c>
      <c r="DX20" s="32" t="s">
        <v>437</v>
      </c>
      <c r="DY20" s="32" t="s">
        <v>437</v>
      </c>
      <c r="DZ20" s="32">
        <v>0</v>
      </c>
      <c r="EA20" s="32">
        <v>0</v>
      </c>
      <c r="EB20" s="32">
        <v>0</v>
      </c>
      <c r="EC20" s="32">
        <v>0</v>
      </c>
      <c r="ED20" s="32">
        <v>0</v>
      </c>
      <c r="EE20" s="32">
        <v>0</v>
      </c>
      <c r="EF20" s="32">
        <v>0</v>
      </c>
      <c r="EG20" s="32">
        <v>0</v>
      </c>
      <c r="EH20" s="32">
        <v>0</v>
      </c>
      <c r="EI20" s="32">
        <v>2410</v>
      </c>
      <c r="EJ20" s="32">
        <v>2335</v>
      </c>
      <c r="EK20" s="32">
        <v>75</v>
      </c>
      <c r="EL20" s="32">
        <v>2040</v>
      </c>
      <c r="EM20" s="32">
        <v>1995</v>
      </c>
      <c r="EN20" s="32">
        <v>45</v>
      </c>
      <c r="EO20" s="32">
        <v>370</v>
      </c>
      <c r="EP20" s="32">
        <v>340</v>
      </c>
      <c r="EQ20" s="32">
        <v>30</v>
      </c>
      <c r="ER20" s="32">
        <v>99</v>
      </c>
      <c r="ES20" s="32">
        <v>90</v>
      </c>
      <c r="ET20" s="32">
        <v>9</v>
      </c>
      <c r="EU20" s="32">
        <v>91</v>
      </c>
      <c r="EV20" s="32">
        <v>87</v>
      </c>
      <c r="EW20" s="32">
        <v>4</v>
      </c>
      <c r="EX20" s="32">
        <v>8</v>
      </c>
      <c r="EY20" s="32">
        <v>3</v>
      </c>
      <c r="EZ20" s="32">
        <v>5</v>
      </c>
      <c r="FA20" s="32">
        <v>7028</v>
      </c>
      <c r="FB20" s="32">
        <v>982</v>
      </c>
      <c r="FC20" s="32">
        <v>6046</v>
      </c>
      <c r="FD20" s="32">
        <v>4618</v>
      </c>
      <c r="FE20" s="32">
        <v>542</v>
      </c>
      <c r="FF20" s="32">
        <v>4076</v>
      </c>
      <c r="FG20" s="32">
        <v>2410</v>
      </c>
      <c r="FH20" s="32">
        <v>440</v>
      </c>
      <c r="FI20" s="32">
        <v>1970</v>
      </c>
      <c r="FJ20" s="32">
        <v>6992</v>
      </c>
      <c r="FK20" s="32">
        <v>979</v>
      </c>
      <c r="FL20" s="32">
        <v>6013</v>
      </c>
      <c r="FM20" s="32">
        <v>4614</v>
      </c>
      <c r="FN20" s="32" t="s">
        <v>437</v>
      </c>
      <c r="FO20" s="32" t="s">
        <v>437</v>
      </c>
      <c r="FP20" s="32">
        <v>2378</v>
      </c>
      <c r="FQ20" s="32" t="s">
        <v>437</v>
      </c>
      <c r="FR20" s="32" t="s">
        <v>437</v>
      </c>
      <c r="FS20" s="32">
        <v>36</v>
      </c>
      <c r="FT20" s="32">
        <v>3</v>
      </c>
      <c r="FU20" s="32">
        <v>33</v>
      </c>
      <c r="FV20" s="32">
        <v>4</v>
      </c>
      <c r="FW20" s="32" t="s">
        <v>437</v>
      </c>
      <c r="FX20" s="32" t="s">
        <v>437</v>
      </c>
      <c r="FY20" s="32">
        <v>32</v>
      </c>
      <c r="FZ20" s="32" t="s">
        <v>437</v>
      </c>
      <c r="GA20" s="32" t="s">
        <v>437</v>
      </c>
      <c r="GB20" s="32">
        <v>74</v>
      </c>
      <c r="GC20" s="32">
        <v>5</v>
      </c>
      <c r="GD20" s="32">
        <v>69</v>
      </c>
      <c r="GE20" s="32">
        <v>74</v>
      </c>
      <c r="GF20" s="32">
        <v>5</v>
      </c>
      <c r="GG20" s="32">
        <v>69</v>
      </c>
      <c r="GH20" s="32">
        <v>0</v>
      </c>
      <c r="GI20" s="32">
        <v>0</v>
      </c>
      <c r="GJ20" s="32">
        <v>0</v>
      </c>
      <c r="GK20" s="32">
        <v>74</v>
      </c>
      <c r="GL20" s="32">
        <v>5</v>
      </c>
      <c r="GM20" s="32">
        <v>69</v>
      </c>
      <c r="GN20" s="32">
        <v>74</v>
      </c>
      <c r="GO20" s="32">
        <v>5</v>
      </c>
      <c r="GP20" s="32">
        <v>69</v>
      </c>
      <c r="GQ20" s="32">
        <v>0</v>
      </c>
      <c r="GR20" s="32">
        <v>0</v>
      </c>
      <c r="GS20" s="32">
        <v>0</v>
      </c>
      <c r="GT20" s="32">
        <v>75515</v>
      </c>
      <c r="GU20" s="32">
        <v>51656</v>
      </c>
      <c r="GV20" s="32">
        <v>23859</v>
      </c>
      <c r="GW20" s="32">
        <v>71661</v>
      </c>
      <c r="GX20" s="32">
        <v>51193</v>
      </c>
      <c r="GY20" s="32">
        <v>20468</v>
      </c>
      <c r="GZ20" s="32">
        <v>3854</v>
      </c>
      <c r="HA20" s="32">
        <v>463</v>
      </c>
      <c r="HB20" s="32">
        <v>3391</v>
      </c>
      <c r="HC20" s="32">
        <v>15209</v>
      </c>
      <c r="HD20" s="32">
        <v>15113</v>
      </c>
      <c r="HE20" s="32">
        <v>96</v>
      </c>
      <c r="HF20" s="32">
        <v>15209</v>
      </c>
      <c r="HG20" s="32">
        <v>15113</v>
      </c>
      <c r="HH20" s="32">
        <v>96</v>
      </c>
      <c r="HI20" s="32">
        <v>0</v>
      </c>
      <c r="HJ20" s="32">
        <v>0</v>
      </c>
      <c r="HK20" s="32">
        <v>0</v>
      </c>
      <c r="HL20" s="32">
        <v>8748</v>
      </c>
      <c r="HM20" s="32">
        <v>1365</v>
      </c>
      <c r="HN20" s="32">
        <v>7383</v>
      </c>
      <c r="HO20" s="32">
        <v>4894</v>
      </c>
      <c r="HP20" s="32">
        <v>902</v>
      </c>
      <c r="HQ20" s="32">
        <v>3992</v>
      </c>
      <c r="HR20" s="32">
        <v>3854</v>
      </c>
      <c r="HS20" s="32">
        <v>463</v>
      </c>
      <c r="HT20" s="32">
        <v>3391</v>
      </c>
      <c r="HU20" s="32">
        <v>8284</v>
      </c>
      <c r="HV20" s="32">
        <v>4262</v>
      </c>
      <c r="HW20" s="32">
        <v>4022</v>
      </c>
      <c r="HX20" s="32">
        <v>8284</v>
      </c>
      <c r="HY20" s="32">
        <v>4262</v>
      </c>
      <c r="HZ20" s="32">
        <v>4022</v>
      </c>
      <c r="IA20" s="32">
        <v>0</v>
      </c>
      <c r="IB20" s="32">
        <v>0</v>
      </c>
      <c r="IC20" s="32">
        <v>0</v>
      </c>
      <c r="ID20" s="32">
        <v>13885</v>
      </c>
      <c r="IE20" s="32">
        <v>13693</v>
      </c>
      <c r="IF20" s="32">
        <v>192</v>
      </c>
      <c r="IG20" s="32">
        <v>13885</v>
      </c>
      <c r="IH20" s="32">
        <v>13693</v>
      </c>
      <c r="II20" s="32">
        <v>192</v>
      </c>
      <c r="IJ20" s="32">
        <v>0</v>
      </c>
      <c r="IK20" s="32">
        <v>0</v>
      </c>
      <c r="IL20" s="32">
        <v>0</v>
      </c>
      <c r="IM20" s="32">
        <v>693</v>
      </c>
      <c r="IN20" s="32">
        <v>684</v>
      </c>
      <c r="IO20" s="32">
        <v>9</v>
      </c>
      <c r="IP20" s="32">
        <v>693</v>
      </c>
      <c r="IQ20" s="32">
        <v>684</v>
      </c>
      <c r="IR20" s="32">
        <v>9</v>
      </c>
      <c r="IS20" s="32">
        <v>0</v>
      </c>
      <c r="IT20" s="32">
        <v>0</v>
      </c>
      <c r="IU20" s="32">
        <v>0</v>
      </c>
      <c r="IV20" s="32">
        <v>10749</v>
      </c>
      <c r="IW20" s="32">
        <v>2951</v>
      </c>
      <c r="IX20" s="32">
        <v>7798</v>
      </c>
      <c r="IY20" s="32">
        <v>10749</v>
      </c>
      <c r="IZ20" s="32">
        <v>2951</v>
      </c>
      <c r="JA20" s="32">
        <v>7798</v>
      </c>
      <c r="JB20" s="32">
        <v>0</v>
      </c>
      <c r="JC20" s="32">
        <v>0</v>
      </c>
      <c r="JD20" s="32">
        <v>0</v>
      </c>
      <c r="JE20" s="32">
        <v>15587</v>
      </c>
      <c r="JF20" s="32">
        <v>11996</v>
      </c>
      <c r="JG20" s="32">
        <v>3591</v>
      </c>
      <c r="JH20" s="32">
        <v>15587</v>
      </c>
      <c r="JI20" s="32">
        <v>11996</v>
      </c>
      <c r="JJ20" s="32">
        <v>3591</v>
      </c>
      <c r="JK20" s="32">
        <v>0</v>
      </c>
      <c r="JL20" s="32">
        <v>0</v>
      </c>
      <c r="JM20" s="32">
        <v>0</v>
      </c>
      <c r="JN20" s="32">
        <v>14504</v>
      </c>
      <c r="JO20" s="32">
        <v>11235</v>
      </c>
      <c r="JP20" s="32">
        <v>3269</v>
      </c>
      <c r="JQ20" s="32">
        <v>14504</v>
      </c>
      <c r="JR20" s="32">
        <v>11235</v>
      </c>
      <c r="JS20" s="32">
        <v>3269</v>
      </c>
      <c r="JT20" s="32">
        <v>0</v>
      </c>
      <c r="JU20" s="32">
        <v>0</v>
      </c>
      <c r="JV20" s="32">
        <v>0</v>
      </c>
      <c r="JW20" s="32">
        <v>1046</v>
      </c>
      <c r="JX20" s="32">
        <v>747</v>
      </c>
      <c r="JY20" s="32">
        <v>299</v>
      </c>
      <c r="JZ20" s="32">
        <v>1046</v>
      </c>
      <c r="KA20" s="32">
        <v>747</v>
      </c>
      <c r="KB20" s="32">
        <v>299</v>
      </c>
      <c r="KC20" s="32">
        <v>0</v>
      </c>
      <c r="KD20" s="32">
        <v>0</v>
      </c>
      <c r="KE20" s="32">
        <v>0</v>
      </c>
      <c r="KF20" s="32">
        <v>0</v>
      </c>
      <c r="KG20" s="32">
        <v>0</v>
      </c>
      <c r="KH20" s="32">
        <v>0</v>
      </c>
      <c r="KI20" s="32">
        <v>0</v>
      </c>
      <c r="KJ20" s="32">
        <v>0</v>
      </c>
      <c r="KK20" s="32">
        <v>0</v>
      </c>
      <c r="KL20" s="32">
        <v>0</v>
      </c>
      <c r="KM20" s="32">
        <v>0</v>
      </c>
      <c r="KN20" s="32">
        <v>0</v>
      </c>
      <c r="KO20" s="32">
        <v>0</v>
      </c>
      <c r="KP20" s="32">
        <v>0</v>
      </c>
      <c r="KQ20" s="32">
        <v>0</v>
      </c>
      <c r="KR20" s="32">
        <v>0</v>
      </c>
      <c r="KS20" s="32">
        <v>0</v>
      </c>
      <c r="KT20" s="32">
        <v>0</v>
      </c>
      <c r="KU20" s="32">
        <v>0</v>
      </c>
      <c r="KV20" s="32">
        <v>0</v>
      </c>
      <c r="KW20" s="32">
        <v>0</v>
      </c>
      <c r="KX20" s="32">
        <v>3053</v>
      </c>
      <c r="KY20" s="32">
        <v>2276</v>
      </c>
      <c r="KZ20" s="33">
        <v>777</v>
      </c>
      <c r="LA20" s="32">
        <v>3053</v>
      </c>
      <c r="LB20" s="32">
        <v>2276</v>
      </c>
      <c r="LC20" s="32">
        <v>777</v>
      </c>
      <c r="LD20" s="32">
        <v>0</v>
      </c>
      <c r="LE20" s="32">
        <v>0</v>
      </c>
      <c r="LF20" s="32">
        <v>0</v>
      </c>
      <c r="LG20" s="32">
        <v>7327</v>
      </c>
      <c r="LH20" s="32">
        <v>4689</v>
      </c>
      <c r="LI20" s="32">
        <v>2638</v>
      </c>
      <c r="LJ20" s="32">
        <v>5369</v>
      </c>
      <c r="LK20" s="32">
        <v>3984</v>
      </c>
      <c r="LL20" s="32">
        <v>1385</v>
      </c>
      <c r="LM20" s="32">
        <v>1958</v>
      </c>
      <c r="LN20" s="32">
        <v>705</v>
      </c>
      <c r="LO20" s="32">
        <v>1253</v>
      </c>
      <c r="LP20" s="32">
        <v>5352</v>
      </c>
      <c r="LQ20" s="32">
        <v>3307</v>
      </c>
      <c r="LR20" s="32">
        <v>2045</v>
      </c>
      <c r="LS20" s="32">
        <v>3866</v>
      </c>
      <c r="LT20" s="32">
        <v>2792</v>
      </c>
      <c r="LU20" s="32">
        <v>1074</v>
      </c>
      <c r="LV20" s="32">
        <v>1486</v>
      </c>
      <c r="LW20" s="32">
        <v>515</v>
      </c>
      <c r="LX20" s="32">
        <v>971</v>
      </c>
      <c r="LY20" s="32">
        <v>1975</v>
      </c>
      <c r="LZ20" s="32">
        <v>1382</v>
      </c>
      <c r="MA20" s="32">
        <v>593</v>
      </c>
      <c r="MB20" s="32">
        <v>1503</v>
      </c>
      <c r="MC20" s="32">
        <v>1192</v>
      </c>
      <c r="MD20" s="32">
        <v>311</v>
      </c>
      <c r="ME20" s="32">
        <v>472</v>
      </c>
      <c r="MF20" s="32">
        <v>190</v>
      </c>
      <c r="MG20" s="33">
        <v>282</v>
      </c>
    </row>
    <row r="21" spans="1:345" x14ac:dyDescent="0.2">
      <c r="A21" s="526"/>
      <c r="B21" s="31" t="s">
        <v>148</v>
      </c>
      <c r="C21" s="31"/>
      <c r="D21" s="32">
        <v>134204</v>
      </c>
      <c r="E21" s="32">
        <v>88132</v>
      </c>
      <c r="F21" s="32">
        <v>46072</v>
      </c>
      <c r="G21" s="32">
        <v>107342</v>
      </c>
      <c r="H21" s="32">
        <v>76301</v>
      </c>
      <c r="I21" s="32">
        <v>31041</v>
      </c>
      <c r="J21" s="32">
        <v>26862</v>
      </c>
      <c r="K21" s="32">
        <v>11831</v>
      </c>
      <c r="L21" s="32">
        <v>15031</v>
      </c>
      <c r="M21" s="32">
        <v>55479</v>
      </c>
      <c r="N21" s="32">
        <v>34179</v>
      </c>
      <c r="O21" s="32">
        <v>21300</v>
      </c>
      <c r="P21" s="32">
        <v>32302</v>
      </c>
      <c r="Q21" s="32">
        <v>22827</v>
      </c>
      <c r="R21" s="32">
        <v>9475</v>
      </c>
      <c r="S21" s="32">
        <v>23177</v>
      </c>
      <c r="T21" s="32">
        <v>11352</v>
      </c>
      <c r="U21" s="32">
        <v>11825</v>
      </c>
      <c r="V21" s="32">
        <v>33259</v>
      </c>
      <c r="W21" s="32">
        <v>20442</v>
      </c>
      <c r="X21" s="32">
        <v>12817</v>
      </c>
      <c r="Y21" s="32">
        <v>15165</v>
      </c>
      <c r="Z21" s="32">
        <v>11164</v>
      </c>
      <c r="AA21" s="32">
        <v>4001</v>
      </c>
      <c r="AB21" s="32">
        <v>18094</v>
      </c>
      <c r="AC21" s="32">
        <v>9278</v>
      </c>
      <c r="AD21" s="32">
        <v>8816</v>
      </c>
      <c r="AE21" s="32">
        <v>12268</v>
      </c>
      <c r="AF21" s="32">
        <v>5905</v>
      </c>
      <c r="AG21" s="32">
        <v>6363</v>
      </c>
      <c r="AH21" s="32">
        <v>4763</v>
      </c>
      <c r="AI21" s="32">
        <v>3074</v>
      </c>
      <c r="AJ21" s="32">
        <v>1689</v>
      </c>
      <c r="AK21" s="32">
        <v>7505</v>
      </c>
      <c r="AL21" s="32">
        <v>2831</v>
      </c>
      <c r="AM21" s="32">
        <v>4674</v>
      </c>
      <c r="AN21" s="32">
        <v>19511</v>
      </c>
      <c r="AO21" s="32">
        <v>13487</v>
      </c>
      <c r="AP21" s="32">
        <v>6024</v>
      </c>
      <c r="AQ21" s="32">
        <v>9223</v>
      </c>
      <c r="AR21" s="32">
        <v>7172</v>
      </c>
      <c r="AS21" s="32">
        <v>2051</v>
      </c>
      <c r="AT21" s="32">
        <v>10288</v>
      </c>
      <c r="AU21" s="32">
        <v>6315</v>
      </c>
      <c r="AV21" s="32">
        <v>3973</v>
      </c>
      <c r="AW21" s="32">
        <v>1309</v>
      </c>
      <c r="AX21" s="32">
        <v>973</v>
      </c>
      <c r="AY21" s="32">
        <v>336</v>
      </c>
      <c r="AZ21" s="32">
        <v>1018</v>
      </c>
      <c r="BA21" s="32">
        <v>844</v>
      </c>
      <c r="BB21" s="32">
        <v>174</v>
      </c>
      <c r="BC21" s="32">
        <v>291</v>
      </c>
      <c r="BD21" s="32">
        <v>129</v>
      </c>
      <c r="BE21" s="32">
        <v>162</v>
      </c>
      <c r="BF21" s="32">
        <v>171</v>
      </c>
      <c r="BG21" s="32">
        <v>77</v>
      </c>
      <c r="BH21" s="32">
        <v>94</v>
      </c>
      <c r="BI21" s="32">
        <v>161</v>
      </c>
      <c r="BJ21" s="32">
        <v>74</v>
      </c>
      <c r="BK21" s="32">
        <v>87</v>
      </c>
      <c r="BL21" s="32">
        <v>10</v>
      </c>
      <c r="BM21" s="32">
        <v>3</v>
      </c>
      <c r="BN21" s="32">
        <v>7</v>
      </c>
      <c r="BO21" s="32">
        <v>8126</v>
      </c>
      <c r="BP21" s="32">
        <v>7957</v>
      </c>
      <c r="BQ21" s="32">
        <v>169</v>
      </c>
      <c r="BR21" s="32">
        <v>7195</v>
      </c>
      <c r="BS21" s="32">
        <v>7107</v>
      </c>
      <c r="BT21" s="32">
        <v>88</v>
      </c>
      <c r="BU21" s="32">
        <v>931</v>
      </c>
      <c r="BV21" s="32">
        <v>850</v>
      </c>
      <c r="BW21" s="32">
        <v>81</v>
      </c>
      <c r="BX21" s="32">
        <v>2801</v>
      </c>
      <c r="BY21" s="32" t="s">
        <v>437</v>
      </c>
      <c r="BZ21" s="32" t="s">
        <v>437</v>
      </c>
      <c r="CA21" s="32">
        <v>2801</v>
      </c>
      <c r="CB21" s="32" t="s">
        <v>437</v>
      </c>
      <c r="CC21" s="32" t="s">
        <v>437</v>
      </c>
      <c r="CD21" s="32">
        <v>0</v>
      </c>
      <c r="CE21" s="32">
        <v>0</v>
      </c>
      <c r="CF21" s="32">
        <v>0</v>
      </c>
      <c r="CG21" s="32">
        <v>534</v>
      </c>
      <c r="CH21" s="32">
        <v>520</v>
      </c>
      <c r="CI21" s="32">
        <v>14</v>
      </c>
      <c r="CJ21" s="32">
        <v>386</v>
      </c>
      <c r="CK21" s="32" t="s">
        <v>437</v>
      </c>
      <c r="CL21" s="32" t="s">
        <v>437</v>
      </c>
      <c r="CM21" s="32">
        <v>148</v>
      </c>
      <c r="CN21" s="32" t="s">
        <v>437</v>
      </c>
      <c r="CO21" s="32" t="s">
        <v>437</v>
      </c>
      <c r="CP21" s="32">
        <v>1268</v>
      </c>
      <c r="CQ21" s="32">
        <v>1244</v>
      </c>
      <c r="CR21" s="32">
        <v>24</v>
      </c>
      <c r="CS21" s="32">
        <v>1146</v>
      </c>
      <c r="CT21" s="32">
        <v>1127</v>
      </c>
      <c r="CU21" s="32">
        <v>19</v>
      </c>
      <c r="CV21" s="32">
        <v>122</v>
      </c>
      <c r="CW21" s="32">
        <v>117</v>
      </c>
      <c r="CX21" s="32">
        <v>5</v>
      </c>
      <c r="CY21" s="32">
        <v>803</v>
      </c>
      <c r="CZ21" s="32">
        <v>772</v>
      </c>
      <c r="DA21" s="32">
        <v>31</v>
      </c>
      <c r="DB21" s="32">
        <v>513</v>
      </c>
      <c r="DC21" s="32">
        <v>510</v>
      </c>
      <c r="DD21" s="32">
        <v>3</v>
      </c>
      <c r="DE21" s="32">
        <v>290</v>
      </c>
      <c r="DF21" s="32">
        <v>262</v>
      </c>
      <c r="DG21" s="32">
        <v>28</v>
      </c>
      <c r="DH21" s="32">
        <v>122</v>
      </c>
      <c r="DI21" s="32">
        <v>122</v>
      </c>
      <c r="DJ21" s="32">
        <v>0</v>
      </c>
      <c r="DK21" s="32">
        <v>113</v>
      </c>
      <c r="DL21" s="32">
        <v>113</v>
      </c>
      <c r="DM21" s="32">
        <v>0</v>
      </c>
      <c r="DN21" s="32">
        <v>9</v>
      </c>
      <c r="DO21" s="32">
        <v>9</v>
      </c>
      <c r="DP21" s="32">
        <v>0</v>
      </c>
      <c r="DQ21" s="32">
        <v>204</v>
      </c>
      <c r="DR21" s="32">
        <v>197</v>
      </c>
      <c r="DS21" s="32">
        <v>7</v>
      </c>
      <c r="DT21" s="32">
        <v>174</v>
      </c>
      <c r="DU21" s="32">
        <v>170</v>
      </c>
      <c r="DV21" s="32">
        <v>4</v>
      </c>
      <c r="DW21" s="32">
        <v>30</v>
      </c>
      <c r="DX21" s="32">
        <v>27</v>
      </c>
      <c r="DY21" s="32">
        <v>3</v>
      </c>
      <c r="DZ21" s="32">
        <v>0</v>
      </c>
      <c r="EA21" s="32">
        <v>0</v>
      </c>
      <c r="EB21" s="32">
        <v>0</v>
      </c>
      <c r="EC21" s="32">
        <v>0</v>
      </c>
      <c r="ED21" s="32">
        <v>0</v>
      </c>
      <c r="EE21" s="32">
        <v>0</v>
      </c>
      <c r="EF21" s="32">
        <v>0</v>
      </c>
      <c r="EG21" s="32">
        <v>0</v>
      </c>
      <c r="EH21" s="32">
        <v>0</v>
      </c>
      <c r="EI21" s="32">
        <v>2281</v>
      </c>
      <c r="EJ21" s="32">
        <v>2197</v>
      </c>
      <c r="EK21" s="32">
        <v>84</v>
      </c>
      <c r="EL21" s="32">
        <v>1952</v>
      </c>
      <c r="EM21" s="32">
        <v>1900</v>
      </c>
      <c r="EN21" s="32">
        <v>52</v>
      </c>
      <c r="EO21" s="32">
        <v>329</v>
      </c>
      <c r="EP21" s="32">
        <v>297</v>
      </c>
      <c r="EQ21" s="32">
        <v>32</v>
      </c>
      <c r="ER21" s="32">
        <v>113</v>
      </c>
      <c r="ES21" s="32" t="s">
        <v>437</v>
      </c>
      <c r="ET21" s="32" t="s">
        <v>437</v>
      </c>
      <c r="EU21" s="32">
        <v>110</v>
      </c>
      <c r="EV21" s="32" t="s">
        <v>437</v>
      </c>
      <c r="EW21" s="32" t="s">
        <v>437</v>
      </c>
      <c r="EX21" s="32">
        <v>3</v>
      </c>
      <c r="EY21" s="32" t="s">
        <v>437</v>
      </c>
      <c r="EZ21" s="32" t="s">
        <v>437</v>
      </c>
      <c r="FA21" s="32">
        <v>6692</v>
      </c>
      <c r="FB21" s="32" t="s">
        <v>437</v>
      </c>
      <c r="FC21" s="32" t="s">
        <v>437</v>
      </c>
      <c r="FD21" s="32">
        <v>4409</v>
      </c>
      <c r="FE21" s="32" t="s">
        <v>437</v>
      </c>
      <c r="FF21" s="32" t="s">
        <v>437</v>
      </c>
      <c r="FG21" s="32">
        <v>2283</v>
      </c>
      <c r="FH21" s="32">
        <v>453</v>
      </c>
      <c r="FI21" s="32">
        <v>1830</v>
      </c>
      <c r="FJ21" s="32">
        <v>6658</v>
      </c>
      <c r="FK21" s="32">
        <v>943</v>
      </c>
      <c r="FL21" s="32">
        <v>5715</v>
      </c>
      <c r="FM21" s="32">
        <v>4404</v>
      </c>
      <c r="FN21" s="32">
        <v>497</v>
      </c>
      <c r="FO21" s="32">
        <v>3907</v>
      </c>
      <c r="FP21" s="32">
        <v>2254</v>
      </c>
      <c r="FQ21" s="32">
        <v>446</v>
      </c>
      <c r="FR21" s="32">
        <v>1808</v>
      </c>
      <c r="FS21" s="32">
        <v>34</v>
      </c>
      <c r="FT21" s="32" t="s">
        <v>437</v>
      </c>
      <c r="FU21" s="32" t="s">
        <v>437</v>
      </c>
      <c r="FV21" s="32">
        <v>5</v>
      </c>
      <c r="FW21" s="32" t="s">
        <v>437</v>
      </c>
      <c r="FX21" s="32" t="s">
        <v>437</v>
      </c>
      <c r="FY21" s="32">
        <v>29</v>
      </c>
      <c r="FZ21" s="32">
        <v>7</v>
      </c>
      <c r="GA21" s="32">
        <v>22</v>
      </c>
      <c r="GB21" s="32">
        <v>76</v>
      </c>
      <c r="GC21" s="32" t="s">
        <v>437</v>
      </c>
      <c r="GD21" s="32" t="s">
        <v>437</v>
      </c>
      <c r="GE21" s="32">
        <v>76</v>
      </c>
      <c r="GF21" s="32" t="s">
        <v>437</v>
      </c>
      <c r="GG21" s="32" t="s">
        <v>437</v>
      </c>
      <c r="GH21" s="32">
        <v>0</v>
      </c>
      <c r="GI21" s="32">
        <v>0</v>
      </c>
      <c r="GJ21" s="32">
        <v>0</v>
      </c>
      <c r="GK21" s="32">
        <v>76</v>
      </c>
      <c r="GL21" s="32" t="s">
        <v>437</v>
      </c>
      <c r="GM21" s="32" t="s">
        <v>437</v>
      </c>
      <c r="GN21" s="32">
        <v>76</v>
      </c>
      <c r="GO21" s="32" t="s">
        <v>437</v>
      </c>
      <c r="GP21" s="32" t="s">
        <v>437</v>
      </c>
      <c r="GQ21" s="32">
        <v>0</v>
      </c>
      <c r="GR21" s="32">
        <v>0</v>
      </c>
      <c r="GS21" s="32">
        <v>0</v>
      </c>
      <c r="GT21" s="32">
        <v>78725</v>
      </c>
      <c r="GU21" s="32">
        <v>53953</v>
      </c>
      <c r="GV21" s="32">
        <v>24772</v>
      </c>
      <c r="GW21" s="32">
        <v>75040</v>
      </c>
      <c r="GX21" s="32">
        <v>53474</v>
      </c>
      <c r="GY21" s="32">
        <v>21566</v>
      </c>
      <c r="GZ21" s="32">
        <v>3685</v>
      </c>
      <c r="HA21" s="32">
        <v>479</v>
      </c>
      <c r="HB21" s="32">
        <v>3206</v>
      </c>
      <c r="HC21" s="32">
        <v>15781</v>
      </c>
      <c r="HD21" s="32">
        <v>15691</v>
      </c>
      <c r="HE21" s="32">
        <v>90</v>
      </c>
      <c r="HF21" s="32">
        <v>15781</v>
      </c>
      <c r="HG21" s="32">
        <v>15691</v>
      </c>
      <c r="HH21" s="32">
        <v>90</v>
      </c>
      <c r="HI21" s="32">
        <v>0</v>
      </c>
      <c r="HJ21" s="32">
        <v>0</v>
      </c>
      <c r="HK21" s="32">
        <v>0</v>
      </c>
      <c r="HL21" s="32">
        <v>8518</v>
      </c>
      <c r="HM21" s="32">
        <v>1379</v>
      </c>
      <c r="HN21" s="32">
        <v>7139</v>
      </c>
      <c r="HO21" s="32" t="s">
        <v>437</v>
      </c>
      <c r="HP21" s="32" t="s">
        <v>437</v>
      </c>
      <c r="HQ21" s="32" t="s">
        <v>437</v>
      </c>
      <c r="HR21" s="32" t="s">
        <v>437</v>
      </c>
      <c r="HS21" s="32" t="s">
        <v>437</v>
      </c>
      <c r="HT21" s="32" t="s">
        <v>437</v>
      </c>
      <c r="HU21" s="32">
        <v>8610</v>
      </c>
      <c r="HV21" s="32">
        <v>4520</v>
      </c>
      <c r="HW21" s="32">
        <v>4090</v>
      </c>
      <c r="HX21" s="32">
        <v>8610</v>
      </c>
      <c r="HY21" s="32">
        <v>4520</v>
      </c>
      <c r="HZ21" s="32">
        <v>4090</v>
      </c>
      <c r="IA21" s="32">
        <v>0</v>
      </c>
      <c r="IB21" s="32">
        <v>0</v>
      </c>
      <c r="IC21" s="32">
        <v>0</v>
      </c>
      <c r="ID21" s="32">
        <v>14193</v>
      </c>
      <c r="IE21" s="32">
        <v>13964</v>
      </c>
      <c r="IF21" s="32">
        <v>229</v>
      </c>
      <c r="IG21" s="32">
        <v>14193</v>
      </c>
      <c r="IH21" s="32">
        <v>13964</v>
      </c>
      <c r="II21" s="32">
        <v>229</v>
      </c>
      <c r="IJ21" s="32">
        <v>0</v>
      </c>
      <c r="IK21" s="32">
        <v>0</v>
      </c>
      <c r="IL21" s="32">
        <v>0</v>
      </c>
      <c r="IM21" s="32">
        <v>1045</v>
      </c>
      <c r="IN21" s="32">
        <v>1029</v>
      </c>
      <c r="IO21" s="32">
        <v>16</v>
      </c>
      <c r="IP21" s="32">
        <v>1045</v>
      </c>
      <c r="IQ21" s="32">
        <v>1029</v>
      </c>
      <c r="IR21" s="32">
        <v>16</v>
      </c>
      <c r="IS21" s="32">
        <v>0</v>
      </c>
      <c r="IT21" s="32">
        <v>0</v>
      </c>
      <c r="IU21" s="32">
        <v>0</v>
      </c>
      <c r="IV21" s="32">
        <v>11953</v>
      </c>
      <c r="IW21" s="32">
        <v>3386</v>
      </c>
      <c r="IX21" s="32">
        <v>8567</v>
      </c>
      <c r="IY21" s="32">
        <v>11953</v>
      </c>
      <c r="IZ21" s="32">
        <v>3386</v>
      </c>
      <c r="JA21" s="32">
        <v>8567</v>
      </c>
      <c r="JB21" s="32">
        <v>0</v>
      </c>
      <c r="JC21" s="32">
        <v>0</v>
      </c>
      <c r="JD21" s="32">
        <v>0</v>
      </c>
      <c r="JE21" s="32">
        <v>16383</v>
      </c>
      <c r="JF21" s="32">
        <v>12573</v>
      </c>
      <c r="JG21" s="32">
        <v>3810</v>
      </c>
      <c r="JH21" s="32" t="s">
        <v>437</v>
      </c>
      <c r="JI21" s="32" t="s">
        <v>437</v>
      </c>
      <c r="JJ21" s="32" t="s">
        <v>437</v>
      </c>
      <c r="JK21" s="32" t="s">
        <v>437</v>
      </c>
      <c r="JL21" s="32" t="s">
        <v>437</v>
      </c>
      <c r="JM21" s="32" t="s">
        <v>437</v>
      </c>
      <c r="JN21" s="32">
        <v>14912</v>
      </c>
      <c r="JO21" s="32">
        <v>11665</v>
      </c>
      <c r="JP21" s="32">
        <v>3247</v>
      </c>
      <c r="JQ21" s="32">
        <v>14912</v>
      </c>
      <c r="JR21" s="32">
        <v>11665</v>
      </c>
      <c r="JS21" s="32">
        <v>3247</v>
      </c>
      <c r="JT21" s="32">
        <v>0</v>
      </c>
      <c r="JU21" s="32">
        <v>0</v>
      </c>
      <c r="JV21" s="32">
        <v>0</v>
      </c>
      <c r="JW21" s="32">
        <v>917</v>
      </c>
      <c r="JX21" s="32">
        <v>582</v>
      </c>
      <c r="JY21" s="32">
        <v>335</v>
      </c>
      <c r="JZ21" s="32">
        <v>917</v>
      </c>
      <c r="KA21" s="32">
        <v>582</v>
      </c>
      <c r="KB21" s="32">
        <v>335</v>
      </c>
      <c r="KC21" s="32">
        <v>0</v>
      </c>
      <c r="KD21" s="32">
        <v>0</v>
      </c>
      <c r="KE21" s="32">
        <v>0</v>
      </c>
      <c r="KF21" s="32">
        <v>493</v>
      </c>
      <c r="KG21" s="32">
        <v>295</v>
      </c>
      <c r="KH21" s="32">
        <v>198</v>
      </c>
      <c r="KI21" s="32" t="s">
        <v>437</v>
      </c>
      <c r="KJ21" s="32" t="s">
        <v>437</v>
      </c>
      <c r="KK21" s="32" t="s">
        <v>437</v>
      </c>
      <c r="KL21" s="32" t="s">
        <v>437</v>
      </c>
      <c r="KM21" s="32" t="s">
        <v>437</v>
      </c>
      <c r="KN21" s="32" t="s">
        <v>437</v>
      </c>
      <c r="KO21" s="32">
        <v>0</v>
      </c>
      <c r="KP21" s="32">
        <v>0</v>
      </c>
      <c r="KQ21" s="32">
        <v>0</v>
      </c>
      <c r="KR21" s="32">
        <v>0</v>
      </c>
      <c r="KS21" s="32">
        <v>0</v>
      </c>
      <c r="KT21" s="32">
        <v>0</v>
      </c>
      <c r="KU21" s="32">
        <v>0</v>
      </c>
      <c r="KV21" s="32">
        <v>0</v>
      </c>
      <c r="KW21" s="32">
        <v>0</v>
      </c>
      <c r="KX21" s="32">
        <v>3287</v>
      </c>
      <c r="KY21" s="32">
        <v>2440</v>
      </c>
      <c r="KZ21" s="33">
        <v>847</v>
      </c>
      <c r="LA21" s="32">
        <v>3287</v>
      </c>
      <c r="LB21" s="32">
        <v>2440</v>
      </c>
      <c r="LC21" s="32">
        <v>847</v>
      </c>
      <c r="LD21" s="32">
        <v>0</v>
      </c>
      <c r="LE21" s="32">
        <v>0</v>
      </c>
      <c r="LF21" s="32">
        <v>0</v>
      </c>
      <c r="LG21" s="32">
        <v>7326</v>
      </c>
      <c r="LH21" s="32">
        <v>4824</v>
      </c>
      <c r="LI21" s="32">
        <v>2502</v>
      </c>
      <c r="LJ21" s="32">
        <v>5457</v>
      </c>
      <c r="LK21" s="32">
        <v>4053</v>
      </c>
      <c r="LL21" s="32">
        <v>1404</v>
      </c>
      <c r="LM21" s="32">
        <v>1869</v>
      </c>
      <c r="LN21" s="32">
        <v>771</v>
      </c>
      <c r="LO21" s="32">
        <v>1098</v>
      </c>
      <c r="LP21" s="32">
        <v>5325</v>
      </c>
      <c r="LQ21" s="32">
        <v>3397</v>
      </c>
      <c r="LR21" s="32">
        <v>1928</v>
      </c>
      <c r="LS21" s="32">
        <v>3922</v>
      </c>
      <c r="LT21" s="32">
        <v>2834</v>
      </c>
      <c r="LU21" s="32">
        <v>1088</v>
      </c>
      <c r="LV21" s="32">
        <v>1403</v>
      </c>
      <c r="LW21" s="32">
        <v>563</v>
      </c>
      <c r="LX21" s="32">
        <v>840</v>
      </c>
      <c r="LY21" s="32">
        <v>2001</v>
      </c>
      <c r="LZ21" s="32">
        <v>1427</v>
      </c>
      <c r="MA21" s="32">
        <v>574</v>
      </c>
      <c r="MB21" s="32">
        <v>1535</v>
      </c>
      <c r="MC21" s="32">
        <v>1219</v>
      </c>
      <c r="MD21" s="32">
        <v>316</v>
      </c>
      <c r="ME21" s="32">
        <v>466</v>
      </c>
      <c r="MF21" s="32">
        <v>208</v>
      </c>
      <c r="MG21" s="33">
        <v>258</v>
      </c>
    </row>
    <row r="22" spans="1:345" x14ac:dyDescent="0.2">
      <c r="A22" s="526"/>
      <c r="B22" s="31" t="s">
        <v>249</v>
      </c>
      <c r="C22" s="31"/>
      <c r="D22" s="32">
        <v>132564</v>
      </c>
      <c r="E22" s="32">
        <v>88501</v>
      </c>
      <c r="F22" s="32">
        <v>44063</v>
      </c>
      <c r="G22" s="32">
        <v>105232</v>
      </c>
      <c r="H22" s="32">
        <v>75625</v>
      </c>
      <c r="I22" s="32">
        <v>29607</v>
      </c>
      <c r="J22" s="32">
        <v>27332</v>
      </c>
      <c r="K22" s="32">
        <v>12876</v>
      </c>
      <c r="L22" s="32">
        <v>14456</v>
      </c>
      <c r="M22" s="32">
        <v>54896</v>
      </c>
      <c r="N22" s="32">
        <v>34665</v>
      </c>
      <c r="O22" s="32">
        <v>20231</v>
      </c>
      <c r="P22" s="32">
        <v>31112</v>
      </c>
      <c r="Q22" s="32">
        <v>22276</v>
      </c>
      <c r="R22" s="32">
        <v>8836</v>
      </c>
      <c r="S22" s="32">
        <v>23784</v>
      </c>
      <c r="T22" s="32">
        <v>12389</v>
      </c>
      <c r="U22" s="32">
        <v>11395</v>
      </c>
      <c r="V22" s="32">
        <v>33601</v>
      </c>
      <c r="W22" s="32">
        <v>21329</v>
      </c>
      <c r="X22" s="32">
        <v>12272</v>
      </c>
      <c r="Y22" s="32">
        <v>14751</v>
      </c>
      <c r="Z22" s="32">
        <v>10966</v>
      </c>
      <c r="AA22" s="32">
        <v>3785</v>
      </c>
      <c r="AB22" s="32">
        <v>18850</v>
      </c>
      <c r="AC22" s="32">
        <v>10363</v>
      </c>
      <c r="AD22" s="32">
        <v>8487</v>
      </c>
      <c r="AE22" s="32">
        <v>11134</v>
      </c>
      <c r="AF22" s="32">
        <v>5560</v>
      </c>
      <c r="AG22" s="32">
        <v>5574</v>
      </c>
      <c r="AH22" s="32">
        <v>4306</v>
      </c>
      <c r="AI22" s="32">
        <v>2762</v>
      </c>
      <c r="AJ22" s="32">
        <v>1544</v>
      </c>
      <c r="AK22" s="32">
        <v>6828</v>
      </c>
      <c r="AL22" s="32">
        <v>2798</v>
      </c>
      <c r="AM22" s="32">
        <v>4030</v>
      </c>
      <c r="AN22" s="32">
        <v>21143</v>
      </c>
      <c r="AO22" s="32">
        <v>14838</v>
      </c>
      <c r="AP22" s="32">
        <v>6305</v>
      </c>
      <c r="AQ22" s="32">
        <v>9410</v>
      </c>
      <c r="AR22" s="32">
        <v>7392</v>
      </c>
      <c r="AS22" s="32">
        <v>2018</v>
      </c>
      <c r="AT22" s="32">
        <v>11733</v>
      </c>
      <c r="AU22" s="32">
        <v>7446</v>
      </c>
      <c r="AV22" s="32">
        <v>4287</v>
      </c>
      <c r="AW22" s="32">
        <v>1151</v>
      </c>
      <c r="AX22" s="32">
        <v>861</v>
      </c>
      <c r="AY22" s="32">
        <v>290</v>
      </c>
      <c r="AZ22" s="32">
        <v>873</v>
      </c>
      <c r="BA22" s="32">
        <v>745</v>
      </c>
      <c r="BB22" s="32">
        <v>128</v>
      </c>
      <c r="BC22" s="32">
        <v>278</v>
      </c>
      <c r="BD22" s="32">
        <v>116</v>
      </c>
      <c r="BE22" s="32">
        <v>162</v>
      </c>
      <c r="BF22" s="32">
        <v>173</v>
      </c>
      <c r="BG22" s="32">
        <v>70</v>
      </c>
      <c r="BH22" s="32">
        <v>103</v>
      </c>
      <c r="BI22" s="32">
        <v>162</v>
      </c>
      <c r="BJ22" s="32">
        <v>67</v>
      </c>
      <c r="BK22" s="32">
        <v>95</v>
      </c>
      <c r="BL22" s="32">
        <v>11</v>
      </c>
      <c r="BM22" s="32">
        <v>3</v>
      </c>
      <c r="BN22" s="32">
        <v>8</v>
      </c>
      <c r="BO22" s="32">
        <v>7727</v>
      </c>
      <c r="BP22" s="32">
        <v>7586</v>
      </c>
      <c r="BQ22" s="32">
        <v>141</v>
      </c>
      <c r="BR22" s="32">
        <v>6856</v>
      </c>
      <c r="BS22" s="32">
        <v>6789</v>
      </c>
      <c r="BT22" s="32">
        <v>67</v>
      </c>
      <c r="BU22" s="32">
        <v>871</v>
      </c>
      <c r="BV22" s="32">
        <v>797</v>
      </c>
      <c r="BW22" s="32">
        <v>74</v>
      </c>
      <c r="BX22" s="32">
        <v>2463</v>
      </c>
      <c r="BY22" s="32" t="s">
        <v>437</v>
      </c>
      <c r="BZ22" s="32" t="s">
        <v>437</v>
      </c>
      <c r="CA22" s="32">
        <v>2463</v>
      </c>
      <c r="CB22" s="32" t="s">
        <v>437</v>
      </c>
      <c r="CC22" s="32" t="s">
        <v>437</v>
      </c>
      <c r="CD22" s="32">
        <v>0</v>
      </c>
      <c r="CE22" s="32">
        <v>0</v>
      </c>
      <c r="CF22" s="32">
        <v>0</v>
      </c>
      <c r="CG22" s="32">
        <v>607</v>
      </c>
      <c r="CH22" s="32">
        <v>596</v>
      </c>
      <c r="CI22" s="32">
        <v>11</v>
      </c>
      <c r="CJ22" s="32">
        <v>460</v>
      </c>
      <c r="CK22" s="32" t="s">
        <v>437</v>
      </c>
      <c r="CL22" s="32" t="s">
        <v>437</v>
      </c>
      <c r="CM22" s="32">
        <v>147</v>
      </c>
      <c r="CN22" s="32" t="s">
        <v>437</v>
      </c>
      <c r="CO22" s="32" t="s">
        <v>437</v>
      </c>
      <c r="CP22" s="32">
        <v>1224</v>
      </c>
      <c r="CQ22" s="32">
        <v>1202</v>
      </c>
      <c r="CR22" s="32">
        <v>22</v>
      </c>
      <c r="CS22" s="32">
        <v>1113</v>
      </c>
      <c r="CT22" s="32">
        <v>1096</v>
      </c>
      <c r="CU22" s="32">
        <v>17</v>
      </c>
      <c r="CV22" s="32">
        <v>111</v>
      </c>
      <c r="CW22" s="32">
        <v>106</v>
      </c>
      <c r="CX22" s="32">
        <v>5</v>
      </c>
      <c r="CY22" s="32">
        <v>718</v>
      </c>
      <c r="CZ22" s="32">
        <v>689</v>
      </c>
      <c r="DA22" s="32">
        <v>29</v>
      </c>
      <c r="DB22" s="32">
        <v>459</v>
      </c>
      <c r="DC22" s="32" t="s">
        <v>437</v>
      </c>
      <c r="DD22" s="32" t="s">
        <v>437</v>
      </c>
      <c r="DE22" s="32">
        <v>259</v>
      </c>
      <c r="DF22" s="32" t="s">
        <v>437</v>
      </c>
      <c r="DG22" s="32" t="s">
        <v>437</v>
      </c>
      <c r="DH22" s="32">
        <v>122</v>
      </c>
      <c r="DI22" s="32">
        <v>122</v>
      </c>
      <c r="DJ22" s="32">
        <v>0</v>
      </c>
      <c r="DK22" s="32">
        <v>112</v>
      </c>
      <c r="DL22" s="32">
        <v>112</v>
      </c>
      <c r="DM22" s="32">
        <v>0</v>
      </c>
      <c r="DN22" s="32">
        <v>10</v>
      </c>
      <c r="DO22" s="32">
        <v>10</v>
      </c>
      <c r="DP22" s="32">
        <v>0</v>
      </c>
      <c r="DQ22" s="32">
        <v>125</v>
      </c>
      <c r="DR22" s="32" t="s">
        <v>437</v>
      </c>
      <c r="DS22" s="32" t="s">
        <v>437</v>
      </c>
      <c r="DT22" s="32">
        <v>104</v>
      </c>
      <c r="DU22" s="32" t="s">
        <v>437</v>
      </c>
      <c r="DV22" s="32" t="s">
        <v>437</v>
      </c>
      <c r="DW22" s="32">
        <v>21</v>
      </c>
      <c r="DX22" s="32">
        <v>21</v>
      </c>
      <c r="DY22" s="32">
        <v>0</v>
      </c>
      <c r="DZ22" s="32">
        <v>0</v>
      </c>
      <c r="EA22" s="32">
        <v>0</v>
      </c>
      <c r="EB22" s="32">
        <v>0</v>
      </c>
      <c r="EC22" s="32">
        <v>0</v>
      </c>
      <c r="ED22" s="32">
        <v>0</v>
      </c>
      <c r="EE22" s="32">
        <v>0</v>
      </c>
      <c r="EF22" s="32">
        <v>0</v>
      </c>
      <c r="EG22" s="32">
        <v>0</v>
      </c>
      <c r="EH22" s="32">
        <v>0</v>
      </c>
      <c r="EI22" s="32">
        <v>2349</v>
      </c>
      <c r="EJ22" s="32">
        <v>2284</v>
      </c>
      <c r="EK22" s="32">
        <v>65</v>
      </c>
      <c r="EL22" s="32">
        <v>2033</v>
      </c>
      <c r="EM22" s="32">
        <v>1997</v>
      </c>
      <c r="EN22" s="32">
        <v>36</v>
      </c>
      <c r="EO22" s="32">
        <v>316</v>
      </c>
      <c r="EP22" s="32">
        <v>287</v>
      </c>
      <c r="EQ22" s="32">
        <v>29</v>
      </c>
      <c r="ER22" s="32">
        <v>119</v>
      </c>
      <c r="ES22" s="32">
        <v>112</v>
      </c>
      <c r="ET22" s="32">
        <v>7</v>
      </c>
      <c r="EU22" s="32">
        <v>112</v>
      </c>
      <c r="EV22" s="32">
        <v>108</v>
      </c>
      <c r="EW22" s="32">
        <v>4</v>
      </c>
      <c r="EX22" s="32">
        <v>7</v>
      </c>
      <c r="EY22" s="32">
        <v>4</v>
      </c>
      <c r="EZ22" s="32">
        <v>3</v>
      </c>
      <c r="FA22" s="32">
        <v>6294</v>
      </c>
      <c r="FB22" s="32">
        <v>974</v>
      </c>
      <c r="FC22" s="32">
        <v>5320</v>
      </c>
      <c r="FD22" s="32">
        <v>4098</v>
      </c>
      <c r="FE22" s="32">
        <v>499</v>
      </c>
      <c r="FF22" s="32">
        <v>3599</v>
      </c>
      <c r="FG22" s="32">
        <v>2196</v>
      </c>
      <c r="FH22" s="32">
        <v>475</v>
      </c>
      <c r="FI22" s="32">
        <v>1721</v>
      </c>
      <c r="FJ22" s="32">
        <v>6230</v>
      </c>
      <c r="FK22" s="32">
        <v>952</v>
      </c>
      <c r="FL22" s="32">
        <v>5278</v>
      </c>
      <c r="FM22" s="32">
        <v>4068</v>
      </c>
      <c r="FN22" s="32">
        <v>483</v>
      </c>
      <c r="FO22" s="32">
        <v>3585</v>
      </c>
      <c r="FP22" s="32">
        <v>2162</v>
      </c>
      <c r="FQ22" s="32">
        <v>469</v>
      </c>
      <c r="FR22" s="32">
        <v>1693</v>
      </c>
      <c r="FS22" s="32">
        <v>64</v>
      </c>
      <c r="FT22" s="32">
        <v>22</v>
      </c>
      <c r="FU22" s="32">
        <v>42</v>
      </c>
      <c r="FV22" s="32">
        <v>30</v>
      </c>
      <c r="FW22" s="32">
        <v>16</v>
      </c>
      <c r="FX22" s="32">
        <v>14</v>
      </c>
      <c r="FY22" s="32">
        <v>34</v>
      </c>
      <c r="FZ22" s="32">
        <v>6</v>
      </c>
      <c r="GA22" s="32">
        <v>28</v>
      </c>
      <c r="GB22" s="32">
        <v>76</v>
      </c>
      <c r="GC22" s="32">
        <v>6</v>
      </c>
      <c r="GD22" s="32">
        <v>70</v>
      </c>
      <c r="GE22" s="32">
        <v>76</v>
      </c>
      <c r="GF22" s="32">
        <v>6</v>
      </c>
      <c r="GG22" s="32">
        <v>70</v>
      </c>
      <c r="GH22" s="32">
        <v>0</v>
      </c>
      <c r="GI22" s="32">
        <v>0</v>
      </c>
      <c r="GJ22" s="32">
        <v>0</v>
      </c>
      <c r="GK22" s="32">
        <v>76</v>
      </c>
      <c r="GL22" s="32">
        <v>6</v>
      </c>
      <c r="GM22" s="32">
        <v>70</v>
      </c>
      <c r="GN22" s="32">
        <v>76</v>
      </c>
      <c r="GO22" s="32">
        <v>6</v>
      </c>
      <c r="GP22" s="32">
        <v>70</v>
      </c>
      <c r="GQ22" s="32">
        <v>0</v>
      </c>
      <c r="GR22" s="32">
        <v>0</v>
      </c>
      <c r="GS22" s="32">
        <v>0</v>
      </c>
      <c r="GT22" s="32">
        <v>77668</v>
      </c>
      <c r="GU22" s="32">
        <v>53836</v>
      </c>
      <c r="GV22" s="32">
        <v>23832</v>
      </c>
      <c r="GW22" s="32">
        <v>74120</v>
      </c>
      <c r="GX22" s="32">
        <v>53349</v>
      </c>
      <c r="GY22" s="32">
        <v>20771</v>
      </c>
      <c r="GZ22" s="32">
        <v>3548</v>
      </c>
      <c r="HA22" s="32">
        <v>487</v>
      </c>
      <c r="HB22" s="32">
        <v>3061</v>
      </c>
      <c r="HC22" s="32">
        <v>15870</v>
      </c>
      <c r="HD22" s="32">
        <v>15763</v>
      </c>
      <c r="HE22" s="32">
        <v>107</v>
      </c>
      <c r="HF22" s="32">
        <v>15870</v>
      </c>
      <c r="HG22" s="32">
        <v>15763</v>
      </c>
      <c r="HH22" s="32">
        <v>107</v>
      </c>
      <c r="HI22" s="32">
        <v>0</v>
      </c>
      <c r="HJ22" s="32">
        <v>0</v>
      </c>
      <c r="HK22" s="32">
        <v>0</v>
      </c>
      <c r="HL22" s="32">
        <v>8398</v>
      </c>
      <c r="HM22" s="32">
        <v>1326</v>
      </c>
      <c r="HN22" s="32">
        <v>7072</v>
      </c>
      <c r="HO22" s="32">
        <v>4854</v>
      </c>
      <c r="HP22" s="32" t="s">
        <v>437</v>
      </c>
      <c r="HQ22" s="32" t="s">
        <v>437</v>
      </c>
      <c r="HR22" s="32">
        <v>3544</v>
      </c>
      <c r="HS22" s="32" t="s">
        <v>437</v>
      </c>
      <c r="HT22" s="32" t="s">
        <v>437</v>
      </c>
      <c r="HU22" s="32">
        <v>8542</v>
      </c>
      <c r="HV22" s="32">
        <v>4528</v>
      </c>
      <c r="HW22" s="32">
        <v>4014</v>
      </c>
      <c r="HX22" s="32">
        <v>8542</v>
      </c>
      <c r="HY22" s="32">
        <v>4528</v>
      </c>
      <c r="HZ22" s="32">
        <v>4014</v>
      </c>
      <c r="IA22" s="32">
        <v>0</v>
      </c>
      <c r="IB22" s="32">
        <v>0</v>
      </c>
      <c r="IC22" s="32">
        <v>0</v>
      </c>
      <c r="ID22" s="32">
        <v>13782</v>
      </c>
      <c r="IE22" s="32">
        <v>13567</v>
      </c>
      <c r="IF22" s="32">
        <v>215</v>
      </c>
      <c r="IG22" s="32">
        <v>13782</v>
      </c>
      <c r="IH22" s="32">
        <v>13567</v>
      </c>
      <c r="II22" s="32">
        <v>215</v>
      </c>
      <c r="IJ22" s="32">
        <v>0</v>
      </c>
      <c r="IK22" s="32">
        <v>0</v>
      </c>
      <c r="IL22" s="32">
        <v>0</v>
      </c>
      <c r="IM22" s="32">
        <v>994</v>
      </c>
      <c r="IN22" s="32">
        <v>982</v>
      </c>
      <c r="IO22" s="32">
        <v>12</v>
      </c>
      <c r="IP22" s="32">
        <v>994</v>
      </c>
      <c r="IQ22" s="32">
        <v>982</v>
      </c>
      <c r="IR22" s="32">
        <v>12</v>
      </c>
      <c r="IS22" s="32">
        <v>0</v>
      </c>
      <c r="IT22" s="32">
        <v>0</v>
      </c>
      <c r="IU22" s="32">
        <v>0</v>
      </c>
      <c r="IV22" s="32">
        <v>11511</v>
      </c>
      <c r="IW22" s="32">
        <v>3551</v>
      </c>
      <c r="IX22" s="32">
        <v>7960</v>
      </c>
      <c r="IY22" s="32">
        <v>11511</v>
      </c>
      <c r="IZ22" s="32">
        <v>3551</v>
      </c>
      <c r="JA22" s="32">
        <v>7960</v>
      </c>
      <c r="JB22" s="32">
        <v>0</v>
      </c>
      <c r="JC22" s="32">
        <v>0</v>
      </c>
      <c r="JD22" s="32">
        <v>0</v>
      </c>
      <c r="JE22" s="32">
        <v>16335</v>
      </c>
      <c r="JF22" s="32">
        <v>12700</v>
      </c>
      <c r="JG22" s="32">
        <v>3635</v>
      </c>
      <c r="JH22" s="32">
        <v>16331</v>
      </c>
      <c r="JI22" s="32" t="s">
        <v>437</v>
      </c>
      <c r="JJ22" s="32" t="s">
        <v>437</v>
      </c>
      <c r="JK22" s="32">
        <v>4</v>
      </c>
      <c r="JL22" s="32" t="s">
        <v>437</v>
      </c>
      <c r="JM22" s="32" t="s">
        <v>437</v>
      </c>
      <c r="JN22" s="32">
        <v>14511</v>
      </c>
      <c r="JO22" s="32">
        <v>11533</v>
      </c>
      <c r="JP22" s="32">
        <v>2978</v>
      </c>
      <c r="JQ22" s="32">
        <v>14511</v>
      </c>
      <c r="JR22" s="32">
        <v>11533</v>
      </c>
      <c r="JS22" s="32">
        <v>2978</v>
      </c>
      <c r="JT22" s="32">
        <v>0</v>
      </c>
      <c r="JU22" s="32">
        <v>0</v>
      </c>
      <c r="JV22" s="32">
        <v>0</v>
      </c>
      <c r="JW22" s="32">
        <v>904</v>
      </c>
      <c r="JX22" s="32">
        <v>622</v>
      </c>
      <c r="JY22" s="32">
        <v>282</v>
      </c>
      <c r="JZ22" s="32">
        <v>904</v>
      </c>
      <c r="KA22" s="32">
        <v>622</v>
      </c>
      <c r="KB22" s="32">
        <v>282</v>
      </c>
      <c r="KC22" s="32">
        <v>0</v>
      </c>
      <c r="KD22" s="32">
        <v>0</v>
      </c>
      <c r="KE22" s="32">
        <v>0</v>
      </c>
      <c r="KF22" s="32">
        <v>850</v>
      </c>
      <c r="KG22" s="32">
        <v>513</v>
      </c>
      <c r="KH22" s="32">
        <v>337</v>
      </c>
      <c r="KI22" s="32">
        <v>846</v>
      </c>
      <c r="KJ22" s="32" t="s">
        <v>437</v>
      </c>
      <c r="KK22" s="32" t="s">
        <v>437</v>
      </c>
      <c r="KL22" s="32">
        <v>4</v>
      </c>
      <c r="KM22" s="32" t="s">
        <v>437</v>
      </c>
      <c r="KN22" s="32" t="s">
        <v>437</v>
      </c>
      <c r="KO22" s="32">
        <v>0</v>
      </c>
      <c r="KP22" s="32">
        <v>0</v>
      </c>
      <c r="KQ22" s="32">
        <v>0</v>
      </c>
      <c r="KR22" s="32">
        <v>0</v>
      </c>
      <c r="KS22" s="32">
        <v>0</v>
      </c>
      <c r="KT22" s="32">
        <v>0</v>
      </c>
      <c r="KU22" s="32">
        <v>0</v>
      </c>
      <c r="KV22" s="32">
        <v>0</v>
      </c>
      <c r="KW22" s="32">
        <v>0</v>
      </c>
      <c r="KX22" s="32">
        <v>3230</v>
      </c>
      <c r="KY22" s="32">
        <v>2401</v>
      </c>
      <c r="KZ22" s="33">
        <v>829</v>
      </c>
      <c r="LA22" s="32">
        <v>3230</v>
      </c>
      <c r="LB22" s="32">
        <v>2401</v>
      </c>
      <c r="LC22" s="32">
        <v>829</v>
      </c>
      <c r="LD22" s="32">
        <v>0</v>
      </c>
      <c r="LE22" s="32">
        <v>0</v>
      </c>
      <c r="LF22" s="32">
        <v>0</v>
      </c>
      <c r="LG22" s="32">
        <v>7198</v>
      </c>
      <c r="LH22" s="32">
        <v>4770</v>
      </c>
      <c r="LI22" s="32">
        <v>2428</v>
      </c>
      <c r="LJ22" s="32">
        <v>5331</v>
      </c>
      <c r="LK22" s="32">
        <v>4016</v>
      </c>
      <c r="LL22" s="32">
        <v>1315</v>
      </c>
      <c r="LM22" s="32">
        <v>1867</v>
      </c>
      <c r="LN22" s="32">
        <v>754</v>
      </c>
      <c r="LO22" s="32">
        <v>1113</v>
      </c>
      <c r="LP22" s="32">
        <v>5184</v>
      </c>
      <c r="LQ22" s="32">
        <v>3352</v>
      </c>
      <c r="LR22" s="32">
        <v>1832</v>
      </c>
      <c r="LS22" s="32">
        <v>3789</v>
      </c>
      <c r="LT22" s="32">
        <v>2816</v>
      </c>
      <c r="LU22" s="32">
        <v>973</v>
      </c>
      <c r="LV22" s="32">
        <v>1395</v>
      </c>
      <c r="LW22" s="32">
        <v>536</v>
      </c>
      <c r="LX22" s="32">
        <v>859</v>
      </c>
      <c r="LY22" s="32">
        <v>2014</v>
      </c>
      <c r="LZ22" s="32">
        <v>1418</v>
      </c>
      <c r="MA22" s="32">
        <v>596</v>
      </c>
      <c r="MB22" s="32">
        <v>1542</v>
      </c>
      <c r="MC22" s="32">
        <v>1200</v>
      </c>
      <c r="MD22" s="32">
        <v>342</v>
      </c>
      <c r="ME22" s="32">
        <v>472</v>
      </c>
      <c r="MF22" s="32">
        <v>218</v>
      </c>
      <c r="MG22" s="33">
        <v>254</v>
      </c>
    </row>
    <row r="23" spans="1:345" x14ac:dyDescent="0.2">
      <c r="A23" s="526"/>
      <c r="B23" s="31" t="s">
        <v>285</v>
      </c>
      <c r="C23" s="31"/>
      <c r="D23" s="32">
        <v>112227</v>
      </c>
      <c r="E23" s="32">
        <v>77104</v>
      </c>
      <c r="F23" s="32">
        <v>35123</v>
      </c>
      <c r="G23" s="32">
        <v>92086</v>
      </c>
      <c r="H23" s="32">
        <v>67295</v>
      </c>
      <c r="I23" s="32">
        <v>24791</v>
      </c>
      <c r="J23" s="32">
        <v>20141</v>
      </c>
      <c r="K23" s="32">
        <v>9809</v>
      </c>
      <c r="L23" s="32">
        <v>10332</v>
      </c>
      <c r="M23" s="32">
        <v>42043</v>
      </c>
      <c r="N23" s="32">
        <v>26841</v>
      </c>
      <c r="O23" s="32">
        <v>15202</v>
      </c>
      <c r="P23" s="32">
        <v>24817</v>
      </c>
      <c r="Q23" s="32">
        <v>17499</v>
      </c>
      <c r="R23" s="32">
        <v>7318</v>
      </c>
      <c r="S23" s="32">
        <v>17226</v>
      </c>
      <c r="T23" s="32">
        <v>9342</v>
      </c>
      <c r="U23" s="32">
        <v>7884</v>
      </c>
      <c r="V23" s="32">
        <v>24498</v>
      </c>
      <c r="W23" s="32">
        <v>15779</v>
      </c>
      <c r="X23" s="32">
        <v>8719</v>
      </c>
      <c r="Y23" s="32">
        <v>10908</v>
      </c>
      <c r="Z23" s="32">
        <v>7986</v>
      </c>
      <c r="AA23" s="32">
        <v>2922</v>
      </c>
      <c r="AB23" s="32">
        <v>13590</v>
      </c>
      <c r="AC23" s="32">
        <v>7793</v>
      </c>
      <c r="AD23" s="32">
        <v>5797</v>
      </c>
      <c r="AE23" s="32">
        <v>6904</v>
      </c>
      <c r="AF23" s="32">
        <v>3412</v>
      </c>
      <c r="AG23" s="32">
        <v>3492</v>
      </c>
      <c r="AH23" s="32">
        <v>2732</v>
      </c>
      <c r="AI23" s="32">
        <v>1737</v>
      </c>
      <c r="AJ23" s="32">
        <v>995</v>
      </c>
      <c r="AK23" s="32">
        <v>4172</v>
      </c>
      <c r="AL23" s="32">
        <v>1675</v>
      </c>
      <c r="AM23" s="32">
        <v>2497</v>
      </c>
      <c r="AN23" s="32">
        <v>16547</v>
      </c>
      <c r="AO23" s="32">
        <v>11610</v>
      </c>
      <c r="AP23" s="32">
        <v>4937</v>
      </c>
      <c r="AQ23" s="32">
        <v>7332</v>
      </c>
      <c r="AR23" s="32">
        <v>5589</v>
      </c>
      <c r="AS23" s="32">
        <v>1743</v>
      </c>
      <c r="AT23" s="32">
        <v>9215</v>
      </c>
      <c r="AU23" s="32">
        <v>6021</v>
      </c>
      <c r="AV23" s="32">
        <v>3194</v>
      </c>
      <c r="AW23" s="32">
        <v>884</v>
      </c>
      <c r="AX23" s="32">
        <v>679</v>
      </c>
      <c r="AY23" s="32">
        <v>205</v>
      </c>
      <c r="AZ23" s="32">
        <v>688</v>
      </c>
      <c r="BA23" s="32">
        <v>585</v>
      </c>
      <c r="BB23" s="32">
        <v>103</v>
      </c>
      <c r="BC23" s="32">
        <v>196</v>
      </c>
      <c r="BD23" s="32">
        <v>94</v>
      </c>
      <c r="BE23" s="32">
        <v>102</v>
      </c>
      <c r="BF23" s="32">
        <v>163</v>
      </c>
      <c r="BG23" s="32">
        <v>78</v>
      </c>
      <c r="BH23" s="32">
        <v>85</v>
      </c>
      <c r="BI23" s="32">
        <v>156</v>
      </c>
      <c r="BJ23" s="32">
        <v>75</v>
      </c>
      <c r="BK23" s="32">
        <v>81</v>
      </c>
      <c r="BL23" s="32">
        <v>7</v>
      </c>
      <c r="BM23" s="32">
        <v>3</v>
      </c>
      <c r="BN23" s="32">
        <v>4</v>
      </c>
      <c r="BO23" s="32">
        <v>6665</v>
      </c>
      <c r="BP23" s="32">
        <v>6544</v>
      </c>
      <c r="BQ23" s="32">
        <v>121</v>
      </c>
      <c r="BR23" s="32">
        <v>5997</v>
      </c>
      <c r="BS23" s="32">
        <v>5924</v>
      </c>
      <c r="BT23" s="32">
        <v>73</v>
      </c>
      <c r="BU23" s="32">
        <v>668</v>
      </c>
      <c r="BV23" s="32">
        <v>620</v>
      </c>
      <c r="BW23" s="32">
        <v>48</v>
      </c>
      <c r="BX23" s="32">
        <v>2095</v>
      </c>
      <c r="BY23" s="32">
        <v>2089</v>
      </c>
      <c r="BZ23" s="32">
        <v>6</v>
      </c>
      <c r="CA23" s="32">
        <v>2095</v>
      </c>
      <c r="CB23" s="32">
        <v>2089</v>
      </c>
      <c r="CC23" s="32">
        <v>6</v>
      </c>
      <c r="CD23" s="32">
        <v>0</v>
      </c>
      <c r="CE23" s="32">
        <v>0</v>
      </c>
      <c r="CF23" s="32">
        <v>0</v>
      </c>
      <c r="CG23" s="32">
        <v>494</v>
      </c>
      <c r="CH23" s="32">
        <v>483</v>
      </c>
      <c r="CI23" s="32">
        <v>11</v>
      </c>
      <c r="CJ23" s="32">
        <v>382</v>
      </c>
      <c r="CK23" s="32">
        <v>378</v>
      </c>
      <c r="CL23" s="32">
        <v>4</v>
      </c>
      <c r="CM23" s="32">
        <v>112</v>
      </c>
      <c r="CN23" s="32">
        <v>105</v>
      </c>
      <c r="CO23" s="32">
        <v>7</v>
      </c>
      <c r="CP23" s="32">
        <v>1152</v>
      </c>
      <c r="CQ23" s="32">
        <v>1133</v>
      </c>
      <c r="CR23" s="32">
        <v>19</v>
      </c>
      <c r="CS23" s="32">
        <v>1055</v>
      </c>
      <c r="CT23" s="32">
        <v>1039</v>
      </c>
      <c r="CU23" s="32">
        <v>16</v>
      </c>
      <c r="CV23" s="32">
        <v>97</v>
      </c>
      <c r="CW23" s="32">
        <v>94</v>
      </c>
      <c r="CX23" s="32">
        <v>3</v>
      </c>
      <c r="CY23" s="32">
        <v>662</v>
      </c>
      <c r="CZ23" s="32">
        <v>638</v>
      </c>
      <c r="DA23" s="32">
        <v>24</v>
      </c>
      <c r="DB23" s="32">
        <v>444</v>
      </c>
      <c r="DC23" s="32">
        <v>440</v>
      </c>
      <c r="DD23" s="32">
        <v>4</v>
      </c>
      <c r="DE23" s="32">
        <v>218</v>
      </c>
      <c r="DF23" s="32">
        <v>198</v>
      </c>
      <c r="DG23" s="32">
        <v>20</v>
      </c>
      <c r="DH23" s="32">
        <v>63</v>
      </c>
      <c r="DI23" s="32" t="s">
        <v>437</v>
      </c>
      <c r="DJ23" s="32" t="s">
        <v>437</v>
      </c>
      <c r="DK23" s="32">
        <v>56</v>
      </c>
      <c r="DL23" s="32" t="s">
        <v>437</v>
      </c>
      <c r="DM23" s="32" t="s">
        <v>437</v>
      </c>
      <c r="DN23" s="32">
        <v>7</v>
      </c>
      <c r="DO23" s="32">
        <v>7</v>
      </c>
      <c r="DP23" s="32">
        <v>0</v>
      </c>
      <c r="DQ23" s="32">
        <v>82</v>
      </c>
      <c r="DR23" s="32">
        <v>82</v>
      </c>
      <c r="DS23" s="32">
        <v>0</v>
      </c>
      <c r="DT23" s="32">
        <v>69</v>
      </c>
      <c r="DU23" s="32">
        <v>69</v>
      </c>
      <c r="DV23" s="32">
        <v>0</v>
      </c>
      <c r="DW23" s="32">
        <v>13</v>
      </c>
      <c r="DX23" s="32">
        <v>13</v>
      </c>
      <c r="DY23" s="32">
        <v>0</v>
      </c>
      <c r="DZ23" s="32">
        <v>0</v>
      </c>
      <c r="EA23" s="32">
        <v>0</v>
      </c>
      <c r="EB23" s="32">
        <v>0</v>
      </c>
      <c r="EC23" s="32">
        <v>0</v>
      </c>
      <c r="ED23" s="32">
        <v>0</v>
      </c>
      <c r="EE23" s="32">
        <v>0</v>
      </c>
      <c r="EF23" s="32">
        <v>0</v>
      </c>
      <c r="EG23" s="32">
        <v>0</v>
      </c>
      <c r="EH23" s="32">
        <v>0</v>
      </c>
      <c r="EI23" s="32">
        <v>2028</v>
      </c>
      <c r="EJ23" s="32">
        <v>1973</v>
      </c>
      <c r="EK23" s="32">
        <v>55</v>
      </c>
      <c r="EL23" s="32">
        <v>1813</v>
      </c>
      <c r="EM23" s="32">
        <v>1776</v>
      </c>
      <c r="EN23" s="32">
        <v>37</v>
      </c>
      <c r="EO23" s="32">
        <v>215</v>
      </c>
      <c r="EP23" s="32">
        <v>197</v>
      </c>
      <c r="EQ23" s="32">
        <v>18</v>
      </c>
      <c r="ER23" s="32">
        <v>89</v>
      </c>
      <c r="ES23" s="32" t="s">
        <v>437</v>
      </c>
      <c r="ET23" s="32" t="s">
        <v>437</v>
      </c>
      <c r="EU23" s="32">
        <v>83</v>
      </c>
      <c r="EV23" s="32" t="s">
        <v>437</v>
      </c>
      <c r="EW23" s="32" t="s">
        <v>437</v>
      </c>
      <c r="EX23" s="32">
        <v>6</v>
      </c>
      <c r="EY23" s="32">
        <v>6</v>
      </c>
      <c r="EZ23" s="32">
        <v>0</v>
      </c>
      <c r="FA23" s="32">
        <v>5189</v>
      </c>
      <c r="FB23" s="32">
        <v>777</v>
      </c>
      <c r="FC23" s="32">
        <v>4412</v>
      </c>
      <c r="FD23" s="32">
        <v>3524</v>
      </c>
      <c r="FE23" s="32">
        <v>373</v>
      </c>
      <c r="FF23" s="32">
        <v>3151</v>
      </c>
      <c r="FG23" s="32">
        <v>1665</v>
      </c>
      <c r="FH23" s="32">
        <v>404</v>
      </c>
      <c r="FI23" s="32">
        <v>1261</v>
      </c>
      <c r="FJ23" s="32">
        <v>5131</v>
      </c>
      <c r="FK23" s="32">
        <v>757</v>
      </c>
      <c r="FL23" s="32">
        <v>4374</v>
      </c>
      <c r="FM23" s="32">
        <v>3505</v>
      </c>
      <c r="FN23" s="32">
        <v>366</v>
      </c>
      <c r="FO23" s="32">
        <v>3139</v>
      </c>
      <c r="FP23" s="32">
        <v>1626</v>
      </c>
      <c r="FQ23" s="32">
        <v>391</v>
      </c>
      <c r="FR23" s="32">
        <v>1235</v>
      </c>
      <c r="FS23" s="32">
        <v>58</v>
      </c>
      <c r="FT23" s="32">
        <v>20</v>
      </c>
      <c r="FU23" s="32">
        <v>38</v>
      </c>
      <c r="FV23" s="32">
        <v>19</v>
      </c>
      <c r="FW23" s="32">
        <v>7</v>
      </c>
      <c r="FX23" s="32">
        <v>12</v>
      </c>
      <c r="FY23" s="32">
        <v>39</v>
      </c>
      <c r="FZ23" s="32">
        <v>13</v>
      </c>
      <c r="GA23" s="32">
        <v>26</v>
      </c>
      <c r="GB23" s="32">
        <v>78</v>
      </c>
      <c r="GC23" s="32">
        <v>3</v>
      </c>
      <c r="GD23" s="32">
        <v>75</v>
      </c>
      <c r="GE23" s="32">
        <v>78</v>
      </c>
      <c r="GF23" s="32">
        <v>3</v>
      </c>
      <c r="GG23" s="32">
        <v>75</v>
      </c>
      <c r="GH23" s="32">
        <v>0</v>
      </c>
      <c r="GI23" s="32">
        <v>0</v>
      </c>
      <c r="GJ23" s="32">
        <v>0</v>
      </c>
      <c r="GK23" s="32">
        <v>78</v>
      </c>
      <c r="GL23" s="32">
        <v>3</v>
      </c>
      <c r="GM23" s="32">
        <v>75</v>
      </c>
      <c r="GN23" s="32">
        <v>78</v>
      </c>
      <c r="GO23" s="32">
        <v>3</v>
      </c>
      <c r="GP23" s="32">
        <v>75</v>
      </c>
      <c r="GQ23" s="32">
        <v>0</v>
      </c>
      <c r="GR23" s="32">
        <v>0</v>
      </c>
      <c r="GS23" s="32">
        <v>0</v>
      </c>
      <c r="GT23" s="32">
        <v>70184</v>
      </c>
      <c r="GU23" s="32">
        <v>50263</v>
      </c>
      <c r="GV23" s="32">
        <v>19921</v>
      </c>
      <c r="GW23" s="32">
        <v>67269</v>
      </c>
      <c r="GX23" s="32">
        <v>49796</v>
      </c>
      <c r="GY23" s="32">
        <v>17473</v>
      </c>
      <c r="GZ23" s="32">
        <v>2915</v>
      </c>
      <c r="HA23" s="32">
        <v>467</v>
      </c>
      <c r="HB23" s="32">
        <v>2448</v>
      </c>
      <c r="HC23" s="32">
        <v>14683</v>
      </c>
      <c r="HD23" s="32">
        <v>14564</v>
      </c>
      <c r="HE23" s="32">
        <v>119</v>
      </c>
      <c r="HF23" s="32">
        <v>14683</v>
      </c>
      <c r="HG23" s="32">
        <v>14564</v>
      </c>
      <c r="HH23" s="32">
        <v>119</v>
      </c>
      <c r="HI23" s="32">
        <v>0</v>
      </c>
      <c r="HJ23" s="32">
        <v>0</v>
      </c>
      <c r="HK23" s="32">
        <v>0</v>
      </c>
      <c r="HL23" s="32">
        <v>7077</v>
      </c>
      <c r="HM23" s="32">
        <v>1180</v>
      </c>
      <c r="HN23" s="32">
        <v>5897</v>
      </c>
      <c r="HO23" s="32">
        <v>4162</v>
      </c>
      <c r="HP23" s="32">
        <v>713</v>
      </c>
      <c r="HQ23" s="32">
        <v>3449</v>
      </c>
      <c r="HR23" s="32">
        <v>2915</v>
      </c>
      <c r="HS23" s="32">
        <v>467</v>
      </c>
      <c r="HT23" s="32">
        <v>2448</v>
      </c>
      <c r="HU23" s="32">
        <v>7408</v>
      </c>
      <c r="HV23" s="32">
        <v>4211</v>
      </c>
      <c r="HW23" s="32">
        <v>3197</v>
      </c>
      <c r="HX23" s="32">
        <v>7408</v>
      </c>
      <c r="HY23" s="32">
        <v>4211</v>
      </c>
      <c r="HZ23" s="32">
        <v>3197</v>
      </c>
      <c r="IA23" s="32">
        <v>0</v>
      </c>
      <c r="IB23" s="32">
        <v>0</v>
      </c>
      <c r="IC23" s="32">
        <v>0</v>
      </c>
      <c r="ID23" s="32">
        <v>13726</v>
      </c>
      <c r="IE23" s="32">
        <v>13548</v>
      </c>
      <c r="IF23" s="32">
        <v>178</v>
      </c>
      <c r="IG23" s="32">
        <v>13726</v>
      </c>
      <c r="IH23" s="32">
        <v>13548</v>
      </c>
      <c r="II23" s="32">
        <v>178</v>
      </c>
      <c r="IJ23" s="32">
        <v>0</v>
      </c>
      <c r="IK23" s="32">
        <v>0</v>
      </c>
      <c r="IL23" s="32">
        <v>0</v>
      </c>
      <c r="IM23" s="32">
        <v>936</v>
      </c>
      <c r="IN23" s="32">
        <v>921</v>
      </c>
      <c r="IO23" s="32">
        <v>15</v>
      </c>
      <c r="IP23" s="32">
        <v>936</v>
      </c>
      <c r="IQ23" s="32">
        <v>921</v>
      </c>
      <c r="IR23" s="32">
        <v>15</v>
      </c>
      <c r="IS23" s="32">
        <v>0</v>
      </c>
      <c r="IT23" s="32">
        <v>0</v>
      </c>
      <c r="IU23" s="32">
        <v>0</v>
      </c>
      <c r="IV23" s="32">
        <v>10230</v>
      </c>
      <c r="IW23" s="32">
        <v>3219</v>
      </c>
      <c r="IX23" s="32">
        <v>7011</v>
      </c>
      <c r="IY23" s="32">
        <v>10230</v>
      </c>
      <c r="IZ23" s="32">
        <v>3219</v>
      </c>
      <c r="JA23" s="32">
        <v>7011</v>
      </c>
      <c r="JB23" s="32">
        <v>0</v>
      </c>
      <c r="JC23" s="32">
        <v>0</v>
      </c>
      <c r="JD23" s="32">
        <v>0</v>
      </c>
      <c r="JE23" s="32">
        <v>14108</v>
      </c>
      <c r="JF23" s="32">
        <v>11273</v>
      </c>
      <c r="JG23" s="32">
        <v>2835</v>
      </c>
      <c r="JH23" s="32">
        <v>14108</v>
      </c>
      <c r="JI23" s="32">
        <v>11273</v>
      </c>
      <c r="JJ23" s="32">
        <v>2835</v>
      </c>
      <c r="JK23" s="32">
        <v>0</v>
      </c>
      <c r="JL23" s="32">
        <v>0</v>
      </c>
      <c r="JM23" s="32">
        <v>0</v>
      </c>
      <c r="JN23" s="32">
        <v>12482</v>
      </c>
      <c r="JO23" s="32">
        <v>10245</v>
      </c>
      <c r="JP23" s="32">
        <v>2237</v>
      </c>
      <c r="JQ23" s="32">
        <v>12482</v>
      </c>
      <c r="JR23" s="32">
        <v>10245</v>
      </c>
      <c r="JS23" s="32">
        <v>2237</v>
      </c>
      <c r="JT23" s="32">
        <v>0</v>
      </c>
      <c r="JU23" s="32">
        <v>0</v>
      </c>
      <c r="JV23" s="32">
        <v>0</v>
      </c>
      <c r="JW23" s="32">
        <v>770</v>
      </c>
      <c r="JX23" s="32">
        <v>528</v>
      </c>
      <c r="JY23" s="32">
        <v>242</v>
      </c>
      <c r="JZ23" s="32">
        <v>770</v>
      </c>
      <c r="KA23" s="32">
        <v>528</v>
      </c>
      <c r="KB23" s="32">
        <v>242</v>
      </c>
      <c r="KC23" s="32">
        <v>0</v>
      </c>
      <c r="KD23" s="32">
        <v>0</v>
      </c>
      <c r="KE23" s="32">
        <v>0</v>
      </c>
      <c r="KF23" s="32">
        <v>771</v>
      </c>
      <c r="KG23" s="32">
        <v>456</v>
      </c>
      <c r="KH23" s="32">
        <v>315</v>
      </c>
      <c r="KI23" s="32">
        <v>771</v>
      </c>
      <c r="KJ23" s="32">
        <v>456</v>
      </c>
      <c r="KK23" s="32">
        <v>315</v>
      </c>
      <c r="KL23" s="32">
        <v>0</v>
      </c>
      <c r="KM23" s="32">
        <v>0</v>
      </c>
      <c r="KN23" s="32">
        <v>0</v>
      </c>
      <c r="KO23" s="32">
        <v>11</v>
      </c>
      <c r="KP23" s="32">
        <v>7</v>
      </c>
      <c r="KQ23" s="32">
        <v>4</v>
      </c>
      <c r="KR23" s="32">
        <v>11</v>
      </c>
      <c r="KS23" s="32">
        <v>7</v>
      </c>
      <c r="KT23" s="32">
        <v>4</v>
      </c>
      <c r="KU23" s="32">
        <v>0</v>
      </c>
      <c r="KV23" s="32">
        <v>0</v>
      </c>
      <c r="KW23" s="32">
        <v>0</v>
      </c>
      <c r="KX23" s="32">
        <v>2941</v>
      </c>
      <c r="KY23" s="32">
        <v>2261</v>
      </c>
      <c r="KZ23" s="33">
        <v>680</v>
      </c>
      <c r="LA23" s="32">
        <v>2941</v>
      </c>
      <c r="LB23" s="32">
        <v>2261</v>
      </c>
      <c r="LC23" s="32">
        <v>680</v>
      </c>
      <c r="LD23" s="32">
        <v>0</v>
      </c>
      <c r="LE23" s="32">
        <v>0</v>
      </c>
      <c r="LF23" s="32">
        <v>0</v>
      </c>
      <c r="LG23" s="32">
        <v>5613</v>
      </c>
      <c r="LH23" s="32">
        <v>3738</v>
      </c>
      <c r="LI23" s="32">
        <v>1875</v>
      </c>
      <c r="LJ23" s="32">
        <v>4310</v>
      </c>
      <c r="LK23" s="32">
        <v>3213</v>
      </c>
      <c r="LL23" s="32">
        <v>1097</v>
      </c>
      <c r="LM23" s="32">
        <v>1303</v>
      </c>
      <c r="LN23" s="32">
        <v>525</v>
      </c>
      <c r="LO23" s="32">
        <v>778</v>
      </c>
      <c r="LP23" s="32">
        <v>3956</v>
      </c>
      <c r="LQ23" s="32">
        <v>2576</v>
      </c>
      <c r="LR23" s="32">
        <v>1380</v>
      </c>
      <c r="LS23" s="32">
        <v>2997</v>
      </c>
      <c r="LT23" s="32">
        <v>2193</v>
      </c>
      <c r="LU23" s="32">
        <v>804</v>
      </c>
      <c r="LV23" s="32">
        <v>959</v>
      </c>
      <c r="LW23" s="32">
        <v>383</v>
      </c>
      <c r="LX23" s="32">
        <v>576</v>
      </c>
      <c r="LY23" s="32">
        <v>1657</v>
      </c>
      <c r="LZ23" s="32">
        <v>1162</v>
      </c>
      <c r="MA23" s="32">
        <v>495</v>
      </c>
      <c r="MB23" s="32">
        <v>1313</v>
      </c>
      <c r="MC23" s="32">
        <v>1020</v>
      </c>
      <c r="MD23" s="32">
        <v>293</v>
      </c>
      <c r="ME23" s="32">
        <v>344</v>
      </c>
      <c r="MF23" s="32">
        <v>142</v>
      </c>
      <c r="MG23" s="33">
        <v>202</v>
      </c>
    </row>
    <row r="24" spans="1:345" x14ac:dyDescent="0.2">
      <c r="A24" s="526"/>
      <c r="B24" s="31" t="s">
        <v>308</v>
      </c>
      <c r="C24" s="31"/>
      <c r="D24" s="32">
        <v>115423</v>
      </c>
      <c r="E24" s="32">
        <v>80080</v>
      </c>
      <c r="F24" s="32">
        <v>35343</v>
      </c>
      <c r="G24" s="32">
        <v>94743</v>
      </c>
      <c r="H24" s="32">
        <v>69356</v>
      </c>
      <c r="I24" s="32">
        <v>25387</v>
      </c>
      <c r="J24" s="32">
        <v>20680</v>
      </c>
      <c r="K24" s="32">
        <v>10724</v>
      </c>
      <c r="L24" s="32">
        <v>9956</v>
      </c>
      <c r="M24" s="32">
        <v>41937</v>
      </c>
      <c r="N24" s="32">
        <v>27654</v>
      </c>
      <c r="O24" s="32">
        <v>14283</v>
      </c>
      <c r="P24" s="32">
        <v>24004</v>
      </c>
      <c r="Q24" s="32">
        <v>17409</v>
      </c>
      <c r="R24" s="32">
        <v>6595</v>
      </c>
      <c r="S24" s="32">
        <v>17933</v>
      </c>
      <c r="T24" s="32">
        <v>10245</v>
      </c>
      <c r="U24" s="32">
        <v>7688</v>
      </c>
      <c r="V24" s="32">
        <v>24299</v>
      </c>
      <c r="W24" s="32">
        <v>16230</v>
      </c>
      <c r="X24" s="32">
        <v>8069</v>
      </c>
      <c r="Y24" s="32">
        <v>10070</v>
      </c>
      <c r="Z24" s="32">
        <v>7649</v>
      </c>
      <c r="AA24" s="32">
        <v>2421</v>
      </c>
      <c r="AB24" s="32">
        <v>14229</v>
      </c>
      <c r="AC24" s="32">
        <v>8581</v>
      </c>
      <c r="AD24" s="32">
        <v>5648</v>
      </c>
      <c r="AE24" s="32">
        <v>5771</v>
      </c>
      <c r="AF24" s="32">
        <v>2871</v>
      </c>
      <c r="AG24" s="32">
        <v>2900</v>
      </c>
      <c r="AH24" s="32">
        <v>2106</v>
      </c>
      <c r="AI24" s="32">
        <v>1319</v>
      </c>
      <c r="AJ24" s="32">
        <v>787</v>
      </c>
      <c r="AK24" s="32">
        <v>3665</v>
      </c>
      <c r="AL24" s="32">
        <v>1552</v>
      </c>
      <c r="AM24" s="32">
        <v>2113</v>
      </c>
      <c r="AN24" s="32">
        <v>17538</v>
      </c>
      <c r="AO24" s="32">
        <v>12645</v>
      </c>
      <c r="AP24" s="32">
        <v>4893</v>
      </c>
      <c r="AQ24" s="32">
        <v>7177</v>
      </c>
      <c r="AR24" s="32">
        <v>5704</v>
      </c>
      <c r="AS24" s="32">
        <v>1473</v>
      </c>
      <c r="AT24" s="32">
        <v>10361</v>
      </c>
      <c r="AU24" s="32">
        <v>6941</v>
      </c>
      <c r="AV24" s="32">
        <v>3420</v>
      </c>
      <c r="AW24" s="32">
        <v>862</v>
      </c>
      <c r="AX24" s="32">
        <v>657</v>
      </c>
      <c r="AY24" s="32">
        <v>205</v>
      </c>
      <c r="AZ24" s="32">
        <v>664</v>
      </c>
      <c r="BA24" s="32" t="s">
        <v>437</v>
      </c>
      <c r="BB24" s="32" t="s">
        <v>437</v>
      </c>
      <c r="BC24" s="32">
        <v>198</v>
      </c>
      <c r="BD24" s="32" t="s">
        <v>437</v>
      </c>
      <c r="BE24" s="32" t="s">
        <v>437</v>
      </c>
      <c r="BF24" s="32">
        <v>128</v>
      </c>
      <c r="BG24" s="32">
        <v>57</v>
      </c>
      <c r="BH24" s="32">
        <v>71</v>
      </c>
      <c r="BI24" s="32">
        <v>123</v>
      </c>
      <c r="BJ24" s="32" t="s">
        <v>437</v>
      </c>
      <c r="BK24" s="32" t="s">
        <v>437</v>
      </c>
      <c r="BL24" s="32">
        <v>5</v>
      </c>
      <c r="BM24" s="32" t="s">
        <v>437</v>
      </c>
      <c r="BN24" s="32" t="s">
        <v>437</v>
      </c>
      <c r="BO24" s="32">
        <v>6537</v>
      </c>
      <c r="BP24" s="32">
        <v>6434</v>
      </c>
      <c r="BQ24" s="32">
        <v>103</v>
      </c>
      <c r="BR24" s="32">
        <v>5920</v>
      </c>
      <c r="BS24" s="32">
        <v>5849</v>
      </c>
      <c r="BT24" s="32">
        <v>71</v>
      </c>
      <c r="BU24" s="32">
        <v>617</v>
      </c>
      <c r="BV24" s="32">
        <v>585</v>
      </c>
      <c r="BW24" s="32">
        <v>32</v>
      </c>
      <c r="BX24" s="32">
        <v>1977</v>
      </c>
      <c r="BY24" s="32">
        <v>1969</v>
      </c>
      <c r="BZ24" s="32">
        <v>8</v>
      </c>
      <c r="CA24" s="32">
        <v>1977</v>
      </c>
      <c r="CB24" s="32">
        <v>1969</v>
      </c>
      <c r="CC24" s="32">
        <v>8</v>
      </c>
      <c r="CD24" s="32">
        <v>0</v>
      </c>
      <c r="CE24" s="32">
        <v>0</v>
      </c>
      <c r="CF24" s="32">
        <v>0</v>
      </c>
      <c r="CG24" s="32">
        <v>414</v>
      </c>
      <c r="CH24" s="32">
        <v>410</v>
      </c>
      <c r="CI24" s="32">
        <v>4</v>
      </c>
      <c r="CJ24" s="32">
        <v>312</v>
      </c>
      <c r="CK24" s="32" t="s">
        <v>437</v>
      </c>
      <c r="CL24" s="32" t="s">
        <v>437</v>
      </c>
      <c r="CM24" s="32">
        <v>102</v>
      </c>
      <c r="CN24" s="32" t="s">
        <v>437</v>
      </c>
      <c r="CO24" s="32" t="s">
        <v>437</v>
      </c>
      <c r="CP24" s="32">
        <v>278</v>
      </c>
      <c r="CQ24" s="32">
        <v>270</v>
      </c>
      <c r="CR24" s="32">
        <v>8</v>
      </c>
      <c r="CS24" s="32">
        <v>263</v>
      </c>
      <c r="CT24" s="32">
        <v>255</v>
      </c>
      <c r="CU24" s="32">
        <v>8</v>
      </c>
      <c r="CV24" s="32">
        <v>15</v>
      </c>
      <c r="CW24" s="32">
        <v>15</v>
      </c>
      <c r="CX24" s="32">
        <v>0</v>
      </c>
      <c r="CY24" s="32">
        <v>648</v>
      </c>
      <c r="CZ24" s="32">
        <v>634</v>
      </c>
      <c r="DA24" s="32">
        <v>14</v>
      </c>
      <c r="DB24" s="32">
        <v>445</v>
      </c>
      <c r="DC24" s="32" t="s">
        <v>437</v>
      </c>
      <c r="DD24" s="32" t="s">
        <v>437</v>
      </c>
      <c r="DE24" s="32">
        <v>203</v>
      </c>
      <c r="DF24" s="32" t="s">
        <v>437</v>
      </c>
      <c r="DG24" s="32" t="s">
        <v>437</v>
      </c>
      <c r="DH24" s="32">
        <v>1263</v>
      </c>
      <c r="DI24" s="32">
        <v>1241</v>
      </c>
      <c r="DJ24" s="32">
        <v>22</v>
      </c>
      <c r="DK24" s="32">
        <v>1194</v>
      </c>
      <c r="DL24" s="32">
        <v>1176</v>
      </c>
      <c r="DM24" s="32">
        <v>18</v>
      </c>
      <c r="DN24" s="32">
        <v>69</v>
      </c>
      <c r="DO24" s="32">
        <v>65</v>
      </c>
      <c r="DP24" s="32">
        <v>4</v>
      </c>
      <c r="DQ24" s="32">
        <v>27</v>
      </c>
      <c r="DR24" s="32" t="s">
        <v>437</v>
      </c>
      <c r="DS24" s="32" t="s">
        <v>437</v>
      </c>
      <c r="DT24" s="32" t="s">
        <v>437</v>
      </c>
      <c r="DU24" s="32" t="s">
        <v>437</v>
      </c>
      <c r="DV24" s="32">
        <v>0</v>
      </c>
      <c r="DW24" s="32" t="s">
        <v>437</v>
      </c>
      <c r="DX24" s="32">
        <v>3</v>
      </c>
      <c r="DY24" s="32" t="s">
        <v>437</v>
      </c>
      <c r="DZ24" s="32">
        <v>8</v>
      </c>
      <c r="EA24" s="32">
        <v>8</v>
      </c>
      <c r="EB24" s="32">
        <v>0</v>
      </c>
      <c r="EC24" s="32" t="s">
        <v>437</v>
      </c>
      <c r="ED24" s="32" t="s">
        <v>437</v>
      </c>
      <c r="EE24" s="32">
        <v>0</v>
      </c>
      <c r="EF24" s="32" t="s">
        <v>437</v>
      </c>
      <c r="EG24" s="32" t="s">
        <v>437</v>
      </c>
      <c r="EH24" s="32">
        <v>0</v>
      </c>
      <c r="EI24" s="32">
        <v>1833</v>
      </c>
      <c r="EJ24" s="32">
        <v>1790</v>
      </c>
      <c r="EK24" s="32">
        <v>43</v>
      </c>
      <c r="EL24" s="32">
        <v>1620</v>
      </c>
      <c r="EM24" s="32">
        <v>1589</v>
      </c>
      <c r="EN24" s="32">
        <v>31</v>
      </c>
      <c r="EO24" s="32">
        <v>213</v>
      </c>
      <c r="EP24" s="32">
        <v>201</v>
      </c>
      <c r="EQ24" s="32">
        <v>12</v>
      </c>
      <c r="ER24" s="32">
        <v>89</v>
      </c>
      <c r="ES24" s="32" t="s">
        <v>437</v>
      </c>
      <c r="ET24" s="32" t="s">
        <v>437</v>
      </c>
      <c r="EU24" s="32">
        <v>84</v>
      </c>
      <c r="EV24" s="32" t="s">
        <v>437</v>
      </c>
      <c r="EW24" s="32" t="s">
        <v>437</v>
      </c>
      <c r="EX24" s="32">
        <v>5</v>
      </c>
      <c r="EY24" s="32" t="s">
        <v>437</v>
      </c>
      <c r="EZ24" s="32" t="s">
        <v>437</v>
      </c>
      <c r="FA24" s="32">
        <v>4882</v>
      </c>
      <c r="FB24" s="32">
        <v>757</v>
      </c>
      <c r="FC24" s="32">
        <v>4125</v>
      </c>
      <c r="FD24" s="32">
        <v>3280</v>
      </c>
      <c r="FE24" s="32">
        <v>321</v>
      </c>
      <c r="FF24" s="32">
        <v>2959</v>
      </c>
      <c r="FG24" s="32">
        <v>1602</v>
      </c>
      <c r="FH24" s="32">
        <v>436</v>
      </c>
      <c r="FI24" s="32">
        <v>1166</v>
      </c>
      <c r="FJ24" s="32">
        <v>4831</v>
      </c>
      <c r="FK24" s="32">
        <v>737</v>
      </c>
      <c r="FL24" s="32">
        <v>4094</v>
      </c>
      <c r="FM24" s="32">
        <v>3260</v>
      </c>
      <c r="FN24" s="32">
        <v>313</v>
      </c>
      <c r="FO24" s="32">
        <v>2947</v>
      </c>
      <c r="FP24" s="32">
        <v>1571</v>
      </c>
      <c r="FQ24" s="32">
        <v>424</v>
      </c>
      <c r="FR24" s="32">
        <v>1147</v>
      </c>
      <c r="FS24" s="32">
        <v>51</v>
      </c>
      <c r="FT24" s="32">
        <v>20</v>
      </c>
      <c r="FU24" s="32">
        <v>31</v>
      </c>
      <c r="FV24" s="32">
        <v>20</v>
      </c>
      <c r="FW24" s="32">
        <v>8</v>
      </c>
      <c r="FX24" s="32">
        <v>12</v>
      </c>
      <c r="FY24" s="32">
        <v>31</v>
      </c>
      <c r="FZ24" s="32">
        <v>12</v>
      </c>
      <c r="GA24" s="32">
        <v>19</v>
      </c>
      <c r="GB24" s="32">
        <v>74</v>
      </c>
      <c r="GC24" s="32">
        <v>3</v>
      </c>
      <c r="GD24" s="32">
        <v>71</v>
      </c>
      <c r="GE24" s="32">
        <v>74</v>
      </c>
      <c r="GF24" s="32">
        <v>3</v>
      </c>
      <c r="GG24" s="32">
        <v>71</v>
      </c>
      <c r="GH24" s="32">
        <v>0</v>
      </c>
      <c r="GI24" s="32">
        <v>0</v>
      </c>
      <c r="GJ24" s="32">
        <v>0</v>
      </c>
      <c r="GK24" s="32">
        <v>74</v>
      </c>
      <c r="GL24" s="32">
        <v>3</v>
      </c>
      <c r="GM24" s="32">
        <v>71</v>
      </c>
      <c r="GN24" s="32">
        <v>74</v>
      </c>
      <c r="GO24" s="32">
        <v>3</v>
      </c>
      <c r="GP24" s="32">
        <v>71</v>
      </c>
      <c r="GQ24" s="32">
        <v>0</v>
      </c>
      <c r="GR24" s="32">
        <v>0</v>
      </c>
      <c r="GS24" s="32">
        <v>0</v>
      </c>
      <c r="GT24" s="32">
        <v>73486</v>
      </c>
      <c r="GU24" s="32">
        <v>52426</v>
      </c>
      <c r="GV24" s="32">
        <v>21060</v>
      </c>
      <c r="GW24" s="32">
        <v>70739</v>
      </c>
      <c r="GX24" s="32">
        <v>51947</v>
      </c>
      <c r="GY24" s="32">
        <v>18792</v>
      </c>
      <c r="GZ24" s="32">
        <v>2747</v>
      </c>
      <c r="HA24" s="32">
        <v>479</v>
      </c>
      <c r="HB24" s="32">
        <v>2268</v>
      </c>
      <c r="HC24" s="32">
        <v>15255</v>
      </c>
      <c r="HD24" s="32" t="s">
        <v>437</v>
      </c>
      <c r="HE24" s="32" t="s">
        <v>437</v>
      </c>
      <c r="HF24" s="32">
        <v>15255</v>
      </c>
      <c r="HG24" s="32" t="s">
        <v>437</v>
      </c>
      <c r="HH24" s="32" t="s">
        <v>437</v>
      </c>
      <c r="HI24" s="32">
        <v>0</v>
      </c>
      <c r="HJ24" s="32">
        <v>0</v>
      </c>
      <c r="HK24" s="32">
        <v>0</v>
      </c>
      <c r="HL24" s="32">
        <v>6831</v>
      </c>
      <c r="HM24" s="32">
        <v>1188</v>
      </c>
      <c r="HN24" s="32">
        <v>5643</v>
      </c>
      <c r="HO24" s="32">
        <v>4084</v>
      </c>
      <c r="HP24" s="32">
        <v>709</v>
      </c>
      <c r="HQ24" s="32">
        <v>3375</v>
      </c>
      <c r="HR24" s="32">
        <v>2747</v>
      </c>
      <c r="HS24" s="32">
        <v>479</v>
      </c>
      <c r="HT24" s="32">
        <v>2268</v>
      </c>
      <c r="HU24" s="32">
        <v>8178</v>
      </c>
      <c r="HV24" s="32">
        <v>4680</v>
      </c>
      <c r="HW24" s="32">
        <v>3498</v>
      </c>
      <c r="HX24" s="32">
        <v>8178</v>
      </c>
      <c r="HY24" s="32">
        <v>4680</v>
      </c>
      <c r="HZ24" s="32">
        <v>3498</v>
      </c>
      <c r="IA24" s="32">
        <v>0</v>
      </c>
      <c r="IB24" s="32">
        <v>0</v>
      </c>
      <c r="IC24" s="32">
        <v>0</v>
      </c>
      <c r="ID24" s="32">
        <v>13587</v>
      </c>
      <c r="IE24" s="32">
        <v>13369</v>
      </c>
      <c r="IF24" s="32">
        <v>218</v>
      </c>
      <c r="IG24" s="32">
        <v>13587</v>
      </c>
      <c r="IH24" s="32">
        <v>13369</v>
      </c>
      <c r="II24" s="32">
        <v>218</v>
      </c>
      <c r="IJ24" s="32">
        <v>0</v>
      </c>
      <c r="IK24" s="32">
        <v>0</v>
      </c>
      <c r="IL24" s="32">
        <v>0</v>
      </c>
      <c r="IM24" s="32">
        <v>1204</v>
      </c>
      <c r="IN24" s="32">
        <v>1183</v>
      </c>
      <c r="IO24" s="32">
        <v>21</v>
      </c>
      <c r="IP24" s="32">
        <v>1204</v>
      </c>
      <c r="IQ24" s="32">
        <v>1183</v>
      </c>
      <c r="IR24" s="32">
        <v>21</v>
      </c>
      <c r="IS24" s="32">
        <v>0</v>
      </c>
      <c r="IT24" s="32">
        <v>0</v>
      </c>
      <c r="IU24" s="32">
        <v>0</v>
      </c>
      <c r="IV24" s="32">
        <v>11395</v>
      </c>
      <c r="IW24" s="32">
        <v>3461</v>
      </c>
      <c r="IX24" s="32">
        <v>7934</v>
      </c>
      <c r="IY24" s="32">
        <v>11395</v>
      </c>
      <c r="IZ24" s="32">
        <v>3461</v>
      </c>
      <c r="JA24" s="32">
        <v>7934</v>
      </c>
      <c r="JB24" s="32">
        <v>0</v>
      </c>
      <c r="JC24" s="32">
        <v>0</v>
      </c>
      <c r="JD24" s="32">
        <v>0</v>
      </c>
      <c r="JE24" s="32">
        <v>15255</v>
      </c>
      <c r="JF24" s="32">
        <v>12273</v>
      </c>
      <c r="JG24" s="32">
        <v>2982</v>
      </c>
      <c r="JH24" s="32">
        <v>15255</v>
      </c>
      <c r="JI24" s="32">
        <v>12273</v>
      </c>
      <c r="JJ24" s="32">
        <v>2982</v>
      </c>
      <c r="JK24" s="32">
        <v>0</v>
      </c>
      <c r="JL24" s="32">
        <v>0</v>
      </c>
      <c r="JM24" s="32">
        <v>0</v>
      </c>
      <c r="JN24" s="32">
        <v>13611</v>
      </c>
      <c r="JO24" s="32">
        <v>11214</v>
      </c>
      <c r="JP24" s="32">
        <v>2397</v>
      </c>
      <c r="JQ24" s="32">
        <v>13611</v>
      </c>
      <c r="JR24" s="32">
        <v>11214</v>
      </c>
      <c r="JS24" s="32">
        <v>2397</v>
      </c>
      <c r="JT24" s="32">
        <v>0</v>
      </c>
      <c r="JU24" s="32">
        <v>0</v>
      </c>
      <c r="JV24" s="32">
        <v>0</v>
      </c>
      <c r="JW24" s="32">
        <v>750</v>
      </c>
      <c r="JX24" s="32">
        <v>522</v>
      </c>
      <c r="JY24" s="32">
        <v>228</v>
      </c>
      <c r="JZ24" s="32">
        <v>750</v>
      </c>
      <c r="KA24" s="32">
        <v>522</v>
      </c>
      <c r="KB24" s="32">
        <v>228</v>
      </c>
      <c r="KC24" s="32">
        <v>0</v>
      </c>
      <c r="KD24" s="32">
        <v>0</v>
      </c>
      <c r="KE24" s="32">
        <v>0</v>
      </c>
      <c r="KF24" s="32">
        <v>801</v>
      </c>
      <c r="KG24" s="32">
        <v>477</v>
      </c>
      <c r="KH24" s="32">
        <v>324</v>
      </c>
      <c r="KI24" s="32">
        <v>801</v>
      </c>
      <c r="KJ24" s="32">
        <v>477</v>
      </c>
      <c r="KK24" s="32">
        <v>324</v>
      </c>
      <c r="KL24" s="32">
        <v>0</v>
      </c>
      <c r="KM24" s="32">
        <v>0</v>
      </c>
      <c r="KN24" s="32">
        <v>0</v>
      </c>
      <c r="KO24" s="32">
        <v>25</v>
      </c>
      <c r="KP24" s="32" t="s">
        <v>437</v>
      </c>
      <c r="KQ24" s="32" t="s">
        <v>437</v>
      </c>
      <c r="KR24" s="32">
        <v>25</v>
      </c>
      <c r="KS24" s="32" t="s">
        <v>437</v>
      </c>
      <c r="KT24" s="32" t="s">
        <v>437</v>
      </c>
      <c r="KU24" s="32">
        <v>0</v>
      </c>
      <c r="KV24" s="32">
        <v>0</v>
      </c>
      <c r="KW24" s="32">
        <v>0</v>
      </c>
      <c r="KX24" s="32">
        <v>2960</v>
      </c>
      <c r="KY24" s="32">
        <v>2266</v>
      </c>
      <c r="KZ24" s="33">
        <v>694</v>
      </c>
      <c r="LA24" s="32">
        <v>2960</v>
      </c>
      <c r="LB24" s="32">
        <v>2266</v>
      </c>
      <c r="LC24" s="32">
        <v>694</v>
      </c>
      <c r="LD24" s="32">
        <v>0</v>
      </c>
      <c r="LE24" s="32">
        <v>0</v>
      </c>
      <c r="LF24" s="32">
        <v>0</v>
      </c>
      <c r="LG24" s="32">
        <v>6145</v>
      </c>
      <c r="LH24" s="32">
        <v>4230</v>
      </c>
      <c r="LI24" s="32">
        <v>1915</v>
      </c>
      <c r="LJ24" s="32">
        <v>4660</v>
      </c>
      <c r="LK24" s="32">
        <v>3587</v>
      </c>
      <c r="LL24" s="32">
        <v>1073</v>
      </c>
      <c r="LM24" s="32">
        <v>1485</v>
      </c>
      <c r="LN24" s="32">
        <v>643</v>
      </c>
      <c r="LO24" s="32">
        <v>842</v>
      </c>
      <c r="LP24" s="32">
        <v>4404</v>
      </c>
      <c r="LQ24" s="32">
        <v>2948</v>
      </c>
      <c r="LR24" s="32">
        <v>1456</v>
      </c>
      <c r="LS24" s="32">
        <v>3254</v>
      </c>
      <c r="LT24" s="32">
        <v>2461</v>
      </c>
      <c r="LU24" s="32">
        <v>793</v>
      </c>
      <c r="LV24" s="32">
        <v>1150</v>
      </c>
      <c r="LW24" s="32">
        <v>487</v>
      </c>
      <c r="LX24" s="32">
        <v>663</v>
      </c>
      <c r="LY24" s="32">
        <v>1741</v>
      </c>
      <c r="LZ24" s="32">
        <v>1282</v>
      </c>
      <c r="MA24" s="32">
        <v>459</v>
      </c>
      <c r="MB24" s="32">
        <v>1406</v>
      </c>
      <c r="MC24" s="32">
        <v>1126</v>
      </c>
      <c r="MD24" s="32">
        <v>280</v>
      </c>
      <c r="ME24" s="32">
        <v>335</v>
      </c>
      <c r="MF24" s="32">
        <v>156</v>
      </c>
      <c r="MG24" s="33">
        <v>179</v>
      </c>
    </row>
    <row r="25" spans="1:345" x14ac:dyDescent="0.2">
      <c r="A25" s="526"/>
      <c r="B25" s="31" t="s">
        <v>375</v>
      </c>
      <c r="C25" s="31"/>
      <c r="D25" s="32">
        <v>109993</v>
      </c>
      <c r="E25" s="32">
        <v>77513</v>
      </c>
      <c r="F25" s="32">
        <v>32480</v>
      </c>
      <c r="G25" s="32">
        <v>90235</v>
      </c>
      <c r="H25" s="32">
        <v>66814</v>
      </c>
      <c r="I25" s="32">
        <v>23421</v>
      </c>
      <c r="J25" s="32">
        <v>19758</v>
      </c>
      <c r="K25" s="32">
        <v>10699</v>
      </c>
      <c r="L25" s="32">
        <v>9059</v>
      </c>
      <c r="M25" s="32">
        <v>38856</v>
      </c>
      <c r="N25" s="32">
        <v>26281</v>
      </c>
      <c r="O25" s="32">
        <v>12575</v>
      </c>
      <c r="P25" s="32">
        <v>21670</v>
      </c>
      <c r="Q25" s="32">
        <v>16045</v>
      </c>
      <c r="R25" s="32">
        <v>5625</v>
      </c>
      <c r="S25" s="32">
        <v>17186</v>
      </c>
      <c r="T25" s="32">
        <v>10236</v>
      </c>
      <c r="U25" s="32">
        <v>6950</v>
      </c>
      <c r="V25" s="32">
        <v>22744</v>
      </c>
      <c r="W25" s="32">
        <v>15516</v>
      </c>
      <c r="X25" s="32">
        <v>7228</v>
      </c>
      <c r="Y25" s="32">
        <v>9130</v>
      </c>
      <c r="Z25" s="32">
        <v>6968</v>
      </c>
      <c r="AA25" s="32">
        <v>2162</v>
      </c>
      <c r="AB25" s="32">
        <v>13614</v>
      </c>
      <c r="AC25" s="32">
        <v>8548</v>
      </c>
      <c r="AD25" s="32">
        <v>5066</v>
      </c>
      <c r="AE25" s="32">
        <v>5020</v>
      </c>
      <c r="AF25" s="32">
        <v>2623</v>
      </c>
      <c r="AG25" s="32">
        <v>2397</v>
      </c>
      <c r="AH25" s="32">
        <v>1634</v>
      </c>
      <c r="AI25" s="32">
        <v>1065</v>
      </c>
      <c r="AJ25" s="32">
        <v>569</v>
      </c>
      <c r="AK25" s="32">
        <v>3386</v>
      </c>
      <c r="AL25" s="32">
        <v>1558</v>
      </c>
      <c r="AM25" s="32">
        <v>1828</v>
      </c>
      <c r="AN25" s="32">
        <v>16849</v>
      </c>
      <c r="AO25" s="32">
        <v>12242</v>
      </c>
      <c r="AP25" s="32">
        <v>4607</v>
      </c>
      <c r="AQ25" s="32">
        <v>6787</v>
      </c>
      <c r="AR25" s="32">
        <v>5345</v>
      </c>
      <c r="AS25" s="32">
        <v>1442</v>
      </c>
      <c r="AT25" s="32">
        <v>10062</v>
      </c>
      <c r="AU25" s="32">
        <v>6897</v>
      </c>
      <c r="AV25" s="32">
        <v>3165</v>
      </c>
      <c r="AW25" s="32">
        <v>740</v>
      </c>
      <c r="AX25" s="32">
        <v>590</v>
      </c>
      <c r="AY25" s="32">
        <v>150</v>
      </c>
      <c r="AZ25" s="32">
        <v>579</v>
      </c>
      <c r="BA25" s="32" t="s">
        <v>437</v>
      </c>
      <c r="BB25" s="32" t="s">
        <v>437</v>
      </c>
      <c r="BC25" s="32">
        <v>161</v>
      </c>
      <c r="BD25" s="32" t="s">
        <v>437</v>
      </c>
      <c r="BE25" s="32" t="s">
        <v>437</v>
      </c>
      <c r="BF25" s="32">
        <v>135</v>
      </c>
      <c r="BG25" s="32">
        <v>61</v>
      </c>
      <c r="BH25" s="32">
        <v>74</v>
      </c>
      <c r="BI25" s="32">
        <v>130</v>
      </c>
      <c r="BJ25" s="32" t="s">
        <v>437</v>
      </c>
      <c r="BK25" s="32" t="s">
        <v>437</v>
      </c>
      <c r="BL25" s="32">
        <v>5</v>
      </c>
      <c r="BM25" s="32" t="s">
        <v>437</v>
      </c>
      <c r="BN25" s="32" t="s">
        <v>437</v>
      </c>
      <c r="BO25" s="32">
        <v>5766</v>
      </c>
      <c r="BP25" s="32">
        <v>5675</v>
      </c>
      <c r="BQ25" s="32">
        <v>91</v>
      </c>
      <c r="BR25" s="32">
        <v>5190</v>
      </c>
      <c r="BS25" s="32">
        <v>5133</v>
      </c>
      <c r="BT25" s="32">
        <v>57</v>
      </c>
      <c r="BU25" s="32">
        <v>576</v>
      </c>
      <c r="BV25" s="32">
        <v>542</v>
      </c>
      <c r="BW25" s="32">
        <v>34</v>
      </c>
      <c r="BX25" s="32">
        <v>1912</v>
      </c>
      <c r="BY25" s="32">
        <v>1902</v>
      </c>
      <c r="BZ25" s="32">
        <v>10</v>
      </c>
      <c r="CA25" s="32">
        <v>1912</v>
      </c>
      <c r="CB25" s="32">
        <v>1902</v>
      </c>
      <c r="CC25" s="32">
        <v>10</v>
      </c>
      <c r="CD25" s="32">
        <v>0</v>
      </c>
      <c r="CE25" s="32">
        <v>0</v>
      </c>
      <c r="CF25" s="32">
        <v>0</v>
      </c>
      <c r="CG25" s="32">
        <v>420</v>
      </c>
      <c r="CH25" s="32">
        <v>414</v>
      </c>
      <c r="CI25" s="32">
        <v>6</v>
      </c>
      <c r="CJ25" s="32">
        <v>323</v>
      </c>
      <c r="CK25" s="32" t="s">
        <v>437</v>
      </c>
      <c r="CL25" s="32" t="s">
        <v>437</v>
      </c>
      <c r="CM25" s="32">
        <v>97</v>
      </c>
      <c r="CN25" s="32" t="s">
        <v>437</v>
      </c>
      <c r="CO25" s="32" t="s">
        <v>437</v>
      </c>
      <c r="CP25" s="32">
        <v>8</v>
      </c>
      <c r="CQ25" s="32">
        <v>8</v>
      </c>
      <c r="CR25" s="32">
        <v>0</v>
      </c>
      <c r="CS25" s="32" t="s">
        <v>437</v>
      </c>
      <c r="CT25" s="32" t="s">
        <v>437</v>
      </c>
      <c r="CU25" s="32">
        <v>0</v>
      </c>
      <c r="CV25" s="32" t="s">
        <v>437</v>
      </c>
      <c r="CW25" s="32" t="s">
        <v>437</v>
      </c>
      <c r="CX25" s="32">
        <v>0</v>
      </c>
      <c r="CY25" s="32">
        <v>573</v>
      </c>
      <c r="CZ25" s="32">
        <v>553</v>
      </c>
      <c r="DA25" s="32">
        <v>20</v>
      </c>
      <c r="DB25" s="32">
        <v>402</v>
      </c>
      <c r="DC25" s="32" t="s">
        <v>437</v>
      </c>
      <c r="DD25" s="32" t="s">
        <v>437</v>
      </c>
      <c r="DE25" s="32">
        <v>171</v>
      </c>
      <c r="DF25" s="32" t="s">
        <v>437</v>
      </c>
      <c r="DG25" s="32" t="s">
        <v>437</v>
      </c>
      <c r="DH25" s="32">
        <v>1006</v>
      </c>
      <c r="DI25" s="32">
        <v>991</v>
      </c>
      <c r="DJ25" s="32">
        <v>15</v>
      </c>
      <c r="DK25" s="32">
        <v>915</v>
      </c>
      <c r="DL25" s="32">
        <v>904</v>
      </c>
      <c r="DM25" s="32">
        <v>11</v>
      </c>
      <c r="DN25" s="32">
        <v>91</v>
      </c>
      <c r="DO25" s="32">
        <v>87</v>
      </c>
      <c r="DP25" s="32">
        <v>4</v>
      </c>
      <c r="DQ25" s="32">
        <v>3</v>
      </c>
      <c r="DR25" s="32">
        <v>3</v>
      </c>
      <c r="DS25" s="32">
        <v>0</v>
      </c>
      <c r="DT25" s="32">
        <v>3</v>
      </c>
      <c r="DU25" s="32">
        <v>3</v>
      </c>
      <c r="DV25" s="32">
        <v>0</v>
      </c>
      <c r="DW25" s="32">
        <v>0</v>
      </c>
      <c r="DX25" s="32">
        <v>0</v>
      </c>
      <c r="DY25" s="32">
        <v>0</v>
      </c>
      <c r="DZ25" s="32">
        <v>10</v>
      </c>
      <c r="EA25" s="32">
        <v>10</v>
      </c>
      <c r="EB25" s="32">
        <v>0</v>
      </c>
      <c r="EC25" s="32">
        <v>6</v>
      </c>
      <c r="ED25" s="32">
        <v>6</v>
      </c>
      <c r="EE25" s="32">
        <v>0</v>
      </c>
      <c r="EF25" s="32">
        <v>4</v>
      </c>
      <c r="EG25" s="32">
        <v>4</v>
      </c>
      <c r="EH25" s="32">
        <v>0</v>
      </c>
      <c r="EI25" s="32">
        <v>1729</v>
      </c>
      <c r="EJ25" s="32">
        <v>1694</v>
      </c>
      <c r="EK25" s="32">
        <v>35</v>
      </c>
      <c r="EL25" s="32">
        <v>1519</v>
      </c>
      <c r="EM25" s="32">
        <v>1490</v>
      </c>
      <c r="EN25" s="32">
        <v>29</v>
      </c>
      <c r="EO25" s="32">
        <v>210</v>
      </c>
      <c r="EP25" s="32">
        <v>204</v>
      </c>
      <c r="EQ25" s="32">
        <v>6</v>
      </c>
      <c r="ER25" s="32">
        <v>105</v>
      </c>
      <c r="ES25" s="32">
        <v>100</v>
      </c>
      <c r="ET25" s="32">
        <v>5</v>
      </c>
      <c r="EU25" s="32" t="s">
        <v>437</v>
      </c>
      <c r="EV25" s="32">
        <v>100</v>
      </c>
      <c r="EW25" s="32" t="s">
        <v>437</v>
      </c>
      <c r="EX25" s="32" t="s">
        <v>437</v>
      </c>
      <c r="EY25" s="32">
        <v>0</v>
      </c>
      <c r="EZ25" s="32" t="s">
        <v>437</v>
      </c>
      <c r="FA25" s="32">
        <v>4211</v>
      </c>
      <c r="FB25" s="32" t="s">
        <v>437</v>
      </c>
      <c r="FC25" s="32" t="s">
        <v>437</v>
      </c>
      <c r="FD25" s="32">
        <v>2723</v>
      </c>
      <c r="FE25" s="32" t="s">
        <v>437</v>
      </c>
      <c r="FF25" s="32" t="s">
        <v>437</v>
      </c>
      <c r="FG25" s="32">
        <v>1488</v>
      </c>
      <c r="FH25" s="32">
        <v>478</v>
      </c>
      <c r="FI25" s="32">
        <v>1010</v>
      </c>
      <c r="FJ25" s="32">
        <v>4161</v>
      </c>
      <c r="FK25" s="32">
        <v>791</v>
      </c>
      <c r="FL25" s="32">
        <v>3370</v>
      </c>
      <c r="FM25" s="32">
        <v>2693</v>
      </c>
      <c r="FN25" s="32">
        <v>322</v>
      </c>
      <c r="FO25" s="32">
        <v>2371</v>
      </c>
      <c r="FP25" s="32">
        <v>1468</v>
      </c>
      <c r="FQ25" s="32">
        <v>469</v>
      </c>
      <c r="FR25" s="32">
        <v>999</v>
      </c>
      <c r="FS25" s="32">
        <v>50</v>
      </c>
      <c r="FT25" s="32" t="s">
        <v>437</v>
      </c>
      <c r="FU25" s="32" t="s">
        <v>437</v>
      </c>
      <c r="FV25" s="32">
        <v>30</v>
      </c>
      <c r="FW25" s="32" t="s">
        <v>437</v>
      </c>
      <c r="FX25" s="32" t="s">
        <v>437</v>
      </c>
      <c r="FY25" s="32">
        <v>20</v>
      </c>
      <c r="FZ25" s="32">
        <v>9</v>
      </c>
      <c r="GA25" s="32">
        <v>11</v>
      </c>
      <c r="GB25" s="32">
        <v>81</v>
      </c>
      <c r="GC25" s="32" t="s">
        <v>437</v>
      </c>
      <c r="GD25" s="32" t="s">
        <v>437</v>
      </c>
      <c r="GE25" s="32">
        <v>81</v>
      </c>
      <c r="GF25" s="32" t="s">
        <v>437</v>
      </c>
      <c r="GG25" s="32" t="s">
        <v>437</v>
      </c>
      <c r="GH25" s="32">
        <v>0</v>
      </c>
      <c r="GI25" s="32">
        <v>0</v>
      </c>
      <c r="GJ25" s="32">
        <v>0</v>
      </c>
      <c r="GK25" s="32">
        <v>81</v>
      </c>
      <c r="GL25" s="32" t="s">
        <v>437</v>
      </c>
      <c r="GM25" s="32" t="s">
        <v>437</v>
      </c>
      <c r="GN25" s="32">
        <v>81</v>
      </c>
      <c r="GO25" s="32" t="s">
        <v>437</v>
      </c>
      <c r="GP25" s="32" t="s">
        <v>437</v>
      </c>
      <c r="GQ25" s="32">
        <v>0</v>
      </c>
      <c r="GR25" s="32">
        <v>0</v>
      </c>
      <c r="GS25" s="32">
        <v>0</v>
      </c>
      <c r="GT25" s="32">
        <v>71137</v>
      </c>
      <c r="GU25" s="32">
        <v>51232</v>
      </c>
      <c r="GV25" s="32">
        <v>19905</v>
      </c>
      <c r="GW25" s="32">
        <v>68565</v>
      </c>
      <c r="GX25" s="32">
        <v>50769</v>
      </c>
      <c r="GY25" s="32">
        <v>17796</v>
      </c>
      <c r="GZ25" s="32">
        <v>2572</v>
      </c>
      <c r="HA25" s="32">
        <v>463</v>
      </c>
      <c r="HB25" s="32">
        <v>2109</v>
      </c>
      <c r="HC25" s="32">
        <v>14829</v>
      </c>
      <c r="HD25" s="32" t="s">
        <v>437</v>
      </c>
      <c r="HE25" s="32" t="s">
        <v>437</v>
      </c>
      <c r="HF25" s="32">
        <v>14829</v>
      </c>
      <c r="HG25" s="32" t="s">
        <v>437</v>
      </c>
      <c r="HH25" s="32" t="s">
        <v>437</v>
      </c>
      <c r="HI25" s="32">
        <v>0</v>
      </c>
      <c r="HJ25" s="32">
        <v>0</v>
      </c>
      <c r="HK25" s="32">
        <v>0</v>
      </c>
      <c r="HL25" s="32">
        <v>6155</v>
      </c>
      <c r="HM25" s="32">
        <v>1140</v>
      </c>
      <c r="HN25" s="32">
        <v>5015</v>
      </c>
      <c r="HO25" s="32">
        <v>3583</v>
      </c>
      <c r="HP25" s="32">
        <v>677</v>
      </c>
      <c r="HQ25" s="32">
        <v>2906</v>
      </c>
      <c r="HR25" s="32">
        <v>2572</v>
      </c>
      <c r="HS25" s="32">
        <v>463</v>
      </c>
      <c r="HT25" s="32">
        <v>2109</v>
      </c>
      <c r="HU25" s="32">
        <v>7648</v>
      </c>
      <c r="HV25" s="32">
        <v>4545</v>
      </c>
      <c r="HW25" s="32">
        <v>3103</v>
      </c>
      <c r="HX25" s="32">
        <v>7648</v>
      </c>
      <c r="HY25" s="32">
        <v>4545</v>
      </c>
      <c r="HZ25" s="32">
        <v>3103</v>
      </c>
      <c r="IA25" s="32">
        <v>0</v>
      </c>
      <c r="IB25" s="32">
        <v>0</v>
      </c>
      <c r="IC25" s="32">
        <v>0</v>
      </c>
      <c r="ID25" s="32">
        <v>12432</v>
      </c>
      <c r="IE25" s="32">
        <v>12298</v>
      </c>
      <c r="IF25" s="32">
        <v>134</v>
      </c>
      <c r="IG25" s="32">
        <v>12432</v>
      </c>
      <c r="IH25" s="32">
        <v>12298</v>
      </c>
      <c r="II25" s="32">
        <v>134</v>
      </c>
      <c r="IJ25" s="32">
        <v>0</v>
      </c>
      <c r="IK25" s="32">
        <v>0</v>
      </c>
      <c r="IL25" s="32">
        <v>0</v>
      </c>
      <c r="IM25" s="32">
        <v>1027</v>
      </c>
      <c r="IN25" s="32">
        <v>1017</v>
      </c>
      <c r="IO25" s="32">
        <v>10</v>
      </c>
      <c r="IP25" s="32">
        <v>1027</v>
      </c>
      <c r="IQ25" s="32">
        <v>1017</v>
      </c>
      <c r="IR25" s="32">
        <v>10</v>
      </c>
      <c r="IS25" s="32">
        <v>0</v>
      </c>
      <c r="IT25" s="32">
        <v>0</v>
      </c>
      <c r="IU25" s="32">
        <v>0</v>
      </c>
      <c r="IV25" s="32">
        <v>11262</v>
      </c>
      <c r="IW25" s="32">
        <v>3296</v>
      </c>
      <c r="IX25" s="32">
        <v>7966</v>
      </c>
      <c r="IY25" s="32">
        <v>11262</v>
      </c>
      <c r="IZ25" s="32">
        <v>3296</v>
      </c>
      <c r="JA25" s="32">
        <v>7966</v>
      </c>
      <c r="JB25" s="32">
        <v>0</v>
      </c>
      <c r="JC25" s="32">
        <v>0</v>
      </c>
      <c r="JD25" s="32">
        <v>0</v>
      </c>
      <c r="JE25" s="32">
        <v>15764</v>
      </c>
      <c r="JF25" s="32">
        <v>12834</v>
      </c>
      <c r="JG25" s="32">
        <v>2930</v>
      </c>
      <c r="JH25" s="32">
        <v>15764</v>
      </c>
      <c r="JI25" s="32">
        <v>12834</v>
      </c>
      <c r="JJ25" s="32">
        <v>2930</v>
      </c>
      <c r="JK25" s="32">
        <v>0</v>
      </c>
      <c r="JL25" s="32">
        <v>0</v>
      </c>
      <c r="JM25" s="32">
        <v>0</v>
      </c>
      <c r="JN25" s="32">
        <v>14327</v>
      </c>
      <c r="JO25" s="32">
        <v>11903</v>
      </c>
      <c r="JP25" s="32">
        <v>2424</v>
      </c>
      <c r="JQ25" s="32">
        <v>14327</v>
      </c>
      <c r="JR25" s="32">
        <v>11903</v>
      </c>
      <c r="JS25" s="32">
        <v>2424</v>
      </c>
      <c r="JT25" s="32">
        <v>0</v>
      </c>
      <c r="JU25" s="32">
        <v>0</v>
      </c>
      <c r="JV25" s="32">
        <v>0</v>
      </c>
      <c r="JW25" s="32">
        <v>623</v>
      </c>
      <c r="JX25" s="32">
        <v>429</v>
      </c>
      <c r="JY25" s="32">
        <v>194</v>
      </c>
      <c r="JZ25" s="32">
        <v>623</v>
      </c>
      <c r="KA25" s="32">
        <v>429</v>
      </c>
      <c r="KB25" s="32">
        <v>194</v>
      </c>
      <c r="KC25" s="32">
        <v>0</v>
      </c>
      <c r="KD25" s="32">
        <v>0</v>
      </c>
      <c r="KE25" s="32">
        <v>0</v>
      </c>
      <c r="KF25" s="32">
        <v>734</v>
      </c>
      <c r="KG25" s="32">
        <v>447</v>
      </c>
      <c r="KH25" s="32">
        <v>287</v>
      </c>
      <c r="KI25" s="32">
        <v>734</v>
      </c>
      <c r="KJ25" s="32">
        <v>447</v>
      </c>
      <c r="KK25" s="32">
        <v>287</v>
      </c>
      <c r="KL25" s="32">
        <v>0</v>
      </c>
      <c r="KM25" s="32">
        <v>0</v>
      </c>
      <c r="KN25" s="32">
        <v>0</v>
      </c>
      <c r="KO25" s="32">
        <v>32</v>
      </c>
      <c r="KP25" s="32" t="s">
        <v>437</v>
      </c>
      <c r="KQ25" s="32" t="s">
        <v>437</v>
      </c>
      <c r="KR25" s="32">
        <v>32</v>
      </c>
      <c r="KS25" s="32" t="s">
        <v>437</v>
      </c>
      <c r="KT25" s="32" t="s">
        <v>437</v>
      </c>
      <c r="KU25" s="32">
        <v>0</v>
      </c>
      <c r="KV25" s="32">
        <v>0</v>
      </c>
      <c r="KW25" s="32">
        <v>0</v>
      </c>
      <c r="KX25" s="32">
        <v>3015</v>
      </c>
      <c r="KY25" s="32">
        <v>2304</v>
      </c>
      <c r="KZ25" s="33">
        <v>711</v>
      </c>
      <c r="LA25" s="32">
        <v>3015</v>
      </c>
      <c r="LB25" s="32">
        <v>2304</v>
      </c>
      <c r="LC25" s="32">
        <v>711</v>
      </c>
      <c r="LD25" s="32">
        <v>0</v>
      </c>
      <c r="LE25" s="32">
        <v>0</v>
      </c>
      <c r="LF25" s="32">
        <v>0</v>
      </c>
      <c r="LG25" s="32">
        <v>6054</v>
      </c>
      <c r="LH25" s="32">
        <v>4271</v>
      </c>
      <c r="LI25" s="32">
        <v>1783</v>
      </c>
      <c r="LJ25" s="32">
        <v>4546</v>
      </c>
      <c r="LK25" s="32">
        <v>3603</v>
      </c>
      <c r="LL25" s="32">
        <v>943</v>
      </c>
      <c r="LM25" s="32">
        <v>1508</v>
      </c>
      <c r="LN25" s="32">
        <v>668</v>
      </c>
      <c r="LO25" s="32">
        <v>840</v>
      </c>
      <c r="LP25" s="32">
        <v>4190</v>
      </c>
      <c r="LQ25" s="32">
        <v>2875</v>
      </c>
      <c r="LR25" s="32">
        <v>1315</v>
      </c>
      <c r="LS25" s="32">
        <v>3096</v>
      </c>
      <c r="LT25" s="32">
        <v>2411</v>
      </c>
      <c r="LU25" s="32">
        <v>685</v>
      </c>
      <c r="LV25" s="32">
        <v>1094</v>
      </c>
      <c r="LW25" s="32">
        <v>464</v>
      </c>
      <c r="LX25" s="32">
        <v>630</v>
      </c>
      <c r="LY25" s="32">
        <v>1864</v>
      </c>
      <c r="LZ25" s="32">
        <v>1396</v>
      </c>
      <c r="MA25" s="32">
        <v>468</v>
      </c>
      <c r="MB25" s="32">
        <v>1450</v>
      </c>
      <c r="MC25" s="32">
        <v>1192</v>
      </c>
      <c r="MD25" s="32">
        <v>258</v>
      </c>
      <c r="ME25" s="32">
        <v>414</v>
      </c>
      <c r="MF25" s="32">
        <v>204</v>
      </c>
      <c r="MG25" s="33">
        <v>210</v>
      </c>
    </row>
    <row r="26" spans="1:345" x14ac:dyDescent="0.2">
      <c r="A26" s="526"/>
      <c r="B26" s="31" t="s">
        <v>396</v>
      </c>
      <c r="C26" s="31"/>
      <c r="D26" s="32">
        <v>109677</v>
      </c>
      <c r="E26" s="32">
        <v>77753</v>
      </c>
      <c r="F26" s="32">
        <v>31924</v>
      </c>
      <c r="G26" s="32">
        <v>91586</v>
      </c>
      <c r="H26" s="32">
        <v>67722</v>
      </c>
      <c r="I26" s="32">
        <v>23864</v>
      </c>
      <c r="J26" s="32">
        <v>18091</v>
      </c>
      <c r="K26" s="32">
        <v>10031</v>
      </c>
      <c r="L26" s="32">
        <v>8060</v>
      </c>
      <c r="M26" s="32">
        <v>37146</v>
      </c>
      <c r="N26" s="32">
        <v>25218</v>
      </c>
      <c r="O26" s="32">
        <v>11928</v>
      </c>
      <c r="P26" s="32">
        <v>21507</v>
      </c>
      <c r="Q26" s="32">
        <v>15693</v>
      </c>
      <c r="R26" s="32">
        <v>5814</v>
      </c>
      <c r="S26" s="32">
        <v>15639</v>
      </c>
      <c r="T26" s="32">
        <v>9525</v>
      </c>
      <c r="U26" s="32">
        <v>6114</v>
      </c>
      <c r="V26" s="32">
        <v>21514</v>
      </c>
      <c r="W26" s="32">
        <v>14931</v>
      </c>
      <c r="X26" s="32">
        <v>6583</v>
      </c>
      <c r="Y26" s="32">
        <v>9105</v>
      </c>
      <c r="Z26" s="32">
        <v>6962</v>
      </c>
      <c r="AA26" s="32">
        <v>2143</v>
      </c>
      <c r="AB26" s="32">
        <v>12409</v>
      </c>
      <c r="AC26" s="32">
        <v>7969</v>
      </c>
      <c r="AD26" s="32">
        <v>4440</v>
      </c>
      <c r="AE26" s="32">
        <v>4682</v>
      </c>
      <c r="AF26" s="32">
        <v>2478</v>
      </c>
      <c r="AG26" s="32">
        <v>2204</v>
      </c>
      <c r="AH26" s="32">
        <v>1718</v>
      </c>
      <c r="AI26" s="32">
        <v>1082</v>
      </c>
      <c r="AJ26" s="32">
        <v>636</v>
      </c>
      <c r="AK26" s="32">
        <v>2964</v>
      </c>
      <c r="AL26" s="32">
        <v>1396</v>
      </c>
      <c r="AM26" s="32">
        <v>1568</v>
      </c>
      <c r="AN26" s="32">
        <v>15949</v>
      </c>
      <c r="AO26" s="32">
        <v>11800</v>
      </c>
      <c r="AP26" s="32">
        <v>4149</v>
      </c>
      <c r="AQ26" s="32">
        <v>6666</v>
      </c>
      <c r="AR26" s="32">
        <v>5311</v>
      </c>
      <c r="AS26" s="32">
        <v>1355</v>
      </c>
      <c r="AT26" s="32">
        <v>9283</v>
      </c>
      <c r="AU26" s="32">
        <v>6489</v>
      </c>
      <c r="AV26" s="32">
        <v>2794</v>
      </c>
      <c r="AW26" s="32">
        <v>727</v>
      </c>
      <c r="AX26" s="32">
        <v>586</v>
      </c>
      <c r="AY26" s="32">
        <v>141</v>
      </c>
      <c r="AZ26" s="32">
        <v>568</v>
      </c>
      <c r="BA26" s="32">
        <v>502</v>
      </c>
      <c r="BB26" s="32">
        <v>66</v>
      </c>
      <c r="BC26" s="32">
        <v>159</v>
      </c>
      <c r="BD26" s="32">
        <v>84</v>
      </c>
      <c r="BE26" s="32">
        <v>75</v>
      </c>
      <c r="BF26" s="32">
        <v>156</v>
      </c>
      <c r="BG26" s="32">
        <v>67</v>
      </c>
      <c r="BH26" s="32">
        <v>89</v>
      </c>
      <c r="BI26" s="32">
        <v>153</v>
      </c>
      <c r="BJ26" s="32">
        <v>67</v>
      </c>
      <c r="BK26" s="32">
        <v>86</v>
      </c>
      <c r="BL26" s="32">
        <v>3</v>
      </c>
      <c r="BM26" s="32">
        <v>0</v>
      </c>
      <c r="BN26" s="32">
        <v>3</v>
      </c>
      <c r="BO26" s="32">
        <v>5521</v>
      </c>
      <c r="BP26" s="32">
        <v>5414</v>
      </c>
      <c r="BQ26" s="32">
        <v>107</v>
      </c>
      <c r="BR26" s="32">
        <v>4946</v>
      </c>
      <c r="BS26" s="32">
        <v>4884</v>
      </c>
      <c r="BT26" s="32">
        <v>62</v>
      </c>
      <c r="BU26" s="32">
        <v>575</v>
      </c>
      <c r="BV26" s="32">
        <v>530</v>
      </c>
      <c r="BW26" s="32">
        <v>45</v>
      </c>
      <c r="BX26" s="32">
        <v>1756</v>
      </c>
      <c r="BY26" s="32">
        <v>1753</v>
      </c>
      <c r="BZ26" s="32">
        <v>3</v>
      </c>
      <c r="CA26" s="32">
        <v>1756</v>
      </c>
      <c r="CB26" s="32">
        <v>1753</v>
      </c>
      <c r="CC26" s="32">
        <v>3</v>
      </c>
      <c r="CD26" s="32">
        <v>0</v>
      </c>
      <c r="CE26" s="32">
        <v>0</v>
      </c>
      <c r="CF26" s="32">
        <v>0</v>
      </c>
      <c r="CG26" s="32">
        <v>394</v>
      </c>
      <c r="CH26" s="32">
        <v>394</v>
      </c>
      <c r="CI26" s="32">
        <v>0</v>
      </c>
      <c r="CJ26" s="32">
        <v>304</v>
      </c>
      <c r="CK26" s="32">
        <v>304</v>
      </c>
      <c r="CL26" s="32">
        <v>0</v>
      </c>
      <c r="CM26" s="32">
        <v>90</v>
      </c>
      <c r="CN26" s="32">
        <v>90</v>
      </c>
      <c r="CO26" s="32">
        <v>0</v>
      </c>
      <c r="CP26" s="32">
        <v>0</v>
      </c>
      <c r="CQ26" s="32">
        <v>0</v>
      </c>
      <c r="CR26" s="32">
        <v>0</v>
      </c>
      <c r="CS26" s="32">
        <v>0</v>
      </c>
      <c r="CT26" s="32">
        <v>0</v>
      </c>
      <c r="CU26" s="32">
        <v>0</v>
      </c>
      <c r="CV26" s="32">
        <v>0</v>
      </c>
      <c r="CW26" s="32">
        <v>0</v>
      </c>
      <c r="CX26" s="32">
        <v>0</v>
      </c>
      <c r="CY26" s="32">
        <v>524</v>
      </c>
      <c r="CZ26" s="32">
        <v>504</v>
      </c>
      <c r="DA26" s="32">
        <v>20</v>
      </c>
      <c r="DB26" s="32">
        <v>352</v>
      </c>
      <c r="DC26" s="32" t="s">
        <v>437</v>
      </c>
      <c r="DD26" s="32" t="s">
        <v>437</v>
      </c>
      <c r="DE26" s="32">
        <v>172</v>
      </c>
      <c r="DF26" s="32" t="s">
        <v>437</v>
      </c>
      <c r="DG26" s="32" t="s">
        <v>437</v>
      </c>
      <c r="DH26" s="32">
        <v>1001</v>
      </c>
      <c r="DI26" s="32">
        <v>975</v>
      </c>
      <c r="DJ26" s="32">
        <v>26</v>
      </c>
      <c r="DK26" s="32">
        <v>906</v>
      </c>
      <c r="DL26" s="32">
        <v>883</v>
      </c>
      <c r="DM26" s="32">
        <v>23</v>
      </c>
      <c r="DN26" s="32">
        <v>95</v>
      </c>
      <c r="DO26" s="32">
        <v>92</v>
      </c>
      <c r="DP26" s="32">
        <v>3</v>
      </c>
      <c r="DQ26" s="32">
        <v>0</v>
      </c>
      <c r="DR26" s="32">
        <v>0</v>
      </c>
      <c r="DS26" s="32">
        <v>0</v>
      </c>
      <c r="DT26" s="32">
        <v>0</v>
      </c>
      <c r="DU26" s="32">
        <v>0</v>
      </c>
      <c r="DV26" s="32">
        <v>0</v>
      </c>
      <c r="DW26" s="32">
        <v>0</v>
      </c>
      <c r="DX26" s="32">
        <v>0</v>
      </c>
      <c r="DY26" s="32">
        <v>0</v>
      </c>
      <c r="DZ26" s="32">
        <v>20</v>
      </c>
      <c r="EA26" s="32">
        <v>20</v>
      </c>
      <c r="EB26" s="32">
        <v>0</v>
      </c>
      <c r="EC26" s="32">
        <v>6</v>
      </c>
      <c r="ED26" s="32">
        <v>6</v>
      </c>
      <c r="EE26" s="32">
        <v>0</v>
      </c>
      <c r="EF26" s="32">
        <v>14</v>
      </c>
      <c r="EG26" s="32">
        <v>14</v>
      </c>
      <c r="EH26" s="32">
        <v>0</v>
      </c>
      <c r="EI26" s="32">
        <v>1762</v>
      </c>
      <c r="EJ26" s="32">
        <v>1708</v>
      </c>
      <c r="EK26" s="32">
        <v>54</v>
      </c>
      <c r="EL26" s="32">
        <v>1562</v>
      </c>
      <c r="EM26" s="32">
        <v>1531</v>
      </c>
      <c r="EN26" s="32">
        <v>31</v>
      </c>
      <c r="EO26" s="32">
        <v>200</v>
      </c>
      <c r="EP26" s="32">
        <v>177</v>
      </c>
      <c r="EQ26" s="32">
        <v>23</v>
      </c>
      <c r="ER26" s="32">
        <v>64</v>
      </c>
      <c r="ES26" s="32">
        <v>60</v>
      </c>
      <c r="ET26" s="32">
        <v>4</v>
      </c>
      <c r="EU26" s="32">
        <v>60</v>
      </c>
      <c r="EV26" s="32" t="s">
        <v>437</v>
      </c>
      <c r="EW26" s="32" t="s">
        <v>437</v>
      </c>
      <c r="EX26" s="32">
        <v>4</v>
      </c>
      <c r="EY26" s="32" t="s">
        <v>437</v>
      </c>
      <c r="EZ26" s="32" t="s">
        <v>437</v>
      </c>
      <c r="FA26" s="32">
        <v>4474</v>
      </c>
      <c r="FB26" s="32">
        <v>819</v>
      </c>
      <c r="FC26" s="32">
        <v>3655</v>
      </c>
      <c r="FD26" s="32">
        <v>2995</v>
      </c>
      <c r="FE26" s="32">
        <v>359</v>
      </c>
      <c r="FF26" s="32">
        <v>2636</v>
      </c>
      <c r="FG26" s="32">
        <v>1479</v>
      </c>
      <c r="FH26" s="32">
        <v>460</v>
      </c>
      <c r="FI26" s="32">
        <v>1019</v>
      </c>
      <c r="FJ26" s="32">
        <v>4423</v>
      </c>
      <c r="FK26" s="32">
        <v>807</v>
      </c>
      <c r="FL26" s="32">
        <v>3616</v>
      </c>
      <c r="FM26" s="32">
        <v>2959</v>
      </c>
      <c r="FN26" s="32">
        <v>347</v>
      </c>
      <c r="FO26" s="32">
        <v>2612</v>
      </c>
      <c r="FP26" s="32">
        <v>1464</v>
      </c>
      <c r="FQ26" s="32">
        <v>460</v>
      </c>
      <c r="FR26" s="32">
        <v>1004</v>
      </c>
      <c r="FS26" s="32">
        <v>51</v>
      </c>
      <c r="FT26" s="32">
        <v>12</v>
      </c>
      <c r="FU26" s="32">
        <v>39</v>
      </c>
      <c r="FV26" s="32">
        <v>36</v>
      </c>
      <c r="FW26" s="32">
        <v>12</v>
      </c>
      <c r="FX26" s="32">
        <v>24</v>
      </c>
      <c r="FY26" s="32">
        <v>15</v>
      </c>
      <c r="FZ26" s="32">
        <v>0</v>
      </c>
      <c r="GA26" s="32">
        <v>15</v>
      </c>
      <c r="GB26" s="32">
        <v>85</v>
      </c>
      <c r="GC26" s="32">
        <v>7</v>
      </c>
      <c r="GD26" s="32">
        <v>78</v>
      </c>
      <c r="GE26" s="32">
        <v>85</v>
      </c>
      <c r="GF26" s="32">
        <v>7</v>
      </c>
      <c r="GG26" s="32">
        <v>78</v>
      </c>
      <c r="GH26" s="32">
        <v>0</v>
      </c>
      <c r="GI26" s="32">
        <v>0</v>
      </c>
      <c r="GJ26" s="32">
        <v>0</v>
      </c>
      <c r="GK26" s="32">
        <v>85</v>
      </c>
      <c r="GL26" s="32">
        <v>7</v>
      </c>
      <c r="GM26" s="32">
        <v>78</v>
      </c>
      <c r="GN26" s="32">
        <v>85</v>
      </c>
      <c r="GO26" s="32">
        <v>7</v>
      </c>
      <c r="GP26" s="32">
        <v>78</v>
      </c>
      <c r="GQ26" s="32">
        <v>0</v>
      </c>
      <c r="GR26" s="32">
        <v>0</v>
      </c>
      <c r="GS26" s="32">
        <v>0</v>
      </c>
      <c r="GT26" s="32">
        <v>72531</v>
      </c>
      <c r="GU26" s="32">
        <v>52535</v>
      </c>
      <c r="GV26" s="32">
        <v>19996</v>
      </c>
      <c r="GW26" s="32">
        <v>70079</v>
      </c>
      <c r="GX26" s="32">
        <v>52029</v>
      </c>
      <c r="GY26" s="32">
        <v>18050</v>
      </c>
      <c r="GZ26" s="32">
        <v>2452</v>
      </c>
      <c r="HA26" s="32">
        <v>506</v>
      </c>
      <c r="HB26" s="32">
        <v>1946</v>
      </c>
      <c r="HC26" s="32">
        <v>15407</v>
      </c>
      <c r="HD26" s="32">
        <v>15335</v>
      </c>
      <c r="HE26" s="32">
        <v>72</v>
      </c>
      <c r="HF26" s="32">
        <v>15407</v>
      </c>
      <c r="HG26" s="32">
        <v>15335</v>
      </c>
      <c r="HH26" s="32">
        <v>72</v>
      </c>
      <c r="HI26" s="32">
        <v>0</v>
      </c>
      <c r="HJ26" s="32">
        <v>0</v>
      </c>
      <c r="HK26" s="32">
        <v>0</v>
      </c>
      <c r="HL26" s="32">
        <v>5956</v>
      </c>
      <c r="HM26" s="32">
        <v>1191</v>
      </c>
      <c r="HN26" s="32">
        <v>4765</v>
      </c>
      <c r="HO26" s="32">
        <v>3504</v>
      </c>
      <c r="HP26" s="32">
        <v>685</v>
      </c>
      <c r="HQ26" s="32">
        <v>2819</v>
      </c>
      <c r="HR26" s="32">
        <v>2452</v>
      </c>
      <c r="HS26" s="32">
        <v>506</v>
      </c>
      <c r="HT26" s="32">
        <v>1946</v>
      </c>
      <c r="HU26" s="32">
        <v>8003</v>
      </c>
      <c r="HV26" s="32">
        <v>4861</v>
      </c>
      <c r="HW26" s="32">
        <v>3142</v>
      </c>
      <c r="HX26" s="32">
        <v>8003</v>
      </c>
      <c r="HY26" s="32">
        <v>4861</v>
      </c>
      <c r="HZ26" s="32">
        <v>3142</v>
      </c>
      <c r="IA26" s="32">
        <v>0</v>
      </c>
      <c r="IB26" s="32">
        <v>0</v>
      </c>
      <c r="IC26" s="32">
        <v>0</v>
      </c>
      <c r="ID26" s="32">
        <v>12136</v>
      </c>
      <c r="IE26" s="32">
        <v>11994</v>
      </c>
      <c r="IF26" s="32">
        <v>142</v>
      </c>
      <c r="IG26" s="32">
        <v>12136</v>
      </c>
      <c r="IH26" s="32">
        <v>11994</v>
      </c>
      <c r="II26" s="32">
        <v>142</v>
      </c>
      <c r="IJ26" s="32">
        <v>0</v>
      </c>
      <c r="IK26" s="32">
        <v>0</v>
      </c>
      <c r="IL26" s="32">
        <v>0</v>
      </c>
      <c r="IM26" s="32">
        <v>1059</v>
      </c>
      <c r="IN26" s="32">
        <v>1050</v>
      </c>
      <c r="IO26" s="32">
        <v>9</v>
      </c>
      <c r="IP26" s="32">
        <v>1059</v>
      </c>
      <c r="IQ26" s="32">
        <v>1050</v>
      </c>
      <c r="IR26" s="32">
        <v>9</v>
      </c>
      <c r="IS26" s="32">
        <v>0</v>
      </c>
      <c r="IT26" s="32">
        <v>0</v>
      </c>
      <c r="IU26" s="32">
        <v>0</v>
      </c>
      <c r="IV26" s="32">
        <v>11896</v>
      </c>
      <c r="IW26" s="32">
        <v>3573</v>
      </c>
      <c r="IX26" s="32">
        <v>8323</v>
      </c>
      <c r="IY26" s="32">
        <v>11896</v>
      </c>
      <c r="IZ26" s="32">
        <v>3573</v>
      </c>
      <c r="JA26" s="32">
        <v>8323</v>
      </c>
      <c r="JB26" s="32">
        <v>0</v>
      </c>
      <c r="JC26" s="32">
        <v>0</v>
      </c>
      <c r="JD26" s="32">
        <v>0</v>
      </c>
      <c r="JE26" s="32">
        <v>16069</v>
      </c>
      <c r="JF26" s="32">
        <v>13203</v>
      </c>
      <c r="JG26" s="32">
        <v>2866</v>
      </c>
      <c r="JH26" s="32">
        <v>16069</v>
      </c>
      <c r="JI26" s="32">
        <v>13203</v>
      </c>
      <c r="JJ26" s="32">
        <v>2866</v>
      </c>
      <c r="JK26" s="32">
        <v>0</v>
      </c>
      <c r="JL26" s="32">
        <v>0</v>
      </c>
      <c r="JM26" s="32">
        <v>0</v>
      </c>
      <c r="JN26" s="32">
        <v>14560</v>
      </c>
      <c r="JO26" s="32">
        <v>12241</v>
      </c>
      <c r="JP26" s="32">
        <v>2319</v>
      </c>
      <c r="JQ26" s="32">
        <v>14560</v>
      </c>
      <c r="JR26" s="32">
        <v>12241</v>
      </c>
      <c r="JS26" s="32">
        <v>2319</v>
      </c>
      <c r="JT26" s="32">
        <v>0</v>
      </c>
      <c r="JU26" s="32">
        <v>0</v>
      </c>
      <c r="JV26" s="32">
        <v>0</v>
      </c>
      <c r="JW26" s="32">
        <v>645</v>
      </c>
      <c r="JX26" s="32">
        <v>437</v>
      </c>
      <c r="JY26" s="32">
        <v>208</v>
      </c>
      <c r="JZ26" s="32">
        <v>645</v>
      </c>
      <c r="KA26" s="32">
        <v>437</v>
      </c>
      <c r="KB26" s="32">
        <v>208</v>
      </c>
      <c r="KC26" s="32">
        <v>0</v>
      </c>
      <c r="KD26" s="32">
        <v>0</v>
      </c>
      <c r="KE26" s="32">
        <v>0</v>
      </c>
      <c r="KF26" s="32">
        <v>783</v>
      </c>
      <c r="KG26" s="32">
        <v>482</v>
      </c>
      <c r="KH26" s="32">
        <v>301</v>
      </c>
      <c r="KI26" s="32">
        <v>783</v>
      </c>
      <c r="KJ26" s="32">
        <v>482</v>
      </c>
      <c r="KK26" s="32">
        <v>301</v>
      </c>
      <c r="KL26" s="32">
        <v>0</v>
      </c>
      <c r="KM26" s="32">
        <v>0</v>
      </c>
      <c r="KN26" s="32">
        <v>0</v>
      </c>
      <c r="KO26" s="32">
        <v>32</v>
      </c>
      <c r="KP26" s="32">
        <v>32</v>
      </c>
      <c r="KQ26" s="32">
        <v>0</v>
      </c>
      <c r="KR26" s="32">
        <v>32</v>
      </c>
      <c r="KS26" s="32">
        <v>32</v>
      </c>
      <c r="KT26" s="32">
        <v>0</v>
      </c>
      <c r="KU26" s="32">
        <v>0</v>
      </c>
      <c r="KV26" s="32">
        <v>0</v>
      </c>
      <c r="KW26" s="32">
        <v>0</v>
      </c>
      <c r="KX26" s="32">
        <v>3032</v>
      </c>
      <c r="KY26" s="32">
        <v>2346</v>
      </c>
      <c r="KZ26" s="33">
        <v>686</v>
      </c>
      <c r="LA26" s="32">
        <v>3032</v>
      </c>
      <c r="LB26" s="32">
        <v>2346</v>
      </c>
      <c r="LC26" s="32">
        <v>686</v>
      </c>
      <c r="LD26" s="32">
        <v>0</v>
      </c>
      <c r="LE26" s="32">
        <v>0</v>
      </c>
      <c r="LF26" s="32">
        <v>0</v>
      </c>
      <c r="LG26" s="32">
        <v>5552</v>
      </c>
      <c r="LH26" s="32">
        <v>4047</v>
      </c>
      <c r="LI26" s="32">
        <v>1505</v>
      </c>
      <c r="LJ26" s="32">
        <v>4376</v>
      </c>
      <c r="LK26" s="32">
        <v>3481</v>
      </c>
      <c r="LL26" s="32">
        <v>895</v>
      </c>
      <c r="LM26" s="32">
        <v>1176</v>
      </c>
      <c r="LN26" s="32">
        <v>566</v>
      </c>
      <c r="LO26" s="32">
        <v>610</v>
      </c>
      <c r="LP26" s="32">
        <v>3854</v>
      </c>
      <c r="LQ26" s="32">
        <v>2788</v>
      </c>
      <c r="LR26" s="32">
        <v>1066</v>
      </c>
      <c r="LS26" s="32">
        <v>2978</v>
      </c>
      <c r="LT26" s="32">
        <v>2366</v>
      </c>
      <c r="LU26" s="32">
        <v>612</v>
      </c>
      <c r="LV26" s="32">
        <v>876</v>
      </c>
      <c r="LW26" s="32">
        <v>422</v>
      </c>
      <c r="LX26" s="32">
        <v>454</v>
      </c>
      <c r="LY26" s="32">
        <v>1698</v>
      </c>
      <c r="LZ26" s="32">
        <v>1259</v>
      </c>
      <c r="MA26" s="32">
        <v>439</v>
      </c>
      <c r="MB26" s="32">
        <v>1398</v>
      </c>
      <c r="MC26" s="32">
        <v>1115</v>
      </c>
      <c r="MD26" s="32">
        <v>283</v>
      </c>
      <c r="ME26" s="32">
        <v>300</v>
      </c>
      <c r="MF26" s="32">
        <v>144</v>
      </c>
      <c r="MG26" s="33">
        <v>156</v>
      </c>
    </row>
    <row r="27" spans="1:345" x14ac:dyDescent="0.2">
      <c r="A27" s="526"/>
      <c r="B27" s="31" t="s">
        <v>429</v>
      </c>
      <c r="C27" s="31"/>
      <c r="D27" s="32">
        <v>18857</v>
      </c>
      <c r="E27" s="32">
        <v>11131</v>
      </c>
      <c r="F27" s="32">
        <v>7726</v>
      </c>
      <c r="G27" s="32">
        <v>14987</v>
      </c>
      <c r="H27" s="32">
        <v>9034</v>
      </c>
      <c r="I27" s="32">
        <v>5953</v>
      </c>
      <c r="J27" s="32">
        <v>3870</v>
      </c>
      <c r="K27" s="32">
        <v>2097</v>
      </c>
      <c r="L27" s="32">
        <v>1773</v>
      </c>
      <c r="M27" s="32">
        <v>7336</v>
      </c>
      <c r="N27" s="32">
        <v>4635</v>
      </c>
      <c r="O27" s="32">
        <v>2701</v>
      </c>
      <c r="P27" s="32">
        <v>4135</v>
      </c>
      <c r="Q27" s="32">
        <v>2672</v>
      </c>
      <c r="R27" s="32">
        <v>1463</v>
      </c>
      <c r="S27" s="32">
        <v>3201</v>
      </c>
      <c r="T27" s="32">
        <v>1963</v>
      </c>
      <c r="U27" s="32">
        <v>1238</v>
      </c>
      <c r="V27" s="32">
        <v>4482</v>
      </c>
      <c r="W27" s="32">
        <v>3140</v>
      </c>
      <c r="X27" s="32">
        <v>1342</v>
      </c>
      <c r="Y27" s="32">
        <v>1940</v>
      </c>
      <c r="Z27" s="32">
        <v>1450</v>
      </c>
      <c r="AA27" s="32">
        <v>490</v>
      </c>
      <c r="AB27" s="32">
        <v>2542</v>
      </c>
      <c r="AC27" s="32">
        <v>1690</v>
      </c>
      <c r="AD27" s="32">
        <v>852</v>
      </c>
      <c r="AE27" s="32">
        <v>871</v>
      </c>
      <c r="AF27" s="32">
        <v>451</v>
      </c>
      <c r="AG27" s="32">
        <v>420</v>
      </c>
      <c r="AH27" s="32">
        <v>307</v>
      </c>
      <c r="AI27" s="32">
        <v>205</v>
      </c>
      <c r="AJ27" s="32">
        <v>102</v>
      </c>
      <c r="AK27" s="32">
        <v>564</v>
      </c>
      <c r="AL27" s="32">
        <v>246</v>
      </c>
      <c r="AM27" s="32">
        <v>318</v>
      </c>
      <c r="AN27" s="32">
        <v>3428</v>
      </c>
      <c r="AO27" s="32">
        <v>2555</v>
      </c>
      <c r="AP27" s="32">
        <v>873</v>
      </c>
      <c r="AQ27" s="32">
        <v>1482</v>
      </c>
      <c r="AR27" s="32">
        <v>1127</v>
      </c>
      <c r="AS27" s="32">
        <v>355</v>
      </c>
      <c r="AT27" s="32">
        <v>1946</v>
      </c>
      <c r="AU27" s="32">
        <v>1428</v>
      </c>
      <c r="AV27" s="32">
        <v>518</v>
      </c>
      <c r="AW27" s="32">
        <v>151</v>
      </c>
      <c r="AX27" s="32">
        <v>117</v>
      </c>
      <c r="AY27" s="32">
        <v>34</v>
      </c>
      <c r="AZ27" s="32" t="s">
        <v>437</v>
      </c>
      <c r="BA27" s="32" t="s">
        <v>437</v>
      </c>
      <c r="BB27" s="32" t="s">
        <v>437</v>
      </c>
      <c r="BC27" s="32" t="s">
        <v>437</v>
      </c>
      <c r="BD27" s="32" t="s">
        <v>437</v>
      </c>
      <c r="BE27" s="32" t="s">
        <v>437</v>
      </c>
      <c r="BF27" s="32">
        <v>32</v>
      </c>
      <c r="BG27" s="32">
        <v>17</v>
      </c>
      <c r="BH27" s="32">
        <v>15</v>
      </c>
      <c r="BI27" s="32" t="s">
        <v>437</v>
      </c>
      <c r="BJ27" s="32" t="s">
        <v>437</v>
      </c>
      <c r="BK27" s="32" t="s">
        <v>437</v>
      </c>
      <c r="BL27" s="32" t="s">
        <v>437</v>
      </c>
      <c r="BM27" s="32" t="s">
        <v>437</v>
      </c>
      <c r="BN27" s="32" t="s">
        <v>437</v>
      </c>
      <c r="BO27" s="32">
        <v>524</v>
      </c>
      <c r="BP27" s="32">
        <v>514</v>
      </c>
      <c r="BQ27" s="32">
        <v>10</v>
      </c>
      <c r="BR27" s="32">
        <v>472</v>
      </c>
      <c r="BS27" s="32">
        <v>467</v>
      </c>
      <c r="BT27" s="32">
        <v>5</v>
      </c>
      <c r="BU27" s="32">
        <v>52</v>
      </c>
      <c r="BV27" s="32">
        <v>47</v>
      </c>
      <c r="BW27" s="32">
        <v>5</v>
      </c>
      <c r="BX27" s="32">
        <v>165</v>
      </c>
      <c r="BY27" s="32" t="s">
        <v>437</v>
      </c>
      <c r="BZ27" s="32" t="s">
        <v>437</v>
      </c>
      <c r="CA27" s="32">
        <v>165</v>
      </c>
      <c r="CB27" s="32" t="s">
        <v>437</v>
      </c>
      <c r="CC27" s="32" t="s">
        <v>437</v>
      </c>
      <c r="CD27" s="32">
        <v>0</v>
      </c>
      <c r="CE27" s="32">
        <v>0</v>
      </c>
      <c r="CF27" s="32">
        <v>0</v>
      </c>
      <c r="CG27" s="32">
        <v>79</v>
      </c>
      <c r="CH27" s="32">
        <v>79</v>
      </c>
      <c r="CI27" s="32">
        <v>0</v>
      </c>
      <c r="CJ27" s="32">
        <v>62</v>
      </c>
      <c r="CK27" s="32">
        <v>62</v>
      </c>
      <c r="CL27" s="32">
        <v>0</v>
      </c>
      <c r="CM27" s="32">
        <v>17</v>
      </c>
      <c r="CN27" s="32">
        <v>17</v>
      </c>
      <c r="CO27" s="32">
        <v>0</v>
      </c>
      <c r="CP27" s="32">
        <v>0</v>
      </c>
      <c r="CQ27" s="32">
        <v>0</v>
      </c>
      <c r="CR27" s="32">
        <v>0</v>
      </c>
      <c r="CS27" s="32">
        <v>0</v>
      </c>
      <c r="CT27" s="32">
        <v>0</v>
      </c>
      <c r="CU27" s="32">
        <v>0</v>
      </c>
      <c r="CV27" s="32">
        <v>0</v>
      </c>
      <c r="CW27" s="32">
        <v>0</v>
      </c>
      <c r="CX27" s="32">
        <v>0</v>
      </c>
      <c r="CY27" s="32">
        <v>19</v>
      </c>
      <c r="CZ27" s="32" t="s">
        <v>437</v>
      </c>
      <c r="DA27" s="32" t="s">
        <v>437</v>
      </c>
      <c r="DB27" s="32">
        <v>11</v>
      </c>
      <c r="DC27" s="32">
        <v>11</v>
      </c>
      <c r="DD27" s="32">
        <v>0</v>
      </c>
      <c r="DE27" s="32">
        <v>8</v>
      </c>
      <c r="DF27" s="32" t="s">
        <v>437</v>
      </c>
      <c r="DG27" s="32" t="s">
        <v>437</v>
      </c>
      <c r="DH27" s="32">
        <v>145</v>
      </c>
      <c r="DI27" s="32">
        <v>145</v>
      </c>
      <c r="DJ27" s="32">
        <v>0</v>
      </c>
      <c r="DK27" s="32">
        <v>135</v>
      </c>
      <c r="DL27" s="32">
        <v>135</v>
      </c>
      <c r="DM27" s="32">
        <v>0</v>
      </c>
      <c r="DN27" s="32">
        <v>10</v>
      </c>
      <c r="DO27" s="32">
        <v>10</v>
      </c>
      <c r="DP27" s="32">
        <v>0</v>
      </c>
      <c r="DQ27" s="32">
        <v>0</v>
      </c>
      <c r="DR27" s="32">
        <v>0</v>
      </c>
      <c r="DS27" s="32">
        <v>0</v>
      </c>
      <c r="DT27" s="32">
        <v>0</v>
      </c>
      <c r="DU27" s="32">
        <v>0</v>
      </c>
      <c r="DV27" s="32">
        <v>0</v>
      </c>
      <c r="DW27" s="32">
        <v>0</v>
      </c>
      <c r="DX27" s="32">
        <v>0</v>
      </c>
      <c r="DY27" s="32">
        <v>0</v>
      </c>
      <c r="DZ27" s="32" t="s">
        <v>437</v>
      </c>
      <c r="EA27" s="32" t="s">
        <v>437</v>
      </c>
      <c r="EB27" s="32">
        <v>0</v>
      </c>
      <c r="EC27" s="32" t="s">
        <v>437</v>
      </c>
      <c r="ED27" s="32" t="s">
        <v>437</v>
      </c>
      <c r="EE27" s="32">
        <v>0</v>
      </c>
      <c r="EF27" s="32">
        <v>0</v>
      </c>
      <c r="EG27" s="32">
        <v>0</v>
      </c>
      <c r="EH27" s="32">
        <v>0</v>
      </c>
      <c r="EI27" s="32">
        <v>97</v>
      </c>
      <c r="EJ27" s="32">
        <v>91</v>
      </c>
      <c r="EK27" s="32">
        <v>6</v>
      </c>
      <c r="EL27" s="32">
        <v>83</v>
      </c>
      <c r="EM27" s="32" t="s">
        <v>437</v>
      </c>
      <c r="EN27" s="32" t="s">
        <v>437</v>
      </c>
      <c r="EO27" s="32">
        <v>14</v>
      </c>
      <c r="EP27" s="32" t="s">
        <v>437</v>
      </c>
      <c r="EQ27" s="32" t="s">
        <v>437</v>
      </c>
      <c r="ER27" s="32" t="s">
        <v>437</v>
      </c>
      <c r="ES27" s="32">
        <v>16</v>
      </c>
      <c r="ET27" s="32" t="s">
        <v>437</v>
      </c>
      <c r="EU27" s="32" t="s">
        <v>437</v>
      </c>
      <c r="EV27" s="32" t="s">
        <v>437</v>
      </c>
      <c r="EW27" s="32">
        <v>0</v>
      </c>
      <c r="EX27" s="32">
        <v>3</v>
      </c>
      <c r="EY27" s="32" t="s">
        <v>437</v>
      </c>
      <c r="EZ27" s="32" t="s">
        <v>437</v>
      </c>
      <c r="FA27" s="32">
        <v>1175</v>
      </c>
      <c r="FB27" s="32" t="s">
        <v>437</v>
      </c>
      <c r="FC27" s="32" t="s">
        <v>437</v>
      </c>
      <c r="FD27" s="32">
        <v>830</v>
      </c>
      <c r="FE27" s="32" t="s">
        <v>437</v>
      </c>
      <c r="FF27" s="32" t="s">
        <v>437</v>
      </c>
      <c r="FG27" s="32">
        <v>345</v>
      </c>
      <c r="FH27" s="32">
        <v>102</v>
      </c>
      <c r="FI27" s="32">
        <v>243</v>
      </c>
      <c r="FJ27" s="32">
        <v>1165</v>
      </c>
      <c r="FK27" s="32">
        <v>198</v>
      </c>
      <c r="FL27" s="32">
        <v>967</v>
      </c>
      <c r="FM27" s="32">
        <v>820</v>
      </c>
      <c r="FN27" s="32">
        <v>96</v>
      </c>
      <c r="FO27" s="32">
        <v>724</v>
      </c>
      <c r="FP27" s="32">
        <v>345</v>
      </c>
      <c r="FQ27" s="32">
        <v>102</v>
      </c>
      <c r="FR27" s="32">
        <v>243</v>
      </c>
      <c r="FS27" s="32">
        <v>10</v>
      </c>
      <c r="FT27" s="32" t="s">
        <v>437</v>
      </c>
      <c r="FU27" s="32" t="s">
        <v>437</v>
      </c>
      <c r="FV27" s="32">
        <v>10</v>
      </c>
      <c r="FW27" s="32" t="s">
        <v>437</v>
      </c>
      <c r="FX27" s="32" t="s">
        <v>437</v>
      </c>
      <c r="FY27" s="32">
        <v>0</v>
      </c>
      <c r="FZ27" s="32">
        <v>0</v>
      </c>
      <c r="GA27" s="32">
        <v>0</v>
      </c>
      <c r="GB27" s="32">
        <v>28</v>
      </c>
      <c r="GC27" s="32" t="s">
        <v>437</v>
      </c>
      <c r="GD27" s="32" t="s">
        <v>437</v>
      </c>
      <c r="GE27" s="32">
        <v>28</v>
      </c>
      <c r="GF27" s="32" t="s">
        <v>437</v>
      </c>
      <c r="GG27" s="32" t="s">
        <v>437</v>
      </c>
      <c r="GH27" s="32">
        <v>0</v>
      </c>
      <c r="GI27" s="32">
        <v>0</v>
      </c>
      <c r="GJ27" s="32">
        <v>0</v>
      </c>
      <c r="GK27" s="32">
        <v>28</v>
      </c>
      <c r="GL27" s="32" t="s">
        <v>437</v>
      </c>
      <c r="GM27" s="32" t="s">
        <v>437</v>
      </c>
      <c r="GN27" s="32">
        <v>28</v>
      </c>
      <c r="GO27" s="32" t="s">
        <v>437</v>
      </c>
      <c r="GP27" s="32" t="s">
        <v>437</v>
      </c>
      <c r="GQ27" s="32">
        <v>0</v>
      </c>
      <c r="GR27" s="32">
        <v>0</v>
      </c>
      <c r="GS27" s="32">
        <v>0</v>
      </c>
      <c r="GT27" s="32">
        <v>11521</v>
      </c>
      <c r="GU27" s="32">
        <v>6496</v>
      </c>
      <c r="GV27" s="32">
        <v>5025</v>
      </c>
      <c r="GW27" s="32">
        <v>10852</v>
      </c>
      <c r="GX27" s="32">
        <v>6362</v>
      </c>
      <c r="GY27" s="32">
        <v>4490</v>
      </c>
      <c r="GZ27" s="32">
        <v>669</v>
      </c>
      <c r="HA27" s="32">
        <v>134</v>
      </c>
      <c r="HB27" s="32">
        <v>535</v>
      </c>
      <c r="HC27" s="32">
        <v>1589</v>
      </c>
      <c r="HD27" s="32">
        <v>1569</v>
      </c>
      <c r="HE27" s="32">
        <v>20</v>
      </c>
      <c r="HF27" s="32">
        <v>1589</v>
      </c>
      <c r="HG27" s="32">
        <v>1569</v>
      </c>
      <c r="HH27" s="32">
        <v>20</v>
      </c>
      <c r="HI27" s="32">
        <v>0</v>
      </c>
      <c r="HJ27" s="32">
        <v>0</v>
      </c>
      <c r="HK27" s="32">
        <v>0</v>
      </c>
      <c r="HL27" s="32">
        <v>1603</v>
      </c>
      <c r="HM27" s="32">
        <v>309</v>
      </c>
      <c r="HN27" s="32">
        <v>1294</v>
      </c>
      <c r="HO27" s="32">
        <v>934</v>
      </c>
      <c r="HP27" s="32">
        <v>175</v>
      </c>
      <c r="HQ27" s="32">
        <v>759</v>
      </c>
      <c r="HR27" s="32">
        <v>669</v>
      </c>
      <c r="HS27" s="32">
        <v>134</v>
      </c>
      <c r="HT27" s="32">
        <v>535</v>
      </c>
      <c r="HU27" s="32">
        <v>1802</v>
      </c>
      <c r="HV27" s="32">
        <v>980</v>
      </c>
      <c r="HW27" s="32">
        <v>822</v>
      </c>
      <c r="HX27" s="32">
        <v>1802</v>
      </c>
      <c r="HY27" s="32">
        <v>980</v>
      </c>
      <c r="HZ27" s="32">
        <v>822</v>
      </c>
      <c r="IA27" s="32">
        <v>0</v>
      </c>
      <c r="IB27" s="32">
        <v>0</v>
      </c>
      <c r="IC27" s="32">
        <v>0</v>
      </c>
      <c r="ID27" s="32">
        <v>619</v>
      </c>
      <c r="IE27" s="32">
        <v>604</v>
      </c>
      <c r="IF27" s="32">
        <v>15</v>
      </c>
      <c r="IG27" s="32">
        <v>619</v>
      </c>
      <c r="IH27" s="32">
        <v>604</v>
      </c>
      <c r="II27" s="32">
        <v>15</v>
      </c>
      <c r="IJ27" s="32">
        <v>0</v>
      </c>
      <c r="IK27" s="32">
        <v>0</v>
      </c>
      <c r="IL27" s="32">
        <v>0</v>
      </c>
      <c r="IM27" s="32">
        <v>87</v>
      </c>
      <c r="IN27" s="32" t="s">
        <v>437</v>
      </c>
      <c r="IO27" s="32" t="s">
        <v>437</v>
      </c>
      <c r="IP27" s="32">
        <v>87</v>
      </c>
      <c r="IQ27" s="32" t="s">
        <v>437</v>
      </c>
      <c r="IR27" s="32" t="s">
        <v>437</v>
      </c>
      <c r="IS27" s="32">
        <v>0</v>
      </c>
      <c r="IT27" s="32">
        <v>0</v>
      </c>
      <c r="IU27" s="32">
        <v>0</v>
      </c>
      <c r="IV27" s="32">
        <v>2804</v>
      </c>
      <c r="IW27" s="32">
        <v>796</v>
      </c>
      <c r="IX27" s="32">
        <v>2008</v>
      </c>
      <c r="IY27" s="32">
        <v>2804</v>
      </c>
      <c r="IZ27" s="32">
        <v>796</v>
      </c>
      <c r="JA27" s="32">
        <v>2008</v>
      </c>
      <c r="JB27" s="32">
        <v>0</v>
      </c>
      <c r="JC27" s="32">
        <v>0</v>
      </c>
      <c r="JD27" s="32">
        <v>0</v>
      </c>
      <c r="JE27" s="32">
        <v>2609</v>
      </c>
      <c r="JF27" s="32">
        <v>1883</v>
      </c>
      <c r="JG27" s="32">
        <v>726</v>
      </c>
      <c r="JH27" s="32">
        <v>2609</v>
      </c>
      <c r="JI27" s="32">
        <v>1883</v>
      </c>
      <c r="JJ27" s="32">
        <v>726</v>
      </c>
      <c r="JK27" s="32">
        <v>0</v>
      </c>
      <c r="JL27" s="32">
        <v>0</v>
      </c>
      <c r="JM27" s="32">
        <v>0</v>
      </c>
      <c r="JN27" s="32">
        <v>2213</v>
      </c>
      <c r="JO27" s="32">
        <v>1634</v>
      </c>
      <c r="JP27" s="32">
        <v>579</v>
      </c>
      <c r="JQ27" s="32">
        <v>2213</v>
      </c>
      <c r="JR27" s="32">
        <v>1634</v>
      </c>
      <c r="JS27" s="32">
        <v>579</v>
      </c>
      <c r="JT27" s="32">
        <v>0</v>
      </c>
      <c r="JU27" s="32">
        <v>0</v>
      </c>
      <c r="JV27" s="32">
        <v>0</v>
      </c>
      <c r="JW27" s="32">
        <v>219</v>
      </c>
      <c r="JX27" s="32">
        <v>141</v>
      </c>
      <c r="JY27" s="32">
        <v>78</v>
      </c>
      <c r="JZ27" s="32">
        <v>219</v>
      </c>
      <c r="KA27" s="32">
        <v>141</v>
      </c>
      <c r="KB27" s="32">
        <v>78</v>
      </c>
      <c r="KC27" s="32">
        <v>0</v>
      </c>
      <c r="KD27" s="32">
        <v>0</v>
      </c>
      <c r="KE27" s="32">
        <v>0</v>
      </c>
      <c r="KF27" s="32">
        <v>152</v>
      </c>
      <c r="KG27" s="32">
        <v>96</v>
      </c>
      <c r="KH27" s="32">
        <v>56</v>
      </c>
      <c r="KI27" s="32">
        <v>152</v>
      </c>
      <c r="KJ27" s="32">
        <v>96</v>
      </c>
      <c r="KK27" s="32">
        <v>56</v>
      </c>
      <c r="KL27" s="32">
        <v>0</v>
      </c>
      <c r="KM27" s="32">
        <v>0</v>
      </c>
      <c r="KN27" s="32">
        <v>0</v>
      </c>
      <c r="KO27" s="32">
        <v>4</v>
      </c>
      <c r="KP27" s="32">
        <v>4</v>
      </c>
      <c r="KQ27" s="32">
        <v>0</v>
      </c>
      <c r="KR27" s="32">
        <v>4</v>
      </c>
      <c r="KS27" s="32">
        <v>4</v>
      </c>
      <c r="KT27" s="32">
        <v>0</v>
      </c>
      <c r="KU27" s="32">
        <v>0</v>
      </c>
      <c r="KV27" s="32">
        <v>0</v>
      </c>
      <c r="KW27" s="32">
        <v>0</v>
      </c>
      <c r="KX27" s="32">
        <v>491</v>
      </c>
      <c r="KY27" s="32">
        <v>351</v>
      </c>
      <c r="KZ27" s="33">
        <v>140</v>
      </c>
      <c r="LA27" s="32">
        <v>491</v>
      </c>
      <c r="LB27" s="32">
        <v>351</v>
      </c>
      <c r="LC27" s="32">
        <v>140</v>
      </c>
      <c r="LD27" s="32">
        <v>0</v>
      </c>
      <c r="LE27" s="32">
        <v>0</v>
      </c>
      <c r="LF27" s="32">
        <v>0</v>
      </c>
      <c r="LG27" s="32">
        <v>1127</v>
      </c>
      <c r="LH27" s="32">
        <v>776</v>
      </c>
      <c r="LI27" s="32">
        <v>351</v>
      </c>
      <c r="LJ27" s="32">
        <v>865</v>
      </c>
      <c r="LK27" s="32">
        <v>652</v>
      </c>
      <c r="LL27" s="32">
        <v>213</v>
      </c>
      <c r="LM27" s="32">
        <v>262</v>
      </c>
      <c r="LN27" s="32">
        <v>124</v>
      </c>
      <c r="LO27" s="32">
        <v>138</v>
      </c>
      <c r="LP27" s="32">
        <v>751</v>
      </c>
      <c r="LQ27" s="32">
        <v>498</v>
      </c>
      <c r="LR27" s="32">
        <v>253</v>
      </c>
      <c r="LS27" s="32">
        <v>560</v>
      </c>
      <c r="LT27" s="32">
        <v>406</v>
      </c>
      <c r="LU27" s="32">
        <v>154</v>
      </c>
      <c r="LV27" s="32">
        <v>191</v>
      </c>
      <c r="LW27" s="32">
        <v>92</v>
      </c>
      <c r="LX27" s="32">
        <v>99</v>
      </c>
      <c r="LY27" s="32">
        <v>376</v>
      </c>
      <c r="LZ27" s="32">
        <v>278</v>
      </c>
      <c r="MA27" s="32">
        <v>98</v>
      </c>
      <c r="MB27" s="32">
        <v>305</v>
      </c>
      <c r="MC27" s="32">
        <v>246</v>
      </c>
      <c r="MD27" s="32">
        <v>59</v>
      </c>
      <c r="ME27" s="32">
        <v>71</v>
      </c>
      <c r="MF27" s="32">
        <v>32</v>
      </c>
      <c r="MG27" s="33">
        <v>39</v>
      </c>
    </row>
    <row r="28" spans="1:345" x14ac:dyDescent="0.2">
      <c r="A28" s="526" t="s">
        <v>62</v>
      </c>
      <c r="B28" s="31" t="s">
        <v>146</v>
      </c>
      <c r="C28" s="31"/>
      <c r="D28" s="38">
        <v>105386.08333333333</v>
      </c>
      <c r="E28" s="38">
        <v>82188.333333333328</v>
      </c>
      <c r="F28" s="38">
        <v>23197.75</v>
      </c>
      <c r="G28" s="38">
        <v>94516.583333333328</v>
      </c>
      <c r="H28" s="38">
        <v>78025.833333333328</v>
      </c>
      <c r="I28" s="38">
        <v>16490.75</v>
      </c>
      <c r="J28" s="38">
        <v>10869.5</v>
      </c>
      <c r="K28" s="38">
        <v>4162.5</v>
      </c>
      <c r="L28" s="38">
        <v>6707</v>
      </c>
      <c r="M28" s="38">
        <v>27139.416666666668</v>
      </c>
      <c r="N28" s="38">
        <v>17420.416666666668</v>
      </c>
      <c r="O28" s="38">
        <v>9719</v>
      </c>
      <c r="P28" s="38">
        <v>19378.833333333332</v>
      </c>
      <c r="Q28" s="38">
        <v>13568.916666666666</v>
      </c>
      <c r="R28" s="38">
        <v>5809.916666666667</v>
      </c>
      <c r="S28" s="38">
        <v>7760.583333333333</v>
      </c>
      <c r="T28" s="38">
        <v>3851.5</v>
      </c>
      <c r="U28" s="38">
        <v>3909.0833333333335</v>
      </c>
      <c r="V28" s="38">
        <v>3285</v>
      </c>
      <c r="W28" s="38">
        <v>2315.9166666666665</v>
      </c>
      <c r="X28" s="38">
        <v>969.08333333333337</v>
      </c>
      <c r="Y28" s="38">
        <v>1103.5833333333333</v>
      </c>
      <c r="Z28" s="38">
        <v>914.33333333333337</v>
      </c>
      <c r="AA28" s="38">
        <v>189.25</v>
      </c>
      <c r="AB28" s="38">
        <v>2181.4166666666665</v>
      </c>
      <c r="AC28" s="38">
        <v>1401.5833333333333</v>
      </c>
      <c r="AD28" s="38">
        <v>779.83333333333337</v>
      </c>
      <c r="AE28" s="38">
        <v>0</v>
      </c>
      <c r="AF28" s="38">
        <v>0</v>
      </c>
      <c r="AG28" s="38">
        <v>0</v>
      </c>
      <c r="AH28" s="38">
        <v>0</v>
      </c>
      <c r="AI28" s="38">
        <v>0</v>
      </c>
      <c r="AJ28" s="38">
        <v>0</v>
      </c>
      <c r="AK28" s="38">
        <v>0</v>
      </c>
      <c r="AL28" s="38">
        <v>0</v>
      </c>
      <c r="AM28" s="38">
        <v>0</v>
      </c>
      <c r="AN28" s="38">
        <v>2895.8333333333335</v>
      </c>
      <c r="AO28" s="38">
        <v>2012.4166666666667</v>
      </c>
      <c r="AP28" s="38">
        <v>883.41666666666663</v>
      </c>
      <c r="AQ28" s="38">
        <v>800.58333333333337</v>
      </c>
      <c r="AR28" s="38">
        <v>654.66666666666663</v>
      </c>
      <c r="AS28" s="38">
        <v>145.91666666666666</v>
      </c>
      <c r="AT28" s="38">
        <v>2095.25</v>
      </c>
      <c r="AU28" s="38">
        <v>1357.75</v>
      </c>
      <c r="AV28" s="38">
        <v>737.5</v>
      </c>
      <c r="AW28" s="38">
        <v>389.16666666666669</v>
      </c>
      <c r="AX28" s="38">
        <v>303.5</v>
      </c>
      <c r="AY28" s="38">
        <v>85.666666666666671</v>
      </c>
      <c r="AZ28" s="38">
        <v>303</v>
      </c>
      <c r="BA28" s="38">
        <v>259.66666666666669</v>
      </c>
      <c r="BB28" s="38">
        <v>43.333333333333336</v>
      </c>
      <c r="BC28" s="38">
        <v>86.166666666666671</v>
      </c>
      <c r="BD28" s="38">
        <v>43.833333333333336</v>
      </c>
      <c r="BE28" s="38">
        <v>42.333333333333336</v>
      </c>
      <c r="BF28" s="38">
        <v>0</v>
      </c>
      <c r="BG28" s="38">
        <v>0</v>
      </c>
      <c r="BH28" s="38">
        <v>0</v>
      </c>
      <c r="BI28" s="38">
        <v>0</v>
      </c>
      <c r="BJ28" s="38">
        <v>0</v>
      </c>
      <c r="BK28" s="38">
        <v>0</v>
      </c>
      <c r="BL28" s="38">
        <v>0</v>
      </c>
      <c r="BM28" s="38">
        <v>0</v>
      </c>
      <c r="BN28" s="38">
        <v>0</v>
      </c>
      <c r="BO28" s="38">
        <v>11854.75</v>
      </c>
      <c r="BP28" s="38">
        <v>11629.75</v>
      </c>
      <c r="BQ28" s="38">
        <v>225</v>
      </c>
      <c r="BR28" s="38">
        <v>10049.833333333334</v>
      </c>
      <c r="BS28" s="38">
        <v>9934.0833333333339</v>
      </c>
      <c r="BT28" s="38">
        <v>115.75</v>
      </c>
      <c r="BU28" s="38">
        <v>1804.9166666666667</v>
      </c>
      <c r="BV28" s="38">
        <v>1695.6666666666667</v>
      </c>
      <c r="BW28" s="38">
        <v>109.25</v>
      </c>
      <c r="BX28" s="38">
        <v>2235.5</v>
      </c>
      <c r="BY28" s="38">
        <v>2230.5</v>
      </c>
      <c r="BZ28" s="38">
        <v>5</v>
      </c>
      <c r="CA28" s="38">
        <v>2235.5</v>
      </c>
      <c r="CB28" s="38">
        <v>2230.5</v>
      </c>
      <c r="CC28" s="38">
        <v>5</v>
      </c>
      <c r="CD28" s="38">
        <v>0</v>
      </c>
      <c r="CE28" s="38">
        <v>0</v>
      </c>
      <c r="CF28" s="38">
        <v>0</v>
      </c>
      <c r="CG28" s="38">
        <v>342.75</v>
      </c>
      <c r="CH28" s="38">
        <v>338.58333333333331</v>
      </c>
      <c r="CI28" s="38">
        <v>4.166666666666667</v>
      </c>
      <c r="CJ28" s="38">
        <v>264.25</v>
      </c>
      <c r="CK28" s="38">
        <v>263.25</v>
      </c>
      <c r="CL28" s="38">
        <v>1</v>
      </c>
      <c r="CM28" s="38">
        <v>78.5</v>
      </c>
      <c r="CN28" s="38">
        <v>75.333333333333329</v>
      </c>
      <c r="CO28" s="38">
        <v>3.1666666666666665</v>
      </c>
      <c r="CP28" s="38">
        <v>1932.75</v>
      </c>
      <c r="CQ28" s="38">
        <v>1907.3333333333333</v>
      </c>
      <c r="CR28" s="38">
        <v>25.416666666666668</v>
      </c>
      <c r="CS28" s="38">
        <v>1802.1666666666667</v>
      </c>
      <c r="CT28" s="38">
        <v>1785.3333333333333</v>
      </c>
      <c r="CU28" s="38">
        <v>16.833333333333332</v>
      </c>
      <c r="CV28" s="38">
        <v>130.58333333333334</v>
      </c>
      <c r="CW28" s="38">
        <v>122</v>
      </c>
      <c r="CX28" s="38">
        <v>8.5833333333333339</v>
      </c>
      <c r="CY28" s="38">
        <v>1966.4166666666667</v>
      </c>
      <c r="CZ28" s="38">
        <v>1908.4166666666667</v>
      </c>
      <c r="DA28" s="38">
        <v>58</v>
      </c>
      <c r="DB28" s="38">
        <v>1137.9166666666667</v>
      </c>
      <c r="DC28" s="38">
        <v>1130.1666666666667</v>
      </c>
      <c r="DD28" s="38">
        <v>7.75</v>
      </c>
      <c r="DE28" s="38">
        <v>828.5</v>
      </c>
      <c r="DF28" s="38">
        <v>778.25</v>
      </c>
      <c r="DG28" s="38">
        <v>50.25</v>
      </c>
      <c r="DH28" s="38">
        <v>177.58333333333334</v>
      </c>
      <c r="DI28" s="38">
        <v>174.75</v>
      </c>
      <c r="DJ28" s="38">
        <v>2.8333333333333335</v>
      </c>
      <c r="DK28" s="38">
        <v>158.16666666666666</v>
      </c>
      <c r="DL28" s="38">
        <v>155.75</v>
      </c>
      <c r="DM28" s="38">
        <v>2.4166666666666665</v>
      </c>
      <c r="DN28" s="38">
        <v>19.416666666666668</v>
      </c>
      <c r="DO28" s="38">
        <v>19</v>
      </c>
      <c r="DP28" s="38">
        <v>0.41666666666666669</v>
      </c>
      <c r="DQ28" s="38">
        <v>64</v>
      </c>
      <c r="DR28" s="38">
        <v>63.666666666666664</v>
      </c>
      <c r="DS28" s="38">
        <v>0.33333333333333331</v>
      </c>
      <c r="DT28" s="38">
        <v>55.5</v>
      </c>
      <c r="DU28" s="38">
        <v>55.166666666666664</v>
      </c>
      <c r="DV28" s="38">
        <v>0.33333333333333331</v>
      </c>
      <c r="DW28" s="38">
        <v>8.5</v>
      </c>
      <c r="DX28" s="38">
        <v>8.5</v>
      </c>
      <c r="DY28" s="38">
        <v>0</v>
      </c>
      <c r="DZ28" s="38">
        <v>0</v>
      </c>
      <c r="EA28" s="38">
        <v>0</v>
      </c>
      <c r="EB28" s="38">
        <v>0</v>
      </c>
      <c r="EC28" s="38">
        <v>0</v>
      </c>
      <c r="ED28" s="38">
        <v>0</v>
      </c>
      <c r="EE28" s="38">
        <v>0</v>
      </c>
      <c r="EF28" s="38">
        <v>0</v>
      </c>
      <c r="EG28" s="38">
        <v>0</v>
      </c>
      <c r="EH28" s="38">
        <v>0</v>
      </c>
      <c r="EI28" s="38">
        <v>5041.583333333333</v>
      </c>
      <c r="EJ28" s="38">
        <v>4928.583333333333</v>
      </c>
      <c r="EK28" s="38">
        <v>113</v>
      </c>
      <c r="EL28" s="38">
        <v>4318.666666666667</v>
      </c>
      <c r="EM28" s="38">
        <v>4241</v>
      </c>
      <c r="EN28" s="38">
        <v>77.666666666666671</v>
      </c>
      <c r="EO28" s="38">
        <v>722.91666666666663</v>
      </c>
      <c r="EP28" s="38">
        <v>687.58333333333337</v>
      </c>
      <c r="EQ28" s="38">
        <v>35.333333333333336</v>
      </c>
      <c r="ER28" s="38">
        <v>94.166666666666671</v>
      </c>
      <c r="ES28" s="38">
        <v>77.916666666666671</v>
      </c>
      <c r="ET28" s="38">
        <v>16.25</v>
      </c>
      <c r="EU28" s="38">
        <v>77.666666666666671</v>
      </c>
      <c r="EV28" s="38">
        <v>72.916666666666671</v>
      </c>
      <c r="EW28" s="38">
        <v>4.75</v>
      </c>
      <c r="EX28" s="38">
        <v>16.5</v>
      </c>
      <c r="EY28" s="38">
        <v>5</v>
      </c>
      <c r="EZ28" s="38">
        <v>11.5</v>
      </c>
      <c r="FA28" s="38">
        <v>7196</v>
      </c>
      <c r="FB28" s="38">
        <v>409.83333333333331</v>
      </c>
      <c r="FC28" s="38">
        <v>6786.166666666667</v>
      </c>
      <c r="FD28" s="38">
        <v>4821.25</v>
      </c>
      <c r="FE28" s="38">
        <v>193.16666666666666</v>
      </c>
      <c r="FF28" s="38">
        <v>4628.083333333333</v>
      </c>
      <c r="FG28" s="38">
        <v>2374.75</v>
      </c>
      <c r="FH28" s="38">
        <v>216.66666666666666</v>
      </c>
      <c r="FI28" s="38">
        <v>2158.0833333333335</v>
      </c>
      <c r="FJ28" s="38">
        <v>7180.416666666667</v>
      </c>
      <c r="FK28" s="38">
        <v>408.08333333333331</v>
      </c>
      <c r="FL28" s="38">
        <v>6772.333333333333</v>
      </c>
      <c r="FM28" s="38">
        <v>4815.833333333333</v>
      </c>
      <c r="FN28" s="38">
        <v>191.41666666666666</v>
      </c>
      <c r="FO28" s="38">
        <v>4624.416666666667</v>
      </c>
      <c r="FP28" s="38">
        <v>2364.5833333333335</v>
      </c>
      <c r="FQ28" s="38">
        <v>216.66666666666666</v>
      </c>
      <c r="FR28" s="38">
        <v>2147.9166666666665</v>
      </c>
      <c r="FS28" s="38">
        <v>15.583333333333334</v>
      </c>
      <c r="FT28" s="38">
        <v>1.75</v>
      </c>
      <c r="FU28" s="38">
        <v>13.833333333333334</v>
      </c>
      <c r="FV28" s="38">
        <v>5.416666666666667</v>
      </c>
      <c r="FW28" s="38">
        <v>1.75</v>
      </c>
      <c r="FX28" s="38">
        <v>3.6666666666666665</v>
      </c>
      <c r="FY28" s="38">
        <v>10.166666666666666</v>
      </c>
      <c r="FZ28" s="38">
        <v>0</v>
      </c>
      <c r="GA28" s="38">
        <v>10.166666666666666</v>
      </c>
      <c r="GB28" s="38">
        <v>27.583333333333332</v>
      </c>
      <c r="GC28" s="38">
        <v>2.8333333333333335</v>
      </c>
      <c r="GD28" s="38">
        <v>24.75</v>
      </c>
      <c r="GE28" s="38">
        <v>27.583333333333332</v>
      </c>
      <c r="GF28" s="38">
        <v>2.8333333333333335</v>
      </c>
      <c r="GG28" s="38">
        <v>24.75</v>
      </c>
      <c r="GH28" s="38">
        <v>0</v>
      </c>
      <c r="GI28" s="38">
        <v>0</v>
      </c>
      <c r="GJ28" s="38">
        <v>0</v>
      </c>
      <c r="GK28" s="38">
        <v>27.583333333333332</v>
      </c>
      <c r="GL28" s="38">
        <v>2.8333333333333335</v>
      </c>
      <c r="GM28" s="38">
        <v>24.75</v>
      </c>
      <c r="GN28" s="38">
        <v>27.583333333333332</v>
      </c>
      <c r="GO28" s="38">
        <v>2.8333333333333335</v>
      </c>
      <c r="GP28" s="38">
        <v>24.75</v>
      </c>
      <c r="GQ28" s="38">
        <v>0</v>
      </c>
      <c r="GR28" s="38">
        <v>0</v>
      </c>
      <c r="GS28" s="38">
        <v>0</v>
      </c>
      <c r="GT28" s="38">
        <v>78246.666666666672</v>
      </c>
      <c r="GU28" s="38">
        <v>64767.916666666664</v>
      </c>
      <c r="GV28" s="38">
        <v>13478.75</v>
      </c>
      <c r="GW28" s="38">
        <v>75137.75</v>
      </c>
      <c r="GX28" s="38">
        <v>64456.916666666664</v>
      </c>
      <c r="GY28" s="38">
        <v>10680.833333333334</v>
      </c>
      <c r="GZ28" s="38">
        <v>3108.9166666666665</v>
      </c>
      <c r="HA28" s="38">
        <v>311</v>
      </c>
      <c r="HB28" s="38">
        <v>2797.9166666666665</v>
      </c>
      <c r="HC28" s="38">
        <v>10877.416666666666</v>
      </c>
      <c r="HD28" s="38">
        <v>10821.333333333334</v>
      </c>
      <c r="HE28" s="38">
        <v>56.083333333333336</v>
      </c>
      <c r="HF28" s="38">
        <v>10877.416666666666</v>
      </c>
      <c r="HG28" s="38">
        <v>10821.333333333334</v>
      </c>
      <c r="HH28" s="38">
        <v>56.083333333333336</v>
      </c>
      <c r="HI28" s="38">
        <v>0</v>
      </c>
      <c r="HJ28" s="38">
        <v>0</v>
      </c>
      <c r="HK28" s="38">
        <v>0</v>
      </c>
      <c r="HL28" s="38">
        <v>7418.833333333333</v>
      </c>
      <c r="HM28" s="38">
        <v>1038.4166666666667</v>
      </c>
      <c r="HN28" s="38">
        <v>6380.416666666667</v>
      </c>
      <c r="HO28" s="38">
        <v>4309.916666666667</v>
      </c>
      <c r="HP28" s="38">
        <v>727.41666666666663</v>
      </c>
      <c r="HQ28" s="38">
        <v>3582.5</v>
      </c>
      <c r="HR28" s="38">
        <v>3108.9166666666665</v>
      </c>
      <c r="HS28" s="38">
        <v>311</v>
      </c>
      <c r="HT28" s="38">
        <v>2797.9166666666665</v>
      </c>
      <c r="HU28" s="38">
        <v>916</v>
      </c>
      <c r="HV28" s="38">
        <v>520.75</v>
      </c>
      <c r="HW28" s="38">
        <v>395.25</v>
      </c>
      <c r="HX28" s="38">
        <v>916</v>
      </c>
      <c r="HY28" s="38">
        <v>520.75</v>
      </c>
      <c r="HZ28" s="38">
        <v>395.25</v>
      </c>
      <c r="IA28" s="38">
        <v>0</v>
      </c>
      <c r="IB28" s="38">
        <v>0</v>
      </c>
      <c r="IC28" s="38">
        <v>0</v>
      </c>
      <c r="ID28" s="38">
        <v>31040.583333333332</v>
      </c>
      <c r="IE28" s="38">
        <v>30686.416666666668</v>
      </c>
      <c r="IF28" s="38">
        <v>354.16666666666669</v>
      </c>
      <c r="IG28" s="38">
        <v>31040.583333333332</v>
      </c>
      <c r="IH28" s="38">
        <v>30686.416666666668</v>
      </c>
      <c r="II28" s="38">
        <v>354.16666666666669</v>
      </c>
      <c r="IJ28" s="38">
        <v>0</v>
      </c>
      <c r="IK28" s="38">
        <v>0</v>
      </c>
      <c r="IL28" s="38">
        <v>0</v>
      </c>
      <c r="IM28" s="38">
        <v>145.41666666666666</v>
      </c>
      <c r="IN28" s="38">
        <v>142.16666666666666</v>
      </c>
      <c r="IO28" s="38">
        <v>3.25</v>
      </c>
      <c r="IP28" s="38">
        <v>145.41666666666666</v>
      </c>
      <c r="IQ28" s="38">
        <v>142.16666666666666</v>
      </c>
      <c r="IR28" s="38">
        <v>3.25</v>
      </c>
      <c r="IS28" s="38">
        <v>0</v>
      </c>
      <c r="IT28" s="38">
        <v>0</v>
      </c>
      <c r="IU28" s="38">
        <v>0</v>
      </c>
      <c r="IV28" s="38">
        <v>894.08333333333337</v>
      </c>
      <c r="IW28" s="38">
        <v>454.66666666666669</v>
      </c>
      <c r="IX28" s="38">
        <v>439.41666666666669</v>
      </c>
      <c r="IY28" s="38">
        <v>894.08333333333337</v>
      </c>
      <c r="IZ28" s="38">
        <v>454.66666666666669</v>
      </c>
      <c r="JA28" s="38">
        <v>439.41666666666669</v>
      </c>
      <c r="JB28" s="38">
        <v>0</v>
      </c>
      <c r="JC28" s="38">
        <v>0</v>
      </c>
      <c r="JD28" s="38">
        <v>0</v>
      </c>
      <c r="JE28" s="38">
        <v>23886.583333333332</v>
      </c>
      <c r="JF28" s="38">
        <v>18855.416666666668</v>
      </c>
      <c r="JG28" s="38">
        <v>5031.166666666667</v>
      </c>
      <c r="JH28" s="38">
        <v>23886.583333333332</v>
      </c>
      <c r="JI28" s="38">
        <v>18855.416666666668</v>
      </c>
      <c r="JJ28" s="38">
        <v>5031.166666666667</v>
      </c>
      <c r="JK28" s="38">
        <v>0</v>
      </c>
      <c r="JL28" s="38">
        <v>0</v>
      </c>
      <c r="JM28" s="38">
        <v>0</v>
      </c>
      <c r="JN28" s="38">
        <v>23273.333333333332</v>
      </c>
      <c r="JO28" s="38">
        <v>18442.416666666668</v>
      </c>
      <c r="JP28" s="38">
        <v>4830.916666666667</v>
      </c>
      <c r="JQ28" s="38">
        <v>23273.333333333332</v>
      </c>
      <c r="JR28" s="38">
        <v>18442.416666666668</v>
      </c>
      <c r="JS28" s="38">
        <v>4830.916666666667</v>
      </c>
      <c r="JT28" s="38">
        <v>0</v>
      </c>
      <c r="JU28" s="38">
        <v>0</v>
      </c>
      <c r="JV28" s="38">
        <v>0</v>
      </c>
      <c r="JW28" s="38">
        <v>575.91666666666663</v>
      </c>
      <c r="JX28" s="38">
        <v>394</v>
      </c>
      <c r="JY28" s="38">
        <v>181.91666666666666</v>
      </c>
      <c r="JZ28" s="38">
        <v>575.91666666666663</v>
      </c>
      <c r="KA28" s="38">
        <v>394</v>
      </c>
      <c r="KB28" s="38">
        <v>181.91666666666666</v>
      </c>
      <c r="KC28" s="38">
        <v>0</v>
      </c>
      <c r="KD28" s="38">
        <v>0</v>
      </c>
      <c r="KE28" s="38">
        <v>0</v>
      </c>
      <c r="KF28" s="38">
        <v>0</v>
      </c>
      <c r="KG28" s="38">
        <v>0</v>
      </c>
      <c r="KH28" s="38">
        <v>0</v>
      </c>
      <c r="KI28" s="38">
        <v>0</v>
      </c>
      <c r="KJ28" s="38">
        <v>0</v>
      </c>
      <c r="KK28" s="38">
        <v>0</v>
      </c>
      <c r="KL28" s="38">
        <v>0</v>
      </c>
      <c r="KM28" s="38">
        <v>0</v>
      </c>
      <c r="KN28" s="38">
        <v>0</v>
      </c>
      <c r="KO28" s="38">
        <v>0</v>
      </c>
      <c r="KP28" s="38">
        <v>0</v>
      </c>
      <c r="KQ28" s="38">
        <v>0</v>
      </c>
      <c r="KR28" s="38">
        <v>0</v>
      </c>
      <c r="KS28" s="38">
        <v>0</v>
      </c>
      <c r="KT28" s="38">
        <v>0</v>
      </c>
      <c r="KU28" s="38">
        <v>0</v>
      </c>
      <c r="KV28" s="38">
        <v>0</v>
      </c>
      <c r="KW28" s="38">
        <v>0</v>
      </c>
      <c r="KX28" s="38">
        <v>3213.1666666666665</v>
      </c>
      <c r="KY28" s="38">
        <v>2390.9166666666665</v>
      </c>
      <c r="KZ28" s="39">
        <v>822.25</v>
      </c>
      <c r="LA28" s="38">
        <v>3213.1666666666665</v>
      </c>
      <c r="LB28" s="38">
        <v>2390.9166666666665</v>
      </c>
      <c r="LC28" s="38">
        <v>822.25</v>
      </c>
      <c r="LD28" s="38">
        <v>0</v>
      </c>
      <c r="LE28" s="38">
        <v>0</v>
      </c>
      <c r="LF28" s="38">
        <v>0</v>
      </c>
      <c r="LG28" s="38">
        <v>4776.083333333333</v>
      </c>
      <c r="LH28" s="38">
        <v>3062.0833333333335</v>
      </c>
      <c r="LI28" s="38">
        <v>1714</v>
      </c>
      <c r="LJ28" s="38">
        <v>3376.5833333333335</v>
      </c>
      <c r="LK28" s="38">
        <v>2524.5</v>
      </c>
      <c r="LL28" s="38">
        <v>852.08333333333337</v>
      </c>
      <c r="LM28" s="38">
        <v>1399.5</v>
      </c>
      <c r="LN28" s="38">
        <v>537.58333333333337</v>
      </c>
      <c r="LO28" s="38">
        <v>861.91666666666663</v>
      </c>
      <c r="LP28" s="38">
        <v>2658.3333333333335</v>
      </c>
      <c r="LQ28" s="38">
        <v>1621.25</v>
      </c>
      <c r="LR28" s="38">
        <v>1037.0833333333333</v>
      </c>
      <c r="LS28" s="38">
        <v>1831.25</v>
      </c>
      <c r="LT28" s="38">
        <v>1327.4166666666667</v>
      </c>
      <c r="LU28" s="38">
        <v>503.83333333333331</v>
      </c>
      <c r="LV28" s="38">
        <v>827.08333333333337</v>
      </c>
      <c r="LW28" s="38">
        <v>293.83333333333331</v>
      </c>
      <c r="LX28" s="38">
        <v>533.25</v>
      </c>
      <c r="LY28" s="38">
        <v>2117.75</v>
      </c>
      <c r="LZ28" s="38">
        <v>1440.8333333333333</v>
      </c>
      <c r="MA28" s="38">
        <v>676.91666666666663</v>
      </c>
      <c r="MB28" s="38">
        <v>1545.3333333333333</v>
      </c>
      <c r="MC28" s="38">
        <v>1197.0833333333333</v>
      </c>
      <c r="MD28" s="38">
        <v>348.25</v>
      </c>
      <c r="ME28" s="38">
        <v>572.41666666666663</v>
      </c>
      <c r="MF28" s="38">
        <v>243.75</v>
      </c>
      <c r="MG28" s="39">
        <v>328.66666666666669</v>
      </c>
    </row>
    <row r="29" spans="1:345" x14ac:dyDescent="0.2">
      <c r="A29" s="526"/>
      <c r="B29" s="31" t="s">
        <v>147</v>
      </c>
      <c r="C29" s="31"/>
      <c r="D29" s="38">
        <v>104158.58333333333</v>
      </c>
      <c r="E29" s="38">
        <v>81324.833333333328</v>
      </c>
      <c r="F29" s="38">
        <v>22833.75</v>
      </c>
      <c r="G29" s="38">
        <v>93723.416666666672</v>
      </c>
      <c r="H29" s="38">
        <v>77294.833333333328</v>
      </c>
      <c r="I29" s="38">
        <v>16428.583333333332</v>
      </c>
      <c r="J29" s="38">
        <v>10435.166666666666</v>
      </c>
      <c r="K29" s="38">
        <v>4030</v>
      </c>
      <c r="L29" s="38">
        <v>6405.166666666667</v>
      </c>
      <c r="M29" s="38">
        <v>26857.833333333332</v>
      </c>
      <c r="N29" s="38">
        <v>17148.666666666668</v>
      </c>
      <c r="O29" s="38">
        <v>9709.1666666666661</v>
      </c>
      <c r="P29" s="38">
        <v>19392</v>
      </c>
      <c r="Q29" s="38">
        <v>13435.833333333334</v>
      </c>
      <c r="R29" s="38">
        <v>5956.166666666667</v>
      </c>
      <c r="S29" s="38">
        <v>7465.833333333333</v>
      </c>
      <c r="T29" s="38">
        <v>3712.8333333333335</v>
      </c>
      <c r="U29" s="38">
        <v>3753</v>
      </c>
      <c r="V29" s="38">
        <v>3405.1666666666665</v>
      </c>
      <c r="W29" s="38">
        <v>2371</v>
      </c>
      <c r="X29" s="38">
        <v>1034.1666666666667</v>
      </c>
      <c r="Y29" s="38">
        <v>1165</v>
      </c>
      <c r="Z29" s="38">
        <v>950.66666666666663</v>
      </c>
      <c r="AA29" s="38">
        <v>214.33333333333334</v>
      </c>
      <c r="AB29" s="38">
        <v>2240.1666666666665</v>
      </c>
      <c r="AC29" s="38">
        <v>1420.3333333333333</v>
      </c>
      <c r="AD29" s="38">
        <v>819.83333333333337</v>
      </c>
      <c r="AE29" s="38">
        <v>0</v>
      </c>
      <c r="AF29" s="38">
        <v>0</v>
      </c>
      <c r="AG29" s="38">
        <v>0</v>
      </c>
      <c r="AH29" s="38">
        <v>0</v>
      </c>
      <c r="AI29" s="38">
        <v>0</v>
      </c>
      <c r="AJ29" s="38">
        <v>0</v>
      </c>
      <c r="AK29" s="38">
        <v>0</v>
      </c>
      <c r="AL29" s="38">
        <v>0</v>
      </c>
      <c r="AM29" s="38">
        <v>0</v>
      </c>
      <c r="AN29" s="38">
        <v>3018.1666666666665</v>
      </c>
      <c r="AO29" s="38">
        <v>2066.75</v>
      </c>
      <c r="AP29" s="38">
        <v>951.41666666666663</v>
      </c>
      <c r="AQ29" s="38">
        <v>855.91666666666663</v>
      </c>
      <c r="AR29" s="38">
        <v>682.08333333333337</v>
      </c>
      <c r="AS29" s="38">
        <v>173.83333333333334</v>
      </c>
      <c r="AT29" s="38">
        <v>2162.25</v>
      </c>
      <c r="AU29" s="38">
        <v>1384.6666666666667</v>
      </c>
      <c r="AV29" s="38">
        <v>777.58333333333337</v>
      </c>
      <c r="AW29" s="38">
        <v>387</v>
      </c>
      <c r="AX29" s="38">
        <v>304.25</v>
      </c>
      <c r="AY29" s="38">
        <v>82.75</v>
      </c>
      <c r="AZ29" s="38">
        <v>309.08333333333331</v>
      </c>
      <c r="BA29" s="38">
        <v>268.58333333333331</v>
      </c>
      <c r="BB29" s="38">
        <v>40.5</v>
      </c>
      <c r="BC29" s="38">
        <v>77.916666666666671</v>
      </c>
      <c r="BD29" s="38">
        <v>35.666666666666664</v>
      </c>
      <c r="BE29" s="38">
        <v>42.25</v>
      </c>
      <c r="BF29" s="38">
        <v>0</v>
      </c>
      <c r="BG29" s="38">
        <v>0</v>
      </c>
      <c r="BH29" s="38">
        <v>0</v>
      </c>
      <c r="BI29" s="38">
        <v>0</v>
      </c>
      <c r="BJ29" s="38">
        <v>0</v>
      </c>
      <c r="BK29" s="38">
        <v>0</v>
      </c>
      <c r="BL29" s="38">
        <v>0</v>
      </c>
      <c r="BM29" s="38">
        <v>0</v>
      </c>
      <c r="BN29" s="38">
        <v>0</v>
      </c>
      <c r="BO29" s="38">
        <v>11322.666666666666</v>
      </c>
      <c r="BP29" s="38">
        <v>11103.166666666666</v>
      </c>
      <c r="BQ29" s="38">
        <v>219.5</v>
      </c>
      <c r="BR29" s="38">
        <v>9677.0833333333339</v>
      </c>
      <c r="BS29" s="38">
        <v>9551.75</v>
      </c>
      <c r="BT29" s="38">
        <v>125.33333333333333</v>
      </c>
      <c r="BU29" s="38">
        <v>1645.5833333333333</v>
      </c>
      <c r="BV29" s="38">
        <v>1551.4166666666667</v>
      </c>
      <c r="BW29" s="38">
        <v>94.166666666666671</v>
      </c>
      <c r="BX29" s="38">
        <v>2046.8333333333333</v>
      </c>
      <c r="BY29" s="38">
        <v>2041.0833333333333</v>
      </c>
      <c r="BZ29" s="38">
        <v>5.75</v>
      </c>
      <c r="CA29" s="38">
        <v>2046.8333333333333</v>
      </c>
      <c r="CB29" s="38">
        <v>2041.0833333333333</v>
      </c>
      <c r="CC29" s="38">
        <v>5.75</v>
      </c>
      <c r="CD29" s="38">
        <v>0</v>
      </c>
      <c r="CE29" s="38">
        <v>0</v>
      </c>
      <c r="CF29" s="38">
        <v>0</v>
      </c>
      <c r="CG29" s="38">
        <v>363.41666666666669</v>
      </c>
      <c r="CH29" s="38">
        <v>358.83333333333331</v>
      </c>
      <c r="CI29" s="38">
        <v>4.583333333333333</v>
      </c>
      <c r="CJ29" s="38">
        <v>282.91666666666669</v>
      </c>
      <c r="CK29" s="38">
        <v>281.66666666666669</v>
      </c>
      <c r="CL29" s="38">
        <v>1.25</v>
      </c>
      <c r="CM29" s="38">
        <v>80.5</v>
      </c>
      <c r="CN29" s="38">
        <v>77.166666666666671</v>
      </c>
      <c r="CO29" s="38">
        <v>3.3333333333333335</v>
      </c>
      <c r="CP29" s="38">
        <v>1715.5</v>
      </c>
      <c r="CQ29" s="38">
        <v>1691</v>
      </c>
      <c r="CR29" s="38">
        <v>24.5</v>
      </c>
      <c r="CS29" s="38">
        <v>1607.6666666666667</v>
      </c>
      <c r="CT29" s="38">
        <v>1587.6666666666667</v>
      </c>
      <c r="CU29" s="38">
        <v>20</v>
      </c>
      <c r="CV29" s="38">
        <v>107.83333333333333</v>
      </c>
      <c r="CW29" s="38">
        <v>103.33333333333333</v>
      </c>
      <c r="CX29" s="38">
        <v>4.5</v>
      </c>
      <c r="CY29" s="38">
        <v>1736.3333333333333</v>
      </c>
      <c r="CZ29" s="38">
        <v>1686.5833333333333</v>
      </c>
      <c r="DA29" s="38">
        <v>49.75</v>
      </c>
      <c r="DB29" s="38">
        <v>1028.8333333333333</v>
      </c>
      <c r="DC29" s="38">
        <v>1022.9166666666666</v>
      </c>
      <c r="DD29" s="38">
        <v>5.916666666666667</v>
      </c>
      <c r="DE29" s="38">
        <v>707.5</v>
      </c>
      <c r="DF29" s="38">
        <v>663.66666666666663</v>
      </c>
      <c r="DG29" s="38">
        <v>43.833333333333336</v>
      </c>
      <c r="DH29" s="38">
        <v>215</v>
      </c>
      <c r="DI29" s="38">
        <v>212</v>
      </c>
      <c r="DJ29" s="38">
        <v>3</v>
      </c>
      <c r="DK29" s="38">
        <v>188.75</v>
      </c>
      <c r="DL29" s="38">
        <v>185.75</v>
      </c>
      <c r="DM29" s="38">
        <v>3</v>
      </c>
      <c r="DN29" s="38">
        <v>26.25</v>
      </c>
      <c r="DO29" s="38">
        <v>26.25</v>
      </c>
      <c r="DP29" s="38">
        <v>0</v>
      </c>
      <c r="DQ29" s="38">
        <v>193.25</v>
      </c>
      <c r="DR29" s="38">
        <v>191.41666666666666</v>
      </c>
      <c r="DS29" s="38">
        <v>1.8333333333333333</v>
      </c>
      <c r="DT29" s="38">
        <v>170.5</v>
      </c>
      <c r="DU29" s="38">
        <v>168.91666666666666</v>
      </c>
      <c r="DV29" s="38">
        <v>1.5833333333333333</v>
      </c>
      <c r="DW29" s="38">
        <v>22.75</v>
      </c>
      <c r="DX29" s="38">
        <v>22.5</v>
      </c>
      <c r="DY29" s="38">
        <v>0.25</v>
      </c>
      <c r="DZ29" s="38">
        <v>0</v>
      </c>
      <c r="EA29" s="38">
        <v>0</v>
      </c>
      <c r="EB29" s="38">
        <v>0</v>
      </c>
      <c r="EC29" s="38">
        <v>0</v>
      </c>
      <c r="ED29" s="38">
        <v>0</v>
      </c>
      <c r="EE29" s="38">
        <v>0</v>
      </c>
      <c r="EF29" s="38">
        <v>0</v>
      </c>
      <c r="EG29" s="38">
        <v>0</v>
      </c>
      <c r="EH29" s="38">
        <v>0</v>
      </c>
      <c r="EI29" s="38">
        <v>4968.166666666667</v>
      </c>
      <c r="EJ29" s="38">
        <v>4846.083333333333</v>
      </c>
      <c r="EK29" s="38">
        <v>122.08333333333333</v>
      </c>
      <c r="EL29" s="38">
        <v>4275.083333333333</v>
      </c>
      <c r="EM29" s="38">
        <v>4190.166666666667</v>
      </c>
      <c r="EN29" s="38">
        <v>84.916666666666671</v>
      </c>
      <c r="EO29" s="38">
        <v>693.08333333333337</v>
      </c>
      <c r="EP29" s="38">
        <v>655.91666666666663</v>
      </c>
      <c r="EQ29" s="38">
        <v>37.166666666666664</v>
      </c>
      <c r="ER29" s="38">
        <v>84.166666666666671</v>
      </c>
      <c r="ES29" s="38">
        <v>76.166666666666671</v>
      </c>
      <c r="ET29" s="38">
        <v>8</v>
      </c>
      <c r="EU29" s="38">
        <v>76.5</v>
      </c>
      <c r="EV29" s="38">
        <v>73.583333333333329</v>
      </c>
      <c r="EW29" s="38">
        <v>2.9166666666666665</v>
      </c>
      <c r="EX29" s="38">
        <v>7.666666666666667</v>
      </c>
      <c r="EY29" s="38">
        <v>2.5833333333333335</v>
      </c>
      <c r="EZ29" s="38">
        <v>5.083333333333333</v>
      </c>
      <c r="FA29" s="38">
        <v>6949.5</v>
      </c>
      <c r="FB29" s="38">
        <v>382</v>
      </c>
      <c r="FC29" s="38">
        <v>6567.5</v>
      </c>
      <c r="FD29" s="38">
        <v>4797</v>
      </c>
      <c r="FE29" s="38">
        <v>177.16666666666666</v>
      </c>
      <c r="FF29" s="38">
        <v>4619.833333333333</v>
      </c>
      <c r="FG29" s="38">
        <v>2152.5</v>
      </c>
      <c r="FH29" s="38">
        <v>204.83333333333334</v>
      </c>
      <c r="FI29" s="38">
        <v>1947.6666666666667</v>
      </c>
      <c r="FJ29" s="38">
        <v>6933.416666666667</v>
      </c>
      <c r="FK29" s="38">
        <v>379.83333333333331</v>
      </c>
      <c r="FL29" s="38">
        <v>6553.583333333333</v>
      </c>
      <c r="FM29" s="38">
        <v>4791.75</v>
      </c>
      <c r="FN29" s="38">
        <v>175.33333333333334</v>
      </c>
      <c r="FO29" s="38">
        <v>4616.416666666667</v>
      </c>
      <c r="FP29" s="38">
        <v>2141.6666666666665</v>
      </c>
      <c r="FQ29" s="38">
        <v>204.5</v>
      </c>
      <c r="FR29" s="38">
        <v>1937.1666666666667</v>
      </c>
      <c r="FS29" s="38">
        <v>16.083333333333332</v>
      </c>
      <c r="FT29" s="38">
        <v>2.1666666666666665</v>
      </c>
      <c r="FU29" s="38">
        <v>13.916666666666666</v>
      </c>
      <c r="FV29" s="38">
        <v>5.25</v>
      </c>
      <c r="FW29" s="38">
        <v>1.8333333333333333</v>
      </c>
      <c r="FX29" s="38">
        <v>3.4166666666666665</v>
      </c>
      <c r="FY29" s="38">
        <v>10.833333333333334</v>
      </c>
      <c r="FZ29" s="38">
        <v>0.33333333333333331</v>
      </c>
      <c r="GA29" s="38">
        <v>10.5</v>
      </c>
      <c r="GB29" s="38">
        <v>42.583333333333336</v>
      </c>
      <c r="GC29" s="38">
        <v>2.1666666666666665</v>
      </c>
      <c r="GD29" s="38">
        <v>40.416666666666664</v>
      </c>
      <c r="GE29" s="38">
        <v>42.583333333333336</v>
      </c>
      <c r="GF29" s="38">
        <v>2.1666666666666665</v>
      </c>
      <c r="GG29" s="38">
        <v>40.416666666666664</v>
      </c>
      <c r="GH29" s="38">
        <v>0</v>
      </c>
      <c r="GI29" s="38">
        <v>0</v>
      </c>
      <c r="GJ29" s="38">
        <v>0</v>
      </c>
      <c r="GK29" s="38">
        <v>42.583333333333336</v>
      </c>
      <c r="GL29" s="38">
        <v>2.1666666666666665</v>
      </c>
      <c r="GM29" s="38">
        <v>40.416666666666664</v>
      </c>
      <c r="GN29" s="38">
        <v>42.583333333333336</v>
      </c>
      <c r="GO29" s="38">
        <v>2.1666666666666665</v>
      </c>
      <c r="GP29" s="38">
        <v>40.416666666666664</v>
      </c>
      <c r="GQ29" s="38">
        <v>0</v>
      </c>
      <c r="GR29" s="38">
        <v>0</v>
      </c>
      <c r="GS29" s="38">
        <v>0</v>
      </c>
      <c r="GT29" s="38">
        <v>77300.75</v>
      </c>
      <c r="GU29" s="38">
        <v>64176.166666666664</v>
      </c>
      <c r="GV29" s="38">
        <v>13124.583333333334</v>
      </c>
      <c r="GW29" s="38">
        <v>74331.416666666672</v>
      </c>
      <c r="GX29" s="38">
        <v>63859</v>
      </c>
      <c r="GY29" s="38">
        <v>10472.416666666666</v>
      </c>
      <c r="GZ29" s="38">
        <v>2969.3333333333335</v>
      </c>
      <c r="HA29" s="38">
        <v>317.16666666666669</v>
      </c>
      <c r="HB29" s="38">
        <v>2652.1666666666665</v>
      </c>
      <c r="HC29" s="38">
        <v>10714.75</v>
      </c>
      <c r="HD29" s="38">
        <v>10654.25</v>
      </c>
      <c r="HE29" s="38">
        <v>60.5</v>
      </c>
      <c r="HF29" s="38">
        <v>10714.75</v>
      </c>
      <c r="HG29" s="38">
        <v>10654.25</v>
      </c>
      <c r="HH29" s="38">
        <v>60.5</v>
      </c>
      <c r="HI29" s="38">
        <v>0</v>
      </c>
      <c r="HJ29" s="38">
        <v>0</v>
      </c>
      <c r="HK29" s="38">
        <v>0</v>
      </c>
      <c r="HL29" s="38">
        <v>7070.333333333333</v>
      </c>
      <c r="HM29" s="38">
        <v>965.41666666666663</v>
      </c>
      <c r="HN29" s="38">
        <v>6104.916666666667</v>
      </c>
      <c r="HO29" s="38">
        <v>4101</v>
      </c>
      <c r="HP29" s="38">
        <v>648.25</v>
      </c>
      <c r="HQ29" s="38">
        <v>3452.75</v>
      </c>
      <c r="HR29" s="38">
        <v>2969.3333333333335</v>
      </c>
      <c r="HS29" s="38">
        <v>317.16666666666669</v>
      </c>
      <c r="HT29" s="38">
        <v>2652.1666666666665</v>
      </c>
      <c r="HU29" s="38">
        <v>901.58333333333337</v>
      </c>
      <c r="HV29" s="38">
        <v>532.75</v>
      </c>
      <c r="HW29" s="38">
        <v>368.83333333333331</v>
      </c>
      <c r="HX29" s="38">
        <v>901.58333333333337</v>
      </c>
      <c r="HY29" s="38">
        <v>532.75</v>
      </c>
      <c r="HZ29" s="38">
        <v>368.83333333333331</v>
      </c>
      <c r="IA29" s="38">
        <v>0</v>
      </c>
      <c r="IB29" s="38">
        <v>0</v>
      </c>
      <c r="IC29" s="38">
        <v>0</v>
      </c>
      <c r="ID29" s="38">
        <v>30232.833333333332</v>
      </c>
      <c r="IE29" s="38">
        <v>29860.666666666668</v>
      </c>
      <c r="IF29" s="38">
        <v>372.16666666666669</v>
      </c>
      <c r="IG29" s="38">
        <v>30232.833333333332</v>
      </c>
      <c r="IH29" s="38">
        <v>29860.666666666668</v>
      </c>
      <c r="II29" s="38">
        <v>372.16666666666669</v>
      </c>
      <c r="IJ29" s="38">
        <v>0</v>
      </c>
      <c r="IK29" s="38">
        <v>0</v>
      </c>
      <c r="IL29" s="38">
        <v>0</v>
      </c>
      <c r="IM29" s="38">
        <v>543.75</v>
      </c>
      <c r="IN29" s="38">
        <v>535.16666666666663</v>
      </c>
      <c r="IO29" s="38">
        <v>8.5833333333333339</v>
      </c>
      <c r="IP29" s="38">
        <v>543.75</v>
      </c>
      <c r="IQ29" s="38">
        <v>535.16666666666663</v>
      </c>
      <c r="IR29" s="38">
        <v>8.5833333333333339</v>
      </c>
      <c r="IS29" s="38">
        <v>0</v>
      </c>
      <c r="IT29" s="38">
        <v>0</v>
      </c>
      <c r="IU29" s="38">
        <v>0</v>
      </c>
      <c r="IV29" s="38">
        <v>962.08333333333337</v>
      </c>
      <c r="IW29" s="38">
        <v>507</v>
      </c>
      <c r="IX29" s="38">
        <v>455.08333333333331</v>
      </c>
      <c r="IY29" s="38">
        <v>962.08333333333337</v>
      </c>
      <c r="IZ29" s="38">
        <v>507</v>
      </c>
      <c r="JA29" s="38">
        <v>455.08333333333331</v>
      </c>
      <c r="JB29" s="38">
        <v>0</v>
      </c>
      <c r="JC29" s="38">
        <v>0</v>
      </c>
      <c r="JD29" s="38">
        <v>0</v>
      </c>
      <c r="JE29" s="38">
        <v>24134</v>
      </c>
      <c r="JF29" s="38">
        <v>19189.083333333332</v>
      </c>
      <c r="JG29" s="38">
        <v>4944.916666666667</v>
      </c>
      <c r="JH29" s="38">
        <v>24134</v>
      </c>
      <c r="JI29" s="38">
        <v>19189.083333333332</v>
      </c>
      <c r="JJ29" s="38">
        <v>4944.916666666667</v>
      </c>
      <c r="JK29" s="38">
        <v>0</v>
      </c>
      <c r="JL29" s="38">
        <v>0</v>
      </c>
      <c r="JM29" s="38">
        <v>0</v>
      </c>
      <c r="JN29" s="38">
        <v>23722.333333333332</v>
      </c>
      <c r="JO29" s="38">
        <v>18900.666666666668</v>
      </c>
      <c r="JP29" s="38">
        <v>4821.666666666667</v>
      </c>
      <c r="JQ29" s="38">
        <v>23722.333333333332</v>
      </c>
      <c r="JR29" s="38">
        <v>18900.666666666668</v>
      </c>
      <c r="JS29" s="38">
        <v>4821.666666666667</v>
      </c>
      <c r="JT29" s="38">
        <v>0</v>
      </c>
      <c r="JU29" s="38">
        <v>0</v>
      </c>
      <c r="JV29" s="38">
        <v>0</v>
      </c>
      <c r="JW29" s="38">
        <v>378.83333333333331</v>
      </c>
      <c r="JX29" s="38">
        <v>273.08333333333331</v>
      </c>
      <c r="JY29" s="38">
        <v>105.75</v>
      </c>
      <c r="JZ29" s="38">
        <v>378.83333333333331</v>
      </c>
      <c r="KA29" s="38">
        <v>273.08333333333331</v>
      </c>
      <c r="KB29" s="38">
        <v>105.75</v>
      </c>
      <c r="KC29" s="38">
        <v>0</v>
      </c>
      <c r="KD29" s="38">
        <v>0</v>
      </c>
      <c r="KE29" s="38">
        <v>0</v>
      </c>
      <c r="KF29" s="38">
        <v>0</v>
      </c>
      <c r="KG29" s="38">
        <v>0</v>
      </c>
      <c r="KH29" s="38">
        <v>0</v>
      </c>
      <c r="KI29" s="38">
        <v>0</v>
      </c>
      <c r="KJ29" s="38">
        <v>0</v>
      </c>
      <c r="KK29" s="38">
        <v>0</v>
      </c>
      <c r="KL29" s="38">
        <v>0</v>
      </c>
      <c r="KM29" s="38">
        <v>0</v>
      </c>
      <c r="KN29" s="38">
        <v>0</v>
      </c>
      <c r="KO29" s="38">
        <v>0</v>
      </c>
      <c r="KP29" s="38">
        <v>0</v>
      </c>
      <c r="KQ29" s="38">
        <v>0</v>
      </c>
      <c r="KR29" s="38">
        <v>0</v>
      </c>
      <c r="KS29" s="38">
        <v>0</v>
      </c>
      <c r="KT29" s="38">
        <v>0</v>
      </c>
      <c r="KU29" s="38">
        <v>0</v>
      </c>
      <c r="KV29" s="38">
        <v>0</v>
      </c>
      <c r="KW29" s="38">
        <v>0</v>
      </c>
      <c r="KX29" s="38">
        <v>3285.1666666666665</v>
      </c>
      <c r="KY29" s="38">
        <v>2467</v>
      </c>
      <c r="KZ29" s="39">
        <v>818.16666666666663</v>
      </c>
      <c r="LA29" s="38">
        <v>3285.1666666666665</v>
      </c>
      <c r="LB29" s="38">
        <v>2467</v>
      </c>
      <c r="LC29" s="38">
        <v>818.16666666666663</v>
      </c>
      <c r="LD29" s="38">
        <v>0</v>
      </c>
      <c r="LE29" s="38">
        <v>0</v>
      </c>
      <c r="LF29" s="38">
        <v>0</v>
      </c>
      <c r="LG29" s="38">
        <v>5137.916666666667</v>
      </c>
      <c r="LH29" s="38">
        <v>3290.3333333333335</v>
      </c>
      <c r="LI29" s="38">
        <v>1847.5833333333333</v>
      </c>
      <c r="LJ29" s="38">
        <v>3710.3333333333335</v>
      </c>
      <c r="LK29" s="38">
        <v>2754.0833333333335</v>
      </c>
      <c r="LL29" s="38">
        <v>956.25</v>
      </c>
      <c r="LM29" s="38">
        <v>1427.5833333333333</v>
      </c>
      <c r="LN29" s="38">
        <v>536.25</v>
      </c>
      <c r="LO29" s="38">
        <v>891.33333333333337</v>
      </c>
      <c r="LP29" s="38">
        <v>2972.1666666666665</v>
      </c>
      <c r="LQ29" s="38">
        <v>1817.3333333333333</v>
      </c>
      <c r="LR29" s="38">
        <v>1154.8333333333333</v>
      </c>
      <c r="LS29" s="38">
        <v>2125.5833333333335</v>
      </c>
      <c r="LT29" s="38">
        <v>1524.3333333333333</v>
      </c>
      <c r="LU29" s="38">
        <v>601.25</v>
      </c>
      <c r="LV29" s="38">
        <v>846.58333333333337</v>
      </c>
      <c r="LW29" s="38">
        <v>293</v>
      </c>
      <c r="LX29" s="38">
        <v>553.58333333333337</v>
      </c>
      <c r="LY29" s="38">
        <v>2165.75</v>
      </c>
      <c r="LZ29" s="38">
        <v>1473</v>
      </c>
      <c r="MA29" s="38">
        <v>692.75</v>
      </c>
      <c r="MB29" s="38">
        <v>1584.75</v>
      </c>
      <c r="MC29" s="38">
        <v>1229.75</v>
      </c>
      <c r="MD29" s="38">
        <v>355</v>
      </c>
      <c r="ME29" s="38">
        <v>581</v>
      </c>
      <c r="MF29" s="38">
        <v>243.25</v>
      </c>
      <c r="MG29" s="39">
        <v>337.75</v>
      </c>
    </row>
    <row r="30" spans="1:345" x14ac:dyDescent="0.2">
      <c r="A30" s="526"/>
      <c r="B30" s="31" t="s">
        <v>148</v>
      </c>
      <c r="C30" s="31"/>
      <c r="D30" s="38">
        <v>102785.75</v>
      </c>
      <c r="E30" s="38">
        <v>80795.75</v>
      </c>
      <c r="F30" s="38">
        <v>21990</v>
      </c>
      <c r="G30" s="38">
        <v>92952.5</v>
      </c>
      <c r="H30" s="38">
        <v>76797.333333333328</v>
      </c>
      <c r="I30" s="38">
        <v>16155.166666666666</v>
      </c>
      <c r="J30" s="38">
        <v>9833.25</v>
      </c>
      <c r="K30" s="38">
        <v>3998.4166666666665</v>
      </c>
      <c r="L30" s="38">
        <v>5834.833333333333</v>
      </c>
      <c r="M30" s="38">
        <v>26216.166666666668</v>
      </c>
      <c r="N30" s="38">
        <v>16935.083333333332</v>
      </c>
      <c r="O30" s="38">
        <v>9281.0833333333339</v>
      </c>
      <c r="P30" s="38">
        <v>19162.916666666668</v>
      </c>
      <c r="Q30" s="38">
        <v>13256.166666666666</v>
      </c>
      <c r="R30" s="38">
        <v>5906.75</v>
      </c>
      <c r="S30" s="38">
        <v>7053.25</v>
      </c>
      <c r="T30" s="38">
        <v>3678.9166666666665</v>
      </c>
      <c r="U30" s="38">
        <v>3374.3333333333335</v>
      </c>
      <c r="V30" s="38">
        <v>3328.9166666666665</v>
      </c>
      <c r="W30" s="38">
        <v>2355.5833333333335</v>
      </c>
      <c r="X30" s="38">
        <v>973.33333333333337</v>
      </c>
      <c r="Y30" s="38">
        <v>1007.4166666666666</v>
      </c>
      <c r="Z30" s="38">
        <v>811.08333333333337</v>
      </c>
      <c r="AA30" s="38">
        <v>196.33333333333334</v>
      </c>
      <c r="AB30" s="38">
        <v>2321.5</v>
      </c>
      <c r="AC30" s="38">
        <v>1544.5</v>
      </c>
      <c r="AD30" s="38">
        <v>777</v>
      </c>
      <c r="AE30" s="38">
        <v>0</v>
      </c>
      <c r="AF30" s="38">
        <v>0</v>
      </c>
      <c r="AG30" s="38">
        <v>0</v>
      </c>
      <c r="AH30" s="38">
        <v>0</v>
      </c>
      <c r="AI30" s="38">
        <v>0</v>
      </c>
      <c r="AJ30" s="38">
        <v>0</v>
      </c>
      <c r="AK30" s="38">
        <v>0</v>
      </c>
      <c r="AL30" s="38">
        <v>0</v>
      </c>
      <c r="AM30" s="38">
        <v>0</v>
      </c>
      <c r="AN30" s="38">
        <v>3060.25</v>
      </c>
      <c r="AO30" s="38">
        <v>2156.5833333333335</v>
      </c>
      <c r="AP30" s="38">
        <v>903.66666666666663</v>
      </c>
      <c r="AQ30" s="38">
        <v>799</v>
      </c>
      <c r="AR30" s="38">
        <v>638.5</v>
      </c>
      <c r="AS30" s="38">
        <v>160.5</v>
      </c>
      <c r="AT30" s="38">
        <v>2261.25</v>
      </c>
      <c r="AU30" s="38">
        <v>1518.0833333333333</v>
      </c>
      <c r="AV30" s="38">
        <v>743.16666666666663</v>
      </c>
      <c r="AW30" s="38">
        <v>268.66666666666669</v>
      </c>
      <c r="AX30" s="38">
        <v>199</v>
      </c>
      <c r="AY30" s="38">
        <v>69.666666666666671</v>
      </c>
      <c r="AZ30" s="38">
        <v>208.41666666666666</v>
      </c>
      <c r="BA30" s="38">
        <v>172.58333333333334</v>
      </c>
      <c r="BB30" s="38">
        <v>35.833333333333336</v>
      </c>
      <c r="BC30" s="38">
        <v>60.25</v>
      </c>
      <c r="BD30" s="38">
        <v>26.416666666666668</v>
      </c>
      <c r="BE30" s="38">
        <v>33.833333333333336</v>
      </c>
      <c r="BF30" s="38">
        <v>0</v>
      </c>
      <c r="BG30" s="38">
        <v>0</v>
      </c>
      <c r="BH30" s="38">
        <v>0</v>
      </c>
      <c r="BI30" s="38">
        <v>0</v>
      </c>
      <c r="BJ30" s="38">
        <v>0</v>
      </c>
      <c r="BK30" s="38">
        <v>0</v>
      </c>
      <c r="BL30" s="38">
        <v>0</v>
      </c>
      <c r="BM30" s="38">
        <v>0</v>
      </c>
      <c r="BN30" s="38">
        <v>0</v>
      </c>
      <c r="BO30" s="38">
        <v>10833.5</v>
      </c>
      <c r="BP30" s="38">
        <v>10613.25</v>
      </c>
      <c r="BQ30" s="38">
        <v>220.25</v>
      </c>
      <c r="BR30" s="38">
        <v>9352.9166666666661</v>
      </c>
      <c r="BS30" s="38">
        <v>9221</v>
      </c>
      <c r="BT30" s="38">
        <v>131.91666666666666</v>
      </c>
      <c r="BU30" s="38">
        <v>1480.5833333333333</v>
      </c>
      <c r="BV30" s="38">
        <v>1392.25</v>
      </c>
      <c r="BW30" s="38">
        <v>88.333333333333329</v>
      </c>
      <c r="BX30" s="38">
        <v>1888.6666666666667</v>
      </c>
      <c r="BY30" s="38">
        <v>1883.8333333333333</v>
      </c>
      <c r="BZ30" s="38">
        <v>4.833333333333333</v>
      </c>
      <c r="CA30" s="38">
        <v>1888.6666666666667</v>
      </c>
      <c r="CB30" s="38">
        <v>1883.8333333333333</v>
      </c>
      <c r="CC30" s="38">
        <v>4.833333333333333</v>
      </c>
      <c r="CD30" s="38">
        <v>0</v>
      </c>
      <c r="CE30" s="38">
        <v>0</v>
      </c>
      <c r="CF30" s="38">
        <v>0</v>
      </c>
      <c r="CG30" s="38">
        <v>352.75</v>
      </c>
      <c r="CH30" s="38">
        <v>346.83333333333331</v>
      </c>
      <c r="CI30" s="38">
        <v>5.916666666666667</v>
      </c>
      <c r="CJ30" s="38">
        <v>273</v>
      </c>
      <c r="CK30" s="38">
        <v>272.58333333333331</v>
      </c>
      <c r="CL30" s="38">
        <v>0.41666666666666669</v>
      </c>
      <c r="CM30" s="38">
        <v>79.75</v>
      </c>
      <c r="CN30" s="38">
        <v>74.25</v>
      </c>
      <c r="CO30" s="38">
        <v>5.5</v>
      </c>
      <c r="CP30" s="38">
        <v>1607.4166666666667</v>
      </c>
      <c r="CQ30" s="38">
        <v>1580.3333333333333</v>
      </c>
      <c r="CR30" s="38">
        <v>27.083333333333332</v>
      </c>
      <c r="CS30" s="38">
        <v>1500.4166666666667</v>
      </c>
      <c r="CT30" s="38">
        <v>1476</v>
      </c>
      <c r="CU30" s="38">
        <v>24.416666666666668</v>
      </c>
      <c r="CV30" s="38">
        <v>107</v>
      </c>
      <c r="CW30" s="38">
        <v>104.33333333333333</v>
      </c>
      <c r="CX30" s="38">
        <v>2.6666666666666665</v>
      </c>
      <c r="CY30" s="38">
        <v>1579.8333333333333</v>
      </c>
      <c r="CZ30" s="38">
        <v>1535.3333333333333</v>
      </c>
      <c r="DA30" s="38">
        <v>44.5</v>
      </c>
      <c r="DB30" s="38">
        <v>990.33333333333337</v>
      </c>
      <c r="DC30" s="38">
        <v>984.41666666666663</v>
      </c>
      <c r="DD30" s="38">
        <v>5.916666666666667</v>
      </c>
      <c r="DE30" s="38">
        <v>589.5</v>
      </c>
      <c r="DF30" s="38">
        <v>550.91666666666663</v>
      </c>
      <c r="DG30" s="38">
        <v>38.583333333333336</v>
      </c>
      <c r="DH30" s="38">
        <v>195.5</v>
      </c>
      <c r="DI30" s="38">
        <v>193.91666666666666</v>
      </c>
      <c r="DJ30" s="38">
        <v>1.5833333333333333</v>
      </c>
      <c r="DK30" s="38">
        <v>174.75</v>
      </c>
      <c r="DL30" s="38">
        <v>173.16666666666666</v>
      </c>
      <c r="DM30" s="38">
        <v>1.5833333333333333</v>
      </c>
      <c r="DN30" s="38">
        <v>20.75</v>
      </c>
      <c r="DO30" s="38">
        <v>20.75</v>
      </c>
      <c r="DP30" s="38">
        <v>0</v>
      </c>
      <c r="DQ30" s="38">
        <v>265.83333333333331</v>
      </c>
      <c r="DR30" s="38">
        <v>261.41666666666669</v>
      </c>
      <c r="DS30" s="38">
        <v>4.416666666666667</v>
      </c>
      <c r="DT30" s="38">
        <v>239.83333333333334</v>
      </c>
      <c r="DU30" s="38">
        <v>236.75</v>
      </c>
      <c r="DV30" s="38">
        <v>3.0833333333333335</v>
      </c>
      <c r="DW30" s="38">
        <v>26</v>
      </c>
      <c r="DX30" s="38">
        <v>24.666666666666668</v>
      </c>
      <c r="DY30" s="38">
        <v>1.3333333333333333</v>
      </c>
      <c r="DZ30" s="38">
        <v>0</v>
      </c>
      <c r="EA30" s="38">
        <v>0</v>
      </c>
      <c r="EB30" s="38">
        <v>0</v>
      </c>
      <c r="EC30" s="38">
        <v>0</v>
      </c>
      <c r="ED30" s="38">
        <v>0</v>
      </c>
      <c r="EE30" s="38">
        <v>0</v>
      </c>
      <c r="EF30" s="38">
        <v>0</v>
      </c>
      <c r="EG30" s="38">
        <v>0</v>
      </c>
      <c r="EH30" s="38">
        <v>0</v>
      </c>
      <c r="EI30" s="38">
        <v>4851.583333333333</v>
      </c>
      <c r="EJ30" s="38">
        <v>4722.416666666667</v>
      </c>
      <c r="EK30" s="38">
        <v>129.16666666666666</v>
      </c>
      <c r="EL30" s="38">
        <v>4195.5</v>
      </c>
      <c r="EM30" s="38">
        <v>4105.833333333333</v>
      </c>
      <c r="EN30" s="38">
        <v>89.666666666666671</v>
      </c>
      <c r="EO30" s="38">
        <v>656.08333333333337</v>
      </c>
      <c r="EP30" s="38">
        <v>616.58333333333337</v>
      </c>
      <c r="EQ30" s="38">
        <v>39.5</v>
      </c>
      <c r="ER30" s="38">
        <v>91.916666666666671</v>
      </c>
      <c r="ES30" s="38">
        <v>89.166666666666671</v>
      </c>
      <c r="ET30" s="38">
        <v>2.75</v>
      </c>
      <c r="EU30" s="38">
        <v>90.416666666666671</v>
      </c>
      <c r="EV30" s="38">
        <v>88.416666666666671</v>
      </c>
      <c r="EW30" s="38">
        <v>2</v>
      </c>
      <c r="EX30" s="38">
        <v>1.5</v>
      </c>
      <c r="EY30" s="38">
        <v>0.75</v>
      </c>
      <c r="EZ30" s="38">
        <v>0.75</v>
      </c>
      <c r="FA30" s="38">
        <v>6594.666666666667</v>
      </c>
      <c r="FB30" s="38">
        <v>390.33333333333331</v>
      </c>
      <c r="FC30" s="38">
        <v>6204.333333333333</v>
      </c>
      <c r="FD30" s="38">
        <v>4700.916666666667</v>
      </c>
      <c r="FE30" s="38">
        <v>188.83333333333334</v>
      </c>
      <c r="FF30" s="38">
        <v>4512.083333333333</v>
      </c>
      <c r="FG30" s="38">
        <v>1893.75</v>
      </c>
      <c r="FH30" s="38">
        <v>201.5</v>
      </c>
      <c r="FI30" s="38">
        <v>1692.25</v>
      </c>
      <c r="FJ30" s="38">
        <v>6580.416666666667</v>
      </c>
      <c r="FK30" s="38">
        <v>384.91666666666669</v>
      </c>
      <c r="FL30" s="38">
        <v>6195.5</v>
      </c>
      <c r="FM30" s="38">
        <v>4697.166666666667</v>
      </c>
      <c r="FN30" s="38">
        <v>186</v>
      </c>
      <c r="FO30" s="38">
        <v>4511.166666666667</v>
      </c>
      <c r="FP30" s="38">
        <v>1883.25</v>
      </c>
      <c r="FQ30" s="38">
        <v>198.91666666666666</v>
      </c>
      <c r="FR30" s="38">
        <v>1684.3333333333333</v>
      </c>
      <c r="FS30" s="38">
        <v>14.25</v>
      </c>
      <c r="FT30" s="38">
        <v>5.416666666666667</v>
      </c>
      <c r="FU30" s="38">
        <v>8.8333333333333339</v>
      </c>
      <c r="FV30" s="38">
        <v>3.75</v>
      </c>
      <c r="FW30" s="38">
        <v>2.8333333333333335</v>
      </c>
      <c r="FX30" s="38">
        <v>0.91666666666666663</v>
      </c>
      <c r="FY30" s="38">
        <v>10.5</v>
      </c>
      <c r="FZ30" s="38">
        <v>2.5833333333333335</v>
      </c>
      <c r="GA30" s="38">
        <v>7.916666666666667</v>
      </c>
      <c r="GB30" s="38">
        <v>75.916666666666671</v>
      </c>
      <c r="GC30" s="38">
        <v>2.1666666666666665</v>
      </c>
      <c r="GD30" s="38">
        <v>73.75</v>
      </c>
      <c r="GE30" s="38">
        <v>75.916666666666671</v>
      </c>
      <c r="GF30" s="38">
        <v>2.1666666666666665</v>
      </c>
      <c r="GG30" s="38">
        <v>73.75</v>
      </c>
      <c r="GH30" s="38">
        <v>0</v>
      </c>
      <c r="GI30" s="38">
        <v>0</v>
      </c>
      <c r="GJ30" s="38">
        <v>0</v>
      </c>
      <c r="GK30" s="38">
        <v>75.916666666666671</v>
      </c>
      <c r="GL30" s="38">
        <v>2.1666666666666665</v>
      </c>
      <c r="GM30" s="38">
        <v>73.75</v>
      </c>
      <c r="GN30" s="38">
        <v>75.916666666666671</v>
      </c>
      <c r="GO30" s="38">
        <v>2.1666666666666665</v>
      </c>
      <c r="GP30" s="38">
        <v>73.75</v>
      </c>
      <c r="GQ30" s="38">
        <v>0</v>
      </c>
      <c r="GR30" s="38">
        <v>0</v>
      </c>
      <c r="GS30" s="38">
        <v>0</v>
      </c>
      <c r="GT30" s="38">
        <v>76569.583333333328</v>
      </c>
      <c r="GU30" s="38">
        <v>63860.666666666664</v>
      </c>
      <c r="GV30" s="38">
        <v>12708.916666666666</v>
      </c>
      <c r="GW30" s="38">
        <v>73789.583333333328</v>
      </c>
      <c r="GX30" s="38">
        <v>63541.166666666664</v>
      </c>
      <c r="GY30" s="38">
        <v>10248.416666666666</v>
      </c>
      <c r="GZ30" s="38">
        <v>2780</v>
      </c>
      <c r="HA30" s="38">
        <v>319.5</v>
      </c>
      <c r="HB30" s="38">
        <v>2460.5</v>
      </c>
      <c r="HC30" s="38">
        <v>10824.333333333334</v>
      </c>
      <c r="HD30" s="38">
        <v>10760.916666666666</v>
      </c>
      <c r="HE30" s="38">
        <v>63.416666666666664</v>
      </c>
      <c r="HF30" s="38">
        <v>10824.333333333334</v>
      </c>
      <c r="HG30" s="38">
        <v>10760.916666666666</v>
      </c>
      <c r="HH30" s="38">
        <v>63.416666666666664</v>
      </c>
      <c r="HI30" s="38">
        <v>0</v>
      </c>
      <c r="HJ30" s="38">
        <v>0</v>
      </c>
      <c r="HK30" s="38">
        <v>0</v>
      </c>
      <c r="HL30" s="38">
        <v>6699.083333333333</v>
      </c>
      <c r="HM30" s="38">
        <v>924.83333333333337</v>
      </c>
      <c r="HN30" s="38">
        <v>5774.25</v>
      </c>
      <c r="HO30" s="38">
        <v>3919.5</v>
      </c>
      <c r="HP30" s="38">
        <v>605.5</v>
      </c>
      <c r="HQ30" s="38">
        <v>3314</v>
      </c>
      <c r="HR30" s="38">
        <v>2779.5833333333335</v>
      </c>
      <c r="HS30" s="38">
        <v>319.33333333333331</v>
      </c>
      <c r="HT30" s="38">
        <v>2460.25</v>
      </c>
      <c r="HU30" s="38">
        <v>943</v>
      </c>
      <c r="HV30" s="38">
        <v>566.66666666666663</v>
      </c>
      <c r="HW30" s="38">
        <v>376.33333333333331</v>
      </c>
      <c r="HX30" s="38">
        <v>943</v>
      </c>
      <c r="HY30" s="38">
        <v>566.66666666666663</v>
      </c>
      <c r="HZ30" s="38">
        <v>376.33333333333331</v>
      </c>
      <c r="IA30" s="38">
        <v>0</v>
      </c>
      <c r="IB30" s="38">
        <v>0</v>
      </c>
      <c r="IC30" s="38">
        <v>0</v>
      </c>
      <c r="ID30" s="38">
        <v>29451.333333333332</v>
      </c>
      <c r="IE30" s="38">
        <v>29086.833333333332</v>
      </c>
      <c r="IF30" s="38">
        <v>364.5</v>
      </c>
      <c r="IG30" s="38">
        <v>29451.333333333332</v>
      </c>
      <c r="IH30" s="38">
        <v>29086.833333333332</v>
      </c>
      <c r="II30" s="38">
        <v>364.5</v>
      </c>
      <c r="IJ30" s="38">
        <v>0</v>
      </c>
      <c r="IK30" s="38">
        <v>0</v>
      </c>
      <c r="IL30" s="38">
        <v>0</v>
      </c>
      <c r="IM30" s="38">
        <v>940.33333333333337</v>
      </c>
      <c r="IN30" s="38">
        <v>930.08333333333337</v>
      </c>
      <c r="IO30" s="38">
        <v>10.25</v>
      </c>
      <c r="IP30" s="38">
        <v>940.33333333333337</v>
      </c>
      <c r="IQ30" s="38">
        <v>930.08333333333337</v>
      </c>
      <c r="IR30" s="38">
        <v>10.25</v>
      </c>
      <c r="IS30" s="38">
        <v>0</v>
      </c>
      <c r="IT30" s="38">
        <v>0</v>
      </c>
      <c r="IU30" s="38">
        <v>0</v>
      </c>
      <c r="IV30" s="38">
        <v>1017.8333333333334</v>
      </c>
      <c r="IW30" s="38">
        <v>552.75</v>
      </c>
      <c r="IX30" s="38">
        <v>465.08333333333331</v>
      </c>
      <c r="IY30" s="38">
        <v>1017.8333333333334</v>
      </c>
      <c r="IZ30" s="38">
        <v>552.75</v>
      </c>
      <c r="JA30" s="38">
        <v>465.08333333333331</v>
      </c>
      <c r="JB30" s="38">
        <v>0</v>
      </c>
      <c r="JC30" s="38">
        <v>0</v>
      </c>
      <c r="JD30" s="38">
        <v>0</v>
      </c>
      <c r="JE30" s="38">
        <v>24241.583333333332</v>
      </c>
      <c r="JF30" s="38">
        <v>19400.416666666668</v>
      </c>
      <c r="JG30" s="38">
        <v>4841.166666666667</v>
      </c>
      <c r="JH30" s="38">
        <v>24241.166666666668</v>
      </c>
      <c r="JI30" s="38">
        <v>19400.25</v>
      </c>
      <c r="JJ30" s="38">
        <v>4840.916666666667</v>
      </c>
      <c r="JK30" s="38">
        <v>0.41666666666666669</v>
      </c>
      <c r="JL30" s="38">
        <v>0.16666666666666666</v>
      </c>
      <c r="JM30" s="38">
        <v>0.25</v>
      </c>
      <c r="JN30" s="38">
        <v>23727</v>
      </c>
      <c r="JO30" s="38">
        <v>19084.416666666668</v>
      </c>
      <c r="JP30" s="38">
        <v>4642.583333333333</v>
      </c>
      <c r="JQ30" s="38">
        <v>23727</v>
      </c>
      <c r="JR30" s="38">
        <v>19084.416666666668</v>
      </c>
      <c r="JS30" s="38">
        <v>4642.583333333333</v>
      </c>
      <c r="JT30" s="38">
        <v>0</v>
      </c>
      <c r="JU30" s="38">
        <v>0</v>
      </c>
      <c r="JV30" s="38">
        <v>0</v>
      </c>
      <c r="JW30" s="38">
        <v>330</v>
      </c>
      <c r="JX30" s="38">
        <v>213.25</v>
      </c>
      <c r="JY30" s="38">
        <v>116.75</v>
      </c>
      <c r="JZ30" s="38">
        <v>330</v>
      </c>
      <c r="KA30" s="38">
        <v>213.25</v>
      </c>
      <c r="KB30" s="38">
        <v>116.75</v>
      </c>
      <c r="KC30" s="38">
        <v>0</v>
      </c>
      <c r="KD30" s="38">
        <v>0</v>
      </c>
      <c r="KE30" s="38">
        <v>0</v>
      </c>
      <c r="KF30" s="38">
        <v>144.5</v>
      </c>
      <c r="KG30" s="38">
        <v>87.916666666666671</v>
      </c>
      <c r="KH30" s="38">
        <v>56.583333333333336</v>
      </c>
      <c r="KI30" s="38">
        <v>144.08333333333334</v>
      </c>
      <c r="KJ30" s="38">
        <v>87.75</v>
      </c>
      <c r="KK30" s="38">
        <v>56.333333333333336</v>
      </c>
      <c r="KL30" s="38">
        <v>0.41666666666666669</v>
      </c>
      <c r="KM30" s="38">
        <v>0.16666666666666666</v>
      </c>
      <c r="KN30" s="38">
        <v>0.25</v>
      </c>
      <c r="KO30" s="38">
        <v>0</v>
      </c>
      <c r="KP30" s="38">
        <v>0</v>
      </c>
      <c r="KQ30" s="38">
        <v>0</v>
      </c>
      <c r="KR30" s="38">
        <v>0</v>
      </c>
      <c r="KS30" s="38">
        <v>0</v>
      </c>
      <c r="KT30" s="38">
        <v>0</v>
      </c>
      <c r="KU30" s="38">
        <v>0</v>
      </c>
      <c r="KV30" s="38">
        <v>0</v>
      </c>
      <c r="KW30" s="38">
        <v>0</v>
      </c>
      <c r="KX30" s="38">
        <v>3392.4166666666665</v>
      </c>
      <c r="KY30" s="38">
        <v>2568.25</v>
      </c>
      <c r="KZ30" s="39">
        <v>824.16666666666663</v>
      </c>
      <c r="LA30" s="38">
        <v>3392.4166666666665</v>
      </c>
      <c r="LB30" s="38">
        <v>2568.25</v>
      </c>
      <c r="LC30" s="38">
        <v>824.16666666666663</v>
      </c>
      <c r="LD30" s="38">
        <v>0</v>
      </c>
      <c r="LE30" s="38">
        <v>0</v>
      </c>
      <c r="LF30" s="38">
        <v>0</v>
      </c>
      <c r="LG30" s="38">
        <v>5383.166666666667</v>
      </c>
      <c r="LH30" s="38">
        <v>3573.75</v>
      </c>
      <c r="LI30" s="38">
        <v>1809.4166666666667</v>
      </c>
      <c r="LJ30" s="38">
        <v>4025.75</v>
      </c>
      <c r="LK30" s="38">
        <v>3033.0833333333335</v>
      </c>
      <c r="LL30" s="38">
        <v>992.66666666666663</v>
      </c>
      <c r="LM30" s="38">
        <v>1357.4166666666667</v>
      </c>
      <c r="LN30" s="38">
        <v>540.66666666666663</v>
      </c>
      <c r="LO30" s="38">
        <v>816.75</v>
      </c>
      <c r="LP30" s="38">
        <v>3025.4166666666665</v>
      </c>
      <c r="LQ30" s="38">
        <v>1901.75</v>
      </c>
      <c r="LR30" s="38">
        <v>1123.6666666666667</v>
      </c>
      <c r="LS30" s="38">
        <v>2240.5</v>
      </c>
      <c r="LT30" s="38">
        <v>1610.0833333333333</v>
      </c>
      <c r="LU30" s="38">
        <v>630.41666666666663</v>
      </c>
      <c r="LV30" s="38">
        <v>784.91666666666663</v>
      </c>
      <c r="LW30" s="38">
        <v>291.66666666666669</v>
      </c>
      <c r="LX30" s="38">
        <v>493.25</v>
      </c>
      <c r="LY30" s="38">
        <v>2357.75</v>
      </c>
      <c r="LZ30" s="38">
        <v>1672</v>
      </c>
      <c r="MA30" s="38">
        <v>685.75</v>
      </c>
      <c r="MB30" s="38">
        <v>1785.25</v>
      </c>
      <c r="MC30" s="38">
        <v>1423</v>
      </c>
      <c r="MD30" s="38">
        <v>362.25</v>
      </c>
      <c r="ME30" s="38">
        <v>572.5</v>
      </c>
      <c r="MF30" s="38">
        <v>249</v>
      </c>
      <c r="MG30" s="39">
        <v>323.5</v>
      </c>
    </row>
    <row r="31" spans="1:345" x14ac:dyDescent="0.2">
      <c r="A31" s="526"/>
      <c r="B31" s="31" t="s">
        <v>249</v>
      </c>
      <c r="C31" s="31"/>
      <c r="D31" s="38">
        <v>102400.66666666667</v>
      </c>
      <c r="E31" s="38">
        <v>80870.333333333328</v>
      </c>
      <c r="F31" s="38">
        <v>21530.333333333332</v>
      </c>
      <c r="G31" s="38">
        <v>92484.333333333328</v>
      </c>
      <c r="H31" s="38">
        <v>76604.916666666672</v>
      </c>
      <c r="I31" s="38">
        <v>15879.416666666666</v>
      </c>
      <c r="J31" s="38">
        <v>9916.3333333333339</v>
      </c>
      <c r="K31" s="38">
        <v>4265.416666666667</v>
      </c>
      <c r="L31" s="38">
        <v>5650.916666666667</v>
      </c>
      <c r="M31" s="38">
        <v>25868.166666666668</v>
      </c>
      <c r="N31" s="38">
        <v>16929.75</v>
      </c>
      <c r="O31" s="38">
        <v>8938.4166666666661</v>
      </c>
      <c r="P31" s="38">
        <v>18632.166666666668</v>
      </c>
      <c r="Q31" s="38">
        <v>12997.083333333334</v>
      </c>
      <c r="R31" s="38">
        <v>5635.083333333333</v>
      </c>
      <c r="S31" s="38">
        <v>7236</v>
      </c>
      <c r="T31" s="38">
        <v>3932.6666666666665</v>
      </c>
      <c r="U31" s="38">
        <v>3303.3333333333335</v>
      </c>
      <c r="V31" s="38">
        <v>3830.4166666666665</v>
      </c>
      <c r="W31" s="38">
        <v>2730.5833333333335</v>
      </c>
      <c r="X31" s="38">
        <v>1099.8333333333333</v>
      </c>
      <c r="Y31" s="38">
        <v>1044.75</v>
      </c>
      <c r="Z31" s="38">
        <v>843.91666666666663</v>
      </c>
      <c r="AA31" s="38">
        <v>200.83333333333334</v>
      </c>
      <c r="AB31" s="38">
        <v>2785.6666666666665</v>
      </c>
      <c r="AC31" s="38">
        <v>1886.6666666666667</v>
      </c>
      <c r="AD31" s="38">
        <v>899</v>
      </c>
      <c r="AE31" s="38">
        <v>0</v>
      </c>
      <c r="AF31" s="38">
        <v>0</v>
      </c>
      <c r="AG31" s="38">
        <v>0</v>
      </c>
      <c r="AH31" s="38">
        <v>0</v>
      </c>
      <c r="AI31" s="38">
        <v>0</v>
      </c>
      <c r="AJ31" s="38">
        <v>0</v>
      </c>
      <c r="AK31" s="38">
        <v>0</v>
      </c>
      <c r="AL31" s="38">
        <v>0</v>
      </c>
      <c r="AM31" s="38">
        <v>0</v>
      </c>
      <c r="AN31" s="38">
        <v>3588.75</v>
      </c>
      <c r="AO31" s="38">
        <v>2553</v>
      </c>
      <c r="AP31" s="38">
        <v>1035.75</v>
      </c>
      <c r="AQ31" s="38">
        <v>866.83333333333337</v>
      </c>
      <c r="AR31" s="38">
        <v>693.41666666666663</v>
      </c>
      <c r="AS31" s="38">
        <v>173.41666666666666</v>
      </c>
      <c r="AT31" s="38">
        <v>2721.9166666666665</v>
      </c>
      <c r="AU31" s="38">
        <v>1859.5833333333333</v>
      </c>
      <c r="AV31" s="38">
        <v>862.33333333333337</v>
      </c>
      <c r="AW31" s="38">
        <v>241.66666666666666</v>
      </c>
      <c r="AX31" s="38">
        <v>177.58333333333334</v>
      </c>
      <c r="AY31" s="38">
        <v>64.083333333333329</v>
      </c>
      <c r="AZ31" s="38">
        <v>177.91666666666666</v>
      </c>
      <c r="BA31" s="38">
        <v>150.5</v>
      </c>
      <c r="BB31" s="38">
        <v>27.416666666666668</v>
      </c>
      <c r="BC31" s="38">
        <v>63.75</v>
      </c>
      <c r="BD31" s="38">
        <v>27.083333333333332</v>
      </c>
      <c r="BE31" s="38">
        <v>36.666666666666664</v>
      </c>
      <c r="BF31" s="38">
        <v>0</v>
      </c>
      <c r="BG31" s="38">
        <v>0</v>
      </c>
      <c r="BH31" s="38">
        <v>0</v>
      </c>
      <c r="BI31" s="38">
        <v>0</v>
      </c>
      <c r="BJ31" s="38">
        <v>0</v>
      </c>
      <c r="BK31" s="38">
        <v>0</v>
      </c>
      <c r="BL31" s="38">
        <v>0</v>
      </c>
      <c r="BM31" s="38">
        <v>0</v>
      </c>
      <c r="BN31" s="38">
        <v>0</v>
      </c>
      <c r="BO31" s="38">
        <v>10297.166666666666</v>
      </c>
      <c r="BP31" s="38">
        <v>10091.75</v>
      </c>
      <c r="BQ31" s="38">
        <v>205.41666666666666</v>
      </c>
      <c r="BR31" s="38">
        <v>8969.5833333333339</v>
      </c>
      <c r="BS31" s="38">
        <v>8839.25</v>
      </c>
      <c r="BT31" s="38">
        <v>130.33333333333334</v>
      </c>
      <c r="BU31" s="38">
        <v>1327.5833333333333</v>
      </c>
      <c r="BV31" s="38">
        <v>1252.5</v>
      </c>
      <c r="BW31" s="38">
        <v>75.083333333333329</v>
      </c>
      <c r="BX31" s="38">
        <v>1697.8333333333333</v>
      </c>
      <c r="BY31" s="38">
        <v>1694.1666666666667</v>
      </c>
      <c r="BZ31" s="38">
        <v>3.6666666666666665</v>
      </c>
      <c r="CA31" s="38">
        <v>1697.8333333333333</v>
      </c>
      <c r="CB31" s="38">
        <v>1694.1666666666667</v>
      </c>
      <c r="CC31" s="38">
        <v>3.6666666666666665</v>
      </c>
      <c r="CD31" s="38">
        <v>0</v>
      </c>
      <c r="CE31" s="38">
        <v>0</v>
      </c>
      <c r="CF31" s="38">
        <v>0</v>
      </c>
      <c r="CG31" s="38">
        <v>363.66666666666669</v>
      </c>
      <c r="CH31" s="38">
        <v>361.5</v>
      </c>
      <c r="CI31" s="38">
        <v>2.1666666666666665</v>
      </c>
      <c r="CJ31" s="38">
        <v>286.41666666666669</v>
      </c>
      <c r="CK31" s="38">
        <v>285.75</v>
      </c>
      <c r="CL31" s="38">
        <v>0.66666666666666663</v>
      </c>
      <c r="CM31" s="38">
        <v>77.25</v>
      </c>
      <c r="CN31" s="38">
        <v>75.75</v>
      </c>
      <c r="CO31" s="38">
        <v>1.5</v>
      </c>
      <c r="CP31" s="38">
        <v>1541.25</v>
      </c>
      <c r="CQ31" s="38">
        <v>1515.1666666666667</v>
      </c>
      <c r="CR31" s="38">
        <v>26.083333333333332</v>
      </c>
      <c r="CS31" s="38">
        <v>1442.6666666666667</v>
      </c>
      <c r="CT31" s="38">
        <v>1419.6666666666667</v>
      </c>
      <c r="CU31" s="38">
        <v>23</v>
      </c>
      <c r="CV31" s="38">
        <v>98.583333333333329</v>
      </c>
      <c r="CW31" s="38">
        <v>95.5</v>
      </c>
      <c r="CX31" s="38">
        <v>3.0833333333333335</v>
      </c>
      <c r="CY31" s="38">
        <v>1446.5</v>
      </c>
      <c r="CZ31" s="38">
        <v>1412.6666666666667</v>
      </c>
      <c r="DA31" s="38">
        <v>33.833333333333336</v>
      </c>
      <c r="DB31" s="38">
        <v>957.33333333333337</v>
      </c>
      <c r="DC31" s="38">
        <v>951.83333333333337</v>
      </c>
      <c r="DD31" s="38">
        <v>5.5</v>
      </c>
      <c r="DE31" s="38">
        <v>489.16666666666669</v>
      </c>
      <c r="DF31" s="38">
        <v>460.83333333333331</v>
      </c>
      <c r="DG31" s="38">
        <v>28.333333333333332</v>
      </c>
      <c r="DH31" s="38">
        <v>179.75</v>
      </c>
      <c r="DI31" s="38">
        <v>179.75</v>
      </c>
      <c r="DJ31" s="38">
        <v>0</v>
      </c>
      <c r="DK31" s="38">
        <v>166.33333333333334</v>
      </c>
      <c r="DL31" s="38">
        <v>166.33333333333334</v>
      </c>
      <c r="DM31" s="38">
        <v>0</v>
      </c>
      <c r="DN31" s="38">
        <v>13.416666666666666</v>
      </c>
      <c r="DO31" s="38">
        <v>13.416666666666666</v>
      </c>
      <c r="DP31" s="38">
        <v>0</v>
      </c>
      <c r="DQ31" s="38">
        <v>256.75</v>
      </c>
      <c r="DR31" s="38">
        <v>253.5</v>
      </c>
      <c r="DS31" s="38">
        <v>3.25</v>
      </c>
      <c r="DT31" s="38">
        <v>231.41666666666666</v>
      </c>
      <c r="DU31" s="38">
        <v>230.08333333333334</v>
      </c>
      <c r="DV31" s="38">
        <v>1.3333333333333333</v>
      </c>
      <c r="DW31" s="38">
        <v>25.333333333333332</v>
      </c>
      <c r="DX31" s="38">
        <v>23.416666666666668</v>
      </c>
      <c r="DY31" s="38">
        <v>1.9166666666666667</v>
      </c>
      <c r="DZ31" s="38">
        <v>0</v>
      </c>
      <c r="EA31" s="38">
        <v>0</v>
      </c>
      <c r="EB31" s="38">
        <v>0</v>
      </c>
      <c r="EC31" s="38">
        <v>0</v>
      </c>
      <c r="ED31" s="38">
        <v>0</v>
      </c>
      <c r="EE31" s="38">
        <v>0</v>
      </c>
      <c r="EF31" s="38">
        <v>0</v>
      </c>
      <c r="EG31" s="38">
        <v>0</v>
      </c>
      <c r="EH31" s="38">
        <v>0</v>
      </c>
      <c r="EI31" s="38">
        <v>4711.333333333333</v>
      </c>
      <c r="EJ31" s="38">
        <v>4579.75</v>
      </c>
      <c r="EK31" s="38">
        <v>131.58333333333334</v>
      </c>
      <c r="EL31" s="38">
        <v>4091</v>
      </c>
      <c r="EM31" s="38">
        <v>3997.5</v>
      </c>
      <c r="EN31" s="38">
        <v>93.5</v>
      </c>
      <c r="EO31" s="38">
        <v>620.33333333333337</v>
      </c>
      <c r="EP31" s="38">
        <v>582.25</v>
      </c>
      <c r="EQ31" s="38">
        <v>38.083333333333336</v>
      </c>
      <c r="ER31" s="38">
        <v>100.08333333333333</v>
      </c>
      <c r="ES31" s="38">
        <v>95.25</v>
      </c>
      <c r="ET31" s="38">
        <v>4.833333333333333</v>
      </c>
      <c r="EU31" s="38">
        <v>96.583333333333329</v>
      </c>
      <c r="EV31" s="38">
        <v>93.916666666666671</v>
      </c>
      <c r="EW31" s="38">
        <v>2.6666666666666665</v>
      </c>
      <c r="EX31" s="38">
        <v>3.5</v>
      </c>
      <c r="EY31" s="38">
        <v>1.3333333333333333</v>
      </c>
      <c r="EZ31" s="38">
        <v>2.1666666666666665</v>
      </c>
      <c r="FA31" s="38">
        <v>6167.75</v>
      </c>
      <c r="FB31" s="38">
        <v>406.5</v>
      </c>
      <c r="FC31" s="38">
        <v>5761.25</v>
      </c>
      <c r="FD31" s="38">
        <v>4443.583333333333</v>
      </c>
      <c r="FE31" s="38">
        <v>193</v>
      </c>
      <c r="FF31" s="38">
        <v>4250.583333333333</v>
      </c>
      <c r="FG31" s="38">
        <v>1724.1666666666667</v>
      </c>
      <c r="FH31" s="38">
        <v>213.5</v>
      </c>
      <c r="FI31" s="38">
        <v>1510.6666666666667</v>
      </c>
      <c r="FJ31" s="38">
        <v>6142.333333333333</v>
      </c>
      <c r="FK31" s="38">
        <v>397</v>
      </c>
      <c r="FL31" s="38">
        <v>5745.333333333333</v>
      </c>
      <c r="FM31" s="38">
        <v>4430.166666666667</v>
      </c>
      <c r="FN31" s="38">
        <v>186.33333333333334</v>
      </c>
      <c r="FO31" s="38">
        <v>4243.833333333333</v>
      </c>
      <c r="FP31" s="38">
        <v>1712.1666666666667</v>
      </c>
      <c r="FQ31" s="38">
        <v>210.66666666666666</v>
      </c>
      <c r="FR31" s="38">
        <v>1501.5</v>
      </c>
      <c r="FS31" s="38">
        <v>25.416666666666668</v>
      </c>
      <c r="FT31" s="38">
        <v>9.5</v>
      </c>
      <c r="FU31" s="38">
        <v>15.916666666666666</v>
      </c>
      <c r="FV31" s="38">
        <v>13.416666666666666</v>
      </c>
      <c r="FW31" s="38">
        <v>6.666666666666667</v>
      </c>
      <c r="FX31" s="38">
        <v>6.75</v>
      </c>
      <c r="FY31" s="38">
        <v>12</v>
      </c>
      <c r="FZ31" s="38">
        <v>2.8333333333333335</v>
      </c>
      <c r="GA31" s="38">
        <v>9.1666666666666661</v>
      </c>
      <c r="GB31" s="38">
        <v>63.666666666666664</v>
      </c>
      <c r="GC31" s="38">
        <v>6</v>
      </c>
      <c r="GD31" s="38">
        <v>57.666666666666664</v>
      </c>
      <c r="GE31" s="38">
        <v>63.666666666666664</v>
      </c>
      <c r="GF31" s="38">
        <v>6</v>
      </c>
      <c r="GG31" s="38">
        <v>57.666666666666664</v>
      </c>
      <c r="GH31" s="38">
        <v>0</v>
      </c>
      <c r="GI31" s="38">
        <v>0</v>
      </c>
      <c r="GJ31" s="38">
        <v>0</v>
      </c>
      <c r="GK31" s="38">
        <v>63.666666666666664</v>
      </c>
      <c r="GL31" s="38">
        <v>6</v>
      </c>
      <c r="GM31" s="38">
        <v>57.666666666666664</v>
      </c>
      <c r="GN31" s="38">
        <v>63.666666666666664</v>
      </c>
      <c r="GO31" s="38">
        <v>6</v>
      </c>
      <c r="GP31" s="38">
        <v>57.666666666666664</v>
      </c>
      <c r="GQ31" s="38">
        <v>0</v>
      </c>
      <c r="GR31" s="38">
        <v>0</v>
      </c>
      <c r="GS31" s="38">
        <v>0</v>
      </c>
      <c r="GT31" s="38">
        <v>76532.5</v>
      </c>
      <c r="GU31" s="38">
        <v>63940.583333333336</v>
      </c>
      <c r="GV31" s="38">
        <v>12591.916666666666</v>
      </c>
      <c r="GW31" s="38">
        <v>73852.166666666672</v>
      </c>
      <c r="GX31" s="38">
        <v>63607.833333333336</v>
      </c>
      <c r="GY31" s="38">
        <v>10244.333333333334</v>
      </c>
      <c r="GZ31" s="38">
        <v>2680.3333333333335</v>
      </c>
      <c r="HA31" s="38">
        <v>332.75</v>
      </c>
      <c r="HB31" s="38">
        <v>2347.5833333333335</v>
      </c>
      <c r="HC31" s="38">
        <v>11115.583333333334</v>
      </c>
      <c r="HD31" s="38">
        <v>11054.416666666666</v>
      </c>
      <c r="HE31" s="38">
        <v>61.166666666666664</v>
      </c>
      <c r="HF31" s="38">
        <v>11115.583333333334</v>
      </c>
      <c r="HG31" s="38">
        <v>11054.416666666666</v>
      </c>
      <c r="HH31" s="38">
        <v>61.166666666666664</v>
      </c>
      <c r="HI31" s="38">
        <v>0</v>
      </c>
      <c r="HJ31" s="38">
        <v>0</v>
      </c>
      <c r="HK31" s="38">
        <v>0</v>
      </c>
      <c r="HL31" s="38">
        <v>6590.416666666667</v>
      </c>
      <c r="HM31" s="38">
        <v>939.16666666666663</v>
      </c>
      <c r="HN31" s="38">
        <v>5651.25</v>
      </c>
      <c r="HO31" s="38">
        <v>3912</v>
      </c>
      <c r="HP31" s="38">
        <v>606.91666666666663</v>
      </c>
      <c r="HQ31" s="38">
        <v>3305.0833333333335</v>
      </c>
      <c r="HR31" s="38">
        <v>2678.4166666666665</v>
      </c>
      <c r="HS31" s="38">
        <v>332.25</v>
      </c>
      <c r="HT31" s="38">
        <v>2346.1666666666665</v>
      </c>
      <c r="HU31" s="38">
        <v>969.41666666666663</v>
      </c>
      <c r="HV31" s="38">
        <v>577.5</v>
      </c>
      <c r="HW31" s="38">
        <v>391.91666666666669</v>
      </c>
      <c r="HX31" s="38">
        <v>969.41666666666663</v>
      </c>
      <c r="HY31" s="38">
        <v>577.5</v>
      </c>
      <c r="HZ31" s="38">
        <v>391.91666666666669</v>
      </c>
      <c r="IA31" s="38">
        <v>0</v>
      </c>
      <c r="IB31" s="38">
        <v>0</v>
      </c>
      <c r="IC31" s="38">
        <v>0</v>
      </c>
      <c r="ID31" s="38">
        <v>28929.333333333332</v>
      </c>
      <c r="IE31" s="38">
        <v>28547.666666666668</v>
      </c>
      <c r="IF31" s="38">
        <v>381.66666666666669</v>
      </c>
      <c r="IG31" s="38">
        <v>28929.333333333332</v>
      </c>
      <c r="IH31" s="38">
        <v>28547.666666666668</v>
      </c>
      <c r="II31" s="38">
        <v>381.66666666666669</v>
      </c>
      <c r="IJ31" s="38">
        <v>0</v>
      </c>
      <c r="IK31" s="38">
        <v>0</v>
      </c>
      <c r="IL31" s="38">
        <v>0</v>
      </c>
      <c r="IM31" s="38">
        <v>1363.3333333333333</v>
      </c>
      <c r="IN31" s="38">
        <v>1347.0833333333333</v>
      </c>
      <c r="IO31" s="38">
        <v>16.25</v>
      </c>
      <c r="IP31" s="38">
        <v>1363.3333333333333</v>
      </c>
      <c r="IQ31" s="38">
        <v>1347.0833333333333</v>
      </c>
      <c r="IR31" s="38">
        <v>16.25</v>
      </c>
      <c r="IS31" s="38">
        <v>0</v>
      </c>
      <c r="IT31" s="38">
        <v>0</v>
      </c>
      <c r="IU31" s="38">
        <v>0</v>
      </c>
      <c r="IV31" s="38">
        <v>1118.5</v>
      </c>
      <c r="IW31" s="38">
        <v>588.5</v>
      </c>
      <c r="IX31" s="38">
        <v>530</v>
      </c>
      <c r="IY31" s="38">
        <v>1118.5</v>
      </c>
      <c r="IZ31" s="38">
        <v>588.5</v>
      </c>
      <c r="JA31" s="38">
        <v>530</v>
      </c>
      <c r="JB31" s="38">
        <v>0</v>
      </c>
      <c r="JC31" s="38">
        <v>0</v>
      </c>
      <c r="JD31" s="38">
        <v>0</v>
      </c>
      <c r="JE31" s="38">
        <v>24287.166666666668</v>
      </c>
      <c r="JF31" s="38">
        <v>19611.916666666668</v>
      </c>
      <c r="JG31" s="38">
        <v>4675.25</v>
      </c>
      <c r="JH31" s="38">
        <v>24285.25</v>
      </c>
      <c r="JI31" s="38">
        <v>19611.416666666668</v>
      </c>
      <c r="JJ31" s="38">
        <v>4673.833333333333</v>
      </c>
      <c r="JK31" s="38">
        <v>1.9166666666666667</v>
      </c>
      <c r="JL31" s="38">
        <v>0.5</v>
      </c>
      <c r="JM31" s="38">
        <v>1.4166666666666667</v>
      </c>
      <c r="JN31" s="38">
        <v>23589.666666666668</v>
      </c>
      <c r="JO31" s="38">
        <v>19186.583333333332</v>
      </c>
      <c r="JP31" s="38">
        <v>4403.083333333333</v>
      </c>
      <c r="JQ31" s="38">
        <v>23589.666666666668</v>
      </c>
      <c r="JR31" s="38">
        <v>19186.583333333332</v>
      </c>
      <c r="JS31" s="38">
        <v>4403.083333333333</v>
      </c>
      <c r="JT31" s="38">
        <v>0</v>
      </c>
      <c r="JU31" s="38">
        <v>0</v>
      </c>
      <c r="JV31" s="38">
        <v>0</v>
      </c>
      <c r="JW31" s="38">
        <v>306.41666666666669</v>
      </c>
      <c r="JX31" s="38">
        <v>200.58333333333334</v>
      </c>
      <c r="JY31" s="38">
        <v>105.83333333333333</v>
      </c>
      <c r="JZ31" s="38">
        <v>306.41666666666669</v>
      </c>
      <c r="KA31" s="38">
        <v>200.58333333333334</v>
      </c>
      <c r="KB31" s="38">
        <v>105.83333333333333</v>
      </c>
      <c r="KC31" s="38">
        <v>0</v>
      </c>
      <c r="KD31" s="38">
        <v>0</v>
      </c>
      <c r="KE31" s="38">
        <v>0</v>
      </c>
      <c r="KF31" s="38">
        <v>332.66666666666669</v>
      </c>
      <c r="KG31" s="38">
        <v>194.41666666666666</v>
      </c>
      <c r="KH31" s="38">
        <v>138.25</v>
      </c>
      <c r="KI31" s="38">
        <v>330.75</v>
      </c>
      <c r="KJ31" s="38">
        <v>193.91666666666666</v>
      </c>
      <c r="KK31" s="38">
        <v>136.83333333333334</v>
      </c>
      <c r="KL31" s="38">
        <v>1.9166666666666667</v>
      </c>
      <c r="KM31" s="38">
        <v>0.5</v>
      </c>
      <c r="KN31" s="38">
        <v>1.4166666666666667</v>
      </c>
      <c r="KO31" s="38">
        <v>0</v>
      </c>
      <c r="KP31" s="38">
        <v>0</v>
      </c>
      <c r="KQ31" s="38">
        <v>0</v>
      </c>
      <c r="KR31" s="38">
        <v>0</v>
      </c>
      <c r="KS31" s="38">
        <v>0</v>
      </c>
      <c r="KT31" s="38">
        <v>0</v>
      </c>
      <c r="KU31" s="38">
        <v>0</v>
      </c>
      <c r="KV31" s="38">
        <v>0</v>
      </c>
      <c r="KW31" s="38">
        <v>0</v>
      </c>
      <c r="KX31" s="38">
        <v>3522.0833333333335</v>
      </c>
      <c r="KY31" s="38">
        <v>2621.4166666666665</v>
      </c>
      <c r="KZ31" s="39">
        <v>900.66666666666663</v>
      </c>
      <c r="LA31" s="38">
        <v>3522.0833333333335</v>
      </c>
      <c r="LB31" s="38">
        <v>2621.4166666666665</v>
      </c>
      <c r="LC31" s="38">
        <v>900.66666666666663</v>
      </c>
      <c r="LD31" s="38">
        <v>0</v>
      </c>
      <c r="LE31" s="38">
        <v>0</v>
      </c>
      <c r="LF31" s="38">
        <v>0</v>
      </c>
      <c r="LG31" s="38">
        <v>5509.166666666667</v>
      </c>
      <c r="LH31" s="38">
        <v>3694.9166666666665</v>
      </c>
      <c r="LI31" s="38">
        <v>1814.25</v>
      </c>
      <c r="LJ31" s="38">
        <v>4110.583333333333</v>
      </c>
      <c r="LK31" s="38">
        <v>3114.9166666666665</v>
      </c>
      <c r="LL31" s="38">
        <v>995.66666666666663</v>
      </c>
      <c r="LM31" s="38">
        <v>1398.5833333333333</v>
      </c>
      <c r="LN31" s="38">
        <v>580</v>
      </c>
      <c r="LO31" s="38">
        <v>818.58333333333337</v>
      </c>
      <c r="LP31" s="38">
        <v>3035</v>
      </c>
      <c r="LQ31" s="38">
        <v>1931</v>
      </c>
      <c r="LR31" s="38">
        <v>1104</v>
      </c>
      <c r="LS31" s="38">
        <v>2236.4166666666665</v>
      </c>
      <c r="LT31" s="38">
        <v>1635.9166666666667</v>
      </c>
      <c r="LU31" s="38">
        <v>600.5</v>
      </c>
      <c r="LV31" s="38">
        <v>798.58333333333337</v>
      </c>
      <c r="LW31" s="38">
        <v>295.08333333333331</v>
      </c>
      <c r="LX31" s="38">
        <v>503.5</v>
      </c>
      <c r="LY31" s="38">
        <v>2474.1666666666665</v>
      </c>
      <c r="LZ31" s="38">
        <v>1763.9166666666667</v>
      </c>
      <c r="MA31" s="38">
        <v>710.25</v>
      </c>
      <c r="MB31" s="38">
        <v>1874.1666666666667</v>
      </c>
      <c r="MC31" s="38">
        <v>1479</v>
      </c>
      <c r="MD31" s="38">
        <v>395.16666666666669</v>
      </c>
      <c r="ME31" s="38">
        <v>600</v>
      </c>
      <c r="MF31" s="38">
        <v>284.91666666666669</v>
      </c>
      <c r="MG31" s="39">
        <v>315.08333333333331</v>
      </c>
    </row>
    <row r="32" spans="1:345" x14ac:dyDescent="0.2">
      <c r="A32" s="526"/>
      <c r="B32" s="31" t="s">
        <v>285</v>
      </c>
      <c r="C32" s="31"/>
      <c r="D32" s="38">
        <v>99274.5</v>
      </c>
      <c r="E32" s="38">
        <v>79518</v>
      </c>
      <c r="F32" s="38">
        <v>19756.5</v>
      </c>
      <c r="G32" s="38">
        <v>90257.5</v>
      </c>
      <c r="H32" s="38">
        <v>75480.5</v>
      </c>
      <c r="I32" s="38">
        <v>14777</v>
      </c>
      <c r="J32" s="38">
        <v>9017</v>
      </c>
      <c r="K32" s="38">
        <v>4037.5</v>
      </c>
      <c r="L32" s="38">
        <v>4979.5</v>
      </c>
      <c r="M32" s="38">
        <v>24050.083333333332</v>
      </c>
      <c r="N32" s="38">
        <v>15977.083333333334</v>
      </c>
      <c r="O32" s="38">
        <v>8073</v>
      </c>
      <c r="P32" s="38">
        <v>17454</v>
      </c>
      <c r="Q32" s="38">
        <v>12279</v>
      </c>
      <c r="R32" s="38">
        <v>5175</v>
      </c>
      <c r="S32" s="38">
        <v>6596.083333333333</v>
      </c>
      <c r="T32" s="38">
        <v>3698.0833333333335</v>
      </c>
      <c r="U32" s="38">
        <v>2898</v>
      </c>
      <c r="V32" s="38">
        <v>3609.9166666666665</v>
      </c>
      <c r="W32" s="38">
        <v>2612.6666666666665</v>
      </c>
      <c r="X32" s="38">
        <v>997.25</v>
      </c>
      <c r="Y32" s="38">
        <v>932.5</v>
      </c>
      <c r="Z32" s="38">
        <v>759.08333333333337</v>
      </c>
      <c r="AA32" s="38">
        <v>173.41666666666666</v>
      </c>
      <c r="AB32" s="38">
        <v>2677.4166666666665</v>
      </c>
      <c r="AC32" s="38">
        <v>1853.5833333333333</v>
      </c>
      <c r="AD32" s="38">
        <v>823.83333333333337</v>
      </c>
      <c r="AE32" s="38">
        <v>0</v>
      </c>
      <c r="AF32" s="38">
        <v>0</v>
      </c>
      <c r="AG32" s="38">
        <v>0</v>
      </c>
      <c r="AH32" s="38">
        <v>0</v>
      </c>
      <c r="AI32" s="38">
        <v>0</v>
      </c>
      <c r="AJ32" s="38">
        <v>0</v>
      </c>
      <c r="AK32" s="38">
        <v>0</v>
      </c>
      <c r="AL32" s="38">
        <v>0</v>
      </c>
      <c r="AM32" s="38">
        <v>0</v>
      </c>
      <c r="AN32" s="38">
        <v>3427.5</v>
      </c>
      <c r="AO32" s="38">
        <v>2474.4166666666665</v>
      </c>
      <c r="AP32" s="38">
        <v>953.08333333333337</v>
      </c>
      <c r="AQ32" s="38">
        <v>792.33333333333337</v>
      </c>
      <c r="AR32" s="38">
        <v>640.33333333333337</v>
      </c>
      <c r="AS32" s="38">
        <v>152</v>
      </c>
      <c r="AT32" s="38">
        <v>2635.1666666666665</v>
      </c>
      <c r="AU32" s="38">
        <v>1834.0833333333333</v>
      </c>
      <c r="AV32" s="38">
        <v>801.08333333333337</v>
      </c>
      <c r="AW32" s="38">
        <v>182.41666666666666</v>
      </c>
      <c r="AX32" s="38">
        <v>138.25</v>
      </c>
      <c r="AY32" s="38">
        <v>44.166666666666664</v>
      </c>
      <c r="AZ32" s="38">
        <v>140.16666666666666</v>
      </c>
      <c r="BA32" s="38">
        <v>118.75</v>
      </c>
      <c r="BB32" s="38">
        <v>21.416666666666668</v>
      </c>
      <c r="BC32" s="38">
        <v>42.25</v>
      </c>
      <c r="BD32" s="38">
        <v>19.5</v>
      </c>
      <c r="BE32" s="38">
        <v>22.75</v>
      </c>
      <c r="BF32" s="38">
        <v>0</v>
      </c>
      <c r="BG32" s="38">
        <v>0</v>
      </c>
      <c r="BH32" s="38">
        <v>0</v>
      </c>
      <c r="BI32" s="38">
        <v>0</v>
      </c>
      <c r="BJ32" s="38">
        <v>0</v>
      </c>
      <c r="BK32" s="38">
        <v>0</v>
      </c>
      <c r="BL32" s="38">
        <v>0</v>
      </c>
      <c r="BM32" s="38">
        <v>0</v>
      </c>
      <c r="BN32" s="38">
        <v>0</v>
      </c>
      <c r="BO32" s="38">
        <v>9681.0833333333339</v>
      </c>
      <c r="BP32" s="38">
        <v>9494.9166666666661</v>
      </c>
      <c r="BQ32" s="38">
        <v>186.16666666666666</v>
      </c>
      <c r="BR32" s="38">
        <v>8489.8333333333339</v>
      </c>
      <c r="BS32" s="38">
        <v>8377.6666666666661</v>
      </c>
      <c r="BT32" s="38">
        <v>112.16666666666667</v>
      </c>
      <c r="BU32" s="38">
        <v>1191.25</v>
      </c>
      <c r="BV32" s="38">
        <v>1117.25</v>
      </c>
      <c r="BW32" s="38">
        <v>74</v>
      </c>
      <c r="BX32" s="38">
        <v>1527.3333333333333</v>
      </c>
      <c r="BY32" s="38">
        <v>1524.1666666666667</v>
      </c>
      <c r="BZ32" s="38">
        <v>3.1666666666666665</v>
      </c>
      <c r="CA32" s="38">
        <v>1527.3333333333333</v>
      </c>
      <c r="CB32" s="38">
        <v>1524.1666666666667</v>
      </c>
      <c r="CC32" s="38">
        <v>3.1666666666666665</v>
      </c>
      <c r="CD32" s="38">
        <v>0</v>
      </c>
      <c r="CE32" s="38">
        <v>0</v>
      </c>
      <c r="CF32" s="38">
        <v>0</v>
      </c>
      <c r="CG32" s="38">
        <v>357.58333333333331</v>
      </c>
      <c r="CH32" s="38">
        <v>353.75</v>
      </c>
      <c r="CI32" s="38">
        <v>3.8333333333333335</v>
      </c>
      <c r="CJ32" s="38">
        <v>284.75</v>
      </c>
      <c r="CK32" s="38">
        <v>283.16666666666669</v>
      </c>
      <c r="CL32" s="38">
        <v>1.5833333333333333</v>
      </c>
      <c r="CM32" s="38">
        <v>72.833333333333329</v>
      </c>
      <c r="CN32" s="38">
        <v>70.583333333333329</v>
      </c>
      <c r="CO32" s="38">
        <v>2.25</v>
      </c>
      <c r="CP32" s="38">
        <v>1494.5</v>
      </c>
      <c r="CQ32" s="38">
        <v>1471.9166666666667</v>
      </c>
      <c r="CR32" s="38">
        <v>22.583333333333332</v>
      </c>
      <c r="CS32" s="38">
        <v>1403.4166666666667</v>
      </c>
      <c r="CT32" s="38">
        <v>1382.75</v>
      </c>
      <c r="CU32" s="38">
        <v>20.666666666666668</v>
      </c>
      <c r="CV32" s="38">
        <v>91.083333333333329</v>
      </c>
      <c r="CW32" s="38">
        <v>89.166666666666671</v>
      </c>
      <c r="CX32" s="38">
        <v>1.9166666666666667</v>
      </c>
      <c r="CY32" s="38">
        <v>1365.75</v>
      </c>
      <c r="CZ32" s="38">
        <v>1336.5</v>
      </c>
      <c r="DA32" s="38">
        <v>29.25</v>
      </c>
      <c r="DB32" s="38">
        <v>937.66666666666663</v>
      </c>
      <c r="DC32" s="38">
        <v>932.58333333333337</v>
      </c>
      <c r="DD32" s="38">
        <v>5.083333333333333</v>
      </c>
      <c r="DE32" s="38">
        <v>428.08333333333331</v>
      </c>
      <c r="DF32" s="38">
        <v>403.91666666666669</v>
      </c>
      <c r="DG32" s="38">
        <v>24.166666666666668</v>
      </c>
      <c r="DH32" s="38">
        <v>159.33333333333334</v>
      </c>
      <c r="DI32" s="38">
        <v>158.58333333333334</v>
      </c>
      <c r="DJ32" s="38">
        <v>0.75</v>
      </c>
      <c r="DK32" s="38">
        <v>151.75</v>
      </c>
      <c r="DL32" s="38">
        <v>151</v>
      </c>
      <c r="DM32" s="38">
        <v>0.75</v>
      </c>
      <c r="DN32" s="38">
        <v>7.583333333333333</v>
      </c>
      <c r="DO32" s="38">
        <v>7.583333333333333</v>
      </c>
      <c r="DP32" s="38">
        <v>0</v>
      </c>
      <c r="DQ32" s="38">
        <v>170.75</v>
      </c>
      <c r="DR32" s="38">
        <v>168.91666666666666</v>
      </c>
      <c r="DS32" s="38">
        <v>1.8333333333333333</v>
      </c>
      <c r="DT32" s="38">
        <v>156.25</v>
      </c>
      <c r="DU32" s="38">
        <v>155.41666666666666</v>
      </c>
      <c r="DV32" s="38">
        <v>0.83333333333333337</v>
      </c>
      <c r="DW32" s="38">
        <v>14.5</v>
      </c>
      <c r="DX32" s="38">
        <v>13.5</v>
      </c>
      <c r="DY32" s="38">
        <v>1</v>
      </c>
      <c r="DZ32" s="38">
        <v>0</v>
      </c>
      <c r="EA32" s="38">
        <v>0</v>
      </c>
      <c r="EB32" s="38">
        <v>0</v>
      </c>
      <c r="EC32" s="38">
        <v>0</v>
      </c>
      <c r="ED32" s="38">
        <v>0</v>
      </c>
      <c r="EE32" s="38">
        <v>0</v>
      </c>
      <c r="EF32" s="38">
        <v>0</v>
      </c>
      <c r="EG32" s="38">
        <v>0</v>
      </c>
      <c r="EH32" s="38">
        <v>0</v>
      </c>
      <c r="EI32" s="38">
        <v>4522.75</v>
      </c>
      <c r="EJ32" s="38">
        <v>4401.833333333333</v>
      </c>
      <c r="EK32" s="38">
        <v>120.91666666666667</v>
      </c>
      <c r="EL32" s="38">
        <v>3950.75</v>
      </c>
      <c r="EM32" s="38">
        <v>3873.4166666666665</v>
      </c>
      <c r="EN32" s="38">
        <v>77.333333333333329</v>
      </c>
      <c r="EO32" s="38">
        <v>572</v>
      </c>
      <c r="EP32" s="38">
        <v>528.41666666666663</v>
      </c>
      <c r="EQ32" s="38">
        <v>43.583333333333336</v>
      </c>
      <c r="ER32" s="38">
        <v>83.083333333333329</v>
      </c>
      <c r="ES32" s="38">
        <v>79.25</v>
      </c>
      <c r="ET32" s="38">
        <v>3.8333333333333335</v>
      </c>
      <c r="EU32" s="38">
        <v>77.916666666666671</v>
      </c>
      <c r="EV32" s="38">
        <v>75.166666666666671</v>
      </c>
      <c r="EW32" s="38">
        <v>2.75</v>
      </c>
      <c r="EX32" s="38">
        <v>5.166666666666667</v>
      </c>
      <c r="EY32" s="38">
        <v>4.083333333333333</v>
      </c>
      <c r="EZ32" s="38">
        <v>1.0833333333333333</v>
      </c>
      <c r="FA32" s="38">
        <v>5509.25</v>
      </c>
      <c r="FB32" s="38">
        <v>377.75</v>
      </c>
      <c r="FC32" s="38">
        <v>5131.5</v>
      </c>
      <c r="FD32" s="38">
        <v>4064.6666666666665</v>
      </c>
      <c r="FE32" s="38">
        <v>177.16666666666666</v>
      </c>
      <c r="FF32" s="38">
        <v>3887.5</v>
      </c>
      <c r="FG32" s="38">
        <v>1444.5833333333333</v>
      </c>
      <c r="FH32" s="38">
        <v>200.58333333333334</v>
      </c>
      <c r="FI32" s="38">
        <v>1244</v>
      </c>
      <c r="FJ32" s="38">
        <v>5476.833333333333</v>
      </c>
      <c r="FK32" s="38">
        <v>365.5</v>
      </c>
      <c r="FL32" s="38">
        <v>5111.333333333333</v>
      </c>
      <c r="FM32" s="38">
        <v>4042.8333333333335</v>
      </c>
      <c r="FN32" s="38">
        <v>167.91666666666666</v>
      </c>
      <c r="FO32" s="38">
        <v>3874.9166666666665</v>
      </c>
      <c r="FP32" s="38">
        <v>1434</v>
      </c>
      <c r="FQ32" s="38">
        <v>197.58333333333334</v>
      </c>
      <c r="FR32" s="38">
        <v>1236.4166666666667</v>
      </c>
      <c r="FS32" s="38">
        <v>32.416666666666664</v>
      </c>
      <c r="FT32" s="38">
        <v>12.25</v>
      </c>
      <c r="FU32" s="38">
        <v>20.166666666666668</v>
      </c>
      <c r="FV32" s="38">
        <v>21.833333333333332</v>
      </c>
      <c r="FW32" s="38">
        <v>9.25</v>
      </c>
      <c r="FX32" s="38">
        <v>12.583333333333334</v>
      </c>
      <c r="FY32" s="38">
        <v>10.583333333333334</v>
      </c>
      <c r="FZ32" s="38">
        <v>3</v>
      </c>
      <c r="GA32" s="38">
        <v>7.583333333333333</v>
      </c>
      <c r="GB32" s="38">
        <v>71</v>
      </c>
      <c r="GC32" s="38">
        <v>3.3333333333333335</v>
      </c>
      <c r="GD32" s="38">
        <v>67.666666666666671</v>
      </c>
      <c r="GE32" s="38">
        <v>71</v>
      </c>
      <c r="GF32" s="38">
        <v>3.3333333333333335</v>
      </c>
      <c r="GG32" s="38">
        <v>67.666666666666671</v>
      </c>
      <c r="GH32" s="38">
        <v>0</v>
      </c>
      <c r="GI32" s="38">
        <v>0</v>
      </c>
      <c r="GJ32" s="38">
        <v>0</v>
      </c>
      <c r="GK32" s="38">
        <v>71</v>
      </c>
      <c r="GL32" s="38">
        <v>3.3333333333333335</v>
      </c>
      <c r="GM32" s="38">
        <v>67.666666666666671</v>
      </c>
      <c r="GN32" s="38">
        <v>71</v>
      </c>
      <c r="GO32" s="38">
        <v>3.3333333333333335</v>
      </c>
      <c r="GP32" s="38">
        <v>67.666666666666671</v>
      </c>
      <c r="GQ32" s="38">
        <v>0</v>
      </c>
      <c r="GR32" s="38">
        <v>0</v>
      </c>
      <c r="GS32" s="38">
        <v>0</v>
      </c>
      <c r="GT32" s="38">
        <v>75224.416666666672</v>
      </c>
      <c r="GU32" s="38">
        <v>63540.916666666664</v>
      </c>
      <c r="GV32" s="38">
        <v>11683.5</v>
      </c>
      <c r="GW32" s="38">
        <v>72803.5</v>
      </c>
      <c r="GX32" s="38">
        <v>63201.5</v>
      </c>
      <c r="GY32" s="38">
        <v>9602</v>
      </c>
      <c r="GZ32" s="38">
        <v>2420.9166666666665</v>
      </c>
      <c r="HA32" s="38">
        <v>339.41666666666669</v>
      </c>
      <c r="HB32" s="38">
        <v>2081.5</v>
      </c>
      <c r="HC32" s="38">
        <v>11104.416666666666</v>
      </c>
      <c r="HD32" s="38">
        <v>11031</v>
      </c>
      <c r="HE32" s="38">
        <v>73.416666666666671</v>
      </c>
      <c r="HF32" s="38">
        <v>11104.416666666666</v>
      </c>
      <c r="HG32" s="38">
        <v>11031</v>
      </c>
      <c r="HH32" s="38">
        <v>73.416666666666671</v>
      </c>
      <c r="HI32" s="38">
        <v>0</v>
      </c>
      <c r="HJ32" s="38">
        <v>0</v>
      </c>
      <c r="HK32" s="38">
        <v>0</v>
      </c>
      <c r="HL32" s="38">
        <v>6142.583333333333</v>
      </c>
      <c r="HM32" s="38">
        <v>891.75</v>
      </c>
      <c r="HN32" s="38">
        <v>5250.833333333333</v>
      </c>
      <c r="HO32" s="38">
        <v>3721.75</v>
      </c>
      <c r="HP32" s="38">
        <v>552.33333333333337</v>
      </c>
      <c r="HQ32" s="38">
        <v>3169.4166666666665</v>
      </c>
      <c r="HR32" s="38">
        <v>2420.8333333333335</v>
      </c>
      <c r="HS32" s="38">
        <v>339.41666666666669</v>
      </c>
      <c r="HT32" s="38">
        <v>2081.4166666666665</v>
      </c>
      <c r="HU32" s="38">
        <v>831</v>
      </c>
      <c r="HV32" s="38">
        <v>515.58333333333337</v>
      </c>
      <c r="HW32" s="38">
        <v>315.41666666666669</v>
      </c>
      <c r="HX32" s="38">
        <v>831</v>
      </c>
      <c r="HY32" s="38">
        <v>515.58333333333337</v>
      </c>
      <c r="HZ32" s="38">
        <v>315.41666666666669</v>
      </c>
      <c r="IA32" s="38">
        <v>0</v>
      </c>
      <c r="IB32" s="38">
        <v>0</v>
      </c>
      <c r="IC32" s="38">
        <v>0</v>
      </c>
      <c r="ID32" s="38">
        <v>28967.75</v>
      </c>
      <c r="IE32" s="38">
        <v>28584.916666666668</v>
      </c>
      <c r="IF32" s="38">
        <v>382.83333333333331</v>
      </c>
      <c r="IG32" s="38">
        <v>28967.75</v>
      </c>
      <c r="IH32" s="38">
        <v>28584.916666666668</v>
      </c>
      <c r="II32" s="38">
        <v>382.83333333333331</v>
      </c>
      <c r="IJ32" s="38">
        <v>0</v>
      </c>
      <c r="IK32" s="38">
        <v>0</v>
      </c>
      <c r="IL32" s="38">
        <v>0</v>
      </c>
      <c r="IM32" s="38">
        <v>1471.25</v>
      </c>
      <c r="IN32" s="38">
        <v>1453.8333333333333</v>
      </c>
      <c r="IO32" s="38">
        <v>17.416666666666668</v>
      </c>
      <c r="IP32" s="38">
        <v>1471.25</v>
      </c>
      <c r="IQ32" s="38">
        <v>1453.8333333333333</v>
      </c>
      <c r="IR32" s="38">
        <v>17.416666666666668</v>
      </c>
      <c r="IS32" s="38">
        <v>0</v>
      </c>
      <c r="IT32" s="38">
        <v>0</v>
      </c>
      <c r="IU32" s="38">
        <v>0</v>
      </c>
      <c r="IV32" s="38">
        <v>1092.6666666666667</v>
      </c>
      <c r="IW32" s="38">
        <v>574.25</v>
      </c>
      <c r="IX32" s="38">
        <v>518.41666666666663</v>
      </c>
      <c r="IY32" s="38">
        <v>1092.6666666666667</v>
      </c>
      <c r="IZ32" s="38">
        <v>574.25</v>
      </c>
      <c r="JA32" s="38">
        <v>518.41666666666663</v>
      </c>
      <c r="JB32" s="38">
        <v>0</v>
      </c>
      <c r="JC32" s="38">
        <v>0</v>
      </c>
      <c r="JD32" s="38">
        <v>0</v>
      </c>
      <c r="JE32" s="38">
        <v>23465</v>
      </c>
      <c r="JF32" s="38">
        <v>19202.083333333332</v>
      </c>
      <c r="JG32" s="38">
        <v>4262.916666666667</v>
      </c>
      <c r="JH32" s="38">
        <v>23464.916666666668</v>
      </c>
      <c r="JI32" s="38">
        <v>19202.083333333332</v>
      </c>
      <c r="JJ32" s="38">
        <v>4262.833333333333</v>
      </c>
      <c r="JK32" s="38">
        <v>8.3333333333333329E-2</v>
      </c>
      <c r="JL32" s="38">
        <v>0</v>
      </c>
      <c r="JM32" s="38">
        <v>8.3333333333333329E-2</v>
      </c>
      <c r="JN32" s="38">
        <v>22815.166666666668</v>
      </c>
      <c r="JO32" s="38">
        <v>18787.166666666668</v>
      </c>
      <c r="JP32" s="38">
        <v>4028</v>
      </c>
      <c r="JQ32" s="38">
        <v>22815.166666666668</v>
      </c>
      <c r="JR32" s="38">
        <v>18787.166666666668</v>
      </c>
      <c r="JS32" s="38">
        <v>4028</v>
      </c>
      <c r="JT32" s="38">
        <v>0</v>
      </c>
      <c r="JU32" s="38">
        <v>0</v>
      </c>
      <c r="JV32" s="38">
        <v>0</v>
      </c>
      <c r="JW32" s="38">
        <v>289</v>
      </c>
      <c r="JX32" s="38">
        <v>204.41666666666666</v>
      </c>
      <c r="JY32" s="38">
        <v>84.583333333333329</v>
      </c>
      <c r="JZ32" s="38">
        <v>289</v>
      </c>
      <c r="KA32" s="38">
        <v>204.41666666666666</v>
      </c>
      <c r="KB32" s="38">
        <v>84.583333333333329</v>
      </c>
      <c r="KC32" s="38">
        <v>0</v>
      </c>
      <c r="KD32" s="38">
        <v>0</v>
      </c>
      <c r="KE32" s="38">
        <v>0</v>
      </c>
      <c r="KF32" s="38">
        <v>303.5</v>
      </c>
      <c r="KG32" s="38">
        <v>181</v>
      </c>
      <c r="KH32" s="38">
        <v>122.5</v>
      </c>
      <c r="KI32" s="38">
        <v>303.41666666666669</v>
      </c>
      <c r="KJ32" s="38">
        <v>181</v>
      </c>
      <c r="KK32" s="38">
        <v>122.41666666666667</v>
      </c>
      <c r="KL32" s="38">
        <v>8.3333333333333329E-2</v>
      </c>
      <c r="KM32" s="38">
        <v>0</v>
      </c>
      <c r="KN32" s="38">
        <v>8.3333333333333329E-2</v>
      </c>
      <c r="KO32" s="38">
        <v>3.6666666666666665</v>
      </c>
      <c r="KP32" s="38">
        <v>2</v>
      </c>
      <c r="KQ32" s="38">
        <v>1.6666666666666667</v>
      </c>
      <c r="KR32" s="38">
        <v>3.6666666666666665</v>
      </c>
      <c r="KS32" s="38">
        <v>2</v>
      </c>
      <c r="KT32" s="38">
        <v>1.6666666666666667</v>
      </c>
      <c r="KU32" s="38">
        <v>0</v>
      </c>
      <c r="KV32" s="38">
        <v>0</v>
      </c>
      <c r="KW32" s="38">
        <v>0</v>
      </c>
      <c r="KX32" s="38">
        <v>3617.3333333333335</v>
      </c>
      <c r="KY32" s="38">
        <v>2739.3333333333335</v>
      </c>
      <c r="KZ32" s="39">
        <v>878</v>
      </c>
      <c r="LA32" s="38">
        <v>3617.3333333333335</v>
      </c>
      <c r="LB32" s="38">
        <v>2739.3333333333335</v>
      </c>
      <c r="LC32" s="38">
        <v>878</v>
      </c>
      <c r="LD32" s="38">
        <v>0</v>
      </c>
      <c r="LE32" s="38">
        <v>0</v>
      </c>
      <c r="LF32" s="38">
        <v>0</v>
      </c>
      <c r="LG32" s="38">
        <v>5178.833333333333</v>
      </c>
      <c r="LH32" s="38">
        <v>3488.4166666666665</v>
      </c>
      <c r="LI32" s="38">
        <v>1690.4166666666667</v>
      </c>
      <c r="LJ32" s="38">
        <v>3896</v>
      </c>
      <c r="LK32" s="38">
        <v>2961.75</v>
      </c>
      <c r="LL32" s="38">
        <v>934.25</v>
      </c>
      <c r="LM32" s="38">
        <v>1282.8333333333333</v>
      </c>
      <c r="LN32" s="38">
        <v>526.66666666666663</v>
      </c>
      <c r="LO32" s="38">
        <v>756.16666666666663</v>
      </c>
      <c r="LP32" s="38">
        <v>2715.8333333333335</v>
      </c>
      <c r="LQ32" s="38">
        <v>1738.6666666666667</v>
      </c>
      <c r="LR32" s="38">
        <v>977.16666666666663</v>
      </c>
      <c r="LS32" s="38">
        <v>2011.8333333333333</v>
      </c>
      <c r="LT32" s="38">
        <v>1477.3333333333333</v>
      </c>
      <c r="LU32" s="38">
        <v>534.5</v>
      </c>
      <c r="LV32" s="38">
        <v>704</v>
      </c>
      <c r="LW32" s="38">
        <v>261.33333333333331</v>
      </c>
      <c r="LX32" s="38">
        <v>442.66666666666669</v>
      </c>
      <c r="LY32" s="38">
        <v>2463</v>
      </c>
      <c r="LZ32" s="38">
        <v>1749.75</v>
      </c>
      <c r="MA32" s="38">
        <v>713.25</v>
      </c>
      <c r="MB32" s="38">
        <v>1884.1666666666667</v>
      </c>
      <c r="MC32" s="38">
        <v>1484.4166666666667</v>
      </c>
      <c r="MD32" s="38">
        <v>399.75</v>
      </c>
      <c r="ME32" s="38">
        <v>578.83333333333337</v>
      </c>
      <c r="MF32" s="38">
        <v>265.33333333333331</v>
      </c>
      <c r="MG32" s="39">
        <v>313.5</v>
      </c>
    </row>
    <row r="33" spans="1:345" x14ac:dyDescent="0.2">
      <c r="A33" s="526"/>
      <c r="B33" s="31" t="s">
        <v>308</v>
      </c>
      <c r="C33" s="31"/>
      <c r="D33" s="38">
        <v>96647.333333333328</v>
      </c>
      <c r="E33" s="38">
        <v>78461.166666666672</v>
      </c>
      <c r="F33" s="38">
        <v>18186.166666666668</v>
      </c>
      <c r="G33" s="38">
        <v>88219.666666666672</v>
      </c>
      <c r="H33" s="38">
        <v>74466.333333333328</v>
      </c>
      <c r="I33" s="38">
        <v>13753.333333333334</v>
      </c>
      <c r="J33" s="38">
        <v>8427.6666666666661</v>
      </c>
      <c r="K33" s="38">
        <v>3994.8333333333335</v>
      </c>
      <c r="L33" s="38">
        <v>4432.833333333333</v>
      </c>
      <c r="M33" s="38">
        <v>22795.083333333332</v>
      </c>
      <c r="N33" s="38">
        <v>15311.666666666666</v>
      </c>
      <c r="O33" s="38">
        <v>7483.416666666667</v>
      </c>
      <c r="P33" s="38">
        <v>16514.166666666668</v>
      </c>
      <c r="Q33" s="38">
        <v>11666.083333333334</v>
      </c>
      <c r="R33" s="38">
        <v>4848.083333333333</v>
      </c>
      <c r="S33" s="38">
        <v>6280.916666666667</v>
      </c>
      <c r="T33" s="38">
        <v>3645.5833333333335</v>
      </c>
      <c r="U33" s="38">
        <v>2635.3333333333335</v>
      </c>
      <c r="V33" s="38">
        <v>3757</v>
      </c>
      <c r="W33" s="38">
        <v>2757.0833333333335</v>
      </c>
      <c r="X33" s="38">
        <v>999.91666666666663</v>
      </c>
      <c r="Y33" s="38">
        <v>949.91666666666663</v>
      </c>
      <c r="Z33" s="38">
        <v>782.75</v>
      </c>
      <c r="AA33" s="38">
        <v>167.16666666666666</v>
      </c>
      <c r="AB33" s="38">
        <v>2807.0833333333335</v>
      </c>
      <c r="AC33" s="38">
        <v>1974.3333333333333</v>
      </c>
      <c r="AD33" s="38">
        <v>832.75</v>
      </c>
      <c r="AE33" s="38">
        <v>0</v>
      </c>
      <c r="AF33" s="38">
        <v>0</v>
      </c>
      <c r="AG33" s="38">
        <v>0</v>
      </c>
      <c r="AH33" s="38">
        <v>0</v>
      </c>
      <c r="AI33" s="38">
        <v>0</v>
      </c>
      <c r="AJ33" s="38">
        <v>0</v>
      </c>
      <c r="AK33" s="38">
        <v>0</v>
      </c>
      <c r="AL33" s="38">
        <v>0</v>
      </c>
      <c r="AM33" s="38">
        <v>0</v>
      </c>
      <c r="AN33" s="38">
        <v>3576.3333333333335</v>
      </c>
      <c r="AO33" s="38">
        <v>2620.9166666666665</v>
      </c>
      <c r="AP33" s="38">
        <v>955.41666666666663</v>
      </c>
      <c r="AQ33" s="38">
        <v>812.83333333333337</v>
      </c>
      <c r="AR33" s="38">
        <v>665.91666666666663</v>
      </c>
      <c r="AS33" s="38">
        <v>146.91666666666666</v>
      </c>
      <c r="AT33" s="38">
        <v>2763.5</v>
      </c>
      <c r="AU33" s="38">
        <v>1955</v>
      </c>
      <c r="AV33" s="38">
        <v>808.5</v>
      </c>
      <c r="AW33" s="38">
        <v>180.66666666666666</v>
      </c>
      <c r="AX33" s="38">
        <v>136.16666666666666</v>
      </c>
      <c r="AY33" s="38">
        <v>44.5</v>
      </c>
      <c r="AZ33" s="38">
        <v>137.08333333333334</v>
      </c>
      <c r="BA33" s="38">
        <v>116.83333333333333</v>
      </c>
      <c r="BB33" s="38">
        <v>20.25</v>
      </c>
      <c r="BC33" s="38">
        <v>43.583333333333336</v>
      </c>
      <c r="BD33" s="38">
        <v>19.333333333333332</v>
      </c>
      <c r="BE33" s="38">
        <v>24.25</v>
      </c>
      <c r="BF33" s="38">
        <v>0</v>
      </c>
      <c r="BG33" s="38">
        <v>0</v>
      </c>
      <c r="BH33" s="38">
        <v>0</v>
      </c>
      <c r="BI33" s="38">
        <v>0</v>
      </c>
      <c r="BJ33" s="38">
        <v>0</v>
      </c>
      <c r="BK33" s="38">
        <v>0</v>
      </c>
      <c r="BL33" s="38">
        <v>0</v>
      </c>
      <c r="BM33" s="38">
        <v>0</v>
      </c>
      <c r="BN33" s="38">
        <v>0</v>
      </c>
      <c r="BO33" s="38">
        <v>8846.9166666666661</v>
      </c>
      <c r="BP33" s="38">
        <v>8669.5833333333339</v>
      </c>
      <c r="BQ33" s="38">
        <v>177.33333333333334</v>
      </c>
      <c r="BR33" s="38">
        <v>7806.166666666667</v>
      </c>
      <c r="BS33" s="38">
        <v>7700.166666666667</v>
      </c>
      <c r="BT33" s="38">
        <v>106</v>
      </c>
      <c r="BU33" s="38">
        <v>1040.75</v>
      </c>
      <c r="BV33" s="38">
        <v>969.41666666666663</v>
      </c>
      <c r="BW33" s="38">
        <v>71.333333333333329</v>
      </c>
      <c r="BX33" s="38">
        <v>1440.9166666666667</v>
      </c>
      <c r="BY33" s="38">
        <v>1435.6666666666667</v>
      </c>
      <c r="BZ33" s="38">
        <v>5.25</v>
      </c>
      <c r="CA33" s="38">
        <v>1440.9166666666667</v>
      </c>
      <c r="CB33" s="38">
        <v>1435.6666666666667</v>
      </c>
      <c r="CC33" s="38">
        <v>5.25</v>
      </c>
      <c r="CD33" s="38">
        <v>0</v>
      </c>
      <c r="CE33" s="38">
        <v>0</v>
      </c>
      <c r="CF33" s="38">
        <v>0</v>
      </c>
      <c r="CG33" s="38">
        <v>294.16666666666669</v>
      </c>
      <c r="CH33" s="38">
        <v>291</v>
      </c>
      <c r="CI33" s="38">
        <v>3.1666666666666665</v>
      </c>
      <c r="CJ33" s="38">
        <v>234.33333333333334</v>
      </c>
      <c r="CK33" s="38">
        <v>232.83333333333334</v>
      </c>
      <c r="CL33" s="38">
        <v>1.5</v>
      </c>
      <c r="CM33" s="38">
        <v>59.833333333333336</v>
      </c>
      <c r="CN33" s="38">
        <v>58.166666666666664</v>
      </c>
      <c r="CO33" s="38">
        <v>1.6666666666666667</v>
      </c>
      <c r="CP33" s="38">
        <v>976.91666666666663</v>
      </c>
      <c r="CQ33" s="38">
        <v>963.33333333333337</v>
      </c>
      <c r="CR33" s="38">
        <v>13.583333333333334</v>
      </c>
      <c r="CS33" s="38">
        <v>921.83333333333337</v>
      </c>
      <c r="CT33" s="38">
        <v>908.5</v>
      </c>
      <c r="CU33" s="38">
        <v>13.333333333333334</v>
      </c>
      <c r="CV33" s="38">
        <v>55.083333333333336</v>
      </c>
      <c r="CW33" s="38">
        <v>54.833333333333336</v>
      </c>
      <c r="CX33" s="38">
        <v>0.25</v>
      </c>
      <c r="CY33" s="38">
        <v>1281.9166666666667</v>
      </c>
      <c r="CZ33" s="38">
        <v>1250.6666666666667</v>
      </c>
      <c r="DA33" s="38">
        <v>31.25</v>
      </c>
      <c r="DB33" s="38">
        <v>890.83333333333337</v>
      </c>
      <c r="DC33" s="38">
        <v>885.83333333333337</v>
      </c>
      <c r="DD33" s="38">
        <v>5</v>
      </c>
      <c r="DE33" s="38">
        <v>391.08333333333331</v>
      </c>
      <c r="DF33" s="38">
        <v>364.83333333333331</v>
      </c>
      <c r="DG33" s="38">
        <v>26.25</v>
      </c>
      <c r="DH33" s="38">
        <v>443.83333333333331</v>
      </c>
      <c r="DI33" s="38">
        <v>437.58333333333331</v>
      </c>
      <c r="DJ33" s="38">
        <v>6.25</v>
      </c>
      <c r="DK33" s="38">
        <v>419.83333333333331</v>
      </c>
      <c r="DL33" s="38">
        <v>414.58333333333331</v>
      </c>
      <c r="DM33" s="38">
        <v>5.25</v>
      </c>
      <c r="DN33" s="38">
        <v>24</v>
      </c>
      <c r="DO33" s="38">
        <v>23</v>
      </c>
      <c r="DP33" s="38">
        <v>1</v>
      </c>
      <c r="DQ33" s="38">
        <v>103.25</v>
      </c>
      <c r="DR33" s="38">
        <v>101.75</v>
      </c>
      <c r="DS33" s="38">
        <v>1.5</v>
      </c>
      <c r="DT33" s="38">
        <v>91.416666666666671</v>
      </c>
      <c r="DU33" s="38">
        <v>91.416666666666671</v>
      </c>
      <c r="DV33" s="38">
        <v>0</v>
      </c>
      <c r="DW33" s="38">
        <v>11.833333333333334</v>
      </c>
      <c r="DX33" s="38">
        <v>10.333333333333334</v>
      </c>
      <c r="DY33" s="38">
        <v>1.5</v>
      </c>
      <c r="DZ33" s="38">
        <v>2.0833333333333335</v>
      </c>
      <c r="EA33" s="38">
        <v>2.0833333333333335</v>
      </c>
      <c r="EB33" s="38">
        <v>0</v>
      </c>
      <c r="EC33" s="38">
        <v>0.5</v>
      </c>
      <c r="ED33" s="38">
        <v>0.5</v>
      </c>
      <c r="EE33" s="38">
        <v>0</v>
      </c>
      <c r="EF33" s="38">
        <v>1.5833333333333333</v>
      </c>
      <c r="EG33" s="38">
        <v>1.5833333333333333</v>
      </c>
      <c r="EH33" s="38">
        <v>0</v>
      </c>
      <c r="EI33" s="38">
        <v>4225.333333333333</v>
      </c>
      <c r="EJ33" s="38">
        <v>4112.5</v>
      </c>
      <c r="EK33" s="38">
        <v>112.83333333333333</v>
      </c>
      <c r="EL33" s="38">
        <v>3731.0833333333335</v>
      </c>
      <c r="EM33" s="38">
        <v>3658.75</v>
      </c>
      <c r="EN33" s="38">
        <v>72.333333333333329</v>
      </c>
      <c r="EO33" s="38">
        <v>494.25</v>
      </c>
      <c r="EP33" s="38">
        <v>453.75</v>
      </c>
      <c r="EQ33" s="38">
        <v>40.5</v>
      </c>
      <c r="ER33" s="38">
        <v>78.5</v>
      </c>
      <c r="ES33" s="38">
        <v>75</v>
      </c>
      <c r="ET33" s="38">
        <v>3.5</v>
      </c>
      <c r="EU33" s="38">
        <v>75.416666666666671</v>
      </c>
      <c r="EV33" s="38">
        <v>72.083333333333329</v>
      </c>
      <c r="EW33" s="38">
        <v>3.3333333333333335</v>
      </c>
      <c r="EX33" s="38">
        <v>3.0833333333333335</v>
      </c>
      <c r="EY33" s="38">
        <v>2.9166666666666665</v>
      </c>
      <c r="EZ33" s="38">
        <v>0.16666666666666666</v>
      </c>
      <c r="FA33" s="38">
        <v>5004.5</v>
      </c>
      <c r="FB33" s="38">
        <v>357.83333333333331</v>
      </c>
      <c r="FC33" s="38">
        <v>4646.666666666667</v>
      </c>
      <c r="FD33" s="38">
        <v>3753.6666666666665</v>
      </c>
      <c r="FE33" s="38">
        <v>150.33333333333334</v>
      </c>
      <c r="FF33" s="38">
        <v>3603.3333333333335</v>
      </c>
      <c r="FG33" s="38">
        <v>1250.8333333333333</v>
      </c>
      <c r="FH33" s="38">
        <v>207.5</v>
      </c>
      <c r="FI33" s="38">
        <v>1043.3333333333333</v>
      </c>
      <c r="FJ33" s="38">
        <v>4975</v>
      </c>
      <c r="FK33" s="38">
        <v>346.33333333333331</v>
      </c>
      <c r="FL33" s="38">
        <v>4628.666666666667</v>
      </c>
      <c r="FM33" s="38">
        <v>3731.9166666666665</v>
      </c>
      <c r="FN33" s="38">
        <v>141.33333333333334</v>
      </c>
      <c r="FO33" s="38">
        <v>3590.5833333333335</v>
      </c>
      <c r="FP33" s="38">
        <v>1243.0833333333333</v>
      </c>
      <c r="FQ33" s="38">
        <v>205</v>
      </c>
      <c r="FR33" s="38">
        <v>1038.0833333333333</v>
      </c>
      <c r="FS33" s="38">
        <v>29.5</v>
      </c>
      <c r="FT33" s="38">
        <v>11.5</v>
      </c>
      <c r="FU33" s="38">
        <v>18</v>
      </c>
      <c r="FV33" s="38">
        <v>21.75</v>
      </c>
      <c r="FW33" s="38">
        <v>9</v>
      </c>
      <c r="FX33" s="38">
        <v>12.75</v>
      </c>
      <c r="FY33" s="38">
        <v>7.75</v>
      </c>
      <c r="FZ33" s="38">
        <v>2.5</v>
      </c>
      <c r="GA33" s="38">
        <v>5.25</v>
      </c>
      <c r="GB33" s="38">
        <v>68.083333333333329</v>
      </c>
      <c r="GC33" s="38">
        <v>2.9166666666666665</v>
      </c>
      <c r="GD33" s="38">
        <v>65.166666666666671</v>
      </c>
      <c r="GE33" s="38">
        <v>68.083333333333329</v>
      </c>
      <c r="GF33" s="38">
        <v>2.9166666666666665</v>
      </c>
      <c r="GG33" s="38">
        <v>65.166666666666671</v>
      </c>
      <c r="GH33" s="38">
        <v>0</v>
      </c>
      <c r="GI33" s="38">
        <v>0</v>
      </c>
      <c r="GJ33" s="38">
        <v>0</v>
      </c>
      <c r="GK33" s="38">
        <v>68.083333333333329</v>
      </c>
      <c r="GL33" s="38">
        <v>2.9166666666666665</v>
      </c>
      <c r="GM33" s="38">
        <v>65.166666666666671</v>
      </c>
      <c r="GN33" s="38">
        <v>68.083333333333329</v>
      </c>
      <c r="GO33" s="38">
        <v>2.9166666666666665</v>
      </c>
      <c r="GP33" s="38">
        <v>65.166666666666671</v>
      </c>
      <c r="GQ33" s="38">
        <v>0</v>
      </c>
      <c r="GR33" s="38">
        <v>0</v>
      </c>
      <c r="GS33" s="38">
        <v>0</v>
      </c>
      <c r="GT33" s="38">
        <v>73852.25</v>
      </c>
      <c r="GU33" s="38">
        <v>63149.5</v>
      </c>
      <c r="GV33" s="38">
        <v>10702.75</v>
      </c>
      <c r="GW33" s="38">
        <v>71705.5</v>
      </c>
      <c r="GX33" s="38">
        <v>62800.25</v>
      </c>
      <c r="GY33" s="38">
        <v>8905.25</v>
      </c>
      <c r="GZ33" s="38">
        <v>2146.75</v>
      </c>
      <c r="HA33" s="38">
        <v>349.25</v>
      </c>
      <c r="HB33" s="38">
        <v>1797.5</v>
      </c>
      <c r="HC33" s="38">
        <v>11076.75</v>
      </c>
      <c r="HD33" s="38">
        <v>11000</v>
      </c>
      <c r="HE33" s="38">
        <v>76.75</v>
      </c>
      <c r="HF33" s="38">
        <v>11076.75</v>
      </c>
      <c r="HG33" s="38">
        <v>11000</v>
      </c>
      <c r="HH33" s="38">
        <v>76.75</v>
      </c>
      <c r="HI33" s="38">
        <v>0</v>
      </c>
      <c r="HJ33" s="38">
        <v>0</v>
      </c>
      <c r="HK33" s="38">
        <v>0</v>
      </c>
      <c r="HL33" s="38">
        <v>5642</v>
      </c>
      <c r="HM33" s="38">
        <v>863.5</v>
      </c>
      <c r="HN33" s="38">
        <v>4778.5</v>
      </c>
      <c r="HO33" s="38">
        <v>3495.25</v>
      </c>
      <c r="HP33" s="38">
        <v>514.25</v>
      </c>
      <c r="HQ33" s="38">
        <v>2981</v>
      </c>
      <c r="HR33" s="38">
        <v>2146.75</v>
      </c>
      <c r="HS33" s="38">
        <v>349.25</v>
      </c>
      <c r="HT33" s="38">
        <v>1797.5</v>
      </c>
      <c r="HU33" s="38">
        <v>886.08333333333337</v>
      </c>
      <c r="HV33" s="38">
        <v>560.83333333333337</v>
      </c>
      <c r="HW33" s="38">
        <v>325.25</v>
      </c>
      <c r="HX33" s="38">
        <v>886.08333333333337</v>
      </c>
      <c r="HY33" s="38">
        <v>560.83333333333337</v>
      </c>
      <c r="HZ33" s="38">
        <v>325.25</v>
      </c>
      <c r="IA33" s="38">
        <v>0</v>
      </c>
      <c r="IB33" s="38">
        <v>0</v>
      </c>
      <c r="IC33" s="38">
        <v>0</v>
      </c>
      <c r="ID33" s="38">
        <v>28942.333333333332</v>
      </c>
      <c r="IE33" s="38">
        <v>28569.5</v>
      </c>
      <c r="IF33" s="38">
        <v>372.83333333333331</v>
      </c>
      <c r="IG33" s="38">
        <v>28942.333333333332</v>
      </c>
      <c r="IH33" s="38">
        <v>28569.5</v>
      </c>
      <c r="II33" s="38">
        <v>372.83333333333331</v>
      </c>
      <c r="IJ33" s="38">
        <v>0</v>
      </c>
      <c r="IK33" s="38">
        <v>0</v>
      </c>
      <c r="IL33" s="38">
        <v>0</v>
      </c>
      <c r="IM33" s="38">
        <v>1553.9166666666667</v>
      </c>
      <c r="IN33" s="38">
        <v>1531.4166666666667</v>
      </c>
      <c r="IO33" s="38">
        <v>22.5</v>
      </c>
      <c r="IP33" s="38">
        <v>1553.9166666666667</v>
      </c>
      <c r="IQ33" s="38">
        <v>1531.4166666666667</v>
      </c>
      <c r="IR33" s="38">
        <v>22.5</v>
      </c>
      <c r="IS33" s="38">
        <v>0</v>
      </c>
      <c r="IT33" s="38">
        <v>0</v>
      </c>
      <c r="IU33" s="38">
        <v>0</v>
      </c>
      <c r="IV33" s="38">
        <v>1087.75</v>
      </c>
      <c r="IW33" s="38">
        <v>586.83333333333337</v>
      </c>
      <c r="IX33" s="38">
        <v>500.91666666666669</v>
      </c>
      <c r="IY33" s="38">
        <v>1087.75</v>
      </c>
      <c r="IZ33" s="38">
        <v>586.83333333333337</v>
      </c>
      <c r="JA33" s="38">
        <v>500.91666666666669</v>
      </c>
      <c r="JB33" s="38">
        <v>0</v>
      </c>
      <c r="JC33" s="38">
        <v>0</v>
      </c>
      <c r="JD33" s="38">
        <v>0</v>
      </c>
      <c r="JE33" s="38">
        <v>22610.333333333332</v>
      </c>
      <c r="JF33" s="38">
        <v>18773.916666666668</v>
      </c>
      <c r="JG33" s="38">
        <v>3836.4166666666665</v>
      </c>
      <c r="JH33" s="38">
        <v>22610.333333333332</v>
      </c>
      <c r="JI33" s="38">
        <v>18773.916666666668</v>
      </c>
      <c r="JJ33" s="38">
        <v>3836.4166666666665</v>
      </c>
      <c r="JK33" s="38">
        <v>0</v>
      </c>
      <c r="JL33" s="38">
        <v>0</v>
      </c>
      <c r="JM33" s="38">
        <v>0</v>
      </c>
      <c r="JN33" s="38">
        <v>21941.75</v>
      </c>
      <c r="JO33" s="38">
        <v>18345.416666666668</v>
      </c>
      <c r="JP33" s="38">
        <v>3596.3333333333335</v>
      </c>
      <c r="JQ33" s="38">
        <v>21941.75</v>
      </c>
      <c r="JR33" s="38">
        <v>18345.416666666668</v>
      </c>
      <c r="JS33" s="38">
        <v>3596.3333333333335</v>
      </c>
      <c r="JT33" s="38">
        <v>0</v>
      </c>
      <c r="JU33" s="38">
        <v>0</v>
      </c>
      <c r="JV33" s="38">
        <v>0</v>
      </c>
      <c r="JW33" s="38">
        <v>287.41666666666669</v>
      </c>
      <c r="JX33" s="38">
        <v>199.91666666666666</v>
      </c>
      <c r="JY33" s="38">
        <v>87.5</v>
      </c>
      <c r="JZ33" s="38">
        <v>287.41666666666669</v>
      </c>
      <c r="KA33" s="38">
        <v>199.91666666666666</v>
      </c>
      <c r="KB33" s="38">
        <v>87.5</v>
      </c>
      <c r="KC33" s="38">
        <v>0</v>
      </c>
      <c r="KD33" s="38">
        <v>0</v>
      </c>
      <c r="KE33" s="38">
        <v>0</v>
      </c>
      <c r="KF33" s="38">
        <v>311.83333333333331</v>
      </c>
      <c r="KG33" s="38">
        <v>184.41666666666666</v>
      </c>
      <c r="KH33" s="38">
        <v>127.41666666666667</v>
      </c>
      <c r="KI33" s="38">
        <v>311.83333333333331</v>
      </c>
      <c r="KJ33" s="38">
        <v>184.41666666666666</v>
      </c>
      <c r="KK33" s="38">
        <v>127.41666666666667</v>
      </c>
      <c r="KL33" s="38">
        <v>0</v>
      </c>
      <c r="KM33" s="38">
        <v>0</v>
      </c>
      <c r="KN33" s="38">
        <v>0</v>
      </c>
      <c r="KO33" s="38">
        <v>18.666666666666668</v>
      </c>
      <c r="KP33" s="38">
        <v>13.583333333333334</v>
      </c>
      <c r="KQ33" s="38">
        <v>5.083333333333333</v>
      </c>
      <c r="KR33" s="38">
        <v>18.666666666666668</v>
      </c>
      <c r="KS33" s="38">
        <v>13.583333333333334</v>
      </c>
      <c r="KT33" s="38">
        <v>5.083333333333333</v>
      </c>
      <c r="KU33" s="38">
        <v>0</v>
      </c>
      <c r="KV33" s="38">
        <v>0</v>
      </c>
      <c r="KW33" s="38">
        <v>0</v>
      </c>
      <c r="KX33" s="38">
        <v>3588.3333333333335</v>
      </c>
      <c r="KY33" s="38">
        <v>2781.3333333333335</v>
      </c>
      <c r="KZ33" s="39">
        <v>807</v>
      </c>
      <c r="LA33" s="38">
        <v>3588.3333333333335</v>
      </c>
      <c r="LB33" s="38">
        <v>2781.3333333333335</v>
      </c>
      <c r="LC33" s="38">
        <v>807</v>
      </c>
      <c r="LD33" s="38">
        <v>0</v>
      </c>
      <c r="LE33" s="38">
        <v>0</v>
      </c>
      <c r="LF33" s="38">
        <v>0</v>
      </c>
      <c r="LG33" s="38">
        <v>5118.583333333333</v>
      </c>
      <c r="LH33" s="38">
        <v>3524.25</v>
      </c>
      <c r="LI33" s="38">
        <v>1594.3333333333333</v>
      </c>
      <c r="LJ33" s="38">
        <v>3936.3333333333335</v>
      </c>
      <c r="LK33" s="38">
        <v>3029.9166666666665</v>
      </c>
      <c r="LL33" s="38">
        <v>906.41666666666663</v>
      </c>
      <c r="LM33" s="38">
        <v>1182.25</v>
      </c>
      <c r="LN33" s="38">
        <v>494.33333333333331</v>
      </c>
      <c r="LO33" s="38">
        <v>687.91666666666663</v>
      </c>
      <c r="LP33" s="38">
        <v>2711.9166666666665</v>
      </c>
      <c r="LQ33" s="38">
        <v>1776.5833333333333</v>
      </c>
      <c r="LR33" s="38">
        <v>935.33333333333337</v>
      </c>
      <c r="LS33" s="38">
        <v>2018.1666666666667</v>
      </c>
      <c r="LT33" s="38">
        <v>1504.0833333333333</v>
      </c>
      <c r="LU33" s="38">
        <v>514.08333333333337</v>
      </c>
      <c r="LV33" s="38">
        <v>693.75</v>
      </c>
      <c r="LW33" s="38">
        <v>272.5</v>
      </c>
      <c r="LX33" s="38">
        <v>421.25</v>
      </c>
      <c r="LY33" s="38">
        <v>2406.6666666666665</v>
      </c>
      <c r="LZ33" s="38">
        <v>1747.6666666666667</v>
      </c>
      <c r="MA33" s="38">
        <v>659</v>
      </c>
      <c r="MB33" s="38">
        <v>1918.1666666666667</v>
      </c>
      <c r="MC33" s="38">
        <v>1525.8333333333333</v>
      </c>
      <c r="MD33" s="38">
        <v>392.33333333333331</v>
      </c>
      <c r="ME33" s="38">
        <v>488.5</v>
      </c>
      <c r="MF33" s="38">
        <v>221.83333333333334</v>
      </c>
      <c r="MG33" s="39">
        <v>266.66666666666669</v>
      </c>
    </row>
    <row r="34" spans="1:345" x14ac:dyDescent="0.2">
      <c r="A34" s="526"/>
      <c r="B34" s="31" t="s">
        <v>375</v>
      </c>
      <c r="C34" s="31"/>
      <c r="D34" s="38">
        <v>92715.416666666672</v>
      </c>
      <c r="E34" s="38">
        <v>76076</v>
      </c>
      <c r="F34" s="38">
        <v>16639.416666666668</v>
      </c>
      <c r="G34" s="38">
        <v>84629.25</v>
      </c>
      <c r="H34" s="38">
        <v>72133.583333333328</v>
      </c>
      <c r="I34" s="38">
        <v>12495.666666666666</v>
      </c>
      <c r="J34" s="38">
        <v>8086.166666666667</v>
      </c>
      <c r="K34" s="38">
        <v>3942.4166666666665</v>
      </c>
      <c r="L34" s="38">
        <v>4143.75</v>
      </c>
      <c r="M34" s="38">
        <v>21277.583333333332</v>
      </c>
      <c r="N34" s="38">
        <v>14534.75</v>
      </c>
      <c r="O34" s="38">
        <v>6742.833333333333</v>
      </c>
      <c r="P34" s="38">
        <v>15137</v>
      </c>
      <c r="Q34" s="38">
        <v>10930.083333333334</v>
      </c>
      <c r="R34" s="38">
        <v>4206.916666666667</v>
      </c>
      <c r="S34" s="38">
        <v>6140.583333333333</v>
      </c>
      <c r="T34" s="38">
        <v>3604.6666666666665</v>
      </c>
      <c r="U34" s="38">
        <v>2535.9166666666665</v>
      </c>
      <c r="V34" s="38">
        <v>3704.6666666666665</v>
      </c>
      <c r="W34" s="38">
        <v>2750.0833333333335</v>
      </c>
      <c r="X34" s="38">
        <v>954.58333333333337</v>
      </c>
      <c r="Y34" s="38">
        <v>905.41666666666663</v>
      </c>
      <c r="Z34" s="38">
        <v>749.5</v>
      </c>
      <c r="AA34" s="38">
        <v>155.91666666666666</v>
      </c>
      <c r="AB34" s="38">
        <v>2799.25</v>
      </c>
      <c r="AC34" s="38">
        <v>2000.5833333333333</v>
      </c>
      <c r="AD34" s="38">
        <v>798.66666666666663</v>
      </c>
      <c r="AE34" s="38">
        <v>0</v>
      </c>
      <c r="AF34" s="38">
        <v>0</v>
      </c>
      <c r="AG34" s="38">
        <v>0</v>
      </c>
      <c r="AH34" s="38">
        <v>0</v>
      </c>
      <c r="AI34" s="38">
        <v>0</v>
      </c>
      <c r="AJ34" s="38">
        <v>0</v>
      </c>
      <c r="AK34" s="38">
        <v>0</v>
      </c>
      <c r="AL34" s="38">
        <v>0</v>
      </c>
      <c r="AM34" s="38">
        <v>0</v>
      </c>
      <c r="AN34" s="38">
        <v>3544.3333333333335</v>
      </c>
      <c r="AO34" s="38">
        <v>2623.6666666666665</v>
      </c>
      <c r="AP34" s="38">
        <v>920.66666666666663</v>
      </c>
      <c r="AQ34" s="38">
        <v>780.5</v>
      </c>
      <c r="AR34" s="38">
        <v>642.5</v>
      </c>
      <c r="AS34" s="38">
        <v>138</v>
      </c>
      <c r="AT34" s="38">
        <v>2763.8333333333335</v>
      </c>
      <c r="AU34" s="38">
        <v>1981.1666666666667</v>
      </c>
      <c r="AV34" s="38">
        <v>782.66666666666663</v>
      </c>
      <c r="AW34" s="38">
        <v>160.33333333333334</v>
      </c>
      <c r="AX34" s="38">
        <v>126.41666666666667</v>
      </c>
      <c r="AY34" s="38">
        <v>33.916666666666664</v>
      </c>
      <c r="AZ34" s="38">
        <v>124.91666666666667</v>
      </c>
      <c r="BA34" s="38">
        <v>107</v>
      </c>
      <c r="BB34" s="38">
        <v>17.916666666666668</v>
      </c>
      <c r="BC34" s="38">
        <v>35.416666666666664</v>
      </c>
      <c r="BD34" s="38">
        <v>19.416666666666668</v>
      </c>
      <c r="BE34" s="38">
        <v>16</v>
      </c>
      <c r="BF34" s="38">
        <v>0</v>
      </c>
      <c r="BG34" s="38">
        <v>0</v>
      </c>
      <c r="BH34" s="38">
        <v>0</v>
      </c>
      <c r="BI34" s="38">
        <v>0</v>
      </c>
      <c r="BJ34" s="38">
        <v>0</v>
      </c>
      <c r="BK34" s="38">
        <v>0</v>
      </c>
      <c r="BL34" s="38">
        <v>0</v>
      </c>
      <c r="BM34" s="38">
        <v>0</v>
      </c>
      <c r="BN34" s="38">
        <v>0</v>
      </c>
      <c r="BO34" s="38">
        <v>7893.25</v>
      </c>
      <c r="BP34" s="38">
        <v>7735.083333333333</v>
      </c>
      <c r="BQ34" s="38">
        <v>158.16666666666666</v>
      </c>
      <c r="BR34" s="38">
        <v>6989.083333333333</v>
      </c>
      <c r="BS34" s="38">
        <v>6892.75</v>
      </c>
      <c r="BT34" s="38">
        <v>96.333333333333329</v>
      </c>
      <c r="BU34" s="38">
        <v>904.16666666666663</v>
      </c>
      <c r="BV34" s="38">
        <v>842.33333333333337</v>
      </c>
      <c r="BW34" s="38">
        <v>61.833333333333336</v>
      </c>
      <c r="BX34" s="38">
        <v>1304.75</v>
      </c>
      <c r="BY34" s="38">
        <v>1300.3333333333333</v>
      </c>
      <c r="BZ34" s="38">
        <v>4.416666666666667</v>
      </c>
      <c r="CA34" s="38">
        <v>1304.75</v>
      </c>
      <c r="CB34" s="38">
        <v>1300.3333333333333</v>
      </c>
      <c r="CC34" s="38">
        <v>4.416666666666667</v>
      </c>
      <c r="CD34" s="38">
        <v>0</v>
      </c>
      <c r="CE34" s="38">
        <v>0</v>
      </c>
      <c r="CF34" s="38">
        <v>0</v>
      </c>
      <c r="CG34" s="38">
        <v>262.16666666666669</v>
      </c>
      <c r="CH34" s="38">
        <v>259.25</v>
      </c>
      <c r="CI34" s="38">
        <v>2.9166666666666665</v>
      </c>
      <c r="CJ34" s="38">
        <v>210.83333333333334</v>
      </c>
      <c r="CK34" s="38">
        <v>209.58333333333334</v>
      </c>
      <c r="CL34" s="38">
        <v>1.25</v>
      </c>
      <c r="CM34" s="38">
        <v>51.333333333333336</v>
      </c>
      <c r="CN34" s="38">
        <v>49.666666666666664</v>
      </c>
      <c r="CO34" s="38">
        <v>1.6666666666666667</v>
      </c>
      <c r="CP34" s="38">
        <v>24.416666666666668</v>
      </c>
      <c r="CQ34" s="38">
        <v>23.583333333333332</v>
      </c>
      <c r="CR34" s="38">
        <v>0.83333333333333337</v>
      </c>
      <c r="CS34" s="38">
        <v>23.333333333333332</v>
      </c>
      <c r="CT34" s="38">
        <v>22.5</v>
      </c>
      <c r="CU34" s="38">
        <v>0.83333333333333337</v>
      </c>
      <c r="CV34" s="38">
        <v>1.0833333333333333</v>
      </c>
      <c r="CW34" s="38">
        <v>1.0833333333333333</v>
      </c>
      <c r="CX34" s="38">
        <v>0</v>
      </c>
      <c r="CY34" s="38">
        <v>1168.9166666666667</v>
      </c>
      <c r="CZ34" s="38">
        <v>1141.1666666666667</v>
      </c>
      <c r="DA34" s="38">
        <v>27.75</v>
      </c>
      <c r="DB34" s="38">
        <v>822.75</v>
      </c>
      <c r="DC34" s="38">
        <v>818</v>
      </c>
      <c r="DD34" s="38">
        <v>4.75</v>
      </c>
      <c r="DE34" s="38">
        <v>346.16666666666669</v>
      </c>
      <c r="DF34" s="38">
        <v>323.16666666666669</v>
      </c>
      <c r="DG34" s="38">
        <v>23</v>
      </c>
      <c r="DH34" s="38">
        <v>1205.6666666666667</v>
      </c>
      <c r="DI34" s="38">
        <v>1187.25</v>
      </c>
      <c r="DJ34" s="38">
        <v>18.416666666666668</v>
      </c>
      <c r="DK34" s="38">
        <v>1134</v>
      </c>
      <c r="DL34" s="38">
        <v>1120.3333333333333</v>
      </c>
      <c r="DM34" s="38">
        <v>13.666666666666666</v>
      </c>
      <c r="DN34" s="38">
        <v>71.666666666666671</v>
      </c>
      <c r="DO34" s="38">
        <v>66.916666666666671</v>
      </c>
      <c r="DP34" s="38">
        <v>4.75</v>
      </c>
      <c r="DQ34" s="38">
        <v>50.416666666666664</v>
      </c>
      <c r="DR34" s="38">
        <v>49.333333333333336</v>
      </c>
      <c r="DS34" s="38">
        <v>1.0833333333333333</v>
      </c>
      <c r="DT34" s="38">
        <v>43.25</v>
      </c>
      <c r="DU34" s="38">
        <v>43.25</v>
      </c>
      <c r="DV34" s="38">
        <v>0</v>
      </c>
      <c r="DW34" s="38">
        <v>7.166666666666667</v>
      </c>
      <c r="DX34" s="38">
        <v>6.083333333333333</v>
      </c>
      <c r="DY34" s="38">
        <v>1.0833333333333333</v>
      </c>
      <c r="DZ34" s="38">
        <v>4.333333333333333</v>
      </c>
      <c r="EA34" s="38">
        <v>4.333333333333333</v>
      </c>
      <c r="EB34" s="38">
        <v>0</v>
      </c>
      <c r="EC34" s="38">
        <v>2.25</v>
      </c>
      <c r="ED34" s="38">
        <v>2.25</v>
      </c>
      <c r="EE34" s="38">
        <v>0</v>
      </c>
      <c r="EF34" s="38">
        <v>2.0833333333333335</v>
      </c>
      <c r="EG34" s="38">
        <v>2.0833333333333335</v>
      </c>
      <c r="EH34" s="38">
        <v>0</v>
      </c>
      <c r="EI34" s="38">
        <v>3778.5833333333335</v>
      </c>
      <c r="EJ34" s="38">
        <v>3678.5</v>
      </c>
      <c r="EK34" s="38">
        <v>100.08333333333333</v>
      </c>
      <c r="EL34" s="38">
        <v>3356.6666666666665</v>
      </c>
      <c r="EM34" s="38">
        <v>3287.6666666666665</v>
      </c>
      <c r="EN34" s="38">
        <v>69</v>
      </c>
      <c r="EO34" s="38">
        <v>421.91666666666669</v>
      </c>
      <c r="EP34" s="38">
        <v>390.83333333333331</v>
      </c>
      <c r="EQ34" s="38">
        <v>31.083333333333332</v>
      </c>
      <c r="ER34" s="38">
        <v>94</v>
      </c>
      <c r="ES34" s="38">
        <v>91.333333333333329</v>
      </c>
      <c r="ET34" s="38">
        <v>2.6666666666666665</v>
      </c>
      <c r="EU34" s="38">
        <v>91.25</v>
      </c>
      <c r="EV34" s="38">
        <v>88.833333333333329</v>
      </c>
      <c r="EW34" s="38">
        <v>2.4166666666666665</v>
      </c>
      <c r="EX34" s="38">
        <v>2.75</v>
      </c>
      <c r="EY34" s="38">
        <v>2.5</v>
      </c>
      <c r="EZ34" s="38">
        <v>0.25</v>
      </c>
      <c r="FA34" s="38">
        <v>4338.583333333333</v>
      </c>
      <c r="FB34" s="38">
        <v>360</v>
      </c>
      <c r="FC34" s="38">
        <v>3978.5833333333335</v>
      </c>
      <c r="FD34" s="38">
        <v>3195.0833333333335</v>
      </c>
      <c r="FE34" s="38">
        <v>145</v>
      </c>
      <c r="FF34" s="38">
        <v>3050.0833333333335</v>
      </c>
      <c r="FG34" s="38">
        <v>1143.5</v>
      </c>
      <c r="FH34" s="38">
        <v>215</v>
      </c>
      <c r="FI34" s="38">
        <v>928.5</v>
      </c>
      <c r="FJ34" s="38">
        <v>4307.083333333333</v>
      </c>
      <c r="FK34" s="38">
        <v>347.33333333333331</v>
      </c>
      <c r="FL34" s="38">
        <v>3959.75</v>
      </c>
      <c r="FM34" s="38">
        <v>3168.8333333333335</v>
      </c>
      <c r="FN34" s="38">
        <v>133</v>
      </c>
      <c r="FO34" s="38">
        <v>3035.8333333333335</v>
      </c>
      <c r="FP34" s="38">
        <v>1138.25</v>
      </c>
      <c r="FQ34" s="38">
        <v>214.33333333333334</v>
      </c>
      <c r="FR34" s="38">
        <v>923.91666666666663</v>
      </c>
      <c r="FS34" s="38">
        <v>31.5</v>
      </c>
      <c r="FT34" s="38">
        <v>12.666666666666666</v>
      </c>
      <c r="FU34" s="38">
        <v>18.833333333333332</v>
      </c>
      <c r="FV34" s="38">
        <v>26.25</v>
      </c>
      <c r="FW34" s="38">
        <v>12</v>
      </c>
      <c r="FX34" s="38">
        <v>14.25</v>
      </c>
      <c r="FY34" s="38">
        <v>5.25</v>
      </c>
      <c r="FZ34" s="38">
        <v>0.66666666666666663</v>
      </c>
      <c r="GA34" s="38">
        <v>4.583333333333333</v>
      </c>
      <c r="GB34" s="38">
        <v>65.083333333333329</v>
      </c>
      <c r="GC34" s="38">
        <v>2.0833333333333335</v>
      </c>
      <c r="GD34" s="38">
        <v>63</v>
      </c>
      <c r="GE34" s="38">
        <v>65.083333333333329</v>
      </c>
      <c r="GF34" s="38">
        <v>2.0833333333333335</v>
      </c>
      <c r="GG34" s="38">
        <v>63</v>
      </c>
      <c r="GH34" s="38">
        <v>0</v>
      </c>
      <c r="GI34" s="38">
        <v>0</v>
      </c>
      <c r="GJ34" s="38">
        <v>0</v>
      </c>
      <c r="GK34" s="38">
        <v>65.083333333333329</v>
      </c>
      <c r="GL34" s="38">
        <v>2.0833333333333335</v>
      </c>
      <c r="GM34" s="38">
        <v>63</v>
      </c>
      <c r="GN34" s="38">
        <v>65.083333333333329</v>
      </c>
      <c r="GO34" s="38">
        <v>2.0833333333333335</v>
      </c>
      <c r="GP34" s="38">
        <v>63</v>
      </c>
      <c r="GQ34" s="38">
        <v>0</v>
      </c>
      <c r="GR34" s="38">
        <v>0</v>
      </c>
      <c r="GS34" s="38">
        <v>0</v>
      </c>
      <c r="GT34" s="38">
        <v>71437.833333333328</v>
      </c>
      <c r="GU34" s="38">
        <v>61541.25</v>
      </c>
      <c r="GV34" s="38">
        <v>9896.5833333333339</v>
      </c>
      <c r="GW34" s="38">
        <v>69492.25</v>
      </c>
      <c r="GX34" s="38">
        <v>61203.5</v>
      </c>
      <c r="GY34" s="38">
        <v>8288.75</v>
      </c>
      <c r="GZ34" s="38">
        <v>1945.5833333333333</v>
      </c>
      <c r="HA34" s="38">
        <v>337.75</v>
      </c>
      <c r="HB34" s="38">
        <v>1607.8333333333333</v>
      </c>
      <c r="HC34" s="38">
        <v>10827.333333333334</v>
      </c>
      <c r="HD34" s="38">
        <v>10780.666666666666</v>
      </c>
      <c r="HE34" s="38">
        <v>46.666666666666664</v>
      </c>
      <c r="HF34" s="38">
        <v>10827.333333333334</v>
      </c>
      <c r="HG34" s="38">
        <v>10780.666666666666</v>
      </c>
      <c r="HH34" s="38">
        <v>46.666666666666664</v>
      </c>
      <c r="HI34" s="38">
        <v>0</v>
      </c>
      <c r="HJ34" s="38">
        <v>0</v>
      </c>
      <c r="HK34" s="38">
        <v>0</v>
      </c>
      <c r="HL34" s="38">
        <v>5010.416666666667</v>
      </c>
      <c r="HM34" s="38">
        <v>787.58333333333337</v>
      </c>
      <c r="HN34" s="38">
        <v>4222.833333333333</v>
      </c>
      <c r="HO34" s="38">
        <v>3064.8333333333335</v>
      </c>
      <c r="HP34" s="38">
        <v>449.83333333333331</v>
      </c>
      <c r="HQ34" s="38">
        <v>2615</v>
      </c>
      <c r="HR34" s="38">
        <v>1945.5833333333333</v>
      </c>
      <c r="HS34" s="38">
        <v>337.75</v>
      </c>
      <c r="HT34" s="38">
        <v>1607.8333333333333</v>
      </c>
      <c r="HU34" s="38">
        <v>853.33333333333337</v>
      </c>
      <c r="HV34" s="38">
        <v>553.91666666666663</v>
      </c>
      <c r="HW34" s="38">
        <v>299.41666666666669</v>
      </c>
      <c r="HX34" s="38">
        <v>853.33333333333337</v>
      </c>
      <c r="HY34" s="38">
        <v>553.91666666666663</v>
      </c>
      <c r="HZ34" s="38">
        <v>299.41666666666669</v>
      </c>
      <c r="IA34" s="38">
        <v>0</v>
      </c>
      <c r="IB34" s="38">
        <v>0</v>
      </c>
      <c r="IC34" s="38">
        <v>0</v>
      </c>
      <c r="ID34" s="38">
        <v>27732.333333333332</v>
      </c>
      <c r="IE34" s="38">
        <v>27371.5</v>
      </c>
      <c r="IF34" s="38">
        <v>360.83333333333331</v>
      </c>
      <c r="IG34" s="38">
        <v>27732.333333333332</v>
      </c>
      <c r="IH34" s="38">
        <v>27371.5</v>
      </c>
      <c r="II34" s="38">
        <v>360.83333333333331</v>
      </c>
      <c r="IJ34" s="38">
        <v>0</v>
      </c>
      <c r="IK34" s="38">
        <v>0</v>
      </c>
      <c r="IL34" s="38">
        <v>0</v>
      </c>
      <c r="IM34" s="38">
        <v>1646.8333333333333</v>
      </c>
      <c r="IN34" s="38">
        <v>1621.4166666666667</v>
      </c>
      <c r="IO34" s="38">
        <v>25.416666666666668</v>
      </c>
      <c r="IP34" s="38">
        <v>1646.8333333333333</v>
      </c>
      <c r="IQ34" s="38">
        <v>1621.4166666666667</v>
      </c>
      <c r="IR34" s="38">
        <v>25.416666666666668</v>
      </c>
      <c r="IS34" s="38">
        <v>0</v>
      </c>
      <c r="IT34" s="38">
        <v>0</v>
      </c>
      <c r="IU34" s="38">
        <v>0</v>
      </c>
      <c r="IV34" s="38">
        <v>1211.5833333333333</v>
      </c>
      <c r="IW34" s="38">
        <v>649.75</v>
      </c>
      <c r="IX34" s="38">
        <v>561.83333333333337</v>
      </c>
      <c r="IY34" s="38">
        <v>1211.5833333333333</v>
      </c>
      <c r="IZ34" s="38">
        <v>649.75</v>
      </c>
      <c r="JA34" s="38">
        <v>561.83333333333337</v>
      </c>
      <c r="JB34" s="38">
        <v>0</v>
      </c>
      <c r="JC34" s="38">
        <v>0</v>
      </c>
      <c r="JD34" s="38">
        <v>0</v>
      </c>
      <c r="JE34" s="38">
        <v>22269.833333333332</v>
      </c>
      <c r="JF34" s="38">
        <v>18651.083333333332</v>
      </c>
      <c r="JG34" s="38">
        <v>3618.75</v>
      </c>
      <c r="JH34" s="38">
        <v>22269.833333333332</v>
      </c>
      <c r="JI34" s="38">
        <v>18651.083333333332</v>
      </c>
      <c r="JJ34" s="38">
        <v>3618.75</v>
      </c>
      <c r="JK34" s="38">
        <v>0</v>
      </c>
      <c r="JL34" s="38">
        <v>0</v>
      </c>
      <c r="JM34" s="38">
        <v>0</v>
      </c>
      <c r="JN34" s="38">
        <v>21636.166666666668</v>
      </c>
      <c r="JO34" s="38">
        <v>18241.083333333332</v>
      </c>
      <c r="JP34" s="38">
        <v>3395.0833333333335</v>
      </c>
      <c r="JQ34" s="38">
        <v>21636.166666666668</v>
      </c>
      <c r="JR34" s="38">
        <v>18241.083333333332</v>
      </c>
      <c r="JS34" s="38">
        <v>3395.0833333333335</v>
      </c>
      <c r="JT34" s="38">
        <v>0</v>
      </c>
      <c r="JU34" s="38">
        <v>0</v>
      </c>
      <c r="JV34" s="38">
        <v>0</v>
      </c>
      <c r="JW34" s="38">
        <v>253.58333333333334</v>
      </c>
      <c r="JX34" s="38">
        <v>178</v>
      </c>
      <c r="JY34" s="38">
        <v>75.583333333333329</v>
      </c>
      <c r="JZ34" s="38">
        <v>253.58333333333334</v>
      </c>
      <c r="KA34" s="38">
        <v>178</v>
      </c>
      <c r="KB34" s="38">
        <v>75.583333333333329</v>
      </c>
      <c r="KC34" s="38">
        <v>0</v>
      </c>
      <c r="KD34" s="38">
        <v>0</v>
      </c>
      <c r="KE34" s="38">
        <v>0</v>
      </c>
      <c r="KF34" s="38">
        <v>309.08333333333331</v>
      </c>
      <c r="KG34" s="38">
        <v>184.83333333333334</v>
      </c>
      <c r="KH34" s="38">
        <v>124.25</v>
      </c>
      <c r="KI34" s="38">
        <v>309.08333333333331</v>
      </c>
      <c r="KJ34" s="38">
        <v>184.83333333333334</v>
      </c>
      <c r="KK34" s="38">
        <v>124.25</v>
      </c>
      <c r="KL34" s="38">
        <v>0</v>
      </c>
      <c r="KM34" s="38">
        <v>0</v>
      </c>
      <c r="KN34" s="38">
        <v>0</v>
      </c>
      <c r="KO34" s="38">
        <v>36.25</v>
      </c>
      <c r="KP34" s="38">
        <v>31.75</v>
      </c>
      <c r="KQ34" s="38">
        <v>4.5</v>
      </c>
      <c r="KR34" s="38">
        <v>36.25</v>
      </c>
      <c r="KS34" s="38">
        <v>31.75</v>
      </c>
      <c r="KT34" s="38">
        <v>4.5</v>
      </c>
      <c r="KU34" s="38">
        <v>0</v>
      </c>
      <c r="KV34" s="38">
        <v>0</v>
      </c>
      <c r="KW34" s="38">
        <v>0</v>
      </c>
      <c r="KX34" s="38">
        <v>3496.75</v>
      </c>
      <c r="KY34" s="38">
        <v>2715</v>
      </c>
      <c r="KZ34" s="39">
        <v>781.75</v>
      </c>
      <c r="LA34" s="38">
        <v>3496.75</v>
      </c>
      <c r="LB34" s="38">
        <v>2715</v>
      </c>
      <c r="LC34" s="38">
        <v>781.75</v>
      </c>
      <c r="LD34" s="38">
        <v>0</v>
      </c>
      <c r="LE34" s="38">
        <v>0</v>
      </c>
      <c r="LF34" s="38">
        <v>0</v>
      </c>
      <c r="LG34" s="38">
        <v>5276</v>
      </c>
      <c r="LH34" s="38">
        <v>3687.5</v>
      </c>
      <c r="LI34" s="38">
        <v>1588.5</v>
      </c>
      <c r="LJ34" s="38">
        <v>3982.3333333333335</v>
      </c>
      <c r="LK34" s="38">
        <v>3140.75</v>
      </c>
      <c r="LL34" s="38">
        <v>841.58333333333337</v>
      </c>
      <c r="LM34" s="38">
        <v>1293.6666666666667</v>
      </c>
      <c r="LN34" s="38">
        <v>546.75</v>
      </c>
      <c r="LO34" s="38">
        <v>746.91666666666663</v>
      </c>
      <c r="LP34" s="38">
        <v>2707.1666666666665</v>
      </c>
      <c r="LQ34" s="38">
        <v>1802.9166666666667</v>
      </c>
      <c r="LR34" s="38">
        <v>904.25</v>
      </c>
      <c r="LS34" s="38">
        <v>1951.9166666666667</v>
      </c>
      <c r="LT34" s="38">
        <v>1506.9166666666667</v>
      </c>
      <c r="LU34" s="38">
        <v>445</v>
      </c>
      <c r="LV34" s="38">
        <v>755.25</v>
      </c>
      <c r="LW34" s="38">
        <v>296</v>
      </c>
      <c r="LX34" s="38">
        <v>459.25</v>
      </c>
      <c r="LY34" s="38">
        <v>2568.8333333333335</v>
      </c>
      <c r="LZ34" s="38">
        <v>1884.5833333333333</v>
      </c>
      <c r="MA34" s="38">
        <v>684.25</v>
      </c>
      <c r="MB34" s="38">
        <v>2030.4166666666667</v>
      </c>
      <c r="MC34" s="38">
        <v>1633.8333333333333</v>
      </c>
      <c r="MD34" s="38">
        <v>396.58333333333331</v>
      </c>
      <c r="ME34" s="38">
        <v>538.41666666666663</v>
      </c>
      <c r="MF34" s="38">
        <v>250.75</v>
      </c>
      <c r="MG34" s="39">
        <v>287.66666666666669</v>
      </c>
    </row>
    <row r="35" spans="1:345" x14ac:dyDescent="0.2">
      <c r="A35" s="526"/>
      <c r="B35" s="31" t="s">
        <v>396</v>
      </c>
      <c r="C35" s="31"/>
      <c r="D35" s="38">
        <v>90357.083333333328</v>
      </c>
      <c r="E35" s="38">
        <v>74819.416666666672</v>
      </c>
      <c r="F35" s="38">
        <v>15537.666666666666</v>
      </c>
      <c r="G35" s="38">
        <v>82916.916666666672</v>
      </c>
      <c r="H35" s="38">
        <v>71122.416666666672</v>
      </c>
      <c r="I35" s="38">
        <v>11794.5</v>
      </c>
      <c r="J35" s="38">
        <v>7440.166666666667</v>
      </c>
      <c r="K35" s="38">
        <v>3697</v>
      </c>
      <c r="L35" s="38">
        <v>3743.1666666666665</v>
      </c>
      <c r="M35" s="38">
        <v>19816.333333333332</v>
      </c>
      <c r="N35" s="38">
        <v>13778.666666666666</v>
      </c>
      <c r="O35" s="38">
        <v>6037.666666666667</v>
      </c>
      <c r="P35" s="38">
        <v>14206.75</v>
      </c>
      <c r="Q35" s="38">
        <v>10416.166666666666</v>
      </c>
      <c r="R35" s="38">
        <v>3790.5833333333335</v>
      </c>
      <c r="S35" s="38">
        <v>5609.583333333333</v>
      </c>
      <c r="T35" s="38">
        <v>3362.5</v>
      </c>
      <c r="U35" s="38">
        <v>2247.0833333333335</v>
      </c>
      <c r="V35" s="38">
        <v>3481.0833333333335</v>
      </c>
      <c r="W35" s="38">
        <v>2601.25</v>
      </c>
      <c r="X35" s="38">
        <v>879.83333333333337</v>
      </c>
      <c r="Y35" s="38">
        <v>850.16666666666663</v>
      </c>
      <c r="Z35" s="38">
        <v>707.08333333333337</v>
      </c>
      <c r="AA35" s="38">
        <v>143.08333333333334</v>
      </c>
      <c r="AB35" s="38">
        <v>2630.9166666666665</v>
      </c>
      <c r="AC35" s="38">
        <v>1894.1666666666667</v>
      </c>
      <c r="AD35" s="38">
        <v>736.75</v>
      </c>
      <c r="AE35" s="38">
        <v>0</v>
      </c>
      <c r="AF35" s="38">
        <v>0</v>
      </c>
      <c r="AG35" s="38">
        <v>0</v>
      </c>
      <c r="AH35" s="38">
        <v>0</v>
      </c>
      <c r="AI35" s="38">
        <v>0</v>
      </c>
      <c r="AJ35" s="38">
        <v>0</v>
      </c>
      <c r="AK35" s="38">
        <v>0</v>
      </c>
      <c r="AL35" s="38">
        <v>0</v>
      </c>
      <c r="AM35" s="38">
        <v>0</v>
      </c>
      <c r="AN35" s="38">
        <v>3328.75</v>
      </c>
      <c r="AO35" s="38">
        <v>2477.5833333333335</v>
      </c>
      <c r="AP35" s="38">
        <v>851.16666666666663</v>
      </c>
      <c r="AQ35" s="38">
        <v>731.33333333333337</v>
      </c>
      <c r="AR35" s="38">
        <v>601.16666666666663</v>
      </c>
      <c r="AS35" s="38">
        <v>130.16666666666666</v>
      </c>
      <c r="AT35" s="38">
        <v>2597.4166666666665</v>
      </c>
      <c r="AU35" s="38">
        <v>1876.4166666666667</v>
      </c>
      <c r="AV35" s="38">
        <v>721</v>
      </c>
      <c r="AW35" s="38">
        <v>152.33333333333334</v>
      </c>
      <c r="AX35" s="38">
        <v>123.66666666666667</v>
      </c>
      <c r="AY35" s="38">
        <v>28.666666666666668</v>
      </c>
      <c r="AZ35" s="38">
        <v>118.83333333333333</v>
      </c>
      <c r="BA35" s="38">
        <v>105.91666666666667</v>
      </c>
      <c r="BB35" s="38">
        <v>12.916666666666666</v>
      </c>
      <c r="BC35" s="38">
        <v>33.5</v>
      </c>
      <c r="BD35" s="38">
        <v>17.75</v>
      </c>
      <c r="BE35" s="38">
        <v>15.75</v>
      </c>
      <c r="BF35" s="38">
        <v>0</v>
      </c>
      <c r="BG35" s="38">
        <v>0</v>
      </c>
      <c r="BH35" s="38">
        <v>0</v>
      </c>
      <c r="BI35" s="38">
        <v>0</v>
      </c>
      <c r="BJ35" s="38">
        <v>0</v>
      </c>
      <c r="BK35" s="38">
        <v>0</v>
      </c>
      <c r="BL35" s="38">
        <v>0</v>
      </c>
      <c r="BM35" s="38">
        <v>0</v>
      </c>
      <c r="BN35" s="38">
        <v>0</v>
      </c>
      <c r="BO35" s="38">
        <v>7341.083333333333</v>
      </c>
      <c r="BP35" s="38">
        <v>7189.916666666667</v>
      </c>
      <c r="BQ35" s="38">
        <v>151.16666666666666</v>
      </c>
      <c r="BR35" s="38">
        <v>6521.833333333333</v>
      </c>
      <c r="BS35" s="38">
        <v>6427</v>
      </c>
      <c r="BT35" s="38">
        <v>94.833333333333329</v>
      </c>
      <c r="BU35" s="38">
        <v>819.25</v>
      </c>
      <c r="BV35" s="38">
        <v>762.91666666666663</v>
      </c>
      <c r="BW35" s="38">
        <v>56.333333333333336</v>
      </c>
      <c r="BX35" s="38">
        <v>1210</v>
      </c>
      <c r="BY35" s="38">
        <v>1206.5</v>
      </c>
      <c r="BZ35" s="38">
        <v>3.5</v>
      </c>
      <c r="CA35" s="38">
        <v>1210</v>
      </c>
      <c r="CB35" s="38">
        <v>1206.5</v>
      </c>
      <c r="CC35" s="38">
        <v>3.5</v>
      </c>
      <c r="CD35" s="38">
        <v>0</v>
      </c>
      <c r="CE35" s="38">
        <v>0</v>
      </c>
      <c r="CF35" s="38">
        <v>0</v>
      </c>
      <c r="CG35" s="38">
        <v>271</v>
      </c>
      <c r="CH35" s="38">
        <v>268.66666666666669</v>
      </c>
      <c r="CI35" s="38">
        <v>2.3333333333333335</v>
      </c>
      <c r="CJ35" s="38">
        <v>215.83333333333334</v>
      </c>
      <c r="CK35" s="38">
        <v>215.83333333333334</v>
      </c>
      <c r="CL35" s="38">
        <v>0</v>
      </c>
      <c r="CM35" s="38">
        <v>55.166666666666664</v>
      </c>
      <c r="CN35" s="38">
        <v>52.833333333333336</v>
      </c>
      <c r="CO35" s="38">
        <v>2.3333333333333335</v>
      </c>
      <c r="CP35" s="38">
        <v>0</v>
      </c>
      <c r="CQ35" s="38">
        <v>0</v>
      </c>
      <c r="CR35" s="38">
        <v>0</v>
      </c>
      <c r="CS35" s="38">
        <v>0</v>
      </c>
      <c r="CT35" s="38">
        <v>0</v>
      </c>
      <c r="CU35" s="38">
        <v>0</v>
      </c>
      <c r="CV35" s="38">
        <v>0</v>
      </c>
      <c r="CW35" s="38">
        <v>0</v>
      </c>
      <c r="CX35" s="38">
        <v>0</v>
      </c>
      <c r="CY35" s="38">
        <v>1015.1666666666666</v>
      </c>
      <c r="CZ35" s="38">
        <v>992.83333333333337</v>
      </c>
      <c r="DA35" s="38">
        <v>22.333333333333332</v>
      </c>
      <c r="DB35" s="38">
        <v>731.75</v>
      </c>
      <c r="DC35" s="38">
        <v>728.08333333333337</v>
      </c>
      <c r="DD35" s="38">
        <v>3.6666666666666665</v>
      </c>
      <c r="DE35" s="38">
        <v>283.41666666666669</v>
      </c>
      <c r="DF35" s="38">
        <v>264.75</v>
      </c>
      <c r="DG35" s="38">
        <v>18.666666666666668</v>
      </c>
      <c r="DH35" s="38">
        <v>1250.0833333333333</v>
      </c>
      <c r="DI35" s="38">
        <v>1224.4166666666667</v>
      </c>
      <c r="DJ35" s="38">
        <v>25.666666666666668</v>
      </c>
      <c r="DK35" s="38">
        <v>1161.4166666666667</v>
      </c>
      <c r="DL35" s="38">
        <v>1140.5</v>
      </c>
      <c r="DM35" s="38">
        <v>20.916666666666668</v>
      </c>
      <c r="DN35" s="38">
        <v>88.666666666666671</v>
      </c>
      <c r="DO35" s="38">
        <v>83.916666666666671</v>
      </c>
      <c r="DP35" s="38">
        <v>4.75</v>
      </c>
      <c r="DQ35" s="38">
        <v>16.75</v>
      </c>
      <c r="DR35" s="38">
        <v>15.75</v>
      </c>
      <c r="DS35" s="38">
        <v>1</v>
      </c>
      <c r="DT35" s="38">
        <v>13.583333333333334</v>
      </c>
      <c r="DU35" s="38">
        <v>13.583333333333334</v>
      </c>
      <c r="DV35" s="38">
        <v>0</v>
      </c>
      <c r="DW35" s="38">
        <v>3.1666666666666665</v>
      </c>
      <c r="DX35" s="38">
        <v>2.1666666666666665</v>
      </c>
      <c r="DY35" s="38">
        <v>1</v>
      </c>
      <c r="DZ35" s="38">
        <v>4.5</v>
      </c>
      <c r="EA35" s="38">
        <v>4.5</v>
      </c>
      <c r="EB35" s="38">
        <v>0</v>
      </c>
      <c r="EC35" s="38">
        <v>1.9166666666666667</v>
      </c>
      <c r="ED35" s="38">
        <v>1.9166666666666667</v>
      </c>
      <c r="EE35" s="38">
        <v>0</v>
      </c>
      <c r="EF35" s="38">
        <v>2.5833333333333335</v>
      </c>
      <c r="EG35" s="38">
        <v>2.5833333333333335</v>
      </c>
      <c r="EH35" s="38">
        <v>0</v>
      </c>
      <c r="EI35" s="38">
        <v>3498.8333333333335</v>
      </c>
      <c r="EJ35" s="38">
        <v>3406.4166666666665</v>
      </c>
      <c r="EK35" s="38">
        <v>92.416666666666671</v>
      </c>
      <c r="EL35" s="38">
        <v>3115.0833333333335</v>
      </c>
      <c r="EM35" s="38">
        <v>3050.9166666666665</v>
      </c>
      <c r="EN35" s="38">
        <v>64.166666666666671</v>
      </c>
      <c r="EO35" s="38">
        <v>383.75</v>
      </c>
      <c r="EP35" s="38">
        <v>355.5</v>
      </c>
      <c r="EQ35" s="38">
        <v>28.25</v>
      </c>
      <c r="ER35" s="38">
        <v>74.75</v>
      </c>
      <c r="ES35" s="38">
        <v>70.833333333333329</v>
      </c>
      <c r="ET35" s="38">
        <v>3.9166666666666665</v>
      </c>
      <c r="EU35" s="38">
        <v>72.25</v>
      </c>
      <c r="EV35" s="38">
        <v>69.666666666666671</v>
      </c>
      <c r="EW35" s="38">
        <v>2.5833333333333335</v>
      </c>
      <c r="EX35" s="38">
        <v>2.5</v>
      </c>
      <c r="EY35" s="38">
        <v>1.1666666666666667</v>
      </c>
      <c r="EZ35" s="38">
        <v>1.3333333333333333</v>
      </c>
      <c r="FA35" s="38">
        <v>3961</v>
      </c>
      <c r="FB35" s="38">
        <v>357.16666666666669</v>
      </c>
      <c r="FC35" s="38">
        <v>3603.8333333333335</v>
      </c>
      <c r="FD35" s="38">
        <v>2889.9166666666665</v>
      </c>
      <c r="FE35" s="38">
        <v>150.08333333333334</v>
      </c>
      <c r="FF35" s="38">
        <v>2739.8333333333335</v>
      </c>
      <c r="FG35" s="38">
        <v>1071.0833333333333</v>
      </c>
      <c r="FH35" s="38">
        <v>207.08333333333334</v>
      </c>
      <c r="FI35" s="38">
        <v>864</v>
      </c>
      <c r="FJ35" s="38">
        <v>3923.25</v>
      </c>
      <c r="FK35" s="38">
        <v>342.83333333333331</v>
      </c>
      <c r="FL35" s="38">
        <v>3580.4166666666665</v>
      </c>
      <c r="FM35" s="38">
        <v>2856.4166666666665</v>
      </c>
      <c r="FN35" s="38">
        <v>135.75</v>
      </c>
      <c r="FO35" s="38">
        <v>2720.6666666666665</v>
      </c>
      <c r="FP35" s="38">
        <v>1066.8333333333333</v>
      </c>
      <c r="FQ35" s="38">
        <v>207.08333333333334</v>
      </c>
      <c r="FR35" s="38">
        <v>859.75</v>
      </c>
      <c r="FS35" s="38">
        <v>37.75</v>
      </c>
      <c r="FT35" s="38">
        <v>14.333333333333334</v>
      </c>
      <c r="FU35" s="38">
        <v>23.416666666666668</v>
      </c>
      <c r="FV35" s="38">
        <v>33.5</v>
      </c>
      <c r="FW35" s="38">
        <v>14.333333333333334</v>
      </c>
      <c r="FX35" s="38">
        <v>19.166666666666668</v>
      </c>
      <c r="FY35" s="38">
        <v>4.25</v>
      </c>
      <c r="FZ35" s="38">
        <v>0</v>
      </c>
      <c r="GA35" s="38">
        <v>4.25</v>
      </c>
      <c r="GB35" s="38">
        <v>61.416666666666664</v>
      </c>
      <c r="GC35" s="38">
        <v>6.166666666666667</v>
      </c>
      <c r="GD35" s="38">
        <v>55.25</v>
      </c>
      <c r="GE35" s="38">
        <v>61.416666666666664</v>
      </c>
      <c r="GF35" s="38">
        <v>6.166666666666667</v>
      </c>
      <c r="GG35" s="38">
        <v>55.25</v>
      </c>
      <c r="GH35" s="38">
        <v>0</v>
      </c>
      <c r="GI35" s="38">
        <v>0</v>
      </c>
      <c r="GJ35" s="38">
        <v>0</v>
      </c>
      <c r="GK35" s="38">
        <v>61.416666666666664</v>
      </c>
      <c r="GL35" s="38">
        <v>6.166666666666667</v>
      </c>
      <c r="GM35" s="38">
        <v>55.25</v>
      </c>
      <c r="GN35" s="38">
        <v>61.416666666666664</v>
      </c>
      <c r="GO35" s="38">
        <v>6.166666666666667</v>
      </c>
      <c r="GP35" s="38">
        <v>55.25</v>
      </c>
      <c r="GQ35" s="38">
        <v>0</v>
      </c>
      <c r="GR35" s="38">
        <v>0</v>
      </c>
      <c r="GS35" s="38">
        <v>0</v>
      </c>
      <c r="GT35" s="38">
        <v>70540.75</v>
      </c>
      <c r="GU35" s="38">
        <v>61040.75</v>
      </c>
      <c r="GV35" s="38">
        <v>9500</v>
      </c>
      <c r="GW35" s="38">
        <v>68710.166666666672</v>
      </c>
      <c r="GX35" s="38">
        <v>60706.25</v>
      </c>
      <c r="GY35" s="38">
        <v>8003.916666666667</v>
      </c>
      <c r="GZ35" s="38">
        <v>1830.5833333333333</v>
      </c>
      <c r="HA35" s="38">
        <v>334.5</v>
      </c>
      <c r="HB35" s="38">
        <v>1496.0833333333333</v>
      </c>
      <c r="HC35" s="38">
        <v>10803.166666666666</v>
      </c>
      <c r="HD35" s="38">
        <v>10766.583333333334</v>
      </c>
      <c r="HE35" s="38">
        <v>36.583333333333336</v>
      </c>
      <c r="HF35" s="38">
        <v>10803.166666666666</v>
      </c>
      <c r="HG35" s="38">
        <v>10766.583333333334</v>
      </c>
      <c r="HH35" s="38">
        <v>36.583333333333336</v>
      </c>
      <c r="HI35" s="38">
        <v>0</v>
      </c>
      <c r="HJ35" s="38">
        <v>0</v>
      </c>
      <c r="HK35" s="38">
        <v>0</v>
      </c>
      <c r="HL35" s="38">
        <v>4637</v>
      </c>
      <c r="HM35" s="38">
        <v>766.41666666666663</v>
      </c>
      <c r="HN35" s="38">
        <v>3870.5833333333335</v>
      </c>
      <c r="HO35" s="38">
        <v>2806.4166666666665</v>
      </c>
      <c r="HP35" s="38">
        <v>431.91666666666669</v>
      </c>
      <c r="HQ35" s="38">
        <v>2374.5</v>
      </c>
      <c r="HR35" s="38">
        <v>1830.5833333333333</v>
      </c>
      <c r="HS35" s="38">
        <v>334.5</v>
      </c>
      <c r="HT35" s="38">
        <v>1496.0833333333333</v>
      </c>
      <c r="HU35" s="38">
        <v>917</v>
      </c>
      <c r="HV35" s="38">
        <v>609.33333333333337</v>
      </c>
      <c r="HW35" s="38">
        <v>307.66666666666669</v>
      </c>
      <c r="HX35" s="38">
        <v>917</v>
      </c>
      <c r="HY35" s="38">
        <v>609.33333333333337</v>
      </c>
      <c r="HZ35" s="38">
        <v>307.66666666666669</v>
      </c>
      <c r="IA35" s="38">
        <v>0</v>
      </c>
      <c r="IB35" s="38">
        <v>0</v>
      </c>
      <c r="IC35" s="38">
        <v>0</v>
      </c>
      <c r="ID35" s="38">
        <v>26436.583333333332</v>
      </c>
      <c r="IE35" s="38">
        <v>26109.666666666668</v>
      </c>
      <c r="IF35" s="38">
        <v>326.91666666666669</v>
      </c>
      <c r="IG35" s="38">
        <v>26436.583333333332</v>
      </c>
      <c r="IH35" s="38">
        <v>26109.666666666668</v>
      </c>
      <c r="II35" s="38">
        <v>326.91666666666669</v>
      </c>
      <c r="IJ35" s="38">
        <v>0</v>
      </c>
      <c r="IK35" s="38">
        <v>0</v>
      </c>
      <c r="IL35" s="38">
        <v>0</v>
      </c>
      <c r="IM35" s="38">
        <v>1651.9166666666667</v>
      </c>
      <c r="IN35" s="38">
        <v>1633.25</v>
      </c>
      <c r="IO35" s="38">
        <v>18.666666666666668</v>
      </c>
      <c r="IP35" s="38">
        <v>1651.9166666666667</v>
      </c>
      <c r="IQ35" s="38">
        <v>1633.25</v>
      </c>
      <c r="IR35" s="38">
        <v>18.666666666666668</v>
      </c>
      <c r="IS35" s="38">
        <v>0</v>
      </c>
      <c r="IT35" s="38">
        <v>0</v>
      </c>
      <c r="IU35" s="38">
        <v>0</v>
      </c>
      <c r="IV35" s="38">
        <v>1348.75</v>
      </c>
      <c r="IW35" s="38">
        <v>718.91666666666663</v>
      </c>
      <c r="IX35" s="38">
        <v>629.83333333333337</v>
      </c>
      <c r="IY35" s="38">
        <v>1348.75</v>
      </c>
      <c r="IZ35" s="38">
        <v>718.91666666666663</v>
      </c>
      <c r="JA35" s="38">
        <v>629.83333333333337</v>
      </c>
      <c r="JB35" s="38">
        <v>0</v>
      </c>
      <c r="JC35" s="38">
        <v>0</v>
      </c>
      <c r="JD35" s="38">
        <v>0</v>
      </c>
      <c r="JE35" s="38">
        <v>22835.833333333332</v>
      </c>
      <c r="JF35" s="38">
        <v>19251.833333333332</v>
      </c>
      <c r="JG35" s="38">
        <v>3584</v>
      </c>
      <c r="JH35" s="38">
        <v>22835.833333333332</v>
      </c>
      <c r="JI35" s="38">
        <v>19251.833333333332</v>
      </c>
      <c r="JJ35" s="38">
        <v>3584</v>
      </c>
      <c r="JK35" s="38">
        <v>0</v>
      </c>
      <c r="JL35" s="38">
        <v>0</v>
      </c>
      <c r="JM35" s="38">
        <v>0</v>
      </c>
      <c r="JN35" s="38">
        <v>22198.833333333332</v>
      </c>
      <c r="JO35" s="38">
        <v>18838</v>
      </c>
      <c r="JP35" s="38">
        <v>3360.8333333333335</v>
      </c>
      <c r="JQ35" s="38">
        <v>22198.833333333332</v>
      </c>
      <c r="JR35" s="38">
        <v>18838</v>
      </c>
      <c r="JS35" s="38">
        <v>3360.8333333333335</v>
      </c>
      <c r="JT35" s="38">
        <v>0</v>
      </c>
      <c r="JU35" s="38">
        <v>0</v>
      </c>
      <c r="JV35" s="38">
        <v>0</v>
      </c>
      <c r="JW35" s="38">
        <v>254.58333333333334</v>
      </c>
      <c r="JX35" s="38">
        <v>170.83333333333334</v>
      </c>
      <c r="JY35" s="38">
        <v>83.75</v>
      </c>
      <c r="JZ35" s="38">
        <v>254.58333333333334</v>
      </c>
      <c r="KA35" s="38">
        <v>170.83333333333334</v>
      </c>
      <c r="KB35" s="38">
        <v>83.75</v>
      </c>
      <c r="KC35" s="38">
        <v>0</v>
      </c>
      <c r="KD35" s="38">
        <v>0</v>
      </c>
      <c r="KE35" s="38">
        <v>0</v>
      </c>
      <c r="KF35" s="38">
        <v>314.58333333333331</v>
      </c>
      <c r="KG35" s="38">
        <v>197.75</v>
      </c>
      <c r="KH35" s="38">
        <v>116.83333333333333</v>
      </c>
      <c r="KI35" s="38">
        <v>314.58333333333331</v>
      </c>
      <c r="KJ35" s="38">
        <v>197.75</v>
      </c>
      <c r="KK35" s="38">
        <v>116.83333333333333</v>
      </c>
      <c r="KL35" s="38">
        <v>0</v>
      </c>
      <c r="KM35" s="38">
        <v>0</v>
      </c>
      <c r="KN35" s="38">
        <v>0</v>
      </c>
      <c r="KO35" s="38">
        <v>54.166666666666664</v>
      </c>
      <c r="KP35" s="38">
        <v>50.666666666666664</v>
      </c>
      <c r="KQ35" s="38">
        <v>3.5</v>
      </c>
      <c r="KR35" s="38">
        <v>54.166666666666664</v>
      </c>
      <c r="KS35" s="38">
        <v>50.666666666666664</v>
      </c>
      <c r="KT35" s="38">
        <v>3.5</v>
      </c>
      <c r="KU35" s="38">
        <v>0</v>
      </c>
      <c r="KV35" s="38">
        <v>0</v>
      </c>
      <c r="KW35" s="38">
        <v>0</v>
      </c>
      <c r="KX35" s="38">
        <v>3508.25</v>
      </c>
      <c r="KY35" s="38">
        <v>2767.3333333333335</v>
      </c>
      <c r="KZ35" s="39">
        <v>740.91666666666663</v>
      </c>
      <c r="LA35" s="38">
        <v>3508.25</v>
      </c>
      <c r="LB35" s="38">
        <v>2767.3333333333335</v>
      </c>
      <c r="LC35" s="38">
        <v>740.91666666666663</v>
      </c>
      <c r="LD35" s="38">
        <v>0</v>
      </c>
      <c r="LE35" s="38">
        <v>0</v>
      </c>
      <c r="LF35" s="38">
        <v>0</v>
      </c>
      <c r="LG35" s="38">
        <v>4971.75</v>
      </c>
      <c r="LH35" s="38">
        <v>3624.1666666666665</v>
      </c>
      <c r="LI35" s="38">
        <v>1347.5833333333333</v>
      </c>
      <c r="LJ35" s="38">
        <v>3883.4166666666665</v>
      </c>
      <c r="LK35" s="38">
        <v>3125.8333333333335</v>
      </c>
      <c r="LL35" s="38">
        <v>757.58333333333337</v>
      </c>
      <c r="LM35" s="38">
        <v>1088.3333333333333</v>
      </c>
      <c r="LN35" s="38">
        <v>498.33333333333331</v>
      </c>
      <c r="LO35" s="38">
        <v>590</v>
      </c>
      <c r="LP35" s="38">
        <v>2442.5</v>
      </c>
      <c r="LQ35" s="38">
        <v>1731.5</v>
      </c>
      <c r="LR35" s="38">
        <v>711</v>
      </c>
      <c r="LS35" s="38">
        <v>1872.6666666666667</v>
      </c>
      <c r="LT35" s="38">
        <v>1488.9166666666667</v>
      </c>
      <c r="LU35" s="38">
        <v>383.75</v>
      </c>
      <c r="LV35" s="38">
        <v>569.83333333333337</v>
      </c>
      <c r="LW35" s="38">
        <v>242.58333333333334</v>
      </c>
      <c r="LX35" s="38">
        <v>327.25</v>
      </c>
      <c r="LY35" s="38">
        <v>2529.25</v>
      </c>
      <c r="LZ35" s="38">
        <v>1892.6666666666667</v>
      </c>
      <c r="MA35" s="38">
        <v>636.58333333333337</v>
      </c>
      <c r="MB35" s="38">
        <v>2010.75</v>
      </c>
      <c r="MC35" s="38">
        <v>1636.9166666666667</v>
      </c>
      <c r="MD35" s="38">
        <v>373.83333333333331</v>
      </c>
      <c r="ME35" s="38">
        <v>518.5</v>
      </c>
      <c r="MF35" s="38">
        <v>255.75</v>
      </c>
      <c r="MG35" s="39">
        <v>262.75</v>
      </c>
    </row>
    <row r="36" spans="1:345" x14ac:dyDescent="0.2">
      <c r="A36" s="526"/>
      <c r="B36" s="31" t="s">
        <v>429</v>
      </c>
      <c r="C36" s="31"/>
      <c r="D36" s="38">
        <v>90548.333333333328</v>
      </c>
      <c r="E36" s="38">
        <v>75393.333333333328</v>
      </c>
      <c r="F36" s="38">
        <v>15155</v>
      </c>
      <c r="G36" s="38">
        <v>83672.333333333328</v>
      </c>
      <c r="H36" s="38">
        <v>71937.333333333328</v>
      </c>
      <c r="I36" s="38">
        <v>11735</v>
      </c>
      <c r="J36" s="38">
        <v>6876</v>
      </c>
      <c r="K36" s="38">
        <v>3456</v>
      </c>
      <c r="L36" s="38">
        <v>3420</v>
      </c>
      <c r="M36" s="38">
        <v>19187</v>
      </c>
      <c r="N36" s="38">
        <v>13447.666666666666</v>
      </c>
      <c r="O36" s="38">
        <v>5739.333333333333</v>
      </c>
      <c r="P36" s="38">
        <v>14121.666666666666</v>
      </c>
      <c r="Q36" s="38">
        <v>10342.333333333334</v>
      </c>
      <c r="R36" s="38">
        <v>3779.3333333333335</v>
      </c>
      <c r="S36" s="38">
        <v>5065.333333333333</v>
      </c>
      <c r="T36" s="38">
        <v>3105.3333333333335</v>
      </c>
      <c r="U36" s="38">
        <v>1960</v>
      </c>
      <c r="V36" s="38">
        <v>3058.6666666666665</v>
      </c>
      <c r="W36" s="38">
        <v>2351</v>
      </c>
      <c r="X36" s="38">
        <v>707.66666666666663</v>
      </c>
      <c r="Y36" s="38">
        <v>789.66666666666663</v>
      </c>
      <c r="Z36" s="38">
        <v>646.66666666666663</v>
      </c>
      <c r="AA36" s="38">
        <v>143</v>
      </c>
      <c r="AB36" s="38">
        <v>2269</v>
      </c>
      <c r="AC36" s="38">
        <v>1704.3333333333333</v>
      </c>
      <c r="AD36" s="38">
        <v>564.66666666666663</v>
      </c>
      <c r="AE36" s="38">
        <v>0</v>
      </c>
      <c r="AF36" s="38">
        <v>0</v>
      </c>
      <c r="AG36" s="38">
        <v>0</v>
      </c>
      <c r="AH36" s="38">
        <v>0</v>
      </c>
      <c r="AI36" s="38">
        <v>0</v>
      </c>
      <c r="AJ36" s="38">
        <v>0</v>
      </c>
      <c r="AK36" s="38">
        <v>0</v>
      </c>
      <c r="AL36" s="38">
        <v>0</v>
      </c>
      <c r="AM36" s="38">
        <v>0</v>
      </c>
      <c r="AN36" s="38">
        <v>2937.3333333333335</v>
      </c>
      <c r="AO36" s="38">
        <v>2256.3333333333335</v>
      </c>
      <c r="AP36" s="38">
        <v>681</v>
      </c>
      <c r="AQ36" s="38">
        <v>696.66666666666663</v>
      </c>
      <c r="AR36" s="38">
        <v>567</v>
      </c>
      <c r="AS36" s="38">
        <v>129.66666666666666</v>
      </c>
      <c r="AT36" s="38">
        <v>2240.6666666666665</v>
      </c>
      <c r="AU36" s="38">
        <v>1689.3333333333333</v>
      </c>
      <c r="AV36" s="38">
        <v>551.33333333333337</v>
      </c>
      <c r="AW36" s="38">
        <v>121.33333333333333</v>
      </c>
      <c r="AX36" s="38">
        <v>94.666666666666671</v>
      </c>
      <c r="AY36" s="38">
        <v>26.666666666666668</v>
      </c>
      <c r="AZ36" s="38">
        <v>93</v>
      </c>
      <c r="BA36" s="38">
        <v>79.666666666666671</v>
      </c>
      <c r="BB36" s="38">
        <v>13.333333333333334</v>
      </c>
      <c r="BC36" s="38">
        <v>28.333333333333332</v>
      </c>
      <c r="BD36" s="38">
        <v>15</v>
      </c>
      <c r="BE36" s="38">
        <v>13.333333333333334</v>
      </c>
      <c r="BF36" s="38">
        <v>0</v>
      </c>
      <c r="BG36" s="38">
        <v>0</v>
      </c>
      <c r="BH36" s="38">
        <v>0</v>
      </c>
      <c r="BI36" s="38">
        <v>0</v>
      </c>
      <c r="BJ36" s="38">
        <v>0</v>
      </c>
      <c r="BK36" s="38">
        <v>0</v>
      </c>
      <c r="BL36" s="38">
        <v>0</v>
      </c>
      <c r="BM36" s="38">
        <v>0</v>
      </c>
      <c r="BN36" s="38">
        <v>0</v>
      </c>
      <c r="BO36" s="38">
        <v>7384.666666666667</v>
      </c>
      <c r="BP36" s="38">
        <v>7236</v>
      </c>
      <c r="BQ36" s="38">
        <v>148.66666666666666</v>
      </c>
      <c r="BR36" s="38">
        <v>6599</v>
      </c>
      <c r="BS36" s="38">
        <v>6508.666666666667</v>
      </c>
      <c r="BT36" s="38">
        <v>90.333333333333329</v>
      </c>
      <c r="BU36" s="38">
        <v>785.66666666666663</v>
      </c>
      <c r="BV36" s="38">
        <v>727.33333333333337</v>
      </c>
      <c r="BW36" s="38">
        <v>58.333333333333336</v>
      </c>
      <c r="BX36" s="38">
        <v>1280.3333333333333</v>
      </c>
      <c r="BY36" s="38">
        <v>1277.3333333333333</v>
      </c>
      <c r="BZ36" s="38">
        <v>3</v>
      </c>
      <c r="CA36" s="38">
        <v>1280.3333333333333</v>
      </c>
      <c r="CB36" s="38">
        <v>1277.3333333333333</v>
      </c>
      <c r="CC36" s="38">
        <v>3</v>
      </c>
      <c r="CD36" s="38">
        <v>0</v>
      </c>
      <c r="CE36" s="38">
        <v>0</v>
      </c>
      <c r="CF36" s="38">
        <v>0</v>
      </c>
      <c r="CG36" s="38">
        <v>277.33333333333331</v>
      </c>
      <c r="CH36" s="38">
        <v>277.33333333333331</v>
      </c>
      <c r="CI36" s="38">
        <v>0</v>
      </c>
      <c r="CJ36" s="38">
        <v>224.33333333333334</v>
      </c>
      <c r="CK36" s="38">
        <v>224.33333333333334</v>
      </c>
      <c r="CL36" s="38">
        <v>0</v>
      </c>
      <c r="CM36" s="38">
        <v>53</v>
      </c>
      <c r="CN36" s="38">
        <v>53</v>
      </c>
      <c r="CO36" s="38">
        <v>0</v>
      </c>
      <c r="CP36" s="38">
        <v>0</v>
      </c>
      <c r="CQ36" s="38">
        <v>0</v>
      </c>
      <c r="CR36" s="38">
        <v>0</v>
      </c>
      <c r="CS36" s="38">
        <v>0</v>
      </c>
      <c r="CT36" s="38">
        <v>0</v>
      </c>
      <c r="CU36" s="38">
        <v>0</v>
      </c>
      <c r="CV36" s="38">
        <v>0</v>
      </c>
      <c r="CW36" s="38">
        <v>0</v>
      </c>
      <c r="CX36" s="38">
        <v>0</v>
      </c>
      <c r="CY36" s="38">
        <v>999.66666666666663</v>
      </c>
      <c r="CZ36" s="38">
        <v>978.66666666666663</v>
      </c>
      <c r="DA36" s="38">
        <v>21</v>
      </c>
      <c r="DB36" s="38">
        <v>731.33333333333337</v>
      </c>
      <c r="DC36" s="38">
        <v>728.33333333333337</v>
      </c>
      <c r="DD36" s="38">
        <v>3</v>
      </c>
      <c r="DE36" s="38">
        <v>268.33333333333331</v>
      </c>
      <c r="DF36" s="38">
        <v>250.33333333333334</v>
      </c>
      <c r="DG36" s="38">
        <v>18</v>
      </c>
      <c r="DH36" s="38">
        <v>1296.3333333333333</v>
      </c>
      <c r="DI36" s="38">
        <v>1266</v>
      </c>
      <c r="DJ36" s="38">
        <v>30.333333333333332</v>
      </c>
      <c r="DK36" s="38">
        <v>1205.3333333333333</v>
      </c>
      <c r="DL36" s="38">
        <v>1179.6666666666667</v>
      </c>
      <c r="DM36" s="38">
        <v>25.666666666666668</v>
      </c>
      <c r="DN36" s="38">
        <v>91</v>
      </c>
      <c r="DO36" s="38">
        <v>86.333333333333329</v>
      </c>
      <c r="DP36" s="38">
        <v>4.666666666666667</v>
      </c>
      <c r="DQ36" s="38">
        <v>0.33333333333333331</v>
      </c>
      <c r="DR36" s="38">
        <v>0</v>
      </c>
      <c r="DS36" s="38">
        <v>0.33333333333333331</v>
      </c>
      <c r="DT36" s="38">
        <v>0</v>
      </c>
      <c r="DU36" s="38">
        <v>0</v>
      </c>
      <c r="DV36" s="38">
        <v>0</v>
      </c>
      <c r="DW36" s="38">
        <v>0.33333333333333331</v>
      </c>
      <c r="DX36" s="38">
        <v>0</v>
      </c>
      <c r="DY36" s="38">
        <v>0.33333333333333331</v>
      </c>
      <c r="DZ36" s="38">
        <v>0.66666666666666663</v>
      </c>
      <c r="EA36" s="38">
        <v>0.66666666666666663</v>
      </c>
      <c r="EB36" s="38">
        <v>0</v>
      </c>
      <c r="EC36" s="38">
        <v>0.66666666666666663</v>
      </c>
      <c r="ED36" s="38">
        <v>0.66666666666666663</v>
      </c>
      <c r="EE36" s="38">
        <v>0</v>
      </c>
      <c r="EF36" s="38">
        <v>0</v>
      </c>
      <c r="EG36" s="38">
        <v>0</v>
      </c>
      <c r="EH36" s="38">
        <v>0</v>
      </c>
      <c r="EI36" s="38">
        <v>3473.6666666666665</v>
      </c>
      <c r="EJ36" s="38">
        <v>3382</v>
      </c>
      <c r="EK36" s="38">
        <v>91.666666666666671</v>
      </c>
      <c r="EL36" s="38">
        <v>3105.3333333333335</v>
      </c>
      <c r="EM36" s="38">
        <v>3047.6666666666665</v>
      </c>
      <c r="EN36" s="38">
        <v>57.666666666666664</v>
      </c>
      <c r="EO36" s="38">
        <v>368.33333333333331</v>
      </c>
      <c r="EP36" s="38">
        <v>334.33333333333331</v>
      </c>
      <c r="EQ36" s="38">
        <v>34</v>
      </c>
      <c r="ER36" s="38">
        <v>56.333333333333336</v>
      </c>
      <c r="ES36" s="38">
        <v>54</v>
      </c>
      <c r="ET36" s="38">
        <v>2.3333333333333335</v>
      </c>
      <c r="EU36" s="38">
        <v>51.666666666666664</v>
      </c>
      <c r="EV36" s="38">
        <v>50.666666666666664</v>
      </c>
      <c r="EW36" s="38">
        <v>1</v>
      </c>
      <c r="EX36" s="38">
        <v>4.666666666666667</v>
      </c>
      <c r="EY36" s="38">
        <v>3.3333333333333335</v>
      </c>
      <c r="EZ36" s="38">
        <v>1.3333333333333333</v>
      </c>
      <c r="FA36" s="38">
        <v>3940</v>
      </c>
      <c r="FB36" s="38">
        <v>362.33333333333331</v>
      </c>
      <c r="FC36" s="38">
        <v>3577.6666666666665</v>
      </c>
      <c r="FD36" s="38">
        <v>2891.3333333333335</v>
      </c>
      <c r="FE36" s="38">
        <v>148</v>
      </c>
      <c r="FF36" s="38">
        <v>2743.3333333333335</v>
      </c>
      <c r="FG36" s="38">
        <v>1048.6666666666667</v>
      </c>
      <c r="FH36" s="38">
        <v>214.33333333333334</v>
      </c>
      <c r="FI36" s="38">
        <v>834.33333333333337</v>
      </c>
      <c r="FJ36" s="38">
        <v>3901.3333333333335</v>
      </c>
      <c r="FK36" s="38">
        <v>348.33333333333331</v>
      </c>
      <c r="FL36" s="38">
        <v>3553</v>
      </c>
      <c r="FM36" s="38">
        <v>2856.3333333333335</v>
      </c>
      <c r="FN36" s="38">
        <v>134</v>
      </c>
      <c r="FO36" s="38">
        <v>2722.3333333333335</v>
      </c>
      <c r="FP36" s="38">
        <v>1045</v>
      </c>
      <c r="FQ36" s="38">
        <v>214.33333333333334</v>
      </c>
      <c r="FR36" s="38">
        <v>830.66666666666663</v>
      </c>
      <c r="FS36" s="38">
        <v>38.666666666666664</v>
      </c>
      <c r="FT36" s="38">
        <v>14</v>
      </c>
      <c r="FU36" s="38">
        <v>24.666666666666668</v>
      </c>
      <c r="FV36" s="38">
        <v>35</v>
      </c>
      <c r="FW36" s="38">
        <v>14</v>
      </c>
      <c r="FX36" s="38">
        <v>21</v>
      </c>
      <c r="FY36" s="38">
        <v>3.6666666666666665</v>
      </c>
      <c r="FZ36" s="38">
        <v>0</v>
      </c>
      <c r="GA36" s="38">
        <v>3.6666666666666665</v>
      </c>
      <c r="GB36" s="38">
        <v>75.333333333333329</v>
      </c>
      <c r="GC36" s="38">
        <v>6.333333333333333</v>
      </c>
      <c r="GD36" s="38">
        <v>69</v>
      </c>
      <c r="GE36" s="38">
        <v>75.333333333333329</v>
      </c>
      <c r="GF36" s="38">
        <v>6.333333333333333</v>
      </c>
      <c r="GG36" s="38">
        <v>69</v>
      </c>
      <c r="GH36" s="38">
        <v>0</v>
      </c>
      <c r="GI36" s="38">
        <v>0</v>
      </c>
      <c r="GJ36" s="38">
        <v>0</v>
      </c>
      <c r="GK36" s="38">
        <v>75.333333333333329</v>
      </c>
      <c r="GL36" s="38">
        <v>6.333333333333333</v>
      </c>
      <c r="GM36" s="38">
        <v>69</v>
      </c>
      <c r="GN36" s="38">
        <v>75.333333333333329</v>
      </c>
      <c r="GO36" s="38">
        <v>6.333333333333333</v>
      </c>
      <c r="GP36" s="38">
        <v>69</v>
      </c>
      <c r="GQ36" s="38">
        <v>0</v>
      </c>
      <c r="GR36" s="38">
        <v>0</v>
      </c>
      <c r="GS36" s="38">
        <v>0</v>
      </c>
      <c r="GT36" s="38">
        <v>71361.333333333328</v>
      </c>
      <c r="GU36" s="38">
        <v>61945.666666666664</v>
      </c>
      <c r="GV36" s="38">
        <v>9415.6666666666661</v>
      </c>
      <c r="GW36" s="38">
        <v>69550.666666666672</v>
      </c>
      <c r="GX36" s="38">
        <v>61595</v>
      </c>
      <c r="GY36" s="38">
        <v>7955.666666666667</v>
      </c>
      <c r="GZ36" s="38">
        <v>1810.6666666666667</v>
      </c>
      <c r="HA36" s="38">
        <v>350.66666666666669</v>
      </c>
      <c r="HB36" s="38">
        <v>1460</v>
      </c>
      <c r="HC36" s="38">
        <v>12144.333333333334</v>
      </c>
      <c r="HD36" s="38">
        <v>12092.666666666666</v>
      </c>
      <c r="HE36" s="38">
        <v>51.666666666666664</v>
      </c>
      <c r="HF36" s="38">
        <v>12144.333333333334</v>
      </c>
      <c r="HG36" s="38">
        <v>12092.666666666666</v>
      </c>
      <c r="HH36" s="38">
        <v>51.666666666666664</v>
      </c>
      <c r="HI36" s="38">
        <v>0</v>
      </c>
      <c r="HJ36" s="38">
        <v>0</v>
      </c>
      <c r="HK36" s="38">
        <v>0</v>
      </c>
      <c r="HL36" s="38">
        <v>4570.333333333333</v>
      </c>
      <c r="HM36" s="38">
        <v>761.66666666666663</v>
      </c>
      <c r="HN36" s="38">
        <v>3808.6666666666665</v>
      </c>
      <c r="HO36" s="38">
        <v>2759.6666666666665</v>
      </c>
      <c r="HP36" s="38">
        <v>411</v>
      </c>
      <c r="HQ36" s="38">
        <v>2348.6666666666665</v>
      </c>
      <c r="HR36" s="38">
        <v>1810.6666666666667</v>
      </c>
      <c r="HS36" s="38">
        <v>350.66666666666669</v>
      </c>
      <c r="HT36" s="38">
        <v>1460</v>
      </c>
      <c r="HU36" s="38">
        <v>848</v>
      </c>
      <c r="HV36" s="38">
        <v>530</v>
      </c>
      <c r="HW36" s="38">
        <v>318</v>
      </c>
      <c r="HX36" s="38">
        <v>848</v>
      </c>
      <c r="HY36" s="38">
        <v>530</v>
      </c>
      <c r="HZ36" s="38">
        <v>318</v>
      </c>
      <c r="IA36" s="38">
        <v>0</v>
      </c>
      <c r="IB36" s="38">
        <v>0</v>
      </c>
      <c r="IC36" s="38">
        <v>0</v>
      </c>
      <c r="ID36" s="38">
        <v>26373.666666666668</v>
      </c>
      <c r="IE36" s="38">
        <v>26055</v>
      </c>
      <c r="IF36" s="38">
        <v>318.66666666666669</v>
      </c>
      <c r="IG36" s="38">
        <v>26373.666666666668</v>
      </c>
      <c r="IH36" s="38">
        <v>26055</v>
      </c>
      <c r="II36" s="38">
        <v>318.66666666666669</v>
      </c>
      <c r="IJ36" s="38">
        <v>0</v>
      </c>
      <c r="IK36" s="38">
        <v>0</v>
      </c>
      <c r="IL36" s="38">
        <v>0</v>
      </c>
      <c r="IM36" s="38">
        <v>1686</v>
      </c>
      <c r="IN36" s="38">
        <v>1668.6666666666667</v>
      </c>
      <c r="IO36" s="38">
        <v>17.333333333333332</v>
      </c>
      <c r="IP36" s="38">
        <v>1686</v>
      </c>
      <c r="IQ36" s="38">
        <v>1668.6666666666667</v>
      </c>
      <c r="IR36" s="38">
        <v>17.333333333333332</v>
      </c>
      <c r="IS36" s="38">
        <v>0</v>
      </c>
      <c r="IT36" s="38">
        <v>0</v>
      </c>
      <c r="IU36" s="38">
        <v>0</v>
      </c>
      <c r="IV36" s="38">
        <v>1390.6666666666667</v>
      </c>
      <c r="IW36" s="38">
        <v>765</v>
      </c>
      <c r="IX36" s="38">
        <v>625.66666666666663</v>
      </c>
      <c r="IY36" s="38">
        <v>1390.6666666666667</v>
      </c>
      <c r="IZ36" s="38">
        <v>765</v>
      </c>
      <c r="JA36" s="38">
        <v>625.66666666666663</v>
      </c>
      <c r="JB36" s="38">
        <v>0</v>
      </c>
      <c r="JC36" s="38">
        <v>0</v>
      </c>
      <c r="JD36" s="38">
        <v>0</v>
      </c>
      <c r="JE36" s="38">
        <v>22315.666666666668</v>
      </c>
      <c r="JF36" s="38">
        <v>18785.666666666668</v>
      </c>
      <c r="JG36" s="38">
        <v>3530</v>
      </c>
      <c r="JH36" s="38">
        <v>22315.666666666668</v>
      </c>
      <c r="JI36" s="38">
        <v>18785.666666666668</v>
      </c>
      <c r="JJ36" s="38">
        <v>3530</v>
      </c>
      <c r="JK36" s="38">
        <v>0</v>
      </c>
      <c r="JL36" s="38">
        <v>0</v>
      </c>
      <c r="JM36" s="38">
        <v>0</v>
      </c>
      <c r="JN36" s="38">
        <v>21632.333333333332</v>
      </c>
      <c r="JO36" s="38">
        <v>18347.666666666668</v>
      </c>
      <c r="JP36" s="38">
        <v>3284.6666666666665</v>
      </c>
      <c r="JQ36" s="38">
        <v>21632.333333333332</v>
      </c>
      <c r="JR36" s="38">
        <v>18347.666666666668</v>
      </c>
      <c r="JS36" s="38">
        <v>3284.6666666666665</v>
      </c>
      <c r="JT36" s="38">
        <v>0</v>
      </c>
      <c r="JU36" s="38">
        <v>0</v>
      </c>
      <c r="JV36" s="38">
        <v>0</v>
      </c>
      <c r="JW36" s="38">
        <v>285</v>
      </c>
      <c r="JX36" s="38">
        <v>188</v>
      </c>
      <c r="JY36" s="38">
        <v>97</v>
      </c>
      <c r="JZ36" s="38">
        <v>285</v>
      </c>
      <c r="KA36" s="38">
        <v>188</v>
      </c>
      <c r="KB36" s="38">
        <v>97</v>
      </c>
      <c r="KC36" s="38">
        <v>0</v>
      </c>
      <c r="KD36" s="38">
        <v>0</v>
      </c>
      <c r="KE36" s="38">
        <v>0</v>
      </c>
      <c r="KF36" s="38">
        <v>323</v>
      </c>
      <c r="KG36" s="38">
        <v>206.33333333333334</v>
      </c>
      <c r="KH36" s="38">
        <v>116.66666666666667</v>
      </c>
      <c r="KI36" s="38">
        <v>323</v>
      </c>
      <c r="KJ36" s="38">
        <v>206.33333333333334</v>
      </c>
      <c r="KK36" s="38">
        <v>116.66666666666667</v>
      </c>
      <c r="KL36" s="38">
        <v>0</v>
      </c>
      <c r="KM36" s="38">
        <v>0</v>
      </c>
      <c r="KN36" s="38">
        <v>0</v>
      </c>
      <c r="KO36" s="38">
        <v>62</v>
      </c>
      <c r="KP36" s="38">
        <v>61</v>
      </c>
      <c r="KQ36" s="38">
        <v>1</v>
      </c>
      <c r="KR36" s="38">
        <v>62</v>
      </c>
      <c r="KS36" s="38">
        <v>61</v>
      </c>
      <c r="KT36" s="38">
        <v>1</v>
      </c>
      <c r="KU36" s="38">
        <v>0</v>
      </c>
      <c r="KV36" s="38">
        <v>0</v>
      </c>
      <c r="KW36" s="38">
        <v>0</v>
      </c>
      <c r="KX36" s="38">
        <v>3656.6666666666665</v>
      </c>
      <c r="KY36" s="38">
        <v>2894.6666666666665</v>
      </c>
      <c r="KZ36" s="39">
        <v>762</v>
      </c>
      <c r="LA36" s="38">
        <v>3656.6666666666665</v>
      </c>
      <c r="LB36" s="38">
        <v>2894.6666666666665</v>
      </c>
      <c r="LC36" s="38">
        <v>762</v>
      </c>
      <c r="LD36" s="38">
        <v>0</v>
      </c>
      <c r="LE36" s="38">
        <v>0</v>
      </c>
      <c r="LF36" s="38">
        <v>0</v>
      </c>
      <c r="LG36" s="38">
        <v>4728.333333333333</v>
      </c>
      <c r="LH36" s="38">
        <v>3492</v>
      </c>
      <c r="LI36" s="38">
        <v>1236.3333333333333</v>
      </c>
      <c r="LJ36" s="38">
        <v>3766.3333333333335</v>
      </c>
      <c r="LK36" s="38">
        <v>3032.6666666666665</v>
      </c>
      <c r="LL36" s="38">
        <v>733.66666666666663</v>
      </c>
      <c r="LM36" s="38">
        <v>962</v>
      </c>
      <c r="LN36" s="38">
        <v>459.33333333333331</v>
      </c>
      <c r="LO36" s="38">
        <v>502.66666666666669</v>
      </c>
      <c r="LP36" s="38">
        <v>2240</v>
      </c>
      <c r="LQ36" s="38">
        <v>1611.3333333333333</v>
      </c>
      <c r="LR36" s="38">
        <v>628.66666666666663</v>
      </c>
      <c r="LS36" s="38">
        <v>1731.3333333333333</v>
      </c>
      <c r="LT36" s="38">
        <v>1374</v>
      </c>
      <c r="LU36" s="38">
        <v>357.33333333333331</v>
      </c>
      <c r="LV36" s="38">
        <v>508.66666666666669</v>
      </c>
      <c r="LW36" s="38">
        <v>237.33333333333334</v>
      </c>
      <c r="LX36" s="38">
        <v>271.33333333333331</v>
      </c>
      <c r="LY36" s="38">
        <v>2488.3333333333335</v>
      </c>
      <c r="LZ36" s="38">
        <v>1880.6666666666667</v>
      </c>
      <c r="MA36" s="38">
        <v>607.66666666666663</v>
      </c>
      <c r="MB36" s="38">
        <v>2035</v>
      </c>
      <c r="MC36" s="38">
        <v>1658.6666666666667</v>
      </c>
      <c r="MD36" s="38">
        <v>376.33333333333331</v>
      </c>
      <c r="ME36" s="38">
        <v>453.33333333333331</v>
      </c>
      <c r="MF36" s="38">
        <v>222</v>
      </c>
      <c r="MG36" s="39">
        <v>231.33333333333334</v>
      </c>
    </row>
    <row r="37" spans="1:345" x14ac:dyDescent="0.2">
      <c r="A37" s="526" t="s">
        <v>63</v>
      </c>
      <c r="B37" s="31" t="s">
        <v>146</v>
      </c>
      <c r="C37" s="31"/>
      <c r="D37" s="32">
        <v>114361</v>
      </c>
      <c r="E37" s="32">
        <v>80588</v>
      </c>
      <c r="F37" s="32">
        <v>33773</v>
      </c>
      <c r="G37" s="32">
        <v>93139</v>
      </c>
      <c r="H37" s="32">
        <v>71536</v>
      </c>
      <c r="I37" s="32">
        <v>21603</v>
      </c>
      <c r="J37" s="32">
        <v>21222</v>
      </c>
      <c r="K37" s="32">
        <v>9052</v>
      </c>
      <c r="L37" s="32">
        <v>12170</v>
      </c>
      <c r="M37" s="32">
        <v>45507</v>
      </c>
      <c r="N37" s="32">
        <v>29567</v>
      </c>
      <c r="O37" s="32">
        <v>15940</v>
      </c>
      <c r="P37" s="32">
        <v>28534</v>
      </c>
      <c r="Q37" s="32">
        <v>20988</v>
      </c>
      <c r="R37" s="32">
        <v>7546</v>
      </c>
      <c r="S37" s="32">
        <v>16973</v>
      </c>
      <c r="T37" s="32">
        <v>8579</v>
      </c>
      <c r="U37" s="32">
        <v>8394</v>
      </c>
      <c r="V37" s="32">
        <v>21303</v>
      </c>
      <c r="W37" s="32">
        <v>14696</v>
      </c>
      <c r="X37" s="32">
        <v>6607</v>
      </c>
      <c r="Y37" s="32">
        <v>10623</v>
      </c>
      <c r="Z37" s="32">
        <v>8504</v>
      </c>
      <c r="AA37" s="32">
        <v>2119</v>
      </c>
      <c r="AB37" s="32">
        <v>10680</v>
      </c>
      <c r="AC37" s="32">
        <v>6192</v>
      </c>
      <c r="AD37" s="32">
        <v>4488</v>
      </c>
      <c r="AE37" s="32">
        <v>0</v>
      </c>
      <c r="AF37" s="32">
        <v>0</v>
      </c>
      <c r="AG37" s="32">
        <v>0</v>
      </c>
      <c r="AH37" s="32">
        <v>0</v>
      </c>
      <c r="AI37" s="32">
        <v>0</v>
      </c>
      <c r="AJ37" s="32">
        <v>0</v>
      </c>
      <c r="AK37" s="32">
        <v>0</v>
      </c>
      <c r="AL37" s="32">
        <v>0</v>
      </c>
      <c r="AM37" s="32">
        <v>0</v>
      </c>
      <c r="AN37" s="32">
        <v>19352</v>
      </c>
      <c r="AO37" s="32">
        <v>13149</v>
      </c>
      <c r="AP37" s="32">
        <v>6203</v>
      </c>
      <c r="AQ37" s="32">
        <v>9041</v>
      </c>
      <c r="AR37" s="32">
        <v>7146</v>
      </c>
      <c r="AS37" s="32">
        <v>1895</v>
      </c>
      <c r="AT37" s="32">
        <v>10311</v>
      </c>
      <c r="AU37" s="32">
        <v>6003</v>
      </c>
      <c r="AV37" s="32">
        <v>4308</v>
      </c>
      <c r="AW37" s="32">
        <v>1951</v>
      </c>
      <c r="AX37" s="32">
        <v>1547</v>
      </c>
      <c r="AY37" s="32">
        <v>404</v>
      </c>
      <c r="AZ37" s="32">
        <v>1582</v>
      </c>
      <c r="BA37" s="32">
        <v>1358</v>
      </c>
      <c r="BB37" s="32">
        <v>224</v>
      </c>
      <c r="BC37" s="32">
        <v>369</v>
      </c>
      <c r="BD37" s="32">
        <v>189</v>
      </c>
      <c r="BE37" s="32">
        <v>180</v>
      </c>
      <c r="BF37" s="32">
        <v>0</v>
      </c>
      <c r="BG37" s="32">
        <v>0</v>
      </c>
      <c r="BH37" s="32">
        <v>0</v>
      </c>
      <c r="BI37" s="32">
        <v>0</v>
      </c>
      <c r="BJ37" s="32">
        <v>0</v>
      </c>
      <c r="BK37" s="32">
        <v>0</v>
      </c>
      <c r="BL37" s="32">
        <v>0</v>
      </c>
      <c r="BM37" s="32">
        <v>0</v>
      </c>
      <c r="BN37" s="32">
        <v>0</v>
      </c>
      <c r="BO37" s="32">
        <v>9856</v>
      </c>
      <c r="BP37" s="32">
        <v>9679</v>
      </c>
      <c r="BQ37" s="32">
        <v>177</v>
      </c>
      <c r="BR37" s="32">
        <v>8617</v>
      </c>
      <c r="BS37" s="32">
        <v>8528</v>
      </c>
      <c r="BT37" s="32">
        <v>89</v>
      </c>
      <c r="BU37" s="32">
        <v>1239</v>
      </c>
      <c r="BV37" s="32">
        <v>1151</v>
      </c>
      <c r="BW37" s="32">
        <v>88</v>
      </c>
      <c r="BX37" s="32">
        <v>3468</v>
      </c>
      <c r="BY37" s="32">
        <v>3459</v>
      </c>
      <c r="BZ37" s="32">
        <v>9</v>
      </c>
      <c r="CA37" s="32">
        <v>3468</v>
      </c>
      <c r="CB37" s="32">
        <v>3459</v>
      </c>
      <c r="CC37" s="32">
        <v>9</v>
      </c>
      <c r="CD37" s="32">
        <v>0</v>
      </c>
      <c r="CE37" s="32">
        <v>0</v>
      </c>
      <c r="CF37" s="32">
        <v>0</v>
      </c>
      <c r="CG37" s="32">
        <v>512</v>
      </c>
      <c r="CH37" s="32" t="s">
        <v>437</v>
      </c>
      <c r="CI37" s="32" t="s">
        <v>437</v>
      </c>
      <c r="CJ37" s="32">
        <v>391</v>
      </c>
      <c r="CK37" s="32" t="s">
        <v>437</v>
      </c>
      <c r="CL37" s="32" t="s">
        <v>437</v>
      </c>
      <c r="CM37" s="32">
        <v>121</v>
      </c>
      <c r="CN37" s="32" t="s">
        <v>437</v>
      </c>
      <c r="CO37" s="32" t="s">
        <v>437</v>
      </c>
      <c r="CP37" s="32">
        <v>1680</v>
      </c>
      <c r="CQ37" s="32">
        <v>1649</v>
      </c>
      <c r="CR37" s="32">
        <v>31</v>
      </c>
      <c r="CS37" s="32">
        <v>1513</v>
      </c>
      <c r="CT37" s="32">
        <v>1494</v>
      </c>
      <c r="CU37" s="32">
        <v>19</v>
      </c>
      <c r="CV37" s="32">
        <v>167</v>
      </c>
      <c r="CW37" s="32">
        <v>155</v>
      </c>
      <c r="CX37" s="32">
        <v>12</v>
      </c>
      <c r="CY37" s="32">
        <v>1209</v>
      </c>
      <c r="CZ37" s="32">
        <v>1169</v>
      </c>
      <c r="DA37" s="32">
        <v>40</v>
      </c>
      <c r="DB37" s="32">
        <v>712</v>
      </c>
      <c r="DC37" s="32">
        <v>707</v>
      </c>
      <c r="DD37" s="32">
        <v>5</v>
      </c>
      <c r="DE37" s="32">
        <v>497</v>
      </c>
      <c r="DF37" s="32">
        <v>462</v>
      </c>
      <c r="DG37" s="32">
        <v>35</v>
      </c>
      <c r="DH37" s="32">
        <v>95</v>
      </c>
      <c r="DI37" s="32" t="s">
        <v>437</v>
      </c>
      <c r="DJ37" s="32" t="s">
        <v>437</v>
      </c>
      <c r="DK37" s="32">
        <v>84</v>
      </c>
      <c r="DL37" s="32">
        <v>84</v>
      </c>
      <c r="DM37" s="32">
        <v>0</v>
      </c>
      <c r="DN37" s="32">
        <v>11</v>
      </c>
      <c r="DO37" s="32" t="s">
        <v>437</v>
      </c>
      <c r="DP37" s="32" t="s">
        <v>437</v>
      </c>
      <c r="DQ37" s="32">
        <v>86</v>
      </c>
      <c r="DR37" s="32" t="s">
        <v>437</v>
      </c>
      <c r="DS37" s="32" t="s">
        <v>437</v>
      </c>
      <c r="DT37" s="32">
        <v>73</v>
      </c>
      <c r="DU37" s="32" t="s">
        <v>437</v>
      </c>
      <c r="DV37" s="32" t="s">
        <v>437</v>
      </c>
      <c r="DW37" s="32">
        <v>13</v>
      </c>
      <c r="DX37" s="32">
        <v>13</v>
      </c>
      <c r="DY37" s="32">
        <v>0</v>
      </c>
      <c r="DZ37" s="32">
        <v>0</v>
      </c>
      <c r="EA37" s="32">
        <v>0</v>
      </c>
      <c r="EB37" s="32">
        <v>0</v>
      </c>
      <c r="EC37" s="32">
        <v>0</v>
      </c>
      <c r="ED37" s="32">
        <v>0</v>
      </c>
      <c r="EE37" s="32">
        <v>0</v>
      </c>
      <c r="EF37" s="32">
        <v>0</v>
      </c>
      <c r="EG37" s="32">
        <v>0</v>
      </c>
      <c r="EH37" s="32">
        <v>0</v>
      </c>
      <c r="EI37" s="32">
        <v>2692</v>
      </c>
      <c r="EJ37" s="32">
        <v>2622</v>
      </c>
      <c r="EK37" s="32">
        <v>70</v>
      </c>
      <c r="EL37" s="32">
        <v>2281</v>
      </c>
      <c r="EM37" s="32">
        <v>2233</v>
      </c>
      <c r="EN37" s="32">
        <v>48</v>
      </c>
      <c r="EO37" s="32">
        <v>411</v>
      </c>
      <c r="EP37" s="32">
        <v>389</v>
      </c>
      <c r="EQ37" s="32">
        <v>22</v>
      </c>
      <c r="ER37" s="32">
        <v>114</v>
      </c>
      <c r="ES37" s="32">
        <v>94</v>
      </c>
      <c r="ET37" s="32">
        <v>20</v>
      </c>
      <c r="EU37" s="32">
        <v>95</v>
      </c>
      <c r="EV37" s="32">
        <v>90</v>
      </c>
      <c r="EW37" s="32">
        <v>5</v>
      </c>
      <c r="EX37" s="32">
        <v>19</v>
      </c>
      <c r="EY37" s="32">
        <v>4</v>
      </c>
      <c r="EZ37" s="32">
        <v>15</v>
      </c>
      <c r="FA37" s="32">
        <v>7702</v>
      </c>
      <c r="FB37" s="32">
        <v>1060</v>
      </c>
      <c r="FC37" s="32">
        <v>6642</v>
      </c>
      <c r="FD37" s="32">
        <v>4595</v>
      </c>
      <c r="FE37" s="32">
        <v>557</v>
      </c>
      <c r="FF37" s="32">
        <v>4038</v>
      </c>
      <c r="FG37" s="32">
        <v>3107</v>
      </c>
      <c r="FH37" s="32">
        <v>503</v>
      </c>
      <c r="FI37" s="32">
        <v>2604</v>
      </c>
      <c r="FJ37" s="32">
        <v>7668</v>
      </c>
      <c r="FK37" s="32" t="s">
        <v>437</v>
      </c>
      <c r="FL37" s="32" t="s">
        <v>437</v>
      </c>
      <c r="FM37" s="32">
        <v>4592</v>
      </c>
      <c r="FN37" s="32" t="s">
        <v>437</v>
      </c>
      <c r="FO37" s="32" t="s">
        <v>437</v>
      </c>
      <c r="FP37" s="32">
        <v>3076</v>
      </c>
      <c r="FQ37" s="32">
        <v>503</v>
      </c>
      <c r="FR37" s="32">
        <v>2573</v>
      </c>
      <c r="FS37" s="32">
        <v>34</v>
      </c>
      <c r="FT37" s="32" t="s">
        <v>437</v>
      </c>
      <c r="FU37" s="32" t="s">
        <v>437</v>
      </c>
      <c r="FV37" s="32">
        <v>3</v>
      </c>
      <c r="FW37" s="32" t="s">
        <v>437</v>
      </c>
      <c r="FX37" s="32" t="s">
        <v>437</v>
      </c>
      <c r="FY37" s="32">
        <v>31</v>
      </c>
      <c r="FZ37" s="32">
        <v>0</v>
      </c>
      <c r="GA37" s="32">
        <v>31</v>
      </c>
      <c r="GB37" s="32">
        <v>35</v>
      </c>
      <c r="GC37" s="32">
        <v>4</v>
      </c>
      <c r="GD37" s="32">
        <v>31</v>
      </c>
      <c r="GE37" s="32">
        <v>35</v>
      </c>
      <c r="GF37" s="32">
        <v>4</v>
      </c>
      <c r="GG37" s="32">
        <v>31</v>
      </c>
      <c r="GH37" s="32">
        <v>0</v>
      </c>
      <c r="GI37" s="32">
        <v>0</v>
      </c>
      <c r="GJ37" s="32">
        <v>0</v>
      </c>
      <c r="GK37" s="32">
        <v>35</v>
      </c>
      <c r="GL37" s="32">
        <v>4</v>
      </c>
      <c r="GM37" s="32">
        <v>31</v>
      </c>
      <c r="GN37" s="32">
        <v>35</v>
      </c>
      <c r="GO37" s="32">
        <v>4</v>
      </c>
      <c r="GP37" s="32">
        <v>31</v>
      </c>
      <c r="GQ37" s="32">
        <v>0</v>
      </c>
      <c r="GR37" s="32">
        <v>0</v>
      </c>
      <c r="GS37" s="32">
        <v>0</v>
      </c>
      <c r="GT37" s="32">
        <v>68854</v>
      </c>
      <c r="GU37" s="32">
        <v>51021</v>
      </c>
      <c r="GV37" s="32">
        <v>17833</v>
      </c>
      <c r="GW37" s="32">
        <v>64605</v>
      </c>
      <c r="GX37" s="32">
        <v>50548</v>
      </c>
      <c r="GY37" s="32">
        <v>14057</v>
      </c>
      <c r="GZ37" s="32">
        <v>4249</v>
      </c>
      <c r="HA37" s="32">
        <v>473</v>
      </c>
      <c r="HB37" s="32">
        <v>3776</v>
      </c>
      <c r="HC37" s="32">
        <v>15506</v>
      </c>
      <c r="HD37" s="32">
        <v>15424</v>
      </c>
      <c r="HE37" s="32">
        <v>82</v>
      </c>
      <c r="HF37" s="32">
        <v>15506</v>
      </c>
      <c r="HG37" s="32">
        <v>15424</v>
      </c>
      <c r="HH37" s="32">
        <v>82</v>
      </c>
      <c r="HI37" s="32">
        <v>0</v>
      </c>
      <c r="HJ37" s="32">
        <v>0</v>
      </c>
      <c r="HK37" s="32">
        <v>0</v>
      </c>
      <c r="HL37" s="32">
        <v>9657</v>
      </c>
      <c r="HM37" s="32">
        <v>1627</v>
      </c>
      <c r="HN37" s="32">
        <v>8030</v>
      </c>
      <c r="HO37" s="32">
        <v>5408</v>
      </c>
      <c r="HP37" s="32">
        <v>1154</v>
      </c>
      <c r="HQ37" s="32">
        <v>4254</v>
      </c>
      <c r="HR37" s="32">
        <v>4249</v>
      </c>
      <c r="HS37" s="32">
        <v>473</v>
      </c>
      <c r="HT37" s="32">
        <v>3776</v>
      </c>
      <c r="HU37" s="32">
        <v>8793</v>
      </c>
      <c r="HV37" s="32">
        <v>4339</v>
      </c>
      <c r="HW37" s="32">
        <v>4454</v>
      </c>
      <c r="HX37" s="32">
        <v>8793</v>
      </c>
      <c r="HY37" s="32">
        <v>4339</v>
      </c>
      <c r="HZ37" s="32">
        <v>4454</v>
      </c>
      <c r="IA37" s="32">
        <v>0</v>
      </c>
      <c r="IB37" s="32">
        <v>0</v>
      </c>
      <c r="IC37" s="32">
        <v>0</v>
      </c>
      <c r="ID37" s="32">
        <v>15400</v>
      </c>
      <c r="IE37" s="32">
        <v>15207</v>
      </c>
      <c r="IF37" s="32">
        <v>193</v>
      </c>
      <c r="IG37" s="32">
        <v>15400</v>
      </c>
      <c r="IH37" s="32">
        <v>15207</v>
      </c>
      <c r="II37" s="32">
        <v>193</v>
      </c>
      <c r="IJ37" s="32">
        <v>0</v>
      </c>
      <c r="IK37" s="32">
        <v>0</v>
      </c>
      <c r="IL37" s="32">
        <v>0</v>
      </c>
      <c r="IM37" s="32">
        <v>83</v>
      </c>
      <c r="IN37" s="32" t="s">
        <v>437</v>
      </c>
      <c r="IO37" s="32" t="s">
        <v>437</v>
      </c>
      <c r="IP37" s="32">
        <v>83</v>
      </c>
      <c r="IQ37" s="32" t="s">
        <v>437</v>
      </c>
      <c r="IR37" s="32" t="s">
        <v>437</v>
      </c>
      <c r="IS37" s="32">
        <v>0</v>
      </c>
      <c r="IT37" s="32">
        <v>0</v>
      </c>
      <c r="IU37" s="32">
        <v>0</v>
      </c>
      <c r="IV37" s="32">
        <v>788</v>
      </c>
      <c r="IW37" s="32">
        <v>377</v>
      </c>
      <c r="IX37" s="32">
        <v>411</v>
      </c>
      <c r="IY37" s="32">
        <v>788</v>
      </c>
      <c r="IZ37" s="32">
        <v>377</v>
      </c>
      <c r="JA37" s="32">
        <v>411</v>
      </c>
      <c r="JB37" s="32">
        <v>0</v>
      </c>
      <c r="JC37" s="32">
        <v>0</v>
      </c>
      <c r="JD37" s="32">
        <v>0</v>
      </c>
      <c r="JE37" s="32">
        <v>15874</v>
      </c>
      <c r="JF37" s="32">
        <v>11972</v>
      </c>
      <c r="JG37" s="32">
        <v>3902</v>
      </c>
      <c r="JH37" s="32">
        <v>15874</v>
      </c>
      <c r="JI37" s="32">
        <v>11972</v>
      </c>
      <c r="JJ37" s="32">
        <v>3902</v>
      </c>
      <c r="JK37" s="32">
        <v>0</v>
      </c>
      <c r="JL37" s="32">
        <v>0</v>
      </c>
      <c r="JM37" s="32">
        <v>0</v>
      </c>
      <c r="JN37" s="32">
        <v>14180</v>
      </c>
      <c r="JO37" s="32">
        <v>10830</v>
      </c>
      <c r="JP37" s="32">
        <v>3350</v>
      </c>
      <c r="JQ37" s="32">
        <v>14180</v>
      </c>
      <c r="JR37" s="32">
        <v>10830</v>
      </c>
      <c r="JS37" s="32">
        <v>3350</v>
      </c>
      <c r="JT37" s="32">
        <v>0</v>
      </c>
      <c r="JU37" s="32">
        <v>0</v>
      </c>
      <c r="JV37" s="32">
        <v>0</v>
      </c>
      <c r="JW37" s="32">
        <v>1635</v>
      </c>
      <c r="JX37" s="32">
        <v>1122</v>
      </c>
      <c r="JY37" s="32">
        <v>513</v>
      </c>
      <c r="JZ37" s="32">
        <v>1635</v>
      </c>
      <c r="KA37" s="32">
        <v>1122</v>
      </c>
      <c r="KB37" s="32">
        <v>513</v>
      </c>
      <c r="KC37" s="32">
        <v>0</v>
      </c>
      <c r="KD37" s="32">
        <v>0</v>
      </c>
      <c r="KE37" s="32">
        <v>0</v>
      </c>
      <c r="KF37" s="32">
        <v>0</v>
      </c>
      <c r="KG37" s="32">
        <v>0</v>
      </c>
      <c r="KH37" s="32">
        <v>0</v>
      </c>
      <c r="KI37" s="32">
        <v>0</v>
      </c>
      <c r="KJ37" s="32">
        <v>0</v>
      </c>
      <c r="KK37" s="32">
        <v>0</v>
      </c>
      <c r="KL37" s="32">
        <v>0</v>
      </c>
      <c r="KM37" s="32">
        <v>0</v>
      </c>
      <c r="KN37" s="32">
        <v>0</v>
      </c>
      <c r="KO37" s="32">
        <v>0</v>
      </c>
      <c r="KP37" s="32">
        <v>0</v>
      </c>
      <c r="KQ37" s="32">
        <v>0</v>
      </c>
      <c r="KR37" s="32">
        <v>0</v>
      </c>
      <c r="KS37" s="32">
        <v>0</v>
      </c>
      <c r="KT37" s="32">
        <v>0</v>
      </c>
      <c r="KU37" s="32">
        <v>0</v>
      </c>
      <c r="KV37" s="32">
        <v>0</v>
      </c>
      <c r="KW37" s="32">
        <v>0</v>
      </c>
      <c r="KX37" s="32">
        <v>2836</v>
      </c>
      <c r="KY37" s="32">
        <v>2075</v>
      </c>
      <c r="KZ37" s="33">
        <v>761</v>
      </c>
      <c r="LA37" s="32">
        <v>2836</v>
      </c>
      <c r="LB37" s="32">
        <v>2075</v>
      </c>
      <c r="LC37" s="32">
        <v>761</v>
      </c>
      <c r="LD37" s="32">
        <v>0</v>
      </c>
      <c r="LE37" s="32">
        <v>0</v>
      </c>
      <c r="LF37" s="32">
        <v>0</v>
      </c>
      <c r="LG37" s="32">
        <v>6611</v>
      </c>
      <c r="LH37" s="32">
        <v>4128</v>
      </c>
      <c r="LI37" s="32">
        <v>2483</v>
      </c>
      <c r="LJ37" s="32">
        <v>4664</v>
      </c>
      <c r="LK37" s="32">
        <v>3395</v>
      </c>
      <c r="LL37" s="32">
        <v>1269</v>
      </c>
      <c r="LM37" s="32">
        <v>1947</v>
      </c>
      <c r="LN37" s="32">
        <v>733</v>
      </c>
      <c r="LO37" s="32">
        <v>1214</v>
      </c>
      <c r="LP37" s="32">
        <v>4859</v>
      </c>
      <c r="LQ37" s="32">
        <v>2946</v>
      </c>
      <c r="LR37" s="32">
        <v>1913</v>
      </c>
      <c r="LS37" s="32">
        <v>3379</v>
      </c>
      <c r="LT37" s="32">
        <v>2419</v>
      </c>
      <c r="LU37" s="32">
        <v>960</v>
      </c>
      <c r="LV37" s="32">
        <v>1480</v>
      </c>
      <c r="LW37" s="32">
        <v>527</v>
      </c>
      <c r="LX37" s="32">
        <v>953</v>
      </c>
      <c r="LY37" s="32">
        <v>1752</v>
      </c>
      <c r="LZ37" s="32">
        <v>1182</v>
      </c>
      <c r="MA37" s="32">
        <v>570</v>
      </c>
      <c r="MB37" s="32">
        <v>1285</v>
      </c>
      <c r="MC37" s="32">
        <v>976</v>
      </c>
      <c r="MD37" s="32">
        <v>309</v>
      </c>
      <c r="ME37" s="32">
        <v>467</v>
      </c>
      <c r="MF37" s="32">
        <v>206</v>
      </c>
      <c r="MG37" s="33">
        <v>261</v>
      </c>
    </row>
    <row r="38" spans="1:345" x14ac:dyDescent="0.2">
      <c r="A38" s="526"/>
      <c r="B38" s="31" t="s">
        <v>147</v>
      </c>
      <c r="C38" s="31"/>
      <c r="D38" s="32">
        <v>112196</v>
      </c>
      <c r="E38" s="32">
        <v>79583</v>
      </c>
      <c r="F38" s="32">
        <v>32613</v>
      </c>
      <c r="G38" s="32">
        <v>91785</v>
      </c>
      <c r="H38" s="32">
        <v>70729</v>
      </c>
      <c r="I38" s="32">
        <v>21056</v>
      </c>
      <c r="J38" s="32">
        <v>20411</v>
      </c>
      <c r="K38" s="32">
        <v>8854</v>
      </c>
      <c r="L38" s="32">
        <v>11557</v>
      </c>
      <c r="M38" s="32">
        <v>45097</v>
      </c>
      <c r="N38" s="32">
        <v>29386</v>
      </c>
      <c r="O38" s="32">
        <v>15711</v>
      </c>
      <c r="P38" s="32">
        <v>28741</v>
      </c>
      <c r="Q38" s="32">
        <v>20997</v>
      </c>
      <c r="R38" s="32">
        <v>7744</v>
      </c>
      <c r="S38" s="32">
        <v>16356</v>
      </c>
      <c r="T38" s="32">
        <v>8389</v>
      </c>
      <c r="U38" s="32">
        <v>7967</v>
      </c>
      <c r="V38" s="32">
        <v>21755</v>
      </c>
      <c r="W38" s="32">
        <v>15080</v>
      </c>
      <c r="X38" s="32">
        <v>6675</v>
      </c>
      <c r="Y38" s="32">
        <v>11267</v>
      </c>
      <c r="Z38" s="32">
        <v>8986</v>
      </c>
      <c r="AA38" s="32">
        <v>2281</v>
      </c>
      <c r="AB38" s="32">
        <v>10488</v>
      </c>
      <c r="AC38" s="32">
        <v>6094</v>
      </c>
      <c r="AD38" s="32">
        <v>4394</v>
      </c>
      <c r="AE38" s="32">
        <v>0</v>
      </c>
      <c r="AF38" s="32">
        <v>0</v>
      </c>
      <c r="AG38" s="32">
        <v>0</v>
      </c>
      <c r="AH38" s="32">
        <v>0</v>
      </c>
      <c r="AI38" s="32">
        <v>0</v>
      </c>
      <c r="AJ38" s="32">
        <v>0</v>
      </c>
      <c r="AK38" s="32">
        <v>0</v>
      </c>
      <c r="AL38" s="32">
        <v>0</v>
      </c>
      <c r="AM38" s="32">
        <v>0</v>
      </c>
      <c r="AN38" s="32">
        <v>19813</v>
      </c>
      <c r="AO38" s="32">
        <v>13535</v>
      </c>
      <c r="AP38" s="32">
        <v>6278</v>
      </c>
      <c r="AQ38" s="32">
        <v>9704</v>
      </c>
      <c r="AR38" s="32">
        <v>7620</v>
      </c>
      <c r="AS38" s="32">
        <v>2084</v>
      </c>
      <c r="AT38" s="32">
        <v>10109</v>
      </c>
      <c r="AU38" s="32">
        <v>5915</v>
      </c>
      <c r="AV38" s="32">
        <v>4194</v>
      </c>
      <c r="AW38" s="32">
        <v>1942</v>
      </c>
      <c r="AX38" s="32">
        <v>1545</v>
      </c>
      <c r="AY38" s="32">
        <v>397</v>
      </c>
      <c r="AZ38" s="32">
        <v>1563</v>
      </c>
      <c r="BA38" s="32">
        <v>1366</v>
      </c>
      <c r="BB38" s="32">
        <v>197</v>
      </c>
      <c r="BC38" s="32">
        <v>379</v>
      </c>
      <c r="BD38" s="32">
        <v>179</v>
      </c>
      <c r="BE38" s="32">
        <v>200</v>
      </c>
      <c r="BF38" s="32">
        <v>0</v>
      </c>
      <c r="BG38" s="32">
        <v>0</v>
      </c>
      <c r="BH38" s="32">
        <v>0</v>
      </c>
      <c r="BI38" s="32">
        <v>0</v>
      </c>
      <c r="BJ38" s="32">
        <v>0</v>
      </c>
      <c r="BK38" s="32">
        <v>0</v>
      </c>
      <c r="BL38" s="32">
        <v>0</v>
      </c>
      <c r="BM38" s="32">
        <v>0</v>
      </c>
      <c r="BN38" s="32">
        <v>0</v>
      </c>
      <c r="BO38" s="32">
        <v>9165</v>
      </c>
      <c r="BP38" s="32">
        <v>9002</v>
      </c>
      <c r="BQ38" s="32">
        <v>163</v>
      </c>
      <c r="BR38" s="32">
        <v>7996</v>
      </c>
      <c r="BS38" s="32">
        <v>7926</v>
      </c>
      <c r="BT38" s="32">
        <v>70</v>
      </c>
      <c r="BU38" s="32">
        <v>1169</v>
      </c>
      <c r="BV38" s="32">
        <v>1076</v>
      </c>
      <c r="BW38" s="32">
        <v>93</v>
      </c>
      <c r="BX38" s="32">
        <v>3345</v>
      </c>
      <c r="BY38" s="32">
        <v>3337</v>
      </c>
      <c r="BZ38" s="32">
        <v>8</v>
      </c>
      <c r="CA38" s="32">
        <v>3345</v>
      </c>
      <c r="CB38" s="32">
        <v>3337</v>
      </c>
      <c r="CC38" s="32">
        <v>8</v>
      </c>
      <c r="CD38" s="32">
        <v>0</v>
      </c>
      <c r="CE38" s="32">
        <v>0</v>
      </c>
      <c r="CF38" s="32">
        <v>0</v>
      </c>
      <c r="CG38" s="32">
        <v>537</v>
      </c>
      <c r="CH38" s="32">
        <v>531</v>
      </c>
      <c r="CI38" s="32">
        <v>6</v>
      </c>
      <c r="CJ38" s="32">
        <v>401</v>
      </c>
      <c r="CK38" s="32" t="s">
        <v>437</v>
      </c>
      <c r="CL38" s="32" t="s">
        <v>437</v>
      </c>
      <c r="CM38" s="32">
        <v>136</v>
      </c>
      <c r="CN38" s="32" t="s">
        <v>437</v>
      </c>
      <c r="CO38" s="32" t="s">
        <v>437</v>
      </c>
      <c r="CP38" s="32">
        <v>1443</v>
      </c>
      <c r="CQ38" s="32">
        <v>1420</v>
      </c>
      <c r="CR38" s="32">
        <v>23</v>
      </c>
      <c r="CS38" s="32">
        <v>1324</v>
      </c>
      <c r="CT38" s="32">
        <v>1310</v>
      </c>
      <c r="CU38" s="32">
        <v>14</v>
      </c>
      <c r="CV38" s="32">
        <v>119</v>
      </c>
      <c r="CW38" s="32">
        <v>110</v>
      </c>
      <c r="CX38" s="32">
        <v>9</v>
      </c>
      <c r="CY38" s="32">
        <v>1043</v>
      </c>
      <c r="CZ38" s="32">
        <v>997</v>
      </c>
      <c r="DA38" s="32">
        <v>46</v>
      </c>
      <c r="DB38" s="32">
        <v>592</v>
      </c>
      <c r="DC38" s="32" t="s">
        <v>437</v>
      </c>
      <c r="DD38" s="32" t="s">
        <v>437</v>
      </c>
      <c r="DE38" s="32">
        <v>451</v>
      </c>
      <c r="DF38" s="32" t="s">
        <v>437</v>
      </c>
      <c r="DG38" s="32" t="s">
        <v>437</v>
      </c>
      <c r="DH38" s="32">
        <v>123</v>
      </c>
      <c r="DI38" s="32">
        <v>123</v>
      </c>
      <c r="DJ38" s="32">
        <v>0</v>
      </c>
      <c r="DK38" s="32">
        <v>109</v>
      </c>
      <c r="DL38" s="32">
        <v>109</v>
      </c>
      <c r="DM38" s="32">
        <v>0</v>
      </c>
      <c r="DN38" s="32">
        <v>14</v>
      </c>
      <c r="DO38" s="32">
        <v>14</v>
      </c>
      <c r="DP38" s="32">
        <v>0</v>
      </c>
      <c r="DQ38" s="32">
        <v>122</v>
      </c>
      <c r="DR38" s="32">
        <v>122</v>
      </c>
      <c r="DS38" s="32">
        <v>0</v>
      </c>
      <c r="DT38" s="32">
        <v>94</v>
      </c>
      <c r="DU38" s="32">
        <v>94</v>
      </c>
      <c r="DV38" s="32">
        <v>0</v>
      </c>
      <c r="DW38" s="32">
        <v>28</v>
      </c>
      <c r="DX38" s="32">
        <v>28</v>
      </c>
      <c r="DY38" s="32">
        <v>0</v>
      </c>
      <c r="DZ38" s="32">
        <v>0</v>
      </c>
      <c r="EA38" s="32">
        <v>0</v>
      </c>
      <c r="EB38" s="32">
        <v>0</v>
      </c>
      <c r="EC38" s="32">
        <v>0</v>
      </c>
      <c r="ED38" s="32">
        <v>0</v>
      </c>
      <c r="EE38" s="32">
        <v>0</v>
      </c>
      <c r="EF38" s="32">
        <v>0</v>
      </c>
      <c r="EG38" s="32">
        <v>0</v>
      </c>
      <c r="EH38" s="32">
        <v>0</v>
      </c>
      <c r="EI38" s="32">
        <v>2441</v>
      </c>
      <c r="EJ38" s="32">
        <v>2380</v>
      </c>
      <c r="EK38" s="32">
        <v>61</v>
      </c>
      <c r="EL38" s="32">
        <v>2042</v>
      </c>
      <c r="EM38" s="32">
        <v>2005</v>
      </c>
      <c r="EN38" s="32">
        <v>37</v>
      </c>
      <c r="EO38" s="32">
        <v>399</v>
      </c>
      <c r="EP38" s="32">
        <v>375</v>
      </c>
      <c r="EQ38" s="32">
        <v>24</v>
      </c>
      <c r="ER38" s="32">
        <v>111</v>
      </c>
      <c r="ES38" s="32">
        <v>92</v>
      </c>
      <c r="ET38" s="32">
        <v>19</v>
      </c>
      <c r="EU38" s="32">
        <v>89</v>
      </c>
      <c r="EV38" s="32">
        <v>84</v>
      </c>
      <c r="EW38" s="32">
        <v>5</v>
      </c>
      <c r="EX38" s="32">
        <v>22</v>
      </c>
      <c r="EY38" s="32">
        <v>8</v>
      </c>
      <c r="EZ38" s="32">
        <v>14</v>
      </c>
      <c r="FA38" s="32">
        <v>7250</v>
      </c>
      <c r="FB38" s="32">
        <v>979</v>
      </c>
      <c r="FC38" s="32">
        <v>6271</v>
      </c>
      <c r="FD38" s="32">
        <v>4577</v>
      </c>
      <c r="FE38" s="32">
        <v>502</v>
      </c>
      <c r="FF38" s="32">
        <v>4075</v>
      </c>
      <c r="FG38" s="32">
        <v>2673</v>
      </c>
      <c r="FH38" s="32">
        <v>477</v>
      </c>
      <c r="FI38" s="32">
        <v>2196</v>
      </c>
      <c r="FJ38" s="32">
        <v>7215</v>
      </c>
      <c r="FK38" s="32">
        <v>979</v>
      </c>
      <c r="FL38" s="32">
        <v>6236</v>
      </c>
      <c r="FM38" s="32">
        <v>4573</v>
      </c>
      <c r="FN38" s="32">
        <v>502</v>
      </c>
      <c r="FO38" s="32">
        <v>4071</v>
      </c>
      <c r="FP38" s="32">
        <v>2642</v>
      </c>
      <c r="FQ38" s="32">
        <v>477</v>
      </c>
      <c r="FR38" s="32">
        <v>2165</v>
      </c>
      <c r="FS38" s="32">
        <v>35</v>
      </c>
      <c r="FT38" s="32">
        <v>0</v>
      </c>
      <c r="FU38" s="32">
        <v>35</v>
      </c>
      <c r="FV38" s="32">
        <v>4</v>
      </c>
      <c r="FW38" s="32">
        <v>0</v>
      </c>
      <c r="FX38" s="32">
        <v>4</v>
      </c>
      <c r="FY38" s="32">
        <v>31</v>
      </c>
      <c r="FZ38" s="32">
        <v>0</v>
      </c>
      <c r="GA38" s="32">
        <v>31</v>
      </c>
      <c r="GB38" s="32">
        <v>36</v>
      </c>
      <c r="GC38" s="32">
        <v>3</v>
      </c>
      <c r="GD38" s="32">
        <v>33</v>
      </c>
      <c r="GE38" s="32">
        <v>36</v>
      </c>
      <c r="GF38" s="32">
        <v>3</v>
      </c>
      <c r="GG38" s="32">
        <v>33</v>
      </c>
      <c r="GH38" s="32">
        <v>0</v>
      </c>
      <c r="GI38" s="32">
        <v>0</v>
      </c>
      <c r="GJ38" s="32">
        <v>0</v>
      </c>
      <c r="GK38" s="32">
        <v>36</v>
      </c>
      <c r="GL38" s="32">
        <v>3</v>
      </c>
      <c r="GM38" s="32">
        <v>33</v>
      </c>
      <c r="GN38" s="32">
        <v>36</v>
      </c>
      <c r="GO38" s="32">
        <v>3</v>
      </c>
      <c r="GP38" s="32">
        <v>33</v>
      </c>
      <c r="GQ38" s="32">
        <v>0</v>
      </c>
      <c r="GR38" s="32">
        <v>0</v>
      </c>
      <c r="GS38" s="32">
        <v>0</v>
      </c>
      <c r="GT38" s="32">
        <v>67099</v>
      </c>
      <c r="GU38" s="32">
        <v>50197</v>
      </c>
      <c r="GV38" s="32">
        <v>16902</v>
      </c>
      <c r="GW38" s="32">
        <v>63044</v>
      </c>
      <c r="GX38" s="32">
        <v>49732</v>
      </c>
      <c r="GY38" s="32">
        <v>13312</v>
      </c>
      <c r="GZ38" s="32">
        <v>4055</v>
      </c>
      <c r="HA38" s="32">
        <v>465</v>
      </c>
      <c r="HB38" s="32">
        <v>3590</v>
      </c>
      <c r="HC38" s="32">
        <v>15442</v>
      </c>
      <c r="HD38" s="32">
        <v>15351</v>
      </c>
      <c r="HE38" s="32">
        <v>91</v>
      </c>
      <c r="HF38" s="32">
        <v>15442</v>
      </c>
      <c r="HG38" s="32">
        <v>15351</v>
      </c>
      <c r="HH38" s="32">
        <v>91</v>
      </c>
      <c r="HI38" s="32">
        <v>0</v>
      </c>
      <c r="HJ38" s="32">
        <v>0</v>
      </c>
      <c r="HK38" s="32">
        <v>0</v>
      </c>
      <c r="HL38" s="32">
        <v>9062</v>
      </c>
      <c r="HM38" s="32">
        <v>1409</v>
      </c>
      <c r="HN38" s="32">
        <v>7653</v>
      </c>
      <c r="HO38" s="32">
        <v>5007</v>
      </c>
      <c r="HP38" s="32">
        <v>944</v>
      </c>
      <c r="HQ38" s="32">
        <v>4063</v>
      </c>
      <c r="HR38" s="32">
        <v>4055</v>
      </c>
      <c r="HS38" s="32">
        <v>465</v>
      </c>
      <c r="HT38" s="32">
        <v>3590</v>
      </c>
      <c r="HU38" s="32">
        <v>8193</v>
      </c>
      <c r="HV38" s="32">
        <v>4161</v>
      </c>
      <c r="HW38" s="32">
        <v>4032</v>
      </c>
      <c r="HX38" s="32">
        <v>8193</v>
      </c>
      <c r="HY38" s="32">
        <v>4161</v>
      </c>
      <c r="HZ38" s="32">
        <v>4032</v>
      </c>
      <c r="IA38" s="32">
        <v>0</v>
      </c>
      <c r="IB38" s="32">
        <v>0</v>
      </c>
      <c r="IC38" s="32">
        <v>0</v>
      </c>
      <c r="ID38" s="32">
        <v>15030</v>
      </c>
      <c r="IE38" s="32">
        <v>14844</v>
      </c>
      <c r="IF38" s="32">
        <v>186</v>
      </c>
      <c r="IG38" s="32">
        <v>15030</v>
      </c>
      <c r="IH38" s="32">
        <v>14844</v>
      </c>
      <c r="II38" s="32">
        <v>186</v>
      </c>
      <c r="IJ38" s="32">
        <v>0</v>
      </c>
      <c r="IK38" s="32">
        <v>0</v>
      </c>
      <c r="IL38" s="32">
        <v>0</v>
      </c>
      <c r="IM38" s="32">
        <v>299</v>
      </c>
      <c r="IN38" s="32">
        <v>290</v>
      </c>
      <c r="IO38" s="32">
        <v>9</v>
      </c>
      <c r="IP38" s="32">
        <v>299</v>
      </c>
      <c r="IQ38" s="32">
        <v>290</v>
      </c>
      <c r="IR38" s="32">
        <v>9</v>
      </c>
      <c r="IS38" s="32">
        <v>0</v>
      </c>
      <c r="IT38" s="32">
        <v>0</v>
      </c>
      <c r="IU38" s="32">
        <v>0</v>
      </c>
      <c r="IV38" s="32">
        <v>794</v>
      </c>
      <c r="IW38" s="32">
        <v>413</v>
      </c>
      <c r="IX38" s="32">
        <v>381</v>
      </c>
      <c r="IY38" s="32">
        <v>794</v>
      </c>
      <c r="IZ38" s="32">
        <v>413</v>
      </c>
      <c r="JA38" s="32">
        <v>381</v>
      </c>
      <c r="JB38" s="32">
        <v>0</v>
      </c>
      <c r="JC38" s="32">
        <v>0</v>
      </c>
      <c r="JD38" s="32">
        <v>0</v>
      </c>
      <c r="JE38" s="32">
        <v>15649</v>
      </c>
      <c r="JF38" s="32">
        <v>11882</v>
      </c>
      <c r="JG38" s="32">
        <v>3767</v>
      </c>
      <c r="JH38" s="32">
        <v>15649</v>
      </c>
      <c r="JI38" s="32">
        <v>11882</v>
      </c>
      <c r="JJ38" s="32">
        <v>3767</v>
      </c>
      <c r="JK38" s="32">
        <v>0</v>
      </c>
      <c r="JL38" s="32">
        <v>0</v>
      </c>
      <c r="JM38" s="32">
        <v>0</v>
      </c>
      <c r="JN38" s="32">
        <v>14382</v>
      </c>
      <c r="JO38" s="32">
        <v>10969</v>
      </c>
      <c r="JP38" s="32">
        <v>3413</v>
      </c>
      <c r="JQ38" s="32">
        <v>14382</v>
      </c>
      <c r="JR38" s="32">
        <v>10969</v>
      </c>
      <c r="JS38" s="32">
        <v>3413</v>
      </c>
      <c r="JT38" s="32">
        <v>0</v>
      </c>
      <c r="JU38" s="32">
        <v>0</v>
      </c>
      <c r="JV38" s="32">
        <v>0</v>
      </c>
      <c r="JW38" s="32">
        <v>1217</v>
      </c>
      <c r="JX38" s="32">
        <v>890</v>
      </c>
      <c r="JY38" s="32">
        <v>327</v>
      </c>
      <c r="JZ38" s="32">
        <v>1217</v>
      </c>
      <c r="KA38" s="32">
        <v>890</v>
      </c>
      <c r="KB38" s="32">
        <v>327</v>
      </c>
      <c r="KC38" s="32">
        <v>0</v>
      </c>
      <c r="KD38" s="32">
        <v>0</v>
      </c>
      <c r="KE38" s="32">
        <v>0</v>
      </c>
      <c r="KF38" s="32">
        <v>0</v>
      </c>
      <c r="KG38" s="32">
        <v>0</v>
      </c>
      <c r="KH38" s="32">
        <v>0</v>
      </c>
      <c r="KI38" s="32">
        <v>0</v>
      </c>
      <c r="KJ38" s="32">
        <v>0</v>
      </c>
      <c r="KK38" s="32">
        <v>0</v>
      </c>
      <c r="KL38" s="32">
        <v>0</v>
      </c>
      <c r="KM38" s="32">
        <v>0</v>
      </c>
      <c r="KN38" s="32">
        <v>0</v>
      </c>
      <c r="KO38" s="32">
        <v>0</v>
      </c>
      <c r="KP38" s="32">
        <v>0</v>
      </c>
      <c r="KQ38" s="32">
        <v>0</v>
      </c>
      <c r="KR38" s="32">
        <v>0</v>
      </c>
      <c r="KS38" s="32">
        <v>0</v>
      </c>
      <c r="KT38" s="32">
        <v>0</v>
      </c>
      <c r="KU38" s="32">
        <v>0</v>
      </c>
      <c r="KV38" s="32">
        <v>0</v>
      </c>
      <c r="KW38" s="32">
        <v>0</v>
      </c>
      <c r="KX38" s="32">
        <v>2929</v>
      </c>
      <c r="KY38" s="32">
        <v>2137</v>
      </c>
      <c r="KZ38" s="33">
        <v>792</v>
      </c>
      <c r="LA38" s="32">
        <v>2929</v>
      </c>
      <c r="LB38" s="32">
        <v>2137</v>
      </c>
      <c r="LC38" s="32">
        <v>792</v>
      </c>
      <c r="LD38" s="32">
        <v>0</v>
      </c>
      <c r="LE38" s="32">
        <v>0</v>
      </c>
      <c r="LF38" s="32">
        <v>0</v>
      </c>
      <c r="LG38" s="32">
        <v>6891</v>
      </c>
      <c r="LH38" s="32">
        <v>4322</v>
      </c>
      <c r="LI38" s="32">
        <v>2569</v>
      </c>
      <c r="LJ38" s="32">
        <v>4865</v>
      </c>
      <c r="LK38" s="32">
        <v>3580</v>
      </c>
      <c r="LL38" s="32">
        <v>1285</v>
      </c>
      <c r="LM38" s="32">
        <v>2026</v>
      </c>
      <c r="LN38" s="32">
        <v>742</v>
      </c>
      <c r="LO38" s="32">
        <v>1284</v>
      </c>
      <c r="LP38" s="32">
        <v>5085</v>
      </c>
      <c r="LQ38" s="32">
        <v>3118</v>
      </c>
      <c r="LR38" s="32">
        <v>1967</v>
      </c>
      <c r="LS38" s="32">
        <v>3555</v>
      </c>
      <c r="LT38" s="32">
        <v>2571</v>
      </c>
      <c r="LU38" s="32">
        <v>984</v>
      </c>
      <c r="LV38" s="32">
        <v>1530</v>
      </c>
      <c r="LW38" s="32">
        <v>547</v>
      </c>
      <c r="LX38" s="32">
        <v>983</v>
      </c>
      <c r="LY38" s="32">
        <v>1806</v>
      </c>
      <c r="LZ38" s="32">
        <v>1204</v>
      </c>
      <c r="MA38" s="32">
        <v>602</v>
      </c>
      <c r="MB38" s="32">
        <v>1310</v>
      </c>
      <c r="MC38" s="32">
        <v>1009</v>
      </c>
      <c r="MD38" s="32">
        <v>301</v>
      </c>
      <c r="ME38" s="32">
        <v>496</v>
      </c>
      <c r="MF38" s="32">
        <v>195</v>
      </c>
      <c r="MG38" s="33">
        <v>301</v>
      </c>
    </row>
    <row r="39" spans="1:345" x14ac:dyDescent="0.2">
      <c r="A39" s="526"/>
      <c r="B39" s="31" t="s">
        <v>148</v>
      </c>
      <c r="C39" s="31"/>
      <c r="D39" s="32">
        <v>111044</v>
      </c>
      <c r="E39" s="32">
        <v>78897</v>
      </c>
      <c r="F39" s="32">
        <v>32147</v>
      </c>
      <c r="G39" s="32">
        <v>91395</v>
      </c>
      <c r="H39" s="32">
        <v>69998</v>
      </c>
      <c r="I39" s="32">
        <v>21397</v>
      </c>
      <c r="J39" s="32">
        <v>19649</v>
      </c>
      <c r="K39" s="32">
        <v>8899</v>
      </c>
      <c r="L39" s="32">
        <v>10750</v>
      </c>
      <c r="M39" s="32">
        <v>43396</v>
      </c>
      <c r="N39" s="32">
        <v>28216</v>
      </c>
      <c r="O39" s="32">
        <v>15180</v>
      </c>
      <c r="P39" s="32">
        <v>27619</v>
      </c>
      <c r="Q39" s="32">
        <v>19801</v>
      </c>
      <c r="R39" s="32">
        <v>7818</v>
      </c>
      <c r="S39" s="32">
        <v>15777</v>
      </c>
      <c r="T39" s="32">
        <v>8415</v>
      </c>
      <c r="U39" s="32">
        <v>7362</v>
      </c>
      <c r="V39" s="32">
        <v>20397</v>
      </c>
      <c r="W39" s="32">
        <v>14186</v>
      </c>
      <c r="X39" s="32">
        <v>6211</v>
      </c>
      <c r="Y39" s="32">
        <v>10164</v>
      </c>
      <c r="Z39" s="32">
        <v>7971</v>
      </c>
      <c r="AA39" s="32">
        <v>2193</v>
      </c>
      <c r="AB39" s="32">
        <v>10233</v>
      </c>
      <c r="AC39" s="32">
        <v>6215</v>
      </c>
      <c r="AD39" s="32">
        <v>4018</v>
      </c>
      <c r="AE39" s="32">
        <v>0</v>
      </c>
      <c r="AF39" s="32">
        <v>0</v>
      </c>
      <c r="AG39" s="32">
        <v>0</v>
      </c>
      <c r="AH39" s="32">
        <v>0</v>
      </c>
      <c r="AI39" s="32">
        <v>0</v>
      </c>
      <c r="AJ39" s="32">
        <v>0</v>
      </c>
      <c r="AK39" s="32">
        <v>0</v>
      </c>
      <c r="AL39" s="32">
        <v>0</v>
      </c>
      <c r="AM39" s="32">
        <v>0</v>
      </c>
      <c r="AN39" s="32">
        <v>19015</v>
      </c>
      <c r="AO39" s="32">
        <v>13146</v>
      </c>
      <c r="AP39" s="32">
        <v>5869</v>
      </c>
      <c r="AQ39" s="32">
        <v>9071</v>
      </c>
      <c r="AR39" s="32">
        <v>7055</v>
      </c>
      <c r="AS39" s="32">
        <v>2016</v>
      </c>
      <c r="AT39" s="32">
        <v>9944</v>
      </c>
      <c r="AU39" s="32">
        <v>6091</v>
      </c>
      <c r="AV39" s="32">
        <v>3853</v>
      </c>
      <c r="AW39" s="32">
        <v>1382</v>
      </c>
      <c r="AX39" s="32">
        <v>1040</v>
      </c>
      <c r="AY39" s="32">
        <v>342</v>
      </c>
      <c r="AZ39" s="32">
        <v>1093</v>
      </c>
      <c r="BA39" s="32">
        <v>916</v>
      </c>
      <c r="BB39" s="32">
        <v>177</v>
      </c>
      <c r="BC39" s="32">
        <v>289</v>
      </c>
      <c r="BD39" s="32">
        <v>124</v>
      </c>
      <c r="BE39" s="32">
        <v>165</v>
      </c>
      <c r="BF39" s="32">
        <v>0</v>
      </c>
      <c r="BG39" s="32">
        <v>0</v>
      </c>
      <c r="BH39" s="32">
        <v>0</v>
      </c>
      <c r="BI39" s="32">
        <v>0</v>
      </c>
      <c r="BJ39" s="32">
        <v>0</v>
      </c>
      <c r="BK39" s="32">
        <v>0</v>
      </c>
      <c r="BL39" s="32">
        <v>0</v>
      </c>
      <c r="BM39" s="32">
        <v>0</v>
      </c>
      <c r="BN39" s="32">
        <v>0</v>
      </c>
      <c r="BO39" s="32">
        <v>8665</v>
      </c>
      <c r="BP39" s="32">
        <v>8488</v>
      </c>
      <c r="BQ39" s="32">
        <v>177</v>
      </c>
      <c r="BR39" s="32">
        <v>7555</v>
      </c>
      <c r="BS39" s="32">
        <v>7466</v>
      </c>
      <c r="BT39" s="32">
        <v>89</v>
      </c>
      <c r="BU39" s="32">
        <v>1110</v>
      </c>
      <c r="BV39" s="32">
        <v>1022</v>
      </c>
      <c r="BW39" s="32">
        <v>88</v>
      </c>
      <c r="BX39" s="32">
        <v>2927</v>
      </c>
      <c r="BY39" s="32">
        <v>2920</v>
      </c>
      <c r="BZ39" s="32">
        <v>7</v>
      </c>
      <c r="CA39" s="32">
        <v>2927</v>
      </c>
      <c r="CB39" s="32">
        <v>2920</v>
      </c>
      <c r="CC39" s="32">
        <v>7</v>
      </c>
      <c r="CD39" s="32">
        <v>0</v>
      </c>
      <c r="CE39" s="32">
        <v>0</v>
      </c>
      <c r="CF39" s="32">
        <v>0</v>
      </c>
      <c r="CG39" s="32">
        <v>553</v>
      </c>
      <c r="CH39" s="32">
        <v>538</v>
      </c>
      <c r="CI39" s="32">
        <v>15</v>
      </c>
      <c r="CJ39" s="32">
        <v>417</v>
      </c>
      <c r="CK39" s="32" t="s">
        <v>437</v>
      </c>
      <c r="CL39" s="32" t="s">
        <v>437</v>
      </c>
      <c r="CM39" s="32">
        <v>136</v>
      </c>
      <c r="CN39" s="32" t="s">
        <v>437</v>
      </c>
      <c r="CO39" s="32" t="s">
        <v>437</v>
      </c>
      <c r="CP39" s="32">
        <v>1325</v>
      </c>
      <c r="CQ39" s="32">
        <v>1302</v>
      </c>
      <c r="CR39" s="32">
        <v>23</v>
      </c>
      <c r="CS39" s="32">
        <v>1205</v>
      </c>
      <c r="CT39" s="32">
        <v>1186</v>
      </c>
      <c r="CU39" s="32">
        <v>19</v>
      </c>
      <c r="CV39" s="32">
        <v>120</v>
      </c>
      <c r="CW39" s="32">
        <v>116</v>
      </c>
      <c r="CX39" s="32">
        <v>4</v>
      </c>
      <c r="CY39" s="32">
        <v>976</v>
      </c>
      <c r="CZ39" s="32">
        <v>937</v>
      </c>
      <c r="DA39" s="32">
        <v>39</v>
      </c>
      <c r="DB39" s="32">
        <v>534</v>
      </c>
      <c r="DC39" s="32">
        <v>530</v>
      </c>
      <c r="DD39" s="32">
        <v>4</v>
      </c>
      <c r="DE39" s="32">
        <v>442</v>
      </c>
      <c r="DF39" s="32">
        <v>407</v>
      </c>
      <c r="DG39" s="32">
        <v>35</v>
      </c>
      <c r="DH39" s="32">
        <v>153</v>
      </c>
      <c r="DI39" s="32">
        <v>150</v>
      </c>
      <c r="DJ39" s="32">
        <v>3</v>
      </c>
      <c r="DK39" s="32">
        <v>135</v>
      </c>
      <c r="DL39" s="32">
        <v>132</v>
      </c>
      <c r="DM39" s="32">
        <v>3</v>
      </c>
      <c r="DN39" s="32">
        <v>18</v>
      </c>
      <c r="DO39" s="32">
        <v>18</v>
      </c>
      <c r="DP39" s="32">
        <v>0</v>
      </c>
      <c r="DQ39" s="32">
        <v>160</v>
      </c>
      <c r="DR39" s="32">
        <v>153</v>
      </c>
      <c r="DS39" s="32">
        <v>7</v>
      </c>
      <c r="DT39" s="32">
        <v>137</v>
      </c>
      <c r="DU39" s="32" t="s">
        <v>437</v>
      </c>
      <c r="DV39" s="32" t="s">
        <v>437</v>
      </c>
      <c r="DW39" s="32">
        <v>23</v>
      </c>
      <c r="DX39" s="32" t="s">
        <v>437</v>
      </c>
      <c r="DY39" s="32" t="s">
        <v>437</v>
      </c>
      <c r="DZ39" s="32">
        <v>0</v>
      </c>
      <c r="EA39" s="32">
        <v>0</v>
      </c>
      <c r="EB39" s="32">
        <v>0</v>
      </c>
      <c r="EC39" s="32">
        <v>0</v>
      </c>
      <c r="ED39" s="32">
        <v>0</v>
      </c>
      <c r="EE39" s="32">
        <v>0</v>
      </c>
      <c r="EF39" s="32">
        <v>0</v>
      </c>
      <c r="EG39" s="32">
        <v>0</v>
      </c>
      <c r="EH39" s="32">
        <v>0</v>
      </c>
      <c r="EI39" s="32">
        <v>2478</v>
      </c>
      <c r="EJ39" s="32">
        <v>2399</v>
      </c>
      <c r="EK39" s="32">
        <v>79</v>
      </c>
      <c r="EL39" s="32">
        <v>2110</v>
      </c>
      <c r="EM39" s="32">
        <v>2063</v>
      </c>
      <c r="EN39" s="32">
        <v>47</v>
      </c>
      <c r="EO39" s="32">
        <v>368</v>
      </c>
      <c r="EP39" s="32">
        <v>336</v>
      </c>
      <c r="EQ39" s="32">
        <v>32</v>
      </c>
      <c r="ER39" s="32">
        <v>93</v>
      </c>
      <c r="ES39" s="32">
        <v>89</v>
      </c>
      <c r="ET39" s="32">
        <v>4</v>
      </c>
      <c r="EU39" s="32">
        <v>90</v>
      </c>
      <c r="EV39" s="32" t="s">
        <v>437</v>
      </c>
      <c r="EW39" s="32" t="s">
        <v>437</v>
      </c>
      <c r="EX39" s="32">
        <v>3</v>
      </c>
      <c r="EY39" s="32" t="s">
        <v>437</v>
      </c>
      <c r="EZ39" s="32" t="s">
        <v>437</v>
      </c>
      <c r="FA39" s="32">
        <v>7102</v>
      </c>
      <c r="FB39" s="32">
        <v>922</v>
      </c>
      <c r="FC39" s="32">
        <v>6180</v>
      </c>
      <c r="FD39" s="32">
        <v>4574</v>
      </c>
      <c r="FE39" s="32">
        <v>494</v>
      </c>
      <c r="FF39" s="32">
        <v>4080</v>
      </c>
      <c r="FG39" s="32">
        <v>2528</v>
      </c>
      <c r="FH39" s="32">
        <v>428</v>
      </c>
      <c r="FI39" s="32">
        <v>2100</v>
      </c>
      <c r="FJ39" s="32">
        <v>7066</v>
      </c>
      <c r="FK39" s="32">
        <v>913</v>
      </c>
      <c r="FL39" s="32">
        <v>6153</v>
      </c>
      <c r="FM39" s="32">
        <v>4568</v>
      </c>
      <c r="FN39" s="32" t="s">
        <v>437</v>
      </c>
      <c r="FO39" s="32" t="s">
        <v>437</v>
      </c>
      <c r="FP39" s="32">
        <v>2498</v>
      </c>
      <c r="FQ39" s="32" t="s">
        <v>437</v>
      </c>
      <c r="FR39" s="32" t="s">
        <v>437</v>
      </c>
      <c r="FS39" s="32">
        <v>36</v>
      </c>
      <c r="FT39" s="32">
        <v>9</v>
      </c>
      <c r="FU39" s="32">
        <v>27</v>
      </c>
      <c r="FV39" s="32">
        <v>6</v>
      </c>
      <c r="FW39" s="32" t="s">
        <v>437</v>
      </c>
      <c r="FX39" s="32" t="s">
        <v>437</v>
      </c>
      <c r="FY39" s="32">
        <v>30</v>
      </c>
      <c r="FZ39" s="32" t="s">
        <v>437</v>
      </c>
      <c r="GA39" s="32" t="s">
        <v>437</v>
      </c>
      <c r="GB39" s="32">
        <v>78</v>
      </c>
      <c r="GC39" s="32">
        <v>4</v>
      </c>
      <c r="GD39" s="32">
        <v>74</v>
      </c>
      <c r="GE39" s="32">
        <v>78</v>
      </c>
      <c r="GF39" s="32">
        <v>4</v>
      </c>
      <c r="GG39" s="32">
        <v>74</v>
      </c>
      <c r="GH39" s="32">
        <v>0</v>
      </c>
      <c r="GI39" s="32">
        <v>0</v>
      </c>
      <c r="GJ39" s="32">
        <v>0</v>
      </c>
      <c r="GK39" s="32">
        <v>78</v>
      </c>
      <c r="GL39" s="32">
        <v>4</v>
      </c>
      <c r="GM39" s="32">
        <v>74</v>
      </c>
      <c r="GN39" s="32">
        <v>78</v>
      </c>
      <c r="GO39" s="32">
        <v>4</v>
      </c>
      <c r="GP39" s="32">
        <v>74</v>
      </c>
      <c r="GQ39" s="32">
        <v>0</v>
      </c>
      <c r="GR39" s="32">
        <v>0</v>
      </c>
      <c r="GS39" s="32">
        <v>0</v>
      </c>
      <c r="GT39" s="32">
        <v>67648</v>
      </c>
      <c r="GU39" s="32">
        <v>50681</v>
      </c>
      <c r="GV39" s="32">
        <v>16967</v>
      </c>
      <c r="GW39" s="32">
        <v>63776</v>
      </c>
      <c r="GX39" s="32">
        <v>50197</v>
      </c>
      <c r="GY39" s="32">
        <v>13579</v>
      </c>
      <c r="GZ39" s="32">
        <v>3872</v>
      </c>
      <c r="HA39" s="32">
        <v>484</v>
      </c>
      <c r="HB39" s="32">
        <v>3388</v>
      </c>
      <c r="HC39" s="32">
        <v>15207</v>
      </c>
      <c r="HD39" s="32">
        <v>15108</v>
      </c>
      <c r="HE39" s="32">
        <v>99</v>
      </c>
      <c r="HF39" s="32">
        <v>15207</v>
      </c>
      <c r="HG39" s="32">
        <v>15108</v>
      </c>
      <c r="HH39" s="32">
        <v>99</v>
      </c>
      <c r="HI39" s="32">
        <v>0</v>
      </c>
      <c r="HJ39" s="32">
        <v>0</v>
      </c>
      <c r="HK39" s="32">
        <v>0</v>
      </c>
      <c r="HL39" s="32">
        <v>8843</v>
      </c>
      <c r="HM39" s="32">
        <v>1368</v>
      </c>
      <c r="HN39" s="32">
        <v>7475</v>
      </c>
      <c r="HO39" s="32">
        <v>4971</v>
      </c>
      <c r="HP39" s="32">
        <v>884</v>
      </c>
      <c r="HQ39" s="32">
        <v>4087</v>
      </c>
      <c r="HR39" s="32">
        <v>3872</v>
      </c>
      <c r="HS39" s="32">
        <v>484</v>
      </c>
      <c r="HT39" s="32">
        <v>3388</v>
      </c>
      <c r="HU39" s="32">
        <v>8600</v>
      </c>
      <c r="HV39" s="32">
        <v>4541</v>
      </c>
      <c r="HW39" s="32">
        <v>4059</v>
      </c>
      <c r="HX39" s="32">
        <v>8600</v>
      </c>
      <c r="HY39" s="32">
        <v>4541</v>
      </c>
      <c r="HZ39" s="32">
        <v>4059</v>
      </c>
      <c r="IA39" s="32">
        <v>0</v>
      </c>
      <c r="IB39" s="32">
        <v>0</v>
      </c>
      <c r="IC39" s="32">
        <v>0</v>
      </c>
      <c r="ID39" s="32">
        <v>14656</v>
      </c>
      <c r="IE39" s="32">
        <v>14428</v>
      </c>
      <c r="IF39" s="32">
        <v>228</v>
      </c>
      <c r="IG39" s="32">
        <v>14656</v>
      </c>
      <c r="IH39" s="32">
        <v>14428</v>
      </c>
      <c r="II39" s="32">
        <v>228</v>
      </c>
      <c r="IJ39" s="32">
        <v>0</v>
      </c>
      <c r="IK39" s="32">
        <v>0</v>
      </c>
      <c r="IL39" s="32">
        <v>0</v>
      </c>
      <c r="IM39" s="32">
        <v>511</v>
      </c>
      <c r="IN39" s="32">
        <v>502</v>
      </c>
      <c r="IO39" s="32">
        <v>9</v>
      </c>
      <c r="IP39" s="32">
        <v>511</v>
      </c>
      <c r="IQ39" s="32">
        <v>502</v>
      </c>
      <c r="IR39" s="32">
        <v>9</v>
      </c>
      <c r="IS39" s="32">
        <v>0</v>
      </c>
      <c r="IT39" s="32">
        <v>0</v>
      </c>
      <c r="IU39" s="32">
        <v>0</v>
      </c>
      <c r="IV39" s="32">
        <v>841</v>
      </c>
      <c r="IW39" s="32">
        <v>438</v>
      </c>
      <c r="IX39" s="32">
        <v>403</v>
      </c>
      <c r="IY39" s="32">
        <v>841</v>
      </c>
      <c r="IZ39" s="32">
        <v>438</v>
      </c>
      <c r="JA39" s="32">
        <v>403</v>
      </c>
      <c r="JB39" s="32">
        <v>0</v>
      </c>
      <c r="JC39" s="32">
        <v>0</v>
      </c>
      <c r="JD39" s="32">
        <v>0</v>
      </c>
      <c r="JE39" s="32">
        <v>16411</v>
      </c>
      <c r="JF39" s="32">
        <v>12477</v>
      </c>
      <c r="JG39" s="32">
        <v>3934</v>
      </c>
      <c r="JH39" s="32">
        <v>16411</v>
      </c>
      <c r="JI39" s="32">
        <v>12477</v>
      </c>
      <c r="JJ39" s="32">
        <v>3934</v>
      </c>
      <c r="JK39" s="32">
        <v>0</v>
      </c>
      <c r="JL39" s="32">
        <v>0</v>
      </c>
      <c r="JM39" s="32">
        <v>0</v>
      </c>
      <c r="JN39" s="32">
        <v>15170</v>
      </c>
      <c r="JO39" s="32">
        <v>11684</v>
      </c>
      <c r="JP39" s="32">
        <v>3486</v>
      </c>
      <c r="JQ39" s="32">
        <v>15170</v>
      </c>
      <c r="JR39" s="32">
        <v>11684</v>
      </c>
      <c r="JS39" s="32">
        <v>3486</v>
      </c>
      <c r="JT39" s="32">
        <v>0</v>
      </c>
      <c r="JU39" s="32">
        <v>0</v>
      </c>
      <c r="JV39" s="32">
        <v>0</v>
      </c>
      <c r="JW39" s="32">
        <v>956</v>
      </c>
      <c r="JX39" s="32">
        <v>626</v>
      </c>
      <c r="JY39" s="32">
        <v>330</v>
      </c>
      <c r="JZ39" s="32">
        <v>956</v>
      </c>
      <c r="KA39" s="32">
        <v>626</v>
      </c>
      <c r="KB39" s="32">
        <v>330</v>
      </c>
      <c r="KC39" s="32">
        <v>0</v>
      </c>
      <c r="KD39" s="32">
        <v>0</v>
      </c>
      <c r="KE39" s="32">
        <v>0</v>
      </c>
      <c r="KF39" s="32">
        <v>251</v>
      </c>
      <c r="KG39" s="32">
        <v>152</v>
      </c>
      <c r="KH39" s="32">
        <v>99</v>
      </c>
      <c r="KI39" s="32">
        <v>251</v>
      </c>
      <c r="KJ39" s="32">
        <v>152</v>
      </c>
      <c r="KK39" s="32">
        <v>99</v>
      </c>
      <c r="KL39" s="32">
        <v>0</v>
      </c>
      <c r="KM39" s="32">
        <v>0</v>
      </c>
      <c r="KN39" s="32">
        <v>0</v>
      </c>
      <c r="KO39" s="32">
        <v>0</v>
      </c>
      <c r="KP39" s="32">
        <v>0</v>
      </c>
      <c r="KQ39" s="32">
        <v>0</v>
      </c>
      <c r="KR39" s="32">
        <v>0</v>
      </c>
      <c r="KS39" s="32">
        <v>0</v>
      </c>
      <c r="KT39" s="32">
        <v>0</v>
      </c>
      <c r="KU39" s="32">
        <v>0</v>
      </c>
      <c r="KV39" s="32">
        <v>0</v>
      </c>
      <c r="KW39" s="32">
        <v>0</v>
      </c>
      <c r="KX39" s="32">
        <v>3090</v>
      </c>
      <c r="KY39" s="32">
        <v>2321</v>
      </c>
      <c r="KZ39" s="33">
        <v>769</v>
      </c>
      <c r="LA39" s="32">
        <v>3090</v>
      </c>
      <c r="LB39" s="32">
        <v>2321</v>
      </c>
      <c r="LC39" s="32">
        <v>769</v>
      </c>
      <c r="LD39" s="32">
        <v>0</v>
      </c>
      <c r="LE39" s="32">
        <v>0</v>
      </c>
      <c r="LF39" s="32">
        <v>0</v>
      </c>
      <c r="LG39" s="32">
        <v>7154</v>
      </c>
      <c r="LH39" s="32">
        <v>4616</v>
      </c>
      <c r="LI39" s="32">
        <v>2538</v>
      </c>
      <c r="LJ39" s="32">
        <v>5248</v>
      </c>
      <c r="LK39" s="32">
        <v>3866</v>
      </c>
      <c r="LL39" s="32">
        <v>1382</v>
      </c>
      <c r="LM39" s="32">
        <v>1906</v>
      </c>
      <c r="LN39" s="32">
        <v>750</v>
      </c>
      <c r="LO39" s="32">
        <v>1156</v>
      </c>
      <c r="LP39" s="32">
        <v>5298</v>
      </c>
      <c r="LQ39" s="32">
        <v>3331</v>
      </c>
      <c r="LR39" s="32">
        <v>1967</v>
      </c>
      <c r="LS39" s="32">
        <v>3844</v>
      </c>
      <c r="LT39" s="32">
        <v>2767</v>
      </c>
      <c r="LU39" s="32">
        <v>1077</v>
      </c>
      <c r="LV39" s="32">
        <v>1454</v>
      </c>
      <c r="LW39" s="32">
        <v>564</v>
      </c>
      <c r="LX39" s="32">
        <v>890</v>
      </c>
      <c r="LY39" s="32">
        <v>1856</v>
      </c>
      <c r="LZ39" s="32">
        <v>1285</v>
      </c>
      <c r="MA39" s="32">
        <v>571</v>
      </c>
      <c r="MB39" s="32">
        <v>1404</v>
      </c>
      <c r="MC39" s="32">
        <v>1099</v>
      </c>
      <c r="MD39" s="32">
        <v>305</v>
      </c>
      <c r="ME39" s="32">
        <v>452</v>
      </c>
      <c r="MF39" s="32">
        <v>186</v>
      </c>
      <c r="MG39" s="33">
        <v>266</v>
      </c>
    </row>
    <row r="40" spans="1:345" x14ac:dyDescent="0.2">
      <c r="A40" s="526"/>
      <c r="B40" s="31" t="s">
        <v>249</v>
      </c>
      <c r="C40" s="31"/>
      <c r="D40" s="32">
        <v>111386</v>
      </c>
      <c r="E40" s="32">
        <v>80001</v>
      </c>
      <c r="F40" s="32">
        <v>31385</v>
      </c>
      <c r="G40" s="32">
        <v>91041</v>
      </c>
      <c r="H40" s="32">
        <v>70225</v>
      </c>
      <c r="I40" s="32">
        <v>20816</v>
      </c>
      <c r="J40" s="32">
        <v>20345</v>
      </c>
      <c r="K40" s="32">
        <v>9776</v>
      </c>
      <c r="L40" s="32">
        <v>10569</v>
      </c>
      <c r="M40" s="32">
        <v>43851</v>
      </c>
      <c r="N40" s="32">
        <v>29085</v>
      </c>
      <c r="O40" s="32">
        <v>14766</v>
      </c>
      <c r="P40" s="32">
        <v>27270</v>
      </c>
      <c r="Q40" s="32">
        <v>19794</v>
      </c>
      <c r="R40" s="32">
        <v>7476</v>
      </c>
      <c r="S40" s="32">
        <v>16581</v>
      </c>
      <c r="T40" s="32">
        <v>9291</v>
      </c>
      <c r="U40" s="32">
        <v>7290</v>
      </c>
      <c r="V40" s="32">
        <v>21617</v>
      </c>
      <c r="W40" s="32">
        <v>15197</v>
      </c>
      <c r="X40" s="32">
        <v>6420</v>
      </c>
      <c r="Y40" s="32">
        <v>10134</v>
      </c>
      <c r="Z40" s="32">
        <v>8015</v>
      </c>
      <c r="AA40" s="32">
        <v>2119</v>
      </c>
      <c r="AB40" s="32">
        <v>11483</v>
      </c>
      <c r="AC40" s="32">
        <v>7182</v>
      </c>
      <c r="AD40" s="32">
        <v>4301</v>
      </c>
      <c r="AE40" s="32">
        <v>0</v>
      </c>
      <c r="AF40" s="32">
        <v>0</v>
      </c>
      <c r="AG40" s="32">
        <v>0</v>
      </c>
      <c r="AH40" s="32">
        <v>0</v>
      </c>
      <c r="AI40" s="32">
        <v>0</v>
      </c>
      <c r="AJ40" s="32">
        <v>0</v>
      </c>
      <c r="AK40" s="32">
        <v>0</v>
      </c>
      <c r="AL40" s="32">
        <v>0</v>
      </c>
      <c r="AM40" s="32">
        <v>0</v>
      </c>
      <c r="AN40" s="32">
        <v>20439</v>
      </c>
      <c r="AO40" s="32">
        <v>14310</v>
      </c>
      <c r="AP40" s="32">
        <v>6129</v>
      </c>
      <c r="AQ40" s="32">
        <v>9248</v>
      </c>
      <c r="AR40" s="32">
        <v>7260</v>
      </c>
      <c r="AS40" s="32">
        <v>1988</v>
      </c>
      <c r="AT40" s="32">
        <v>11191</v>
      </c>
      <c r="AU40" s="32">
        <v>7050</v>
      </c>
      <c r="AV40" s="32">
        <v>4141</v>
      </c>
      <c r="AW40" s="32">
        <v>1178</v>
      </c>
      <c r="AX40" s="32">
        <v>887</v>
      </c>
      <c r="AY40" s="32">
        <v>291</v>
      </c>
      <c r="AZ40" s="32">
        <v>886</v>
      </c>
      <c r="BA40" s="32">
        <v>755</v>
      </c>
      <c r="BB40" s="32">
        <v>131</v>
      </c>
      <c r="BC40" s="32">
        <v>292</v>
      </c>
      <c r="BD40" s="32">
        <v>132</v>
      </c>
      <c r="BE40" s="32">
        <v>160</v>
      </c>
      <c r="BF40" s="32">
        <v>0</v>
      </c>
      <c r="BG40" s="32">
        <v>0</v>
      </c>
      <c r="BH40" s="32">
        <v>0</v>
      </c>
      <c r="BI40" s="32">
        <v>0</v>
      </c>
      <c r="BJ40" s="32">
        <v>0</v>
      </c>
      <c r="BK40" s="32">
        <v>0</v>
      </c>
      <c r="BL40" s="32">
        <v>0</v>
      </c>
      <c r="BM40" s="32">
        <v>0</v>
      </c>
      <c r="BN40" s="32">
        <v>0</v>
      </c>
      <c r="BO40" s="32">
        <v>8345</v>
      </c>
      <c r="BP40" s="32">
        <v>8201</v>
      </c>
      <c r="BQ40" s="32">
        <v>144</v>
      </c>
      <c r="BR40" s="32">
        <v>7380</v>
      </c>
      <c r="BS40" s="32">
        <v>7302</v>
      </c>
      <c r="BT40" s="32">
        <v>78</v>
      </c>
      <c r="BU40" s="32">
        <v>965</v>
      </c>
      <c r="BV40" s="32">
        <v>899</v>
      </c>
      <c r="BW40" s="32">
        <v>66</v>
      </c>
      <c r="BX40" s="32">
        <v>2768</v>
      </c>
      <c r="BY40" s="32">
        <v>2761</v>
      </c>
      <c r="BZ40" s="32">
        <v>7</v>
      </c>
      <c r="CA40" s="32">
        <v>2768</v>
      </c>
      <c r="CB40" s="32">
        <v>2761</v>
      </c>
      <c r="CC40" s="32">
        <v>7</v>
      </c>
      <c r="CD40" s="32">
        <v>0</v>
      </c>
      <c r="CE40" s="32">
        <v>0</v>
      </c>
      <c r="CF40" s="32">
        <v>0</v>
      </c>
      <c r="CG40" s="32">
        <v>558</v>
      </c>
      <c r="CH40" s="32">
        <v>552</v>
      </c>
      <c r="CI40" s="32">
        <v>6</v>
      </c>
      <c r="CJ40" s="32">
        <v>418</v>
      </c>
      <c r="CK40" s="32" t="s">
        <v>437</v>
      </c>
      <c r="CL40" s="32" t="s">
        <v>437</v>
      </c>
      <c r="CM40" s="32">
        <v>140</v>
      </c>
      <c r="CN40" s="32" t="s">
        <v>437</v>
      </c>
      <c r="CO40" s="32" t="s">
        <v>437</v>
      </c>
      <c r="CP40" s="32">
        <v>1311</v>
      </c>
      <c r="CQ40" s="32">
        <v>1291</v>
      </c>
      <c r="CR40" s="32">
        <v>20</v>
      </c>
      <c r="CS40" s="32">
        <v>1188</v>
      </c>
      <c r="CT40" s="32">
        <v>1171</v>
      </c>
      <c r="CU40" s="32">
        <v>17</v>
      </c>
      <c r="CV40" s="32">
        <v>123</v>
      </c>
      <c r="CW40" s="32">
        <v>120</v>
      </c>
      <c r="CX40" s="32">
        <v>3</v>
      </c>
      <c r="CY40" s="32">
        <v>803</v>
      </c>
      <c r="CZ40" s="32">
        <v>771</v>
      </c>
      <c r="DA40" s="32">
        <v>32</v>
      </c>
      <c r="DB40" s="32">
        <v>501</v>
      </c>
      <c r="DC40" s="32" t="s">
        <v>437</v>
      </c>
      <c r="DD40" s="32" t="s">
        <v>437</v>
      </c>
      <c r="DE40" s="32">
        <v>302</v>
      </c>
      <c r="DF40" s="32" t="s">
        <v>437</v>
      </c>
      <c r="DG40" s="32" t="s">
        <v>437</v>
      </c>
      <c r="DH40" s="32">
        <v>139</v>
      </c>
      <c r="DI40" s="32">
        <v>139</v>
      </c>
      <c r="DJ40" s="32">
        <v>0</v>
      </c>
      <c r="DK40" s="32">
        <v>121</v>
      </c>
      <c r="DL40" s="32">
        <v>121</v>
      </c>
      <c r="DM40" s="32">
        <v>0</v>
      </c>
      <c r="DN40" s="32">
        <v>18</v>
      </c>
      <c r="DO40" s="32">
        <v>18</v>
      </c>
      <c r="DP40" s="32">
        <v>0</v>
      </c>
      <c r="DQ40" s="32">
        <v>208</v>
      </c>
      <c r="DR40" s="32" t="s">
        <v>437</v>
      </c>
      <c r="DS40" s="32" t="s">
        <v>437</v>
      </c>
      <c r="DT40" s="32">
        <v>172</v>
      </c>
      <c r="DU40" s="32" t="s">
        <v>437</v>
      </c>
      <c r="DV40" s="32" t="s">
        <v>437</v>
      </c>
      <c r="DW40" s="32">
        <v>36</v>
      </c>
      <c r="DX40" s="32" t="s">
        <v>437</v>
      </c>
      <c r="DY40" s="32" t="s">
        <v>437</v>
      </c>
      <c r="DZ40" s="32">
        <v>0</v>
      </c>
      <c r="EA40" s="32">
        <v>0</v>
      </c>
      <c r="EB40" s="32">
        <v>0</v>
      </c>
      <c r="EC40" s="32">
        <v>0</v>
      </c>
      <c r="ED40" s="32">
        <v>0</v>
      </c>
      <c r="EE40" s="32">
        <v>0</v>
      </c>
      <c r="EF40" s="32">
        <v>0</v>
      </c>
      <c r="EG40" s="32">
        <v>0</v>
      </c>
      <c r="EH40" s="32">
        <v>0</v>
      </c>
      <c r="EI40" s="32">
        <v>2445</v>
      </c>
      <c r="EJ40" s="32">
        <v>2372</v>
      </c>
      <c r="EK40" s="32">
        <v>73</v>
      </c>
      <c r="EL40" s="32">
        <v>2103</v>
      </c>
      <c r="EM40" s="32">
        <v>2055</v>
      </c>
      <c r="EN40" s="32">
        <v>48</v>
      </c>
      <c r="EO40" s="32">
        <v>342</v>
      </c>
      <c r="EP40" s="32">
        <v>317</v>
      </c>
      <c r="EQ40" s="32">
        <v>25</v>
      </c>
      <c r="ER40" s="32">
        <v>113</v>
      </c>
      <c r="ES40" s="32" t="s">
        <v>437</v>
      </c>
      <c r="ET40" s="32" t="s">
        <v>437</v>
      </c>
      <c r="EU40" s="32">
        <v>109</v>
      </c>
      <c r="EV40" s="32" t="s">
        <v>437</v>
      </c>
      <c r="EW40" s="32" t="s">
        <v>437</v>
      </c>
      <c r="EX40" s="32">
        <v>4</v>
      </c>
      <c r="EY40" s="32" t="s">
        <v>437</v>
      </c>
      <c r="EZ40" s="32" t="s">
        <v>437</v>
      </c>
      <c r="FA40" s="32">
        <v>6775</v>
      </c>
      <c r="FB40" s="32" t="s">
        <v>437</v>
      </c>
      <c r="FC40" s="32" t="s">
        <v>437</v>
      </c>
      <c r="FD40" s="32">
        <v>4402</v>
      </c>
      <c r="FE40" s="32" t="s">
        <v>437</v>
      </c>
      <c r="FF40" s="32" t="s">
        <v>437</v>
      </c>
      <c r="FG40" s="32">
        <v>2373</v>
      </c>
      <c r="FH40" s="32">
        <v>486</v>
      </c>
      <c r="FI40" s="32">
        <v>1887</v>
      </c>
      <c r="FJ40" s="32">
        <v>6737</v>
      </c>
      <c r="FK40" s="32">
        <v>980</v>
      </c>
      <c r="FL40" s="32">
        <v>5757</v>
      </c>
      <c r="FM40" s="32">
        <v>4394</v>
      </c>
      <c r="FN40" s="32">
        <v>501</v>
      </c>
      <c r="FO40" s="32">
        <v>3893</v>
      </c>
      <c r="FP40" s="32">
        <v>2343</v>
      </c>
      <c r="FQ40" s="32">
        <v>479</v>
      </c>
      <c r="FR40" s="32">
        <v>1864</v>
      </c>
      <c r="FS40" s="32">
        <v>38</v>
      </c>
      <c r="FT40" s="32" t="s">
        <v>437</v>
      </c>
      <c r="FU40" s="32" t="s">
        <v>437</v>
      </c>
      <c r="FV40" s="32">
        <v>8</v>
      </c>
      <c r="FW40" s="32" t="s">
        <v>437</v>
      </c>
      <c r="FX40" s="32" t="s">
        <v>437</v>
      </c>
      <c r="FY40" s="32">
        <v>30</v>
      </c>
      <c r="FZ40" s="32">
        <v>7</v>
      </c>
      <c r="GA40" s="32">
        <v>23</v>
      </c>
      <c r="GB40" s="32">
        <v>80</v>
      </c>
      <c r="GC40" s="32" t="s">
        <v>437</v>
      </c>
      <c r="GD40" s="32" t="s">
        <v>437</v>
      </c>
      <c r="GE40" s="32">
        <v>80</v>
      </c>
      <c r="GF40" s="32" t="s">
        <v>437</v>
      </c>
      <c r="GG40" s="32" t="s">
        <v>437</v>
      </c>
      <c r="GH40" s="32">
        <v>0</v>
      </c>
      <c r="GI40" s="32">
        <v>0</v>
      </c>
      <c r="GJ40" s="32">
        <v>0</v>
      </c>
      <c r="GK40" s="32">
        <v>80</v>
      </c>
      <c r="GL40" s="32" t="s">
        <v>437</v>
      </c>
      <c r="GM40" s="32" t="s">
        <v>437</v>
      </c>
      <c r="GN40" s="32">
        <v>80</v>
      </c>
      <c r="GO40" s="32" t="s">
        <v>437</v>
      </c>
      <c r="GP40" s="32" t="s">
        <v>437</v>
      </c>
      <c r="GQ40" s="32">
        <v>0</v>
      </c>
      <c r="GR40" s="32">
        <v>0</v>
      </c>
      <c r="GS40" s="32">
        <v>0</v>
      </c>
      <c r="GT40" s="32">
        <v>67535</v>
      </c>
      <c r="GU40" s="32">
        <v>50916</v>
      </c>
      <c r="GV40" s="32">
        <v>16619</v>
      </c>
      <c r="GW40" s="32">
        <v>63771</v>
      </c>
      <c r="GX40" s="32">
        <v>50431</v>
      </c>
      <c r="GY40" s="32">
        <v>13340</v>
      </c>
      <c r="GZ40" s="32">
        <v>3764</v>
      </c>
      <c r="HA40" s="32">
        <v>485</v>
      </c>
      <c r="HB40" s="32">
        <v>3279</v>
      </c>
      <c r="HC40" s="32">
        <v>15866</v>
      </c>
      <c r="HD40" s="32">
        <v>15773</v>
      </c>
      <c r="HE40" s="32">
        <v>93</v>
      </c>
      <c r="HF40" s="32">
        <v>15866</v>
      </c>
      <c r="HG40" s="32">
        <v>15773</v>
      </c>
      <c r="HH40" s="32">
        <v>93</v>
      </c>
      <c r="HI40" s="32">
        <v>0</v>
      </c>
      <c r="HJ40" s="32">
        <v>0</v>
      </c>
      <c r="HK40" s="32">
        <v>0</v>
      </c>
      <c r="HL40" s="32">
        <v>8643</v>
      </c>
      <c r="HM40" s="32">
        <v>1360</v>
      </c>
      <c r="HN40" s="32">
        <v>7283</v>
      </c>
      <c r="HO40" s="32">
        <v>4883</v>
      </c>
      <c r="HP40" s="32" t="s">
        <v>437</v>
      </c>
      <c r="HQ40" s="32" t="s">
        <v>437</v>
      </c>
      <c r="HR40" s="32">
        <v>3760</v>
      </c>
      <c r="HS40" s="32" t="s">
        <v>437</v>
      </c>
      <c r="HT40" s="32" t="s">
        <v>437</v>
      </c>
      <c r="HU40" s="32">
        <v>8539</v>
      </c>
      <c r="HV40" s="32">
        <v>4503</v>
      </c>
      <c r="HW40" s="32">
        <v>4036</v>
      </c>
      <c r="HX40" s="32">
        <v>8539</v>
      </c>
      <c r="HY40" s="32">
        <v>4503</v>
      </c>
      <c r="HZ40" s="32">
        <v>4036</v>
      </c>
      <c r="IA40" s="32">
        <v>0</v>
      </c>
      <c r="IB40" s="32">
        <v>0</v>
      </c>
      <c r="IC40" s="32">
        <v>0</v>
      </c>
      <c r="ID40" s="32">
        <v>14214</v>
      </c>
      <c r="IE40" s="32">
        <v>14015</v>
      </c>
      <c r="IF40" s="32">
        <v>199</v>
      </c>
      <c r="IG40" s="32">
        <v>14214</v>
      </c>
      <c r="IH40" s="32">
        <v>14015</v>
      </c>
      <c r="II40" s="32">
        <v>199</v>
      </c>
      <c r="IJ40" s="32">
        <v>0</v>
      </c>
      <c r="IK40" s="32">
        <v>0</v>
      </c>
      <c r="IL40" s="32">
        <v>0</v>
      </c>
      <c r="IM40" s="32">
        <v>762</v>
      </c>
      <c r="IN40" s="32">
        <v>750</v>
      </c>
      <c r="IO40" s="32">
        <v>12</v>
      </c>
      <c r="IP40" s="32">
        <v>762</v>
      </c>
      <c r="IQ40" s="32">
        <v>750</v>
      </c>
      <c r="IR40" s="32">
        <v>12</v>
      </c>
      <c r="IS40" s="32">
        <v>0</v>
      </c>
      <c r="IT40" s="32">
        <v>0</v>
      </c>
      <c r="IU40" s="32">
        <v>0</v>
      </c>
      <c r="IV40" s="32">
        <v>950</v>
      </c>
      <c r="IW40" s="32">
        <v>507</v>
      </c>
      <c r="IX40" s="32">
        <v>443</v>
      </c>
      <c r="IY40" s="32">
        <v>950</v>
      </c>
      <c r="IZ40" s="32">
        <v>507</v>
      </c>
      <c r="JA40" s="32">
        <v>443</v>
      </c>
      <c r="JB40" s="32">
        <v>0</v>
      </c>
      <c r="JC40" s="32">
        <v>0</v>
      </c>
      <c r="JD40" s="32">
        <v>0</v>
      </c>
      <c r="JE40" s="32">
        <v>16222</v>
      </c>
      <c r="JF40" s="32">
        <v>12458</v>
      </c>
      <c r="JG40" s="32">
        <v>3764</v>
      </c>
      <c r="JH40" s="32">
        <v>16218</v>
      </c>
      <c r="JI40" s="32" t="s">
        <v>437</v>
      </c>
      <c r="JJ40" s="32" t="s">
        <v>437</v>
      </c>
      <c r="JK40" s="32">
        <v>4</v>
      </c>
      <c r="JL40" s="32" t="s">
        <v>437</v>
      </c>
      <c r="JM40" s="32" t="s">
        <v>437</v>
      </c>
      <c r="JN40" s="32">
        <v>14522</v>
      </c>
      <c r="JO40" s="32">
        <v>11383</v>
      </c>
      <c r="JP40" s="32">
        <v>3139</v>
      </c>
      <c r="JQ40" s="32">
        <v>14522</v>
      </c>
      <c r="JR40" s="32">
        <v>11383</v>
      </c>
      <c r="JS40" s="32">
        <v>3139</v>
      </c>
      <c r="JT40" s="32">
        <v>0</v>
      </c>
      <c r="JU40" s="32">
        <v>0</v>
      </c>
      <c r="JV40" s="32">
        <v>0</v>
      </c>
      <c r="JW40" s="32">
        <v>909</v>
      </c>
      <c r="JX40" s="32">
        <v>607</v>
      </c>
      <c r="JY40" s="32">
        <v>302</v>
      </c>
      <c r="JZ40" s="32">
        <v>909</v>
      </c>
      <c r="KA40" s="32">
        <v>607</v>
      </c>
      <c r="KB40" s="32">
        <v>302</v>
      </c>
      <c r="KC40" s="32">
        <v>0</v>
      </c>
      <c r="KD40" s="32">
        <v>0</v>
      </c>
      <c r="KE40" s="32">
        <v>0</v>
      </c>
      <c r="KF40" s="32">
        <v>725</v>
      </c>
      <c r="KG40" s="32">
        <v>436</v>
      </c>
      <c r="KH40" s="32">
        <v>289</v>
      </c>
      <c r="KI40" s="32">
        <v>721</v>
      </c>
      <c r="KJ40" s="32" t="s">
        <v>437</v>
      </c>
      <c r="KK40" s="32" t="s">
        <v>437</v>
      </c>
      <c r="KL40" s="32">
        <v>4</v>
      </c>
      <c r="KM40" s="32" t="s">
        <v>437</v>
      </c>
      <c r="KN40" s="32" t="s">
        <v>437</v>
      </c>
      <c r="KO40" s="32">
        <v>0</v>
      </c>
      <c r="KP40" s="32">
        <v>0</v>
      </c>
      <c r="KQ40" s="32">
        <v>0</v>
      </c>
      <c r="KR40" s="32">
        <v>0</v>
      </c>
      <c r="KS40" s="32">
        <v>0</v>
      </c>
      <c r="KT40" s="32">
        <v>0</v>
      </c>
      <c r="KU40" s="32">
        <v>0</v>
      </c>
      <c r="KV40" s="32">
        <v>0</v>
      </c>
      <c r="KW40" s="32">
        <v>0</v>
      </c>
      <c r="KX40" s="32">
        <v>3101</v>
      </c>
      <c r="KY40" s="32">
        <v>2300</v>
      </c>
      <c r="KZ40" s="33">
        <v>801</v>
      </c>
      <c r="LA40" s="32">
        <v>3101</v>
      </c>
      <c r="LB40" s="32">
        <v>2300</v>
      </c>
      <c r="LC40" s="32">
        <v>801</v>
      </c>
      <c r="LD40" s="32">
        <v>0</v>
      </c>
      <c r="LE40" s="32">
        <v>0</v>
      </c>
      <c r="LF40" s="32">
        <v>0</v>
      </c>
      <c r="LG40" s="32">
        <v>7034</v>
      </c>
      <c r="LH40" s="32">
        <v>4693</v>
      </c>
      <c r="LI40" s="32">
        <v>2341</v>
      </c>
      <c r="LJ40" s="32">
        <v>5274</v>
      </c>
      <c r="LK40" s="32">
        <v>3969</v>
      </c>
      <c r="LL40" s="32">
        <v>1305</v>
      </c>
      <c r="LM40" s="32">
        <v>1760</v>
      </c>
      <c r="LN40" s="32">
        <v>724</v>
      </c>
      <c r="LO40" s="32">
        <v>1036</v>
      </c>
      <c r="LP40" s="32">
        <v>5070</v>
      </c>
      <c r="LQ40" s="32">
        <v>3306</v>
      </c>
      <c r="LR40" s="32">
        <v>1764</v>
      </c>
      <c r="LS40" s="32">
        <v>3750</v>
      </c>
      <c r="LT40" s="32">
        <v>2772</v>
      </c>
      <c r="LU40" s="32">
        <v>978</v>
      </c>
      <c r="LV40" s="32">
        <v>1320</v>
      </c>
      <c r="LW40" s="32">
        <v>534</v>
      </c>
      <c r="LX40" s="32">
        <v>786</v>
      </c>
      <c r="LY40" s="32">
        <v>1964</v>
      </c>
      <c r="LZ40" s="32">
        <v>1387</v>
      </c>
      <c r="MA40" s="32">
        <v>577</v>
      </c>
      <c r="MB40" s="32">
        <v>1524</v>
      </c>
      <c r="MC40" s="32">
        <v>1197</v>
      </c>
      <c r="MD40" s="32">
        <v>327</v>
      </c>
      <c r="ME40" s="32">
        <v>440</v>
      </c>
      <c r="MF40" s="32">
        <v>190</v>
      </c>
      <c r="MG40" s="33">
        <v>250</v>
      </c>
    </row>
    <row r="41" spans="1:345" x14ac:dyDescent="0.2">
      <c r="A41" s="526"/>
      <c r="B41" s="31" t="s">
        <v>285</v>
      </c>
      <c r="C41" s="31"/>
      <c r="D41" s="32">
        <v>99950</v>
      </c>
      <c r="E41" s="32">
        <v>72861</v>
      </c>
      <c r="F41" s="32">
        <v>27089</v>
      </c>
      <c r="G41" s="32">
        <v>82919</v>
      </c>
      <c r="H41" s="32">
        <v>64448</v>
      </c>
      <c r="I41" s="32">
        <v>18471</v>
      </c>
      <c r="J41" s="32">
        <v>17031</v>
      </c>
      <c r="K41" s="32">
        <v>8413</v>
      </c>
      <c r="L41" s="32">
        <v>8618</v>
      </c>
      <c r="M41" s="32">
        <v>37150</v>
      </c>
      <c r="N41" s="32">
        <v>24524</v>
      </c>
      <c r="O41" s="32">
        <v>12626</v>
      </c>
      <c r="P41" s="32">
        <v>23341</v>
      </c>
      <c r="Q41" s="32">
        <v>16578</v>
      </c>
      <c r="R41" s="32">
        <v>6763</v>
      </c>
      <c r="S41" s="32">
        <v>13809</v>
      </c>
      <c r="T41" s="32">
        <v>7946</v>
      </c>
      <c r="U41" s="32">
        <v>5863</v>
      </c>
      <c r="V41" s="32">
        <v>17383</v>
      </c>
      <c r="W41" s="32">
        <v>12221</v>
      </c>
      <c r="X41" s="32">
        <v>5162</v>
      </c>
      <c r="Y41" s="32">
        <v>7936</v>
      </c>
      <c r="Z41" s="32">
        <v>6100</v>
      </c>
      <c r="AA41" s="32">
        <v>1836</v>
      </c>
      <c r="AB41" s="32">
        <v>9447</v>
      </c>
      <c r="AC41" s="32">
        <v>6121</v>
      </c>
      <c r="AD41" s="32">
        <v>3326</v>
      </c>
      <c r="AE41" s="32">
        <v>0</v>
      </c>
      <c r="AF41" s="32">
        <v>0</v>
      </c>
      <c r="AG41" s="32">
        <v>0</v>
      </c>
      <c r="AH41" s="32">
        <v>0</v>
      </c>
      <c r="AI41" s="32">
        <v>0</v>
      </c>
      <c r="AJ41" s="32">
        <v>0</v>
      </c>
      <c r="AK41" s="32">
        <v>0</v>
      </c>
      <c r="AL41" s="32">
        <v>0</v>
      </c>
      <c r="AM41" s="32">
        <v>0</v>
      </c>
      <c r="AN41" s="32">
        <v>16490</v>
      </c>
      <c r="AO41" s="32">
        <v>11546</v>
      </c>
      <c r="AP41" s="32">
        <v>4944</v>
      </c>
      <c r="AQ41" s="32">
        <v>7248</v>
      </c>
      <c r="AR41" s="32">
        <v>5517</v>
      </c>
      <c r="AS41" s="32">
        <v>1731</v>
      </c>
      <c r="AT41" s="32">
        <v>9242</v>
      </c>
      <c r="AU41" s="32">
        <v>6029</v>
      </c>
      <c r="AV41" s="32">
        <v>3213</v>
      </c>
      <c r="AW41" s="32">
        <v>893</v>
      </c>
      <c r="AX41" s="32">
        <v>675</v>
      </c>
      <c r="AY41" s="32">
        <v>218</v>
      </c>
      <c r="AZ41" s="32">
        <v>688</v>
      </c>
      <c r="BA41" s="32">
        <v>583</v>
      </c>
      <c r="BB41" s="32">
        <v>105</v>
      </c>
      <c r="BC41" s="32">
        <v>205</v>
      </c>
      <c r="BD41" s="32">
        <v>92</v>
      </c>
      <c r="BE41" s="32">
        <v>113</v>
      </c>
      <c r="BF41" s="32">
        <v>0</v>
      </c>
      <c r="BG41" s="32">
        <v>0</v>
      </c>
      <c r="BH41" s="32">
        <v>0</v>
      </c>
      <c r="BI41" s="32">
        <v>0</v>
      </c>
      <c r="BJ41" s="32">
        <v>0</v>
      </c>
      <c r="BK41" s="32">
        <v>0</v>
      </c>
      <c r="BL41" s="32">
        <v>0</v>
      </c>
      <c r="BM41" s="32">
        <v>0</v>
      </c>
      <c r="BN41" s="32">
        <v>0</v>
      </c>
      <c r="BO41" s="32">
        <v>7477</v>
      </c>
      <c r="BP41" s="32">
        <v>7338</v>
      </c>
      <c r="BQ41" s="32">
        <v>139</v>
      </c>
      <c r="BR41" s="32">
        <v>6616</v>
      </c>
      <c r="BS41" s="32">
        <v>6529</v>
      </c>
      <c r="BT41" s="32">
        <v>87</v>
      </c>
      <c r="BU41" s="32">
        <v>861</v>
      </c>
      <c r="BV41" s="32">
        <v>809</v>
      </c>
      <c r="BW41" s="32">
        <v>52</v>
      </c>
      <c r="BX41" s="32">
        <v>2257</v>
      </c>
      <c r="BY41" s="32">
        <v>2252</v>
      </c>
      <c r="BZ41" s="32">
        <v>5</v>
      </c>
      <c r="CA41" s="32">
        <v>2257</v>
      </c>
      <c r="CB41" s="32">
        <v>2252</v>
      </c>
      <c r="CC41" s="32">
        <v>5</v>
      </c>
      <c r="CD41" s="32">
        <v>0</v>
      </c>
      <c r="CE41" s="32">
        <v>0</v>
      </c>
      <c r="CF41" s="32">
        <v>0</v>
      </c>
      <c r="CG41" s="32">
        <v>557</v>
      </c>
      <c r="CH41" s="32">
        <v>545</v>
      </c>
      <c r="CI41" s="32">
        <v>12</v>
      </c>
      <c r="CJ41" s="32">
        <v>426</v>
      </c>
      <c r="CK41" s="32">
        <v>422</v>
      </c>
      <c r="CL41" s="32">
        <v>4</v>
      </c>
      <c r="CM41" s="32">
        <v>131</v>
      </c>
      <c r="CN41" s="32">
        <v>123</v>
      </c>
      <c r="CO41" s="32">
        <v>8</v>
      </c>
      <c r="CP41" s="32">
        <v>1190</v>
      </c>
      <c r="CQ41" s="32">
        <v>1162</v>
      </c>
      <c r="CR41" s="32">
        <v>28</v>
      </c>
      <c r="CS41" s="32">
        <v>1089</v>
      </c>
      <c r="CT41" s="32">
        <v>1067</v>
      </c>
      <c r="CU41" s="32">
        <v>22</v>
      </c>
      <c r="CV41" s="32">
        <v>101</v>
      </c>
      <c r="CW41" s="32">
        <v>95</v>
      </c>
      <c r="CX41" s="32">
        <v>6</v>
      </c>
      <c r="CY41" s="32">
        <v>749</v>
      </c>
      <c r="CZ41" s="32">
        <v>726</v>
      </c>
      <c r="DA41" s="32">
        <v>23</v>
      </c>
      <c r="DB41" s="32">
        <v>470</v>
      </c>
      <c r="DC41" s="32">
        <v>466</v>
      </c>
      <c r="DD41" s="32">
        <v>4</v>
      </c>
      <c r="DE41" s="32">
        <v>279</v>
      </c>
      <c r="DF41" s="32">
        <v>260</v>
      </c>
      <c r="DG41" s="32">
        <v>19</v>
      </c>
      <c r="DH41" s="32">
        <v>99</v>
      </c>
      <c r="DI41" s="32">
        <v>99</v>
      </c>
      <c r="DJ41" s="32">
        <v>0</v>
      </c>
      <c r="DK41" s="32" t="s">
        <v>437</v>
      </c>
      <c r="DL41" s="32" t="s">
        <v>437</v>
      </c>
      <c r="DM41" s="32">
        <v>0</v>
      </c>
      <c r="DN41" s="32" t="s">
        <v>437</v>
      </c>
      <c r="DO41" s="32" t="s">
        <v>437</v>
      </c>
      <c r="DP41" s="32">
        <v>0</v>
      </c>
      <c r="DQ41" s="32">
        <v>156</v>
      </c>
      <c r="DR41" s="32">
        <v>153</v>
      </c>
      <c r="DS41" s="32">
        <v>3</v>
      </c>
      <c r="DT41" s="32">
        <v>141</v>
      </c>
      <c r="DU41" s="32">
        <v>138</v>
      </c>
      <c r="DV41" s="32">
        <v>3</v>
      </c>
      <c r="DW41" s="32">
        <v>15</v>
      </c>
      <c r="DX41" s="32">
        <v>15</v>
      </c>
      <c r="DY41" s="32">
        <v>0</v>
      </c>
      <c r="DZ41" s="32">
        <v>0</v>
      </c>
      <c r="EA41" s="32">
        <v>0</v>
      </c>
      <c r="EB41" s="32">
        <v>0</v>
      </c>
      <c r="EC41" s="32">
        <v>0</v>
      </c>
      <c r="ED41" s="32">
        <v>0</v>
      </c>
      <c r="EE41" s="32">
        <v>0</v>
      </c>
      <c r="EF41" s="32">
        <v>0</v>
      </c>
      <c r="EG41" s="32">
        <v>0</v>
      </c>
      <c r="EH41" s="32">
        <v>0</v>
      </c>
      <c r="EI41" s="32">
        <v>2354</v>
      </c>
      <c r="EJ41" s="32">
        <v>2292</v>
      </c>
      <c r="EK41" s="32">
        <v>62</v>
      </c>
      <c r="EL41" s="32">
        <v>2035</v>
      </c>
      <c r="EM41" s="32">
        <v>1989</v>
      </c>
      <c r="EN41" s="32">
        <v>46</v>
      </c>
      <c r="EO41" s="32">
        <v>319</v>
      </c>
      <c r="EP41" s="32">
        <v>303</v>
      </c>
      <c r="EQ41" s="32">
        <v>16</v>
      </c>
      <c r="ER41" s="32">
        <v>115</v>
      </c>
      <c r="ES41" s="32">
        <v>109</v>
      </c>
      <c r="ET41" s="32">
        <v>6</v>
      </c>
      <c r="EU41" s="32" t="s">
        <v>437</v>
      </c>
      <c r="EV41" s="32" t="s">
        <v>437</v>
      </c>
      <c r="EW41" s="32">
        <v>3</v>
      </c>
      <c r="EX41" s="32" t="s">
        <v>437</v>
      </c>
      <c r="EY41" s="32" t="s">
        <v>437</v>
      </c>
      <c r="EZ41" s="32">
        <v>3</v>
      </c>
      <c r="FA41" s="32">
        <v>5913</v>
      </c>
      <c r="FB41" s="32">
        <v>785</v>
      </c>
      <c r="FC41" s="32">
        <v>5128</v>
      </c>
      <c r="FD41" s="32">
        <v>3997</v>
      </c>
      <c r="FE41" s="32">
        <v>392</v>
      </c>
      <c r="FF41" s="32">
        <v>3605</v>
      </c>
      <c r="FG41" s="32">
        <v>1916</v>
      </c>
      <c r="FH41" s="32">
        <v>393</v>
      </c>
      <c r="FI41" s="32">
        <v>1523</v>
      </c>
      <c r="FJ41" s="32">
        <v>5843</v>
      </c>
      <c r="FK41" s="32">
        <v>760</v>
      </c>
      <c r="FL41" s="32">
        <v>5083</v>
      </c>
      <c r="FM41" s="32">
        <v>3973</v>
      </c>
      <c r="FN41" s="32">
        <v>378</v>
      </c>
      <c r="FO41" s="32">
        <v>3595</v>
      </c>
      <c r="FP41" s="32">
        <v>1870</v>
      </c>
      <c r="FQ41" s="32">
        <v>382</v>
      </c>
      <c r="FR41" s="32">
        <v>1488</v>
      </c>
      <c r="FS41" s="32">
        <v>70</v>
      </c>
      <c r="FT41" s="32">
        <v>25</v>
      </c>
      <c r="FU41" s="32">
        <v>45</v>
      </c>
      <c r="FV41" s="32">
        <v>24</v>
      </c>
      <c r="FW41" s="32">
        <v>14</v>
      </c>
      <c r="FX41" s="32">
        <v>10</v>
      </c>
      <c r="FY41" s="32">
        <v>46</v>
      </c>
      <c r="FZ41" s="32">
        <v>11</v>
      </c>
      <c r="GA41" s="32">
        <v>35</v>
      </c>
      <c r="GB41" s="32">
        <v>71</v>
      </c>
      <c r="GC41" s="32">
        <v>7</v>
      </c>
      <c r="GD41" s="32">
        <v>64</v>
      </c>
      <c r="GE41" s="32">
        <v>71</v>
      </c>
      <c r="GF41" s="32">
        <v>7</v>
      </c>
      <c r="GG41" s="32">
        <v>64</v>
      </c>
      <c r="GH41" s="32">
        <v>0</v>
      </c>
      <c r="GI41" s="32">
        <v>0</v>
      </c>
      <c r="GJ41" s="32">
        <v>0</v>
      </c>
      <c r="GK41" s="32">
        <v>71</v>
      </c>
      <c r="GL41" s="32">
        <v>7</v>
      </c>
      <c r="GM41" s="32">
        <v>64</v>
      </c>
      <c r="GN41" s="32">
        <v>71</v>
      </c>
      <c r="GO41" s="32">
        <v>7</v>
      </c>
      <c r="GP41" s="32">
        <v>64</v>
      </c>
      <c r="GQ41" s="32">
        <v>0</v>
      </c>
      <c r="GR41" s="32">
        <v>0</v>
      </c>
      <c r="GS41" s="32">
        <v>0</v>
      </c>
      <c r="GT41" s="32">
        <v>62800</v>
      </c>
      <c r="GU41" s="32">
        <v>48337</v>
      </c>
      <c r="GV41" s="32">
        <v>14463</v>
      </c>
      <c r="GW41" s="32">
        <v>59578</v>
      </c>
      <c r="GX41" s="32">
        <v>47870</v>
      </c>
      <c r="GY41" s="32">
        <v>11708</v>
      </c>
      <c r="GZ41" s="32">
        <v>3222</v>
      </c>
      <c r="HA41" s="32">
        <v>467</v>
      </c>
      <c r="HB41" s="32">
        <v>2755</v>
      </c>
      <c r="HC41" s="32">
        <v>14938</v>
      </c>
      <c r="HD41" s="32">
        <v>14833</v>
      </c>
      <c r="HE41" s="32">
        <v>105</v>
      </c>
      <c r="HF41" s="32">
        <v>14938</v>
      </c>
      <c r="HG41" s="32">
        <v>14833</v>
      </c>
      <c r="HH41" s="32">
        <v>105</v>
      </c>
      <c r="HI41" s="32">
        <v>0</v>
      </c>
      <c r="HJ41" s="32">
        <v>0</v>
      </c>
      <c r="HK41" s="32">
        <v>0</v>
      </c>
      <c r="HL41" s="32">
        <v>7664</v>
      </c>
      <c r="HM41" s="32">
        <v>1262</v>
      </c>
      <c r="HN41" s="32">
        <v>6402</v>
      </c>
      <c r="HO41" s="32" t="s">
        <v>437</v>
      </c>
      <c r="HP41" s="32">
        <v>795</v>
      </c>
      <c r="HQ41" s="32" t="s">
        <v>437</v>
      </c>
      <c r="HR41" s="32" t="s">
        <v>437</v>
      </c>
      <c r="HS41" s="32">
        <v>467</v>
      </c>
      <c r="HT41" s="32" t="s">
        <v>437</v>
      </c>
      <c r="HU41" s="32">
        <v>7388</v>
      </c>
      <c r="HV41" s="32">
        <v>4203</v>
      </c>
      <c r="HW41" s="32">
        <v>3185</v>
      </c>
      <c r="HX41" s="32">
        <v>7388</v>
      </c>
      <c r="HY41" s="32">
        <v>4203</v>
      </c>
      <c r="HZ41" s="32">
        <v>3185</v>
      </c>
      <c r="IA41" s="32">
        <v>0</v>
      </c>
      <c r="IB41" s="32">
        <v>0</v>
      </c>
      <c r="IC41" s="32">
        <v>0</v>
      </c>
      <c r="ID41" s="32">
        <v>13520</v>
      </c>
      <c r="IE41" s="32">
        <v>13335</v>
      </c>
      <c r="IF41" s="32">
        <v>185</v>
      </c>
      <c r="IG41" s="32">
        <v>13520</v>
      </c>
      <c r="IH41" s="32">
        <v>13335</v>
      </c>
      <c r="II41" s="32">
        <v>185</v>
      </c>
      <c r="IJ41" s="32">
        <v>0</v>
      </c>
      <c r="IK41" s="32">
        <v>0</v>
      </c>
      <c r="IL41" s="32">
        <v>0</v>
      </c>
      <c r="IM41" s="32">
        <v>896</v>
      </c>
      <c r="IN41" s="32">
        <v>886</v>
      </c>
      <c r="IO41" s="32">
        <v>10</v>
      </c>
      <c r="IP41" s="32">
        <v>896</v>
      </c>
      <c r="IQ41" s="32">
        <v>886</v>
      </c>
      <c r="IR41" s="32">
        <v>10</v>
      </c>
      <c r="IS41" s="32">
        <v>0</v>
      </c>
      <c r="IT41" s="32">
        <v>0</v>
      </c>
      <c r="IU41" s="32">
        <v>0</v>
      </c>
      <c r="IV41" s="32" t="s">
        <v>437</v>
      </c>
      <c r="IW41" s="32" t="s">
        <v>437</v>
      </c>
      <c r="IX41" s="32">
        <v>472</v>
      </c>
      <c r="IY41" s="32" t="s">
        <v>437</v>
      </c>
      <c r="IZ41" s="32" t="s">
        <v>437</v>
      </c>
      <c r="JA41" s="32">
        <v>472</v>
      </c>
      <c r="JB41" s="32">
        <v>0</v>
      </c>
      <c r="JC41" s="32">
        <v>0</v>
      </c>
      <c r="JD41" s="32">
        <v>0</v>
      </c>
      <c r="JE41" s="32">
        <v>15443</v>
      </c>
      <c r="JF41" s="32">
        <v>12066</v>
      </c>
      <c r="JG41" s="32">
        <v>3377</v>
      </c>
      <c r="JH41" s="32" t="s">
        <v>437</v>
      </c>
      <c r="JI41" s="32">
        <v>12066</v>
      </c>
      <c r="JJ41" s="32" t="s">
        <v>437</v>
      </c>
      <c r="JK41" s="32" t="s">
        <v>437</v>
      </c>
      <c r="JL41" s="32">
        <v>0</v>
      </c>
      <c r="JM41" s="32" t="s">
        <v>437</v>
      </c>
      <c r="JN41" s="32">
        <v>13806</v>
      </c>
      <c r="JO41" s="32">
        <v>11047</v>
      </c>
      <c r="JP41" s="32">
        <v>2759</v>
      </c>
      <c r="JQ41" s="32">
        <v>13806</v>
      </c>
      <c r="JR41" s="32">
        <v>11047</v>
      </c>
      <c r="JS41" s="32">
        <v>2759</v>
      </c>
      <c r="JT41" s="32">
        <v>0</v>
      </c>
      <c r="JU41" s="32">
        <v>0</v>
      </c>
      <c r="JV41" s="32">
        <v>0</v>
      </c>
      <c r="JW41" s="32">
        <v>754</v>
      </c>
      <c r="JX41" s="32">
        <v>510</v>
      </c>
      <c r="JY41" s="32">
        <v>244</v>
      </c>
      <c r="JZ41" s="32">
        <v>754</v>
      </c>
      <c r="KA41" s="32">
        <v>510</v>
      </c>
      <c r="KB41" s="32">
        <v>244</v>
      </c>
      <c r="KC41" s="32">
        <v>0</v>
      </c>
      <c r="KD41" s="32">
        <v>0</v>
      </c>
      <c r="KE41" s="32">
        <v>0</v>
      </c>
      <c r="KF41" s="32">
        <v>804</v>
      </c>
      <c r="KG41" s="32">
        <v>476</v>
      </c>
      <c r="KH41" s="32">
        <v>328</v>
      </c>
      <c r="KI41" s="32" t="s">
        <v>437</v>
      </c>
      <c r="KJ41" s="32">
        <v>476</v>
      </c>
      <c r="KK41" s="32" t="s">
        <v>437</v>
      </c>
      <c r="KL41" s="32" t="s">
        <v>437</v>
      </c>
      <c r="KM41" s="32">
        <v>0</v>
      </c>
      <c r="KN41" s="32" t="s">
        <v>437</v>
      </c>
      <c r="KO41" s="32" t="s">
        <v>437</v>
      </c>
      <c r="KP41" s="32" t="s">
        <v>437</v>
      </c>
      <c r="KQ41" s="32">
        <v>0</v>
      </c>
      <c r="KR41" s="32" t="s">
        <v>437</v>
      </c>
      <c r="KS41" s="32" t="s">
        <v>437</v>
      </c>
      <c r="KT41" s="32">
        <v>0</v>
      </c>
      <c r="KU41" s="32">
        <v>0</v>
      </c>
      <c r="KV41" s="32">
        <v>0</v>
      </c>
      <c r="KW41" s="32">
        <v>0</v>
      </c>
      <c r="KX41" s="32">
        <v>2885</v>
      </c>
      <c r="KY41" s="32">
        <v>2148</v>
      </c>
      <c r="KZ41" s="33">
        <v>737</v>
      </c>
      <c r="LA41" s="32">
        <v>2885</v>
      </c>
      <c r="LB41" s="32">
        <v>2148</v>
      </c>
      <c r="LC41" s="32">
        <v>737</v>
      </c>
      <c r="LD41" s="32">
        <v>0</v>
      </c>
      <c r="LE41" s="32">
        <v>0</v>
      </c>
      <c r="LF41" s="32">
        <v>0</v>
      </c>
      <c r="LG41" s="32">
        <v>6306</v>
      </c>
      <c r="LH41" s="32">
        <v>4173</v>
      </c>
      <c r="LI41" s="32">
        <v>2133</v>
      </c>
      <c r="LJ41" s="32">
        <v>4721</v>
      </c>
      <c r="LK41" s="32">
        <v>3550</v>
      </c>
      <c r="LL41" s="32">
        <v>1171</v>
      </c>
      <c r="LM41" s="32">
        <v>1585</v>
      </c>
      <c r="LN41" s="32">
        <v>623</v>
      </c>
      <c r="LO41" s="32">
        <v>962</v>
      </c>
      <c r="LP41" s="32">
        <v>4559</v>
      </c>
      <c r="LQ41" s="32">
        <v>2934</v>
      </c>
      <c r="LR41" s="32">
        <v>1625</v>
      </c>
      <c r="LS41" s="32">
        <v>3394</v>
      </c>
      <c r="LT41" s="32">
        <v>2503</v>
      </c>
      <c r="LU41" s="32">
        <v>891</v>
      </c>
      <c r="LV41" s="32">
        <v>1165</v>
      </c>
      <c r="LW41" s="32">
        <v>431</v>
      </c>
      <c r="LX41" s="32">
        <v>734</v>
      </c>
      <c r="LY41" s="32">
        <v>1747</v>
      </c>
      <c r="LZ41" s="32">
        <v>1239</v>
      </c>
      <c r="MA41" s="32">
        <v>508</v>
      </c>
      <c r="MB41" s="32">
        <v>1327</v>
      </c>
      <c r="MC41" s="32">
        <v>1047</v>
      </c>
      <c r="MD41" s="32">
        <v>280</v>
      </c>
      <c r="ME41" s="32">
        <v>420</v>
      </c>
      <c r="MF41" s="32">
        <v>192</v>
      </c>
      <c r="MG41" s="33">
        <v>228</v>
      </c>
    </row>
    <row r="42" spans="1:345" x14ac:dyDescent="0.2">
      <c r="A42" s="526"/>
      <c r="B42" s="31" t="s">
        <v>308</v>
      </c>
      <c r="C42" s="31"/>
      <c r="D42" s="32">
        <v>102422</v>
      </c>
      <c r="E42" s="32">
        <v>75720</v>
      </c>
      <c r="F42" s="32">
        <v>26702</v>
      </c>
      <c r="G42" s="32">
        <v>85256</v>
      </c>
      <c r="H42" s="32">
        <v>66655</v>
      </c>
      <c r="I42" s="32">
        <v>18601</v>
      </c>
      <c r="J42" s="32">
        <v>17166</v>
      </c>
      <c r="K42" s="32">
        <v>9065</v>
      </c>
      <c r="L42" s="32">
        <v>8101</v>
      </c>
      <c r="M42" s="32">
        <v>37364</v>
      </c>
      <c r="N42" s="32">
        <v>25465</v>
      </c>
      <c r="O42" s="32">
        <v>11899</v>
      </c>
      <c r="P42" s="32">
        <v>23104</v>
      </c>
      <c r="Q42" s="32">
        <v>16844</v>
      </c>
      <c r="R42" s="32">
        <v>6260</v>
      </c>
      <c r="S42" s="32">
        <v>14260</v>
      </c>
      <c r="T42" s="32">
        <v>8621</v>
      </c>
      <c r="U42" s="32">
        <v>5639</v>
      </c>
      <c r="V42" s="32">
        <v>18325</v>
      </c>
      <c r="W42" s="32">
        <v>13218</v>
      </c>
      <c r="X42" s="32">
        <v>5107</v>
      </c>
      <c r="Y42" s="32">
        <v>7946</v>
      </c>
      <c r="Z42" s="32">
        <v>6348</v>
      </c>
      <c r="AA42" s="32">
        <v>1598</v>
      </c>
      <c r="AB42" s="32">
        <v>10379</v>
      </c>
      <c r="AC42" s="32">
        <v>6870</v>
      </c>
      <c r="AD42" s="32">
        <v>3509</v>
      </c>
      <c r="AE42" s="32">
        <v>0</v>
      </c>
      <c r="AF42" s="32">
        <v>0</v>
      </c>
      <c r="AG42" s="32">
        <v>0</v>
      </c>
      <c r="AH42" s="32">
        <v>0</v>
      </c>
      <c r="AI42" s="32">
        <v>0</v>
      </c>
      <c r="AJ42" s="32">
        <v>0</v>
      </c>
      <c r="AK42" s="32">
        <v>0</v>
      </c>
      <c r="AL42" s="32">
        <v>0</v>
      </c>
      <c r="AM42" s="32">
        <v>0</v>
      </c>
      <c r="AN42" s="32">
        <v>17443</v>
      </c>
      <c r="AO42" s="32">
        <v>12551</v>
      </c>
      <c r="AP42" s="32">
        <v>4892</v>
      </c>
      <c r="AQ42" s="32">
        <v>7265</v>
      </c>
      <c r="AR42" s="32">
        <v>5768</v>
      </c>
      <c r="AS42" s="32">
        <v>1497</v>
      </c>
      <c r="AT42" s="32">
        <v>10178</v>
      </c>
      <c r="AU42" s="32">
        <v>6783</v>
      </c>
      <c r="AV42" s="32">
        <v>3395</v>
      </c>
      <c r="AW42" s="32">
        <v>882</v>
      </c>
      <c r="AX42" s="32">
        <v>667</v>
      </c>
      <c r="AY42" s="32">
        <v>215</v>
      </c>
      <c r="AZ42" s="32">
        <v>681</v>
      </c>
      <c r="BA42" s="32">
        <v>580</v>
      </c>
      <c r="BB42" s="32">
        <v>101</v>
      </c>
      <c r="BC42" s="32">
        <v>201</v>
      </c>
      <c r="BD42" s="32">
        <v>87</v>
      </c>
      <c r="BE42" s="32">
        <v>114</v>
      </c>
      <c r="BF42" s="32">
        <v>0</v>
      </c>
      <c r="BG42" s="32">
        <v>0</v>
      </c>
      <c r="BH42" s="32">
        <v>0</v>
      </c>
      <c r="BI42" s="32">
        <v>0</v>
      </c>
      <c r="BJ42" s="32">
        <v>0</v>
      </c>
      <c r="BK42" s="32">
        <v>0</v>
      </c>
      <c r="BL42" s="32">
        <v>0</v>
      </c>
      <c r="BM42" s="32">
        <v>0</v>
      </c>
      <c r="BN42" s="32">
        <v>0</v>
      </c>
      <c r="BO42" s="32">
        <v>7689</v>
      </c>
      <c r="BP42" s="32">
        <v>7567</v>
      </c>
      <c r="BQ42" s="32">
        <v>122</v>
      </c>
      <c r="BR42" s="32">
        <v>6927</v>
      </c>
      <c r="BS42" s="32">
        <v>6842</v>
      </c>
      <c r="BT42" s="32">
        <v>85</v>
      </c>
      <c r="BU42" s="32">
        <v>762</v>
      </c>
      <c r="BV42" s="32">
        <v>725</v>
      </c>
      <c r="BW42" s="32">
        <v>37</v>
      </c>
      <c r="BX42" s="32">
        <v>2086</v>
      </c>
      <c r="BY42" s="32">
        <v>2078</v>
      </c>
      <c r="BZ42" s="32">
        <v>8</v>
      </c>
      <c r="CA42" s="32">
        <v>2086</v>
      </c>
      <c r="CB42" s="32">
        <v>2078</v>
      </c>
      <c r="CC42" s="32">
        <v>8</v>
      </c>
      <c r="CD42" s="32">
        <v>0</v>
      </c>
      <c r="CE42" s="32">
        <v>0</v>
      </c>
      <c r="CF42" s="32">
        <v>0</v>
      </c>
      <c r="CG42" s="32">
        <v>477</v>
      </c>
      <c r="CH42" s="32">
        <v>472</v>
      </c>
      <c r="CI42" s="32">
        <v>5</v>
      </c>
      <c r="CJ42" s="32">
        <v>365</v>
      </c>
      <c r="CK42" s="32" t="s">
        <v>437</v>
      </c>
      <c r="CL42" s="32" t="s">
        <v>437</v>
      </c>
      <c r="CM42" s="32">
        <v>112</v>
      </c>
      <c r="CN42" s="32" t="s">
        <v>437</v>
      </c>
      <c r="CO42" s="32" t="s">
        <v>437</v>
      </c>
      <c r="CP42" s="32">
        <v>1778</v>
      </c>
      <c r="CQ42" s="32">
        <v>1752</v>
      </c>
      <c r="CR42" s="32">
        <v>26</v>
      </c>
      <c r="CS42" s="32">
        <v>1678</v>
      </c>
      <c r="CT42" s="32" t="s">
        <v>437</v>
      </c>
      <c r="CU42" s="32" t="s">
        <v>437</v>
      </c>
      <c r="CV42" s="32">
        <v>100</v>
      </c>
      <c r="CW42" s="32" t="s">
        <v>437</v>
      </c>
      <c r="CX42" s="32" t="s">
        <v>437</v>
      </c>
      <c r="CY42" s="32">
        <v>730</v>
      </c>
      <c r="CZ42" s="32">
        <v>713</v>
      </c>
      <c r="DA42" s="32">
        <v>17</v>
      </c>
      <c r="DB42" s="32">
        <v>492</v>
      </c>
      <c r="DC42" s="32">
        <v>489</v>
      </c>
      <c r="DD42" s="32">
        <v>3</v>
      </c>
      <c r="DE42" s="32">
        <v>238</v>
      </c>
      <c r="DF42" s="32">
        <v>224</v>
      </c>
      <c r="DG42" s="32">
        <v>14</v>
      </c>
      <c r="DH42" s="32">
        <v>202</v>
      </c>
      <c r="DI42" s="32">
        <v>198</v>
      </c>
      <c r="DJ42" s="32">
        <v>4</v>
      </c>
      <c r="DK42" s="32">
        <v>185</v>
      </c>
      <c r="DL42" s="32">
        <v>181</v>
      </c>
      <c r="DM42" s="32">
        <v>4</v>
      </c>
      <c r="DN42" s="32">
        <v>17</v>
      </c>
      <c r="DO42" s="32">
        <v>17</v>
      </c>
      <c r="DP42" s="32">
        <v>0</v>
      </c>
      <c r="DQ42" s="32">
        <v>95</v>
      </c>
      <c r="DR42" s="32">
        <v>95</v>
      </c>
      <c r="DS42" s="32">
        <v>0</v>
      </c>
      <c r="DT42" s="32">
        <v>88</v>
      </c>
      <c r="DU42" s="32">
        <v>88</v>
      </c>
      <c r="DV42" s="32">
        <v>0</v>
      </c>
      <c r="DW42" s="32">
        <v>7</v>
      </c>
      <c r="DX42" s="32">
        <v>7</v>
      </c>
      <c r="DY42" s="32">
        <v>0</v>
      </c>
      <c r="DZ42" s="32">
        <v>7</v>
      </c>
      <c r="EA42" s="32">
        <v>7</v>
      </c>
      <c r="EB42" s="32">
        <v>0</v>
      </c>
      <c r="EC42" s="32" t="s">
        <v>437</v>
      </c>
      <c r="ED42" s="32" t="s">
        <v>437</v>
      </c>
      <c r="EE42" s="32">
        <v>0</v>
      </c>
      <c r="EF42" s="32" t="s">
        <v>437</v>
      </c>
      <c r="EG42" s="32" t="s">
        <v>437</v>
      </c>
      <c r="EH42" s="32">
        <v>0</v>
      </c>
      <c r="EI42" s="32">
        <v>2228</v>
      </c>
      <c r="EJ42" s="32">
        <v>2172</v>
      </c>
      <c r="EK42" s="32">
        <v>56</v>
      </c>
      <c r="EL42" s="32">
        <v>1951</v>
      </c>
      <c r="EM42" s="32">
        <v>1913</v>
      </c>
      <c r="EN42" s="32">
        <v>38</v>
      </c>
      <c r="EO42" s="32">
        <v>277</v>
      </c>
      <c r="EP42" s="32">
        <v>259</v>
      </c>
      <c r="EQ42" s="32">
        <v>18</v>
      </c>
      <c r="ER42" s="32">
        <v>86</v>
      </c>
      <c r="ES42" s="32">
        <v>80</v>
      </c>
      <c r="ET42" s="32">
        <v>6</v>
      </c>
      <c r="EU42" s="32" t="s">
        <v>437</v>
      </c>
      <c r="EV42" s="32">
        <v>75</v>
      </c>
      <c r="EW42" s="32" t="s">
        <v>437</v>
      </c>
      <c r="EX42" s="32" t="s">
        <v>437</v>
      </c>
      <c r="EY42" s="32">
        <v>5</v>
      </c>
      <c r="EZ42" s="32" t="s">
        <v>437</v>
      </c>
      <c r="FA42" s="32">
        <v>5429</v>
      </c>
      <c r="FB42" s="32" t="s">
        <v>437</v>
      </c>
      <c r="FC42" s="32" t="s">
        <v>437</v>
      </c>
      <c r="FD42" s="32">
        <v>3679</v>
      </c>
      <c r="FE42" s="32" t="s">
        <v>437</v>
      </c>
      <c r="FF42" s="32" t="s">
        <v>437</v>
      </c>
      <c r="FG42" s="32">
        <v>1750</v>
      </c>
      <c r="FH42" s="32">
        <v>448</v>
      </c>
      <c r="FI42" s="32">
        <v>1302</v>
      </c>
      <c r="FJ42" s="32">
        <v>5386</v>
      </c>
      <c r="FK42" s="32">
        <v>767</v>
      </c>
      <c r="FL42" s="32">
        <v>4619</v>
      </c>
      <c r="FM42" s="32">
        <v>3667</v>
      </c>
      <c r="FN42" s="32">
        <v>333</v>
      </c>
      <c r="FO42" s="32">
        <v>3334</v>
      </c>
      <c r="FP42" s="32">
        <v>1719</v>
      </c>
      <c r="FQ42" s="32">
        <v>434</v>
      </c>
      <c r="FR42" s="32">
        <v>1285</v>
      </c>
      <c r="FS42" s="32">
        <v>43</v>
      </c>
      <c r="FT42" s="32" t="s">
        <v>437</v>
      </c>
      <c r="FU42" s="32" t="s">
        <v>437</v>
      </c>
      <c r="FV42" s="32">
        <v>12</v>
      </c>
      <c r="FW42" s="32" t="s">
        <v>437</v>
      </c>
      <c r="FX42" s="32" t="s">
        <v>437</v>
      </c>
      <c r="FY42" s="32">
        <v>31</v>
      </c>
      <c r="FZ42" s="32">
        <v>14</v>
      </c>
      <c r="GA42" s="32">
        <v>17</v>
      </c>
      <c r="GB42" s="32">
        <v>89</v>
      </c>
      <c r="GC42" s="32" t="s">
        <v>437</v>
      </c>
      <c r="GD42" s="32" t="s">
        <v>437</v>
      </c>
      <c r="GE42" s="32">
        <v>89</v>
      </c>
      <c r="GF42" s="32" t="s">
        <v>437</v>
      </c>
      <c r="GG42" s="32" t="s">
        <v>437</v>
      </c>
      <c r="GH42" s="32">
        <v>0</v>
      </c>
      <c r="GI42" s="32">
        <v>0</v>
      </c>
      <c r="GJ42" s="32">
        <v>0</v>
      </c>
      <c r="GK42" s="32">
        <v>89</v>
      </c>
      <c r="GL42" s="32" t="s">
        <v>437</v>
      </c>
      <c r="GM42" s="32" t="s">
        <v>437</v>
      </c>
      <c r="GN42" s="32">
        <v>89</v>
      </c>
      <c r="GO42" s="32" t="s">
        <v>437</v>
      </c>
      <c r="GP42" s="32" t="s">
        <v>437</v>
      </c>
      <c r="GQ42" s="32">
        <v>0</v>
      </c>
      <c r="GR42" s="32">
        <v>0</v>
      </c>
      <c r="GS42" s="32">
        <v>0</v>
      </c>
      <c r="GT42" s="32">
        <v>65058</v>
      </c>
      <c r="GU42" s="32">
        <v>50255</v>
      </c>
      <c r="GV42" s="32">
        <v>14803</v>
      </c>
      <c r="GW42" s="32">
        <v>62152</v>
      </c>
      <c r="GX42" s="32">
        <v>49811</v>
      </c>
      <c r="GY42" s="32">
        <v>12341</v>
      </c>
      <c r="GZ42" s="32">
        <v>2906</v>
      </c>
      <c r="HA42" s="32">
        <v>444</v>
      </c>
      <c r="HB42" s="32">
        <v>2462</v>
      </c>
      <c r="HC42" s="32">
        <v>15243</v>
      </c>
      <c r="HD42" s="32" t="s">
        <v>437</v>
      </c>
      <c r="HE42" s="32" t="s">
        <v>437</v>
      </c>
      <c r="HF42" s="32">
        <v>15243</v>
      </c>
      <c r="HG42" s="32" t="s">
        <v>437</v>
      </c>
      <c r="HH42" s="32" t="s">
        <v>437</v>
      </c>
      <c r="HI42" s="32">
        <v>0</v>
      </c>
      <c r="HJ42" s="32">
        <v>0</v>
      </c>
      <c r="HK42" s="32">
        <v>0</v>
      </c>
      <c r="HL42" s="32">
        <v>7351</v>
      </c>
      <c r="HM42" s="32">
        <v>1170</v>
      </c>
      <c r="HN42" s="32">
        <v>6181</v>
      </c>
      <c r="HO42" s="32">
        <v>4445</v>
      </c>
      <c r="HP42" s="32">
        <v>726</v>
      </c>
      <c r="HQ42" s="32">
        <v>3719</v>
      </c>
      <c r="HR42" s="32">
        <v>2906</v>
      </c>
      <c r="HS42" s="32">
        <v>444</v>
      </c>
      <c r="HT42" s="32">
        <v>2462</v>
      </c>
      <c r="HU42" s="32">
        <v>8400</v>
      </c>
      <c r="HV42" s="32">
        <v>4788</v>
      </c>
      <c r="HW42" s="32">
        <v>3612</v>
      </c>
      <c r="HX42" s="32">
        <v>8400</v>
      </c>
      <c r="HY42" s="32">
        <v>4788</v>
      </c>
      <c r="HZ42" s="32">
        <v>3612</v>
      </c>
      <c r="IA42" s="32">
        <v>0</v>
      </c>
      <c r="IB42" s="32">
        <v>0</v>
      </c>
      <c r="IC42" s="32">
        <v>0</v>
      </c>
      <c r="ID42" s="32">
        <v>13957</v>
      </c>
      <c r="IE42" s="32">
        <v>13730</v>
      </c>
      <c r="IF42" s="32">
        <v>227</v>
      </c>
      <c r="IG42" s="32">
        <v>13957</v>
      </c>
      <c r="IH42" s="32">
        <v>13730</v>
      </c>
      <c r="II42" s="32">
        <v>227</v>
      </c>
      <c r="IJ42" s="32">
        <v>0</v>
      </c>
      <c r="IK42" s="32">
        <v>0</v>
      </c>
      <c r="IL42" s="32">
        <v>0</v>
      </c>
      <c r="IM42" s="32">
        <v>1008</v>
      </c>
      <c r="IN42" s="32">
        <v>993</v>
      </c>
      <c r="IO42" s="32">
        <v>15</v>
      </c>
      <c r="IP42" s="32">
        <v>1008</v>
      </c>
      <c r="IQ42" s="32">
        <v>993</v>
      </c>
      <c r="IR42" s="32">
        <v>15</v>
      </c>
      <c r="IS42" s="32">
        <v>0</v>
      </c>
      <c r="IT42" s="32">
        <v>0</v>
      </c>
      <c r="IU42" s="32">
        <v>0</v>
      </c>
      <c r="IV42" s="32">
        <v>961</v>
      </c>
      <c r="IW42" s="32">
        <v>506</v>
      </c>
      <c r="IX42" s="32">
        <v>455</v>
      </c>
      <c r="IY42" s="32">
        <v>961</v>
      </c>
      <c r="IZ42" s="32">
        <v>506</v>
      </c>
      <c r="JA42" s="32">
        <v>455</v>
      </c>
      <c r="JB42" s="32">
        <v>0</v>
      </c>
      <c r="JC42" s="32">
        <v>0</v>
      </c>
      <c r="JD42" s="32">
        <v>0</v>
      </c>
      <c r="JE42" s="32">
        <v>16021</v>
      </c>
      <c r="JF42" s="32">
        <v>12577</v>
      </c>
      <c r="JG42" s="32">
        <v>3444</v>
      </c>
      <c r="JH42" s="32">
        <v>16021</v>
      </c>
      <c r="JI42" s="32">
        <v>12577</v>
      </c>
      <c r="JJ42" s="32">
        <v>3444</v>
      </c>
      <c r="JK42" s="32">
        <v>0</v>
      </c>
      <c r="JL42" s="32">
        <v>0</v>
      </c>
      <c r="JM42" s="32">
        <v>0</v>
      </c>
      <c r="JN42" s="32">
        <v>14329</v>
      </c>
      <c r="JO42" s="32">
        <v>11498</v>
      </c>
      <c r="JP42" s="32">
        <v>2831</v>
      </c>
      <c r="JQ42" s="32">
        <v>14329</v>
      </c>
      <c r="JR42" s="32">
        <v>11498</v>
      </c>
      <c r="JS42" s="32">
        <v>2831</v>
      </c>
      <c r="JT42" s="32">
        <v>0</v>
      </c>
      <c r="JU42" s="32">
        <v>0</v>
      </c>
      <c r="JV42" s="32">
        <v>0</v>
      </c>
      <c r="JW42" s="32">
        <v>800</v>
      </c>
      <c r="JX42" s="32">
        <v>553</v>
      </c>
      <c r="JY42" s="32">
        <v>247</v>
      </c>
      <c r="JZ42" s="32">
        <v>800</v>
      </c>
      <c r="KA42" s="32">
        <v>553</v>
      </c>
      <c r="KB42" s="32">
        <v>247</v>
      </c>
      <c r="KC42" s="32">
        <v>0</v>
      </c>
      <c r="KD42" s="32">
        <v>0</v>
      </c>
      <c r="KE42" s="32">
        <v>0</v>
      </c>
      <c r="KF42" s="32">
        <v>808</v>
      </c>
      <c r="KG42" s="32">
        <v>474</v>
      </c>
      <c r="KH42" s="32">
        <v>334</v>
      </c>
      <c r="KI42" s="32">
        <v>808</v>
      </c>
      <c r="KJ42" s="32">
        <v>474</v>
      </c>
      <c r="KK42" s="32">
        <v>334</v>
      </c>
      <c r="KL42" s="32">
        <v>0</v>
      </c>
      <c r="KM42" s="32">
        <v>0</v>
      </c>
      <c r="KN42" s="32">
        <v>0</v>
      </c>
      <c r="KO42" s="32">
        <v>5</v>
      </c>
      <c r="KP42" s="32" t="s">
        <v>437</v>
      </c>
      <c r="KQ42" s="32" t="s">
        <v>437</v>
      </c>
      <c r="KR42" s="32">
        <v>5</v>
      </c>
      <c r="KS42" s="32" t="s">
        <v>437</v>
      </c>
      <c r="KT42" s="32" t="s">
        <v>437</v>
      </c>
      <c r="KU42" s="32">
        <v>0</v>
      </c>
      <c r="KV42" s="32">
        <v>0</v>
      </c>
      <c r="KW42" s="32">
        <v>0</v>
      </c>
      <c r="KX42" s="32">
        <v>3120</v>
      </c>
      <c r="KY42" s="32">
        <v>2356</v>
      </c>
      <c r="KZ42" s="33">
        <v>764</v>
      </c>
      <c r="LA42" s="32">
        <v>3120</v>
      </c>
      <c r="LB42" s="32">
        <v>2356</v>
      </c>
      <c r="LC42" s="32">
        <v>764</v>
      </c>
      <c r="LD42" s="32">
        <v>0</v>
      </c>
      <c r="LE42" s="32">
        <v>0</v>
      </c>
      <c r="LF42" s="32">
        <v>0</v>
      </c>
      <c r="LG42" s="32">
        <v>5832</v>
      </c>
      <c r="LH42" s="32">
        <v>3894</v>
      </c>
      <c r="LI42" s="32">
        <v>1938</v>
      </c>
      <c r="LJ42" s="32">
        <v>4463</v>
      </c>
      <c r="LK42" s="32">
        <v>3316</v>
      </c>
      <c r="LL42" s="32">
        <v>1147</v>
      </c>
      <c r="LM42" s="32">
        <v>1369</v>
      </c>
      <c r="LN42" s="32">
        <v>578</v>
      </c>
      <c r="LO42" s="32">
        <v>791</v>
      </c>
      <c r="LP42" s="32">
        <v>4190</v>
      </c>
      <c r="LQ42" s="32">
        <v>2726</v>
      </c>
      <c r="LR42" s="32">
        <v>1464</v>
      </c>
      <c r="LS42" s="32">
        <v>3191</v>
      </c>
      <c r="LT42" s="32">
        <v>2324</v>
      </c>
      <c r="LU42" s="32">
        <v>867</v>
      </c>
      <c r="LV42" s="32">
        <v>999</v>
      </c>
      <c r="LW42" s="32">
        <v>402</v>
      </c>
      <c r="LX42" s="32">
        <v>597</v>
      </c>
      <c r="LY42" s="32">
        <v>1642</v>
      </c>
      <c r="LZ42" s="32">
        <v>1168</v>
      </c>
      <c r="MA42" s="32">
        <v>474</v>
      </c>
      <c r="MB42" s="32">
        <v>1272</v>
      </c>
      <c r="MC42" s="32">
        <v>992</v>
      </c>
      <c r="MD42" s="32">
        <v>280</v>
      </c>
      <c r="ME42" s="32">
        <v>370</v>
      </c>
      <c r="MF42" s="32">
        <v>176</v>
      </c>
      <c r="MG42" s="33">
        <v>194</v>
      </c>
    </row>
    <row r="43" spans="1:345" x14ac:dyDescent="0.2">
      <c r="A43" s="526"/>
      <c r="B43" s="31" t="s">
        <v>375</v>
      </c>
      <c r="C43" s="31"/>
      <c r="D43" s="32">
        <v>98461</v>
      </c>
      <c r="E43" s="32">
        <v>74471</v>
      </c>
      <c r="F43" s="32">
        <v>23990</v>
      </c>
      <c r="G43" s="32">
        <v>81239</v>
      </c>
      <c r="H43" s="32">
        <v>64973</v>
      </c>
      <c r="I43" s="32">
        <v>16266</v>
      </c>
      <c r="J43" s="32">
        <v>17222</v>
      </c>
      <c r="K43" s="32">
        <v>9498</v>
      </c>
      <c r="L43" s="32">
        <v>7724</v>
      </c>
      <c r="M43" s="32">
        <v>35490</v>
      </c>
      <c r="N43" s="32">
        <v>24482</v>
      </c>
      <c r="O43" s="32">
        <v>11008</v>
      </c>
      <c r="P43" s="32">
        <v>21086</v>
      </c>
      <c r="Q43" s="32">
        <v>15480</v>
      </c>
      <c r="R43" s="32">
        <v>5606</v>
      </c>
      <c r="S43" s="32">
        <v>14404</v>
      </c>
      <c r="T43" s="32">
        <v>9002</v>
      </c>
      <c r="U43" s="32">
        <v>5402</v>
      </c>
      <c r="V43" s="32">
        <v>17908</v>
      </c>
      <c r="W43" s="32">
        <v>13053</v>
      </c>
      <c r="X43" s="32">
        <v>4855</v>
      </c>
      <c r="Y43" s="32">
        <v>7438</v>
      </c>
      <c r="Z43" s="32">
        <v>5902</v>
      </c>
      <c r="AA43" s="32">
        <v>1536</v>
      </c>
      <c r="AB43" s="32">
        <v>10470</v>
      </c>
      <c r="AC43" s="32">
        <v>7151</v>
      </c>
      <c r="AD43" s="32">
        <v>3319</v>
      </c>
      <c r="AE43" s="32">
        <v>0</v>
      </c>
      <c r="AF43" s="32">
        <v>0</v>
      </c>
      <c r="AG43" s="32">
        <v>0</v>
      </c>
      <c r="AH43" s="32">
        <v>0</v>
      </c>
      <c r="AI43" s="32">
        <v>0</v>
      </c>
      <c r="AJ43" s="32">
        <v>0</v>
      </c>
      <c r="AK43" s="32">
        <v>0</v>
      </c>
      <c r="AL43" s="32">
        <v>0</v>
      </c>
      <c r="AM43" s="32">
        <v>0</v>
      </c>
      <c r="AN43" s="32">
        <v>17112</v>
      </c>
      <c r="AO43" s="32">
        <v>12423</v>
      </c>
      <c r="AP43" s="32">
        <v>4689</v>
      </c>
      <c r="AQ43" s="32">
        <v>6815</v>
      </c>
      <c r="AR43" s="32">
        <v>5367</v>
      </c>
      <c r="AS43" s="32">
        <v>1448</v>
      </c>
      <c r="AT43" s="32">
        <v>10297</v>
      </c>
      <c r="AU43" s="32">
        <v>7056</v>
      </c>
      <c r="AV43" s="32">
        <v>3241</v>
      </c>
      <c r="AW43" s="32">
        <v>796</v>
      </c>
      <c r="AX43" s="32">
        <v>630</v>
      </c>
      <c r="AY43" s="32">
        <v>166</v>
      </c>
      <c r="AZ43" s="32">
        <v>623</v>
      </c>
      <c r="BA43" s="32">
        <v>535</v>
      </c>
      <c r="BB43" s="32">
        <v>88</v>
      </c>
      <c r="BC43" s="32">
        <v>173</v>
      </c>
      <c r="BD43" s="32">
        <v>95</v>
      </c>
      <c r="BE43" s="32">
        <v>78</v>
      </c>
      <c r="BF43" s="32">
        <v>0</v>
      </c>
      <c r="BG43" s="32">
        <v>0</v>
      </c>
      <c r="BH43" s="32">
        <v>0</v>
      </c>
      <c r="BI43" s="32">
        <v>0</v>
      </c>
      <c r="BJ43" s="32">
        <v>0</v>
      </c>
      <c r="BK43" s="32">
        <v>0</v>
      </c>
      <c r="BL43" s="32">
        <v>0</v>
      </c>
      <c r="BM43" s="32">
        <v>0</v>
      </c>
      <c r="BN43" s="32">
        <v>0</v>
      </c>
      <c r="BO43" s="32">
        <v>6371</v>
      </c>
      <c r="BP43" s="32">
        <v>6269</v>
      </c>
      <c r="BQ43" s="32">
        <v>102</v>
      </c>
      <c r="BR43" s="32">
        <v>5695</v>
      </c>
      <c r="BS43" s="32">
        <v>5638</v>
      </c>
      <c r="BT43" s="32">
        <v>57</v>
      </c>
      <c r="BU43" s="32">
        <v>676</v>
      </c>
      <c r="BV43" s="32">
        <v>631</v>
      </c>
      <c r="BW43" s="32">
        <v>45</v>
      </c>
      <c r="BX43" s="32">
        <v>2008</v>
      </c>
      <c r="BY43" s="32">
        <v>1999</v>
      </c>
      <c r="BZ43" s="32">
        <v>9</v>
      </c>
      <c r="CA43" s="32">
        <v>2008</v>
      </c>
      <c r="CB43" s="32">
        <v>1999</v>
      </c>
      <c r="CC43" s="32">
        <v>9</v>
      </c>
      <c r="CD43" s="32">
        <v>0</v>
      </c>
      <c r="CE43" s="32">
        <v>0</v>
      </c>
      <c r="CF43" s="32">
        <v>0</v>
      </c>
      <c r="CG43" s="32">
        <v>402</v>
      </c>
      <c r="CH43" s="32">
        <v>399</v>
      </c>
      <c r="CI43" s="32">
        <v>3</v>
      </c>
      <c r="CJ43" s="32">
        <v>308</v>
      </c>
      <c r="CK43" s="32" t="s">
        <v>437</v>
      </c>
      <c r="CL43" s="32" t="s">
        <v>437</v>
      </c>
      <c r="CM43" s="32">
        <v>94</v>
      </c>
      <c r="CN43" s="32" t="s">
        <v>437</v>
      </c>
      <c r="CO43" s="32" t="s">
        <v>437</v>
      </c>
      <c r="CP43" s="32">
        <v>14</v>
      </c>
      <c r="CQ43" s="32" t="s">
        <v>437</v>
      </c>
      <c r="CR43" s="32" t="s">
        <v>437</v>
      </c>
      <c r="CS43" s="32">
        <v>10</v>
      </c>
      <c r="CT43" s="32" t="s">
        <v>437</v>
      </c>
      <c r="CU43" s="32" t="s">
        <v>437</v>
      </c>
      <c r="CV43" s="32">
        <v>4</v>
      </c>
      <c r="CW43" s="32">
        <v>4</v>
      </c>
      <c r="CX43" s="32">
        <v>0</v>
      </c>
      <c r="CY43" s="32">
        <v>762</v>
      </c>
      <c r="CZ43" s="32">
        <v>736</v>
      </c>
      <c r="DA43" s="32">
        <v>26</v>
      </c>
      <c r="DB43" s="32">
        <v>525</v>
      </c>
      <c r="DC43" s="32" t="s">
        <v>437</v>
      </c>
      <c r="DD43" s="32" t="s">
        <v>437</v>
      </c>
      <c r="DE43" s="32">
        <v>237</v>
      </c>
      <c r="DF43" s="32" t="s">
        <v>437</v>
      </c>
      <c r="DG43" s="32" t="s">
        <v>437</v>
      </c>
      <c r="DH43" s="32">
        <v>881</v>
      </c>
      <c r="DI43" s="32">
        <v>867</v>
      </c>
      <c r="DJ43" s="32">
        <v>14</v>
      </c>
      <c r="DK43" s="32">
        <v>819</v>
      </c>
      <c r="DL43" s="32" t="s">
        <v>437</v>
      </c>
      <c r="DM43" s="32" t="s">
        <v>437</v>
      </c>
      <c r="DN43" s="32">
        <v>62</v>
      </c>
      <c r="DO43" s="32" t="s">
        <v>437</v>
      </c>
      <c r="DP43" s="32" t="s">
        <v>437</v>
      </c>
      <c r="DQ43" s="32">
        <v>47</v>
      </c>
      <c r="DR43" s="32" t="s">
        <v>437</v>
      </c>
      <c r="DS43" s="32" t="s">
        <v>437</v>
      </c>
      <c r="DT43" s="32">
        <v>41</v>
      </c>
      <c r="DU43" s="32">
        <v>41</v>
      </c>
      <c r="DV43" s="32">
        <v>0</v>
      </c>
      <c r="DW43" s="32">
        <v>6</v>
      </c>
      <c r="DX43" s="32" t="s">
        <v>437</v>
      </c>
      <c r="DY43" s="32" t="s">
        <v>437</v>
      </c>
      <c r="DZ43" s="32">
        <v>11</v>
      </c>
      <c r="EA43" s="32">
        <v>11</v>
      </c>
      <c r="EB43" s="32">
        <v>0</v>
      </c>
      <c r="EC43" s="32">
        <v>6</v>
      </c>
      <c r="ED43" s="32">
        <v>6</v>
      </c>
      <c r="EE43" s="32">
        <v>0</v>
      </c>
      <c r="EF43" s="32">
        <v>5</v>
      </c>
      <c r="EG43" s="32">
        <v>5</v>
      </c>
      <c r="EH43" s="32">
        <v>0</v>
      </c>
      <c r="EI43" s="32">
        <v>2155</v>
      </c>
      <c r="EJ43" s="32">
        <v>2109</v>
      </c>
      <c r="EK43" s="32">
        <v>46</v>
      </c>
      <c r="EL43" s="32">
        <v>1891</v>
      </c>
      <c r="EM43" s="32">
        <v>1862</v>
      </c>
      <c r="EN43" s="32">
        <v>29</v>
      </c>
      <c r="EO43" s="32">
        <v>264</v>
      </c>
      <c r="EP43" s="32">
        <v>247</v>
      </c>
      <c r="EQ43" s="32">
        <v>17</v>
      </c>
      <c r="ER43" s="32">
        <v>91</v>
      </c>
      <c r="ES43" s="32" t="s">
        <v>437</v>
      </c>
      <c r="ET43" s="32" t="s">
        <v>437</v>
      </c>
      <c r="EU43" s="32">
        <v>87</v>
      </c>
      <c r="EV43" s="32" t="s">
        <v>437</v>
      </c>
      <c r="EW43" s="32" t="s">
        <v>437</v>
      </c>
      <c r="EX43" s="32">
        <v>4</v>
      </c>
      <c r="EY43" s="32">
        <v>4</v>
      </c>
      <c r="EZ43" s="32">
        <v>0</v>
      </c>
      <c r="FA43" s="32">
        <v>4917</v>
      </c>
      <c r="FB43" s="32">
        <v>832</v>
      </c>
      <c r="FC43" s="32">
        <v>4085</v>
      </c>
      <c r="FD43" s="32">
        <v>3268</v>
      </c>
      <c r="FE43" s="32">
        <v>340</v>
      </c>
      <c r="FF43" s="32">
        <v>2928</v>
      </c>
      <c r="FG43" s="32">
        <v>1649</v>
      </c>
      <c r="FH43" s="32">
        <v>492</v>
      </c>
      <c r="FI43" s="32">
        <v>1157</v>
      </c>
      <c r="FJ43" s="32">
        <v>4862</v>
      </c>
      <c r="FK43" s="32">
        <v>808</v>
      </c>
      <c r="FL43" s="32">
        <v>4054</v>
      </c>
      <c r="FM43" s="32">
        <v>3235</v>
      </c>
      <c r="FN43" s="32">
        <v>327</v>
      </c>
      <c r="FO43" s="32">
        <v>2908</v>
      </c>
      <c r="FP43" s="32">
        <v>1627</v>
      </c>
      <c r="FQ43" s="32">
        <v>481</v>
      </c>
      <c r="FR43" s="32">
        <v>1146</v>
      </c>
      <c r="FS43" s="32">
        <v>55</v>
      </c>
      <c r="FT43" s="32">
        <v>24</v>
      </c>
      <c r="FU43" s="32">
        <v>31</v>
      </c>
      <c r="FV43" s="32">
        <v>33</v>
      </c>
      <c r="FW43" s="32">
        <v>13</v>
      </c>
      <c r="FX43" s="32">
        <v>20</v>
      </c>
      <c r="FY43" s="32">
        <v>22</v>
      </c>
      <c r="FZ43" s="32">
        <v>11</v>
      </c>
      <c r="GA43" s="32">
        <v>11</v>
      </c>
      <c r="GB43" s="32">
        <v>80</v>
      </c>
      <c r="GC43" s="32">
        <v>3</v>
      </c>
      <c r="GD43" s="32">
        <v>77</v>
      </c>
      <c r="GE43" s="32">
        <v>80</v>
      </c>
      <c r="GF43" s="32">
        <v>3</v>
      </c>
      <c r="GG43" s="32">
        <v>77</v>
      </c>
      <c r="GH43" s="32">
        <v>0</v>
      </c>
      <c r="GI43" s="32">
        <v>0</v>
      </c>
      <c r="GJ43" s="32">
        <v>0</v>
      </c>
      <c r="GK43" s="32">
        <v>80</v>
      </c>
      <c r="GL43" s="32">
        <v>3</v>
      </c>
      <c r="GM43" s="32">
        <v>77</v>
      </c>
      <c r="GN43" s="32">
        <v>80</v>
      </c>
      <c r="GO43" s="32">
        <v>3</v>
      </c>
      <c r="GP43" s="32">
        <v>77</v>
      </c>
      <c r="GQ43" s="32">
        <v>0</v>
      </c>
      <c r="GR43" s="32">
        <v>0</v>
      </c>
      <c r="GS43" s="32">
        <v>0</v>
      </c>
      <c r="GT43" s="32">
        <v>62971</v>
      </c>
      <c r="GU43" s="32">
        <v>49989</v>
      </c>
      <c r="GV43" s="32">
        <v>12982</v>
      </c>
      <c r="GW43" s="32">
        <v>60153</v>
      </c>
      <c r="GX43" s="32">
        <v>49493</v>
      </c>
      <c r="GY43" s="32">
        <v>10660</v>
      </c>
      <c r="GZ43" s="32">
        <v>2818</v>
      </c>
      <c r="HA43" s="32">
        <v>496</v>
      </c>
      <c r="HB43" s="32">
        <v>2322</v>
      </c>
      <c r="HC43" s="32">
        <v>15200</v>
      </c>
      <c r="HD43" s="32" t="s">
        <v>437</v>
      </c>
      <c r="HE43" s="32" t="s">
        <v>437</v>
      </c>
      <c r="HF43" s="32">
        <v>15200</v>
      </c>
      <c r="HG43" s="32" t="s">
        <v>437</v>
      </c>
      <c r="HH43" s="32" t="s">
        <v>437</v>
      </c>
      <c r="HI43" s="32">
        <v>0</v>
      </c>
      <c r="HJ43" s="32">
        <v>0</v>
      </c>
      <c r="HK43" s="32">
        <v>0</v>
      </c>
      <c r="HL43" s="32">
        <v>6758</v>
      </c>
      <c r="HM43" s="32">
        <v>1248</v>
      </c>
      <c r="HN43" s="32">
        <v>5510</v>
      </c>
      <c r="HO43" s="32">
        <v>3940</v>
      </c>
      <c r="HP43" s="32">
        <v>752</v>
      </c>
      <c r="HQ43" s="32">
        <v>3188</v>
      </c>
      <c r="HR43" s="32">
        <v>2818</v>
      </c>
      <c r="HS43" s="32">
        <v>496</v>
      </c>
      <c r="HT43" s="32">
        <v>2322</v>
      </c>
      <c r="HU43" s="32">
        <v>7619</v>
      </c>
      <c r="HV43" s="32">
        <v>4522</v>
      </c>
      <c r="HW43" s="32">
        <v>3097</v>
      </c>
      <c r="HX43" s="32">
        <v>7619</v>
      </c>
      <c r="HY43" s="32">
        <v>4522</v>
      </c>
      <c r="HZ43" s="32">
        <v>3097</v>
      </c>
      <c r="IA43" s="32">
        <v>0</v>
      </c>
      <c r="IB43" s="32">
        <v>0</v>
      </c>
      <c r="IC43" s="32">
        <v>0</v>
      </c>
      <c r="ID43" s="32">
        <v>14118</v>
      </c>
      <c r="IE43" s="32">
        <v>13953</v>
      </c>
      <c r="IF43" s="32">
        <v>165</v>
      </c>
      <c r="IG43" s="32">
        <v>14118</v>
      </c>
      <c r="IH43" s="32">
        <v>13953</v>
      </c>
      <c r="II43" s="32">
        <v>165</v>
      </c>
      <c r="IJ43" s="32">
        <v>0</v>
      </c>
      <c r="IK43" s="32">
        <v>0</v>
      </c>
      <c r="IL43" s="32">
        <v>0</v>
      </c>
      <c r="IM43" s="32">
        <v>1037</v>
      </c>
      <c r="IN43" s="32">
        <v>1023</v>
      </c>
      <c r="IO43" s="32">
        <v>14</v>
      </c>
      <c r="IP43" s="32">
        <v>1037</v>
      </c>
      <c r="IQ43" s="32">
        <v>1023</v>
      </c>
      <c r="IR43" s="32">
        <v>14</v>
      </c>
      <c r="IS43" s="32">
        <v>0</v>
      </c>
      <c r="IT43" s="32">
        <v>0</v>
      </c>
      <c r="IU43" s="32">
        <v>0</v>
      </c>
      <c r="IV43" s="32">
        <v>975</v>
      </c>
      <c r="IW43" s="32">
        <v>530</v>
      </c>
      <c r="IX43" s="32">
        <v>445</v>
      </c>
      <c r="IY43" s="32">
        <v>975</v>
      </c>
      <c r="IZ43" s="32">
        <v>530</v>
      </c>
      <c r="JA43" s="32">
        <v>445</v>
      </c>
      <c r="JB43" s="32">
        <v>0</v>
      </c>
      <c r="JC43" s="32">
        <v>0</v>
      </c>
      <c r="JD43" s="32">
        <v>0</v>
      </c>
      <c r="JE43" s="32">
        <v>15257</v>
      </c>
      <c r="JF43" s="32">
        <v>12295</v>
      </c>
      <c r="JG43" s="32">
        <v>2962</v>
      </c>
      <c r="JH43" s="32">
        <v>15257</v>
      </c>
      <c r="JI43" s="32">
        <v>12295</v>
      </c>
      <c r="JJ43" s="32">
        <v>2962</v>
      </c>
      <c r="JK43" s="32">
        <v>0</v>
      </c>
      <c r="JL43" s="32">
        <v>0</v>
      </c>
      <c r="JM43" s="32">
        <v>0</v>
      </c>
      <c r="JN43" s="32">
        <v>13775</v>
      </c>
      <c r="JO43" s="32">
        <v>11341</v>
      </c>
      <c r="JP43" s="32">
        <v>2434</v>
      </c>
      <c r="JQ43" s="32">
        <v>13775</v>
      </c>
      <c r="JR43" s="32">
        <v>11341</v>
      </c>
      <c r="JS43" s="32">
        <v>2434</v>
      </c>
      <c r="JT43" s="32">
        <v>0</v>
      </c>
      <c r="JU43" s="32">
        <v>0</v>
      </c>
      <c r="JV43" s="32">
        <v>0</v>
      </c>
      <c r="JW43" s="32">
        <v>653</v>
      </c>
      <c r="JX43" s="32">
        <v>455</v>
      </c>
      <c r="JY43" s="32">
        <v>198</v>
      </c>
      <c r="JZ43" s="32">
        <v>653</v>
      </c>
      <c r="KA43" s="32">
        <v>455</v>
      </c>
      <c r="KB43" s="32">
        <v>198</v>
      </c>
      <c r="KC43" s="32">
        <v>0</v>
      </c>
      <c r="KD43" s="32">
        <v>0</v>
      </c>
      <c r="KE43" s="32">
        <v>0</v>
      </c>
      <c r="KF43" s="32">
        <v>749</v>
      </c>
      <c r="KG43" s="32">
        <v>447</v>
      </c>
      <c r="KH43" s="32">
        <v>302</v>
      </c>
      <c r="KI43" s="32">
        <v>749</v>
      </c>
      <c r="KJ43" s="32">
        <v>447</v>
      </c>
      <c r="KK43" s="32">
        <v>302</v>
      </c>
      <c r="KL43" s="32">
        <v>0</v>
      </c>
      <c r="KM43" s="32">
        <v>0</v>
      </c>
      <c r="KN43" s="32">
        <v>0</v>
      </c>
      <c r="KO43" s="32">
        <v>9</v>
      </c>
      <c r="KP43" s="32" t="s">
        <v>437</v>
      </c>
      <c r="KQ43" s="32" t="s">
        <v>437</v>
      </c>
      <c r="KR43" s="32">
        <v>9</v>
      </c>
      <c r="KS43" s="32" t="s">
        <v>437</v>
      </c>
      <c r="KT43" s="32" t="s">
        <v>437</v>
      </c>
      <c r="KU43" s="32">
        <v>0</v>
      </c>
      <c r="KV43" s="32">
        <v>0</v>
      </c>
      <c r="KW43" s="32">
        <v>0</v>
      </c>
      <c r="KX43" s="32">
        <v>3035</v>
      </c>
      <c r="KY43" s="32">
        <v>2305</v>
      </c>
      <c r="KZ43" s="33">
        <v>730</v>
      </c>
      <c r="LA43" s="32">
        <v>3035</v>
      </c>
      <c r="LB43" s="32">
        <v>2305</v>
      </c>
      <c r="LC43" s="32">
        <v>730</v>
      </c>
      <c r="LD43" s="32">
        <v>0</v>
      </c>
      <c r="LE43" s="32">
        <v>0</v>
      </c>
      <c r="LF43" s="32">
        <v>0</v>
      </c>
      <c r="LG43" s="32">
        <v>6214</v>
      </c>
      <c r="LH43" s="32">
        <v>4325</v>
      </c>
      <c r="LI43" s="32">
        <v>1889</v>
      </c>
      <c r="LJ43" s="32">
        <v>4605</v>
      </c>
      <c r="LK43" s="32">
        <v>3597</v>
      </c>
      <c r="LL43" s="32">
        <v>1008</v>
      </c>
      <c r="LM43" s="32">
        <v>1609</v>
      </c>
      <c r="LN43" s="32">
        <v>728</v>
      </c>
      <c r="LO43" s="32">
        <v>881</v>
      </c>
      <c r="LP43" s="32">
        <v>4438</v>
      </c>
      <c r="LQ43" s="32">
        <v>3034</v>
      </c>
      <c r="LR43" s="32">
        <v>1404</v>
      </c>
      <c r="LS43" s="32">
        <v>3200</v>
      </c>
      <c r="LT43" s="32">
        <v>2472</v>
      </c>
      <c r="LU43" s="32">
        <v>728</v>
      </c>
      <c r="LV43" s="32">
        <v>1238</v>
      </c>
      <c r="LW43" s="32">
        <v>562</v>
      </c>
      <c r="LX43" s="32">
        <v>676</v>
      </c>
      <c r="LY43" s="32">
        <v>1776</v>
      </c>
      <c r="LZ43" s="32">
        <v>1291</v>
      </c>
      <c r="MA43" s="32">
        <v>485</v>
      </c>
      <c r="MB43" s="32">
        <v>1405</v>
      </c>
      <c r="MC43" s="32">
        <v>1125</v>
      </c>
      <c r="MD43" s="32">
        <v>280</v>
      </c>
      <c r="ME43" s="32">
        <v>371</v>
      </c>
      <c r="MF43" s="32">
        <v>166</v>
      </c>
      <c r="MG43" s="33">
        <v>205</v>
      </c>
    </row>
    <row r="44" spans="1:345" x14ac:dyDescent="0.2">
      <c r="A44" s="526"/>
      <c r="B44" s="31" t="s">
        <v>396</v>
      </c>
      <c r="C44" s="31"/>
      <c r="D44" s="32">
        <v>95501</v>
      </c>
      <c r="E44" s="32">
        <v>72909</v>
      </c>
      <c r="F44" s="32">
        <v>22592</v>
      </c>
      <c r="G44" s="32">
        <v>79882</v>
      </c>
      <c r="H44" s="32">
        <v>64114</v>
      </c>
      <c r="I44" s="32">
        <v>15768</v>
      </c>
      <c r="J44" s="32">
        <v>15619</v>
      </c>
      <c r="K44" s="32">
        <v>8795</v>
      </c>
      <c r="L44" s="32">
        <v>6824</v>
      </c>
      <c r="M44" s="32">
        <v>33461</v>
      </c>
      <c r="N44" s="32">
        <v>23360</v>
      </c>
      <c r="O44" s="32">
        <v>10101</v>
      </c>
      <c r="P44" s="32">
        <v>20312</v>
      </c>
      <c r="Q44" s="32">
        <v>15051</v>
      </c>
      <c r="R44" s="32">
        <v>5261</v>
      </c>
      <c r="S44" s="32">
        <v>13149</v>
      </c>
      <c r="T44" s="32">
        <v>8309</v>
      </c>
      <c r="U44" s="32">
        <v>4840</v>
      </c>
      <c r="V44" s="32">
        <v>16928</v>
      </c>
      <c r="W44" s="32">
        <v>12533</v>
      </c>
      <c r="X44" s="32">
        <v>4395</v>
      </c>
      <c r="Y44" s="32">
        <v>7257</v>
      </c>
      <c r="Z44" s="32">
        <v>5828</v>
      </c>
      <c r="AA44" s="32">
        <v>1429</v>
      </c>
      <c r="AB44" s="32">
        <v>9671</v>
      </c>
      <c r="AC44" s="32">
        <v>6705</v>
      </c>
      <c r="AD44" s="32">
        <v>2966</v>
      </c>
      <c r="AE44" s="32">
        <v>0</v>
      </c>
      <c r="AF44" s="32">
        <v>0</v>
      </c>
      <c r="AG44" s="32">
        <v>0</v>
      </c>
      <c r="AH44" s="32">
        <v>0</v>
      </c>
      <c r="AI44" s="32">
        <v>0</v>
      </c>
      <c r="AJ44" s="32">
        <v>0</v>
      </c>
      <c r="AK44" s="32">
        <v>0</v>
      </c>
      <c r="AL44" s="32">
        <v>0</v>
      </c>
      <c r="AM44" s="32">
        <v>0</v>
      </c>
      <c r="AN44" s="32">
        <v>16224</v>
      </c>
      <c r="AO44" s="32">
        <v>11963</v>
      </c>
      <c r="AP44" s="32">
        <v>4261</v>
      </c>
      <c r="AQ44" s="32">
        <v>6705</v>
      </c>
      <c r="AR44" s="32">
        <v>5341</v>
      </c>
      <c r="AS44" s="32">
        <v>1364</v>
      </c>
      <c r="AT44" s="32">
        <v>9519</v>
      </c>
      <c r="AU44" s="32">
        <v>6622</v>
      </c>
      <c r="AV44" s="32">
        <v>2897</v>
      </c>
      <c r="AW44" s="32">
        <v>704</v>
      </c>
      <c r="AX44" s="32">
        <v>570</v>
      </c>
      <c r="AY44" s="32">
        <v>134</v>
      </c>
      <c r="AZ44" s="32">
        <v>552</v>
      </c>
      <c r="BA44" s="32">
        <v>487</v>
      </c>
      <c r="BB44" s="32">
        <v>65</v>
      </c>
      <c r="BC44" s="32">
        <v>152</v>
      </c>
      <c r="BD44" s="32">
        <v>83</v>
      </c>
      <c r="BE44" s="32">
        <v>69</v>
      </c>
      <c r="BF44" s="32">
        <v>0</v>
      </c>
      <c r="BG44" s="32">
        <v>0</v>
      </c>
      <c r="BH44" s="32">
        <v>0</v>
      </c>
      <c r="BI44" s="32">
        <v>0</v>
      </c>
      <c r="BJ44" s="32">
        <v>0</v>
      </c>
      <c r="BK44" s="32">
        <v>0</v>
      </c>
      <c r="BL44" s="32">
        <v>0</v>
      </c>
      <c r="BM44" s="32">
        <v>0</v>
      </c>
      <c r="BN44" s="32">
        <v>0</v>
      </c>
      <c r="BO44" s="32">
        <v>6013</v>
      </c>
      <c r="BP44" s="32">
        <v>5906</v>
      </c>
      <c r="BQ44" s="32">
        <v>107</v>
      </c>
      <c r="BR44" s="32">
        <v>5372</v>
      </c>
      <c r="BS44" s="32">
        <v>5306</v>
      </c>
      <c r="BT44" s="32">
        <v>66</v>
      </c>
      <c r="BU44" s="32">
        <v>641</v>
      </c>
      <c r="BV44" s="32">
        <v>600</v>
      </c>
      <c r="BW44" s="32">
        <v>41</v>
      </c>
      <c r="BX44" s="32">
        <v>1918</v>
      </c>
      <c r="BY44" s="32">
        <v>1911</v>
      </c>
      <c r="BZ44" s="32">
        <v>7</v>
      </c>
      <c r="CA44" s="32">
        <v>1918</v>
      </c>
      <c r="CB44" s="32">
        <v>1911</v>
      </c>
      <c r="CC44" s="32">
        <v>7</v>
      </c>
      <c r="CD44" s="32">
        <v>0</v>
      </c>
      <c r="CE44" s="32">
        <v>0</v>
      </c>
      <c r="CF44" s="32">
        <v>0</v>
      </c>
      <c r="CG44" s="32">
        <v>415</v>
      </c>
      <c r="CH44" s="32">
        <v>411</v>
      </c>
      <c r="CI44" s="32">
        <v>4</v>
      </c>
      <c r="CJ44" s="32">
        <v>324</v>
      </c>
      <c r="CK44" s="32">
        <v>324</v>
      </c>
      <c r="CL44" s="32">
        <v>0</v>
      </c>
      <c r="CM44" s="32">
        <v>91</v>
      </c>
      <c r="CN44" s="32">
        <v>87</v>
      </c>
      <c r="CO44" s="32">
        <v>4</v>
      </c>
      <c r="CP44" s="32">
        <v>0</v>
      </c>
      <c r="CQ44" s="32">
        <v>0</v>
      </c>
      <c r="CR44" s="32">
        <v>0</v>
      </c>
      <c r="CS44" s="32">
        <v>0</v>
      </c>
      <c r="CT44" s="32">
        <v>0</v>
      </c>
      <c r="CU44" s="32">
        <v>0</v>
      </c>
      <c r="CV44" s="32">
        <v>0</v>
      </c>
      <c r="CW44" s="32">
        <v>0</v>
      </c>
      <c r="CX44" s="32">
        <v>0</v>
      </c>
      <c r="CY44" s="32">
        <v>619</v>
      </c>
      <c r="CZ44" s="32">
        <v>600</v>
      </c>
      <c r="DA44" s="32">
        <v>19</v>
      </c>
      <c r="DB44" s="32">
        <v>405</v>
      </c>
      <c r="DC44" s="32" t="s">
        <v>437</v>
      </c>
      <c r="DD44" s="32" t="s">
        <v>437</v>
      </c>
      <c r="DE44" s="32">
        <v>214</v>
      </c>
      <c r="DF44" s="32" t="s">
        <v>437</v>
      </c>
      <c r="DG44" s="32" t="s">
        <v>437</v>
      </c>
      <c r="DH44" s="32">
        <v>992</v>
      </c>
      <c r="DI44" s="32">
        <v>977</v>
      </c>
      <c r="DJ44" s="32">
        <v>15</v>
      </c>
      <c r="DK44" s="32">
        <v>905</v>
      </c>
      <c r="DL44" s="32">
        <v>895</v>
      </c>
      <c r="DM44" s="32">
        <v>10</v>
      </c>
      <c r="DN44" s="32">
        <v>87</v>
      </c>
      <c r="DO44" s="32">
        <v>82</v>
      </c>
      <c r="DP44" s="32">
        <v>5</v>
      </c>
      <c r="DQ44" s="32">
        <v>30</v>
      </c>
      <c r="DR44" s="32">
        <v>30</v>
      </c>
      <c r="DS44" s="32">
        <v>0</v>
      </c>
      <c r="DT44" s="32" t="s">
        <v>437</v>
      </c>
      <c r="DU44" s="32" t="s">
        <v>437</v>
      </c>
      <c r="DV44" s="32">
        <v>0</v>
      </c>
      <c r="DW44" s="32" t="s">
        <v>437</v>
      </c>
      <c r="DX44" s="32" t="s">
        <v>437</v>
      </c>
      <c r="DY44" s="32">
        <v>0</v>
      </c>
      <c r="DZ44" s="32">
        <v>20</v>
      </c>
      <c r="EA44" s="32">
        <v>20</v>
      </c>
      <c r="EB44" s="32">
        <v>0</v>
      </c>
      <c r="EC44" s="32">
        <v>6</v>
      </c>
      <c r="ED44" s="32">
        <v>6</v>
      </c>
      <c r="EE44" s="32">
        <v>0</v>
      </c>
      <c r="EF44" s="32">
        <v>14</v>
      </c>
      <c r="EG44" s="32">
        <v>14</v>
      </c>
      <c r="EH44" s="32">
        <v>0</v>
      </c>
      <c r="EI44" s="32">
        <v>1920</v>
      </c>
      <c r="EJ44" s="32">
        <v>1862</v>
      </c>
      <c r="EK44" s="32">
        <v>58</v>
      </c>
      <c r="EL44" s="32">
        <v>1691</v>
      </c>
      <c r="EM44" s="32">
        <v>1649</v>
      </c>
      <c r="EN44" s="32">
        <v>42</v>
      </c>
      <c r="EO44" s="32">
        <v>229</v>
      </c>
      <c r="EP44" s="32">
        <v>213</v>
      </c>
      <c r="EQ44" s="32">
        <v>16</v>
      </c>
      <c r="ER44" s="32">
        <v>99</v>
      </c>
      <c r="ES44" s="32">
        <v>95</v>
      </c>
      <c r="ET44" s="32">
        <v>4</v>
      </c>
      <c r="EU44" s="32" t="s">
        <v>437</v>
      </c>
      <c r="EV44" s="32" t="s">
        <v>437</v>
      </c>
      <c r="EW44" s="32" t="s">
        <v>437</v>
      </c>
      <c r="EX44" s="32" t="s">
        <v>437</v>
      </c>
      <c r="EY44" s="32" t="s">
        <v>437</v>
      </c>
      <c r="EZ44" s="32" t="s">
        <v>437</v>
      </c>
      <c r="FA44" s="32">
        <v>4627</v>
      </c>
      <c r="FB44" s="32">
        <v>803</v>
      </c>
      <c r="FC44" s="32">
        <v>3824</v>
      </c>
      <c r="FD44" s="32">
        <v>3144</v>
      </c>
      <c r="FE44" s="32">
        <v>373</v>
      </c>
      <c r="FF44" s="32">
        <v>2771</v>
      </c>
      <c r="FG44" s="32">
        <v>1483</v>
      </c>
      <c r="FH44" s="32">
        <v>430</v>
      </c>
      <c r="FI44" s="32">
        <v>1053</v>
      </c>
      <c r="FJ44" s="32">
        <v>4581</v>
      </c>
      <c r="FK44" s="32">
        <v>788</v>
      </c>
      <c r="FL44" s="32">
        <v>3793</v>
      </c>
      <c r="FM44" s="32">
        <v>3117</v>
      </c>
      <c r="FN44" s="32">
        <v>358</v>
      </c>
      <c r="FO44" s="32">
        <v>2759</v>
      </c>
      <c r="FP44" s="32">
        <v>1464</v>
      </c>
      <c r="FQ44" s="32">
        <v>430</v>
      </c>
      <c r="FR44" s="32">
        <v>1034</v>
      </c>
      <c r="FS44" s="32">
        <v>46</v>
      </c>
      <c r="FT44" s="32">
        <v>15</v>
      </c>
      <c r="FU44" s="32">
        <v>31</v>
      </c>
      <c r="FV44" s="32">
        <v>27</v>
      </c>
      <c r="FW44" s="32">
        <v>15</v>
      </c>
      <c r="FX44" s="32">
        <v>12</v>
      </c>
      <c r="FY44" s="32">
        <v>19</v>
      </c>
      <c r="FZ44" s="32">
        <v>0</v>
      </c>
      <c r="GA44" s="32">
        <v>19</v>
      </c>
      <c r="GB44" s="32">
        <v>77</v>
      </c>
      <c r="GC44" s="32">
        <v>4</v>
      </c>
      <c r="GD44" s="32">
        <v>73</v>
      </c>
      <c r="GE44" s="32">
        <v>77</v>
      </c>
      <c r="GF44" s="32">
        <v>4</v>
      </c>
      <c r="GG44" s="32">
        <v>73</v>
      </c>
      <c r="GH44" s="32">
        <v>0</v>
      </c>
      <c r="GI44" s="32">
        <v>0</v>
      </c>
      <c r="GJ44" s="32">
        <v>0</v>
      </c>
      <c r="GK44" s="32">
        <v>77</v>
      </c>
      <c r="GL44" s="32">
        <v>4</v>
      </c>
      <c r="GM44" s="32">
        <v>73</v>
      </c>
      <c r="GN44" s="32">
        <v>77</v>
      </c>
      <c r="GO44" s="32">
        <v>4</v>
      </c>
      <c r="GP44" s="32">
        <v>73</v>
      </c>
      <c r="GQ44" s="32">
        <v>0</v>
      </c>
      <c r="GR44" s="32">
        <v>0</v>
      </c>
      <c r="GS44" s="32">
        <v>0</v>
      </c>
      <c r="GT44" s="32">
        <v>62040</v>
      </c>
      <c r="GU44" s="32">
        <v>49549</v>
      </c>
      <c r="GV44" s="32">
        <v>12491</v>
      </c>
      <c r="GW44" s="32">
        <v>59570</v>
      </c>
      <c r="GX44" s="32">
        <v>49063</v>
      </c>
      <c r="GY44" s="32">
        <v>10507</v>
      </c>
      <c r="GZ44" s="32">
        <v>2470</v>
      </c>
      <c r="HA44" s="32">
        <v>486</v>
      </c>
      <c r="HB44" s="32">
        <v>1984</v>
      </c>
      <c r="HC44" s="32">
        <v>15190</v>
      </c>
      <c r="HD44" s="32">
        <v>15133</v>
      </c>
      <c r="HE44" s="32">
        <v>57</v>
      </c>
      <c r="HF44" s="32">
        <v>15190</v>
      </c>
      <c r="HG44" s="32">
        <v>15133</v>
      </c>
      <c r="HH44" s="32">
        <v>57</v>
      </c>
      <c r="HI44" s="32">
        <v>0</v>
      </c>
      <c r="HJ44" s="32">
        <v>0</v>
      </c>
      <c r="HK44" s="32">
        <v>0</v>
      </c>
      <c r="HL44" s="32">
        <v>6138</v>
      </c>
      <c r="HM44" s="32">
        <v>1187</v>
      </c>
      <c r="HN44" s="32">
        <v>4951</v>
      </c>
      <c r="HO44" s="32">
        <v>3668</v>
      </c>
      <c r="HP44" s="32">
        <v>701</v>
      </c>
      <c r="HQ44" s="32">
        <v>2967</v>
      </c>
      <c r="HR44" s="32">
        <v>2470</v>
      </c>
      <c r="HS44" s="32">
        <v>486</v>
      </c>
      <c r="HT44" s="32">
        <v>1984</v>
      </c>
      <c r="HU44" s="32">
        <v>7927</v>
      </c>
      <c r="HV44" s="32">
        <v>4779</v>
      </c>
      <c r="HW44" s="32">
        <v>3148</v>
      </c>
      <c r="HX44" s="32">
        <v>7927</v>
      </c>
      <c r="HY44" s="32">
        <v>4779</v>
      </c>
      <c r="HZ44" s="32">
        <v>3148</v>
      </c>
      <c r="IA44" s="32">
        <v>0</v>
      </c>
      <c r="IB44" s="32">
        <v>0</v>
      </c>
      <c r="IC44" s="32">
        <v>0</v>
      </c>
      <c r="ID44" s="32">
        <v>13321</v>
      </c>
      <c r="IE44" s="32">
        <v>13150</v>
      </c>
      <c r="IF44" s="32">
        <v>171</v>
      </c>
      <c r="IG44" s="32">
        <v>13321</v>
      </c>
      <c r="IH44" s="32">
        <v>13150</v>
      </c>
      <c r="II44" s="32">
        <v>171</v>
      </c>
      <c r="IJ44" s="32">
        <v>0</v>
      </c>
      <c r="IK44" s="32">
        <v>0</v>
      </c>
      <c r="IL44" s="32">
        <v>0</v>
      </c>
      <c r="IM44" s="32">
        <v>1029</v>
      </c>
      <c r="IN44" s="32">
        <v>1016</v>
      </c>
      <c r="IO44" s="32">
        <v>13</v>
      </c>
      <c r="IP44" s="32">
        <v>1029</v>
      </c>
      <c r="IQ44" s="32">
        <v>1016</v>
      </c>
      <c r="IR44" s="32">
        <v>13</v>
      </c>
      <c r="IS44" s="32">
        <v>0</v>
      </c>
      <c r="IT44" s="32">
        <v>0</v>
      </c>
      <c r="IU44" s="32">
        <v>0</v>
      </c>
      <c r="IV44" s="32">
        <v>1163</v>
      </c>
      <c r="IW44" s="32">
        <v>599</v>
      </c>
      <c r="IX44" s="32">
        <v>564</v>
      </c>
      <c r="IY44" s="32">
        <v>1163</v>
      </c>
      <c r="IZ44" s="32">
        <v>599</v>
      </c>
      <c r="JA44" s="32">
        <v>564</v>
      </c>
      <c r="JB44" s="32">
        <v>0</v>
      </c>
      <c r="JC44" s="32">
        <v>0</v>
      </c>
      <c r="JD44" s="32">
        <v>0</v>
      </c>
      <c r="JE44" s="32">
        <v>15348</v>
      </c>
      <c r="JF44" s="32">
        <v>12453</v>
      </c>
      <c r="JG44" s="32">
        <v>2895</v>
      </c>
      <c r="JH44" s="32">
        <v>15348</v>
      </c>
      <c r="JI44" s="32">
        <v>12453</v>
      </c>
      <c r="JJ44" s="32">
        <v>2895</v>
      </c>
      <c r="JK44" s="32">
        <v>0</v>
      </c>
      <c r="JL44" s="32">
        <v>0</v>
      </c>
      <c r="JM44" s="32">
        <v>0</v>
      </c>
      <c r="JN44" s="32">
        <v>13870</v>
      </c>
      <c r="JO44" s="32">
        <v>11486</v>
      </c>
      <c r="JP44" s="32">
        <v>2384</v>
      </c>
      <c r="JQ44" s="32">
        <v>13870</v>
      </c>
      <c r="JR44" s="32">
        <v>11486</v>
      </c>
      <c r="JS44" s="32">
        <v>2384</v>
      </c>
      <c r="JT44" s="32">
        <v>0</v>
      </c>
      <c r="JU44" s="32">
        <v>0</v>
      </c>
      <c r="JV44" s="32">
        <v>0</v>
      </c>
      <c r="JW44" s="32">
        <v>642</v>
      </c>
      <c r="JX44" s="32">
        <v>442</v>
      </c>
      <c r="JY44" s="32">
        <v>200</v>
      </c>
      <c r="JZ44" s="32">
        <v>642</v>
      </c>
      <c r="KA44" s="32">
        <v>442</v>
      </c>
      <c r="KB44" s="32">
        <v>200</v>
      </c>
      <c r="KC44" s="32">
        <v>0</v>
      </c>
      <c r="KD44" s="32">
        <v>0</v>
      </c>
      <c r="KE44" s="32">
        <v>0</v>
      </c>
      <c r="KF44" s="32">
        <v>754</v>
      </c>
      <c r="KG44" s="32">
        <v>473</v>
      </c>
      <c r="KH44" s="32">
        <v>281</v>
      </c>
      <c r="KI44" s="32">
        <v>754</v>
      </c>
      <c r="KJ44" s="32">
        <v>473</v>
      </c>
      <c r="KK44" s="32">
        <v>281</v>
      </c>
      <c r="KL44" s="32">
        <v>0</v>
      </c>
      <c r="KM44" s="32">
        <v>0</v>
      </c>
      <c r="KN44" s="32">
        <v>0</v>
      </c>
      <c r="KO44" s="32">
        <v>25</v>
      </c>
      <c r="KP44" s="32">
        <v>21</v>
      </c>
      <c r="KQ44" s="32">
        <v>4</v>
      </c>
      <c r="KR44" s="32">
        <v>25</v>
      </c>
      <c r="KS44" s="32">
        <v>21</v>
      </c>
      <c r="KT44" s="32">
        <v>4</v>
      </c>
      <c r="KU44" s="32">
        <v>0</v>
      </c>
      <c r="KV44" s="32">
        <v>0</v>
      </c>
      <c r="KW44" s="32">
        <v>0</v>
      </c>
      <c r="KX44" s="32">
        <v>2928</v>
      </c>
      <c r="KY44" s="32">
        <v>2227</v>
      </c>
      <c r="KZ44" s="33">
        <v>701</v>
      </c>
      <c r="LA44" s="32">
        <v>2928</v>
      </c>
      <c r="LB44" s="32">
        <v>2227</v>
      </c>
      <c r="LC44" s="32">
        <v>701</v>
      </c>
      <c r="LD44" s="32">
        <v>0</v>
      </c>
      <c r="LE44" s="32">
        <v>0</v>
      </c>
      <c r="LF44" s="32">
        <v>0</v>
      </c>
      <c r="LG44" s="32">
        <v>5816</v>
      </c>
      <c r="LH44" s="32">
        <v>4114</v>
      </c>
      <c r="LI44" s="32">
        <v>1702</v>
      </c>
      <c r="LJ44" s="32">
        <v>4462</v>
      </c>
      <c r="LK44" s="32">
        <v>3540</v>
      </c>
      <c r="LL44" s="32">
        <v>922</v>
      </c>
      <c r="LM44" s="32">
        <v>1354</v>
      </c>
      <c r="LN44" s="32">
        <v>574</v>
      </c>
      <c r="LO44" s="32">
        <v>780</v>
      </c>
      <c r="LP44" s="32">
        <v>4021</v>
      </c>
      <c r="LQ44" s="32">
        <v>2803</v>
      </c>
      <c r="LR44" s="32">
        <v>1218</v>
      </c>
      <c r="LS44" s="32">
        <v>3041</v>
      </c>
      <c r="LT44" s="32">
        <v>2399</v>
      </c>
      <c r="LU44" s="32">
        <v>642</v>
      </c>
      <c r="LV44" s="32">
        <v>980</v>
      </c>
      <c r="LW44" s="32">
        <v>404</v>
      </c>
      <c r="LX44" s="32">
        <v>576</v>
      </c>
      <c r="LY44" s="32">
        <v>1795</v>
      </c>
      <c r="LZ44" s="32">
        <v>1311</v>
      </c>
      <c r="MA44" s="32">
        <v>484</v>
      </c>
      <c r="MB44" s="32">
        <v>1421</v>
      </c>
      <c r="MC44" s="32">
        <v>1141</v>
      </c>
      <c r="MD44" s="32">
        <v>280</v>
      </c>
      <c r="ME44" s="32">
        <v>374</v>
      </c>
      <c r="MF44" s="32">
        <v>170</v>
      </c>
      <c r="MG44" s="33">
        <v>204</v>
      </c>
    </row>
    <row r="45" spans="1:345" x14ac:dyDescent="0.2">
      <c r="A45" s="526"/>
      <c r="B45" s="31" t="s">
        <v>429</v>
      </c>
      <c r="C45" s="31"/>
      <c r="D45" s="32">
        <v>19240</v>
      </c>
      <c r="E45" s="32">
        <v>13513</v>
      </c>
      <c r="F45" s="32">
        <v>5727</v>
      </c>
      <c r="G45" s="32">
        <v>15536</v>
      </c>
      <c r="H45" s="32">
        <v>11543</v>
      </c>
      <c r="I45" s="32">
        <v>3993</v>
      </c>
      <c r="J45" s="32">
        <v>3704</v>
      </c>
      <c r="K45" s="32">
        <v>1970</v>
      </c>
      <c r="L45" s="32">
        <v>1734</v>
      </c>
      <c r="M45" s="32">
        <v>7406</v>
      </c>
      <c r="N45" s="32">
        <v>5008</v>
      </c>
      <c r="O45" s="32">
        <v>2398</v>
      </c>
      <c r="P45" s="32">
        <v>4508</v>
      </c>
      <c r="Q45" s="32">
        <v>3180</v>
      </c>
      <c r="R45" s="32">
        <v>1328</v>
      </c>
      <c r="S45" s="32">
        <v>2898</v>
      </c>
      <c r="T45" s="32">
        <v>1828</v>
      </c>
      <c r="U45" s="32">
        <v>1070</v>
      </c>
      <c r="V45" s="32">
        <v>3613</v>
      </c>
      <c r="W45" s="32">
        <v>2671</v>
      </c>
      <c r="X45" s="32">
        <v>942</v>
      </c>
      <c r="Y45" s="32">
        <v>1538</v>
      </c>
      <c r="Z45" s="32">
        <v>1212</v>
      </c>
      <c r="AA45" s="32">
        <v>326</v>
      </c>
      <c r="AB45" s="32">
        <v>2075</v>
      </c>
      <c r="AC45" s="32">
        <v>1459</v>
      </c>
      <c r="AD45" s="32">
        <v>616</v>
      </c>
      <c r="AE45" s="32">
        <v>0</v>
      </c>
      <c r="AF45" s="32">
        <v>0</v>
      </c>
      <c r="AG45" s="32">
        <v>0</v>
      </c>
      <c r="AH45" s="32">
        <v>0</v>
      </c>
      <c r="AI45" s="32">
        <v>0</v>
      </c>
      <c r="AJ45" s="32">
        <v>0</v>
      </c>
      <c r="AK45" s="32">
        <v>0</v>
      </c>
      <c r="AL45" s="32">
        <v>0</v>
      </c>
      <c r="AM45" s="32">
        <v>0</v>
      </c>
      <c r="AN45" s="32">
        <v>3467</v>
      </c>
      <c r="AO45" s="32">
        <v>2557</v>
      </c>
      <c r="AP45" s="32">
        <v>910</v>
      </c>
      <c r="AQ45" s="32">
        <v>1435</v>
      </c>
      <c r="AR45" s="32">
        <v>1119</v>
      </c>
      <c r="AS45" s="32">
        <v>316</v>
      </c>
      <c r="AT45" s="32">
        <v>2032</v>
      </c>
      <c r="AU45" s="32">
        <v>1438</v>
      </c>
      <c r="AV45" s="32">
        <v>594</v>
      </c>
      <c r="AW45" s="32">
        <v>146</v>
      </c>
      <c r="AX45" s="32">
        <v>114</v>
      </c>
      <c r="AY45" s="32">
        <v>32</v>
      </c>
      <c r="AZ45" s="32">
        <v>103</v>
      </c>
      <c r="BA45" s="32">
        <v>93</v>
      </c>
      <c r="BB45" s="32">
        <v>10</v>
      </c>
      <c r="BC45" s="32">
        <v>43</v>
      </c>
      <c r="BD45" s="32">
        <v>21</v>
      </c>
      <c r="BE45" s="32">
        <v>22</v>
      </c>
      <c r="BF45" s="32">
        <v>0</v>
      </c>
      <c r="BG45" s="32">
        <v>0</v>
      </c>
      <c r="BH45" s="32">
        <v>0</v>
      </c>
      <c r="BI45" s="32">
        <v>0</v>
      </c>
      <c r="BJ45" s="32">
        <v>0</v>
      </c>
      <c r="BK45" s="32">
        <v>0</v>
      </c>
      <c r="BL45" s="32">
        <v>0</v>
      </c>
      <c r="BM45" s="32">
        <v>0</v>
      </c>
      <c r="BN45" s="32">
        <v>0</v>
      </c>
      <c r="BO45" s="76">
        <v>1007</v>
      </c>
      <c r="BP45" s="76">
        <v>982</v>
      </c>
      <c r="BQ45" s="76">
        <v>25</v>
      </c>
      <c r="BR45" s="76">
        <v>896</v>
      </c>
      <c r="BS45" s="76">
        <v>881</v>
      </c>
      <c r="BT45" s="76">
        <v>15</v>
      </c>
      <c r="BU45" s="76">
        <v>111</v>
      </c>
      <c r="BV45" s="76">
        <v>101</v>
      </c>
      <c r="BW45" s="76">
        <v>10</v>
      </c>
      <c r="BX45" s="32">
        <v>218</v>
      </c>
      <c r="BY45" s="32">
        <v>218</v>
      </c>
      <c r="BZ45" s="32">
        <v>0</v>
      </c>
      <c r="CA45" s="32">
        <v>218</v>
      </c>
      <c r="CB45" s="32">
        <v>218</v>
      </c>
      <c r="CC45" s="32">
        <v>0</v>
      </c>
      <c r="CD45" s="32">
        <v>0</v>
      </c>
      <c r="CE45" s="32">
        <v>0</v>
      </c>
      <c r="CF45" s="32">
        <v>0</v>
      </c>
      <c r="CG45" s="32">
        <v>47</v>
      </c>
      <c r="CH45" s="32">
        <v>47</v>
      </c>
      <c r="CI45" s="32">
        <v>0</v>
      </c>
      <c r="CJ45" s="32" t="s">
        <v>437</v>
      </c>
      <c r="CK45" s="32" t="s">
        <v>437</v>
      </c>
      <c r="CL45" s="32">
        <v>0</v>
      </c>
      <c r="CM45" s="32" t="s">
        <v>437</v>
      </c>
      <c r="CN45" s="32" t="s">
        <v>437</v>
      </c>
      <c r="CO45" s="32">
        <v>0</v>
      </c>
      <c r="CP45" s="76">
        <v>0</v>
      </c>
      <c r="CQ45" s="76">
        <v>0</v>
      </c>
      <c r="CR45" s="76">
        <v>0</v>
      </c>
      <c r="CS45" s="76">
        <v>0</v>
      </c>
      <c r="CT45" s="76">
        <v>0</v>
      </c>
      <c r="CU45" s="76">
        <v>0</v>
      </c>
      <c r="CV45" s="76">
        <v>0</v>
      </c>
      <c r="CW45" s="76">
        <v>0</v>
      </c>
      <c r="CX45" s="76">
        <v>0</v>
      </c>
      <c r="CY45" s="32">
        <v>98</v>
      </c>
      <c r="CZ45" s="32" t="s">
        <v>437</v>
      </c>
      <c r="DA45" s="32" t="s">
        <v>437</v>
      </c>
      <c r="DB45" s="32">
        <v>60</v>
      </c>
      <c r="DC45" s="32">
        <v>60</v>
      </c>
      <c r="DD45" s="32">
        <v>0</v>
      </c>
      <c r="DE45" s="32">
        <v>38</v>
      </c>
      <c r="DF45" s="32" t="s">
        <v>437</v>
      </c>
      <c r="DG45" s="32" t="s">
        <v>437</v>
      </c>
      <c r="DH45" s="32">
        <v>238</v>
      </c>
      <c r="DI45" s="32">
        <v>233</v>
      </c>
      <c r="DJ45" s="32">
        <v>5</v>
      </c>
      <c r="DK45" s="32">
        <v>219</v>
      </c>
      <c r="DL45" s="32" t="s">
        <v>437</v>
      </c>
      <c r="DM45" s="32" t="s">
        <v>437</v>
      </c>
      <c r="DN45" s="32">
        <v>19</v>
      </c>
      <c r="DO45" s="32" t="s">
        <v>437</v>
      </c>
      <c r="DP45" s="32" t="s">
        <v>437</v>
      </c>
      <c r="DQ45" s="32" t="s">
        <v>437</v>
      </c>
      <c r="DR45" s="32" t="s">
        <v>437</v>
      </c>
      <c r="DS45" s="32" t="s">
        <v>437</v>
      </c>
      <c r="DT45" s="32" t="s">
        <v>437</v>
      </c>
      <c r="DU45" s="32" t="s">
        <v>437</v>
      </c>
      <c r="DV45" s="32">
        <v>0</v>
      </c>
      <c r="DW45" s="32" t="s">
        <v>437</v>
      </c>
      <c r="DX45" s="32">
        <v>0</v>
      </c>
      <c r="DY45" s="32" t="s">
        <v>437</v>
      </c>
      <c r="DZ45" s="32">
        <v>0</v>
      </c>
      <c r="EA45" s="32">
        <v>0</v>
      </c>
      <c r="EB45" s="32">
        <v>0</v>
      </c>
      <c r="EC45" s="32">
        <v>0</v>
      </c>
      <c r="ED45" s="32">
        <v>0</v>
      </c>
      <c r="EE45" s="32">
        <v>0</v>
      </c>
      <c r="EF45" s="32">
        <v>0</v>
      </c>
      <c r="EG45" s="32">
        <v>0</v>
      </c>
      <c r="EH45" s="32">
        <v>0</v>
      </c>
      <c r="EI45" s="32">
        <v>385</v>
      </c>
      <c r="EJ45" s="32">
        <v>372</v>
      </c>
      <c r="EK45" s="32">
        <v>13</v>
      </c>
      <c r="EL45" s="32">
        <v>343</v>
      </c>
      <c r="EM45" s="32">
        <v>334</v>
      </c>
      <c r="EN45" s="32">
        <v>9</v>
      </c>
      <c r="EO45" s="32">
        <v>42</v>
      </c>
      <c r="EP45" s="32">
        <v>38</v>
      </c>
      <c r="EQ45" s="32">
        <v>4</v>
      </c>
      <c r="ER45" s="32" t="s">
        <v>437</v>
      </c>
      <c r="ES45" s="32">
        <v>17</v>
      </c>
      <c r="ET45" s="32" t="s">
        <v>437</v>
      </c>
      <c r="EU45" s="32" t="s">
        <v>437</v>
      </c>
      <c r="EV45" s="32">
        <v>17</v>
      </c>
      <c r="EW45" s="32" t="s">
        <v>437</v>
      </c>
      <c r="EX45" s="32">
        <v>0</v>
      </c>
      <c r="EY45" s="32">
        <v>0</v>
      </c>
      <c r="EZ45" s="32">
        <v>0</v>
      </c>
      <c r="FA45" s="32">
        <v>1198</v>
      </c>
      <c r="FB45" s="32">
        <v>194</v>
      </c>
      <c r="FC45" s="32">
        <v>1004</v>
      </c>
      <c r="FD45" s="32">
        <v>808</v>
      </c>
      <c r="FE45" s="32">
        <v>83</v>
      </c>
      <c r="FF45" s="32">
        <v>725</v>
      </c>
      <c r="FG45" s="32">
        <v>390</v>
      </c>
      <c r="FH45" s="32">
        <v>111</v>
      </c>
      <c r="FI45" s="32">
        <v>279</v>
      </c>
      <c r="FJ45" s="32">
        <v>1187</v>
      </c>
      <c r="FK45" s="32">
        <v>190</v>
      </c>
      <c r="FL45" s="32">
        <v>997</v>
      </c>
      <c r="FM45" s="32" t="s">
        <v>437</v>
      </c>
      <c r="FN45" s="32">
        <v>79</v>
      </c>
      <c r="FO45" s="32" t="s">
        <v>437</v>
      </c>
      <c r="FP45" s="32" t="s">
        <v>437</v>
      </c>
      <c r="FQ45" s="32">
        <v>111</v>
      </c>
      <c r="FR45" s="32" t="s">
        <v>437</v>
      </c>
      <c r="FS45" s="32">
        <v>11</v>
      </c>
      <c r="FT45" s="32">
        <v>4</v>
      </c>
      <c r="FU45" s="32">
        <v>7</v>
      </c>
      <c r="FV45" s="32" t="s">
        <v>437</v>
      </c>
      <c r="FW45" s="32">
        <v>4</v>
      </c>
      <c r="FX45" s="32" t="s">
        <v>437</v>
      </c>
      <c r="FY45" s="32" t="s">
        <v>437</v>
      </c>
      <c r="FZ45" s="32">
        <v>0</v>
      </c>
      <c r="GA45" s="32" t="s">
        <v>437</v>
      </c>
      <c r="GB45" s="32">
        <v>18</v>
      </c>
      <c r="GC45" s="32">
        <v>0</v>
      </c>
      <c r="GD45" s="32">
        <v>18</v>
      </c>
      <c r="GE45" s="32">
        <v>18</v>
      </c>
      <c r="GF45" s="32">
        <v>0</v>
      </c>
      <c r="GG45" s="32">
        <v>18</v>
      </c>
      <c r="GH45" s="32">
        <v>0</v>
      </c>
      <c r="GI45" s="32">
        <v>0</v>
      </c>
      <c r="GJ45" s="32">
        <v>0</v>
      </c>
      <c r="GK45" s="32">
        <v>18</v>
      </c>
      <c r="GL45" s="32">
        <v>0</v>
      </c>
      <c r="GM45" s="32">
        <v>18</v>
      </c>
      <c r="GN45" s="32">
        <v>18</v>
      </c>
      <c r="GO45" s="32">
        <v>0</v>
      </c>
      <c r="GP45" s="32">
        <v>18</v>
      </c>
      <c r="GQ45" s="32">
        <v>0</v>
      </c>
      <c r="GR45" s="32">
        <v>0</v>
      </c>
      <c r="GS45" s="32">
        <v>0</v>
      </c>
      <c r="GT45" s="32">
        <v>11834</v>
      </c>
      <c r="GU45" s="32">
        <v>8505</v>
      </c>
      <c r="GV45" s="32">
        <v>3329</v>
      </c>
      <c r="GW45" s="32">
        <v>11028</v>
      </c>
      <c r="GX45" s="32">
        <v>8363</v>
      </c>
      <c r="GY45" s="32">
        <v>2665</v>
      </c>
      <c r="GZ45" s="32">
        <v>806</v>
      </c>
      <c r="HA45" s="32">
        <v>142</v>
      </c>
      <c r="HB45" s="32">
        <v>664</v>
      </c>
      <c r="HC45" s="32">
        <v>1701</v>
      </c>
      <c r="HD45" s="32">
        <v>1695</v>
      </c>
      <c r="HE45" s="32">
        <v>6</v>
      </c>
      <c r="HF45" s="32">
        <v>1701</v>
      </c>
      <c r="HG45" s="32">
        <v>1695</v>
      </c>
      <c r="HH45" s="32">
        <v>6</v>
      </c>
      <c r="HI45" s="32">
        <v>0</v>
      </c>
      <c r="HJ45" s="32">
        <v>0</v>
      </c>
      <c r="HK45" s="32">
        <v>0</v>
      </c>
      <c r="HL45" s="32">
        <v>1900</v>
      </c>
      <c r="HM45" s="32">
        <v>336</v>
      </c>
      <c r="HN45" s="32">
        <v>1564</v>
      </c>
      <c r="HO45" s="32">
        <v>1094</v>
      </c>
      <c r="HP45" s="32">
        <v>194</v>
      </c>
      <c r="HQ45" s="32">
        <v>900</v>
      </c>
      <c r="HR45" s="32">
        <v>806</v>
      </c>
      <c r="HS45" s="32">
        <v>142</v>
      </c>
      <c r="HT45" s="32">
        <v>664</v>
      </c>
      <c r="HU45" s="32">
        <v>1582</v>
      </c>
      <c r="HV45" s="32">
        <v>875</v>
      </c>
      <c r="HW45" s="32">
        <v>707</v>
      </c>
      <c r="HX45" s="32">
        <v>1582</v>
      </c>
      <c r="HY45" s="32">
        <v>875</v>
      </c>
      <c r="HZ45" s="32">
        <v>707</v>
      </c>
      <c r="IA45" s="32">
        <v>0</v>
      </c>
      <c r="IB45" s="32">
        <v>0</v>
      </c>
      <c r="IC45" s="32">
        <v>0</v>
      </c>
      <c r="ID45" s="32">
        <v>2595</v>
      </c>
      <c r="IE45" s="32">
        <v>2560</v>
      </c>
      <c r="IF45" s="32">
        <v>35</v>
      </c>
      <c r="IG45" s="32">
        <v>2595</v>
      </c>
      <c r="IH45" s="32">
        <v>2560</v>
      </c>
      <c r="II45" s="32">
        <v>35</v>
      </c>
      <c r="IJ45" s="32">
        <v>0</v>
      </c>
      <c r="IK45" s="32">
        <v>0</v>
      </c>
      <c r="IL45" s="32">
        <v>0</v>
      </c>
      <c r="IM45" s="32">
        <v>184</v>
      </c>
      <c r="IN45" s="32" t="s">
        <v>437</v>
      </c>
      <c r="IO45" s="32" t="s">
        <v>437</v>
      </c>
      <c r="IP45" s="32">
        <v>184</v>
      </c>
      <c r="IQ45" s="32" t="s">
        <v>437</v>
      </c>
      <c r="IR45" s="32" t="s">
        <v>437</v>
      </c>
      <c r="IS45" s="32">
        <v>0</v>
      </c>
      <c r="IT45" s="32">
        <v>0</v>
      </c>
      <c r="IU45" s="32">
        <v>0</v>
      </c>
      <c r="IV45" s="32" t="s">
        <v>437</v>
      </c>
      <c r="IW45" s="32" t="s">
        <v>437</v>
      </c>
      <c r="IX45" s="32">
        <v>146</v>
      </c>
      <c r="IY45" s="32" t="s">
        <v>437</v>
      </c>
      <c r="IZ45" s="32" t="s">
        <v>437</v>
      </c>
      <c r="JA45" s="32">
        <v>146</v>
      </c>
      <c r="JB45" s="32">
        <v>0</v>
      </c>
      <c r="JC45" s="32">
        <v>0</v>
      </c>
      <c r="JD45" s="32">
        <v>0</v>
      </c>
      <c r="JE45" s="32">
        <v>3163</v>
      </c>
      <c r="JF45" s="32">
        <v>2432</v>
      </c>
      <c r="JG45" s="32">
        <v>731</v>
      </c>
      <c r="JH45" s="32">
        <v>3163</v>
      </c>
      <c r="JI45" s="32">
        <v>2432</v>
      </c>
      <c r="JJ45" s="32">
        <v>731</v>
      </c>
      <c r="JK45" s="32">
        <v>0</v>
      </c>
      <c r="JL45" s="32">
        <v>0</v>
      </c>
      <c r="JM45" s="32">
        <v>0</v>
      </c>
      <c r="JN45" s="32">
        <v>2790</v>
      </c>
      <c r="JO45" s="32">
        <v>2195</v>
      </c>
      <c r="JP45" s="32">
        <v>595</v>
      </c>
      <c r="JQ45" s="32">
        <v>2790</v>
      </c>
      <c r="JR45" s="32">
        <v>2195</v>
      </c>
      <c r="JS45" s="32">
        <v>595</v>
      </c>
      <c r="JT45" s="32">
        <v>0</v>
      </c>
      <c r="JU45" s="32">
        <v>0</v>
      </c>
      <c r="JV45" s="32">
        <v>0</v>
      </c>
      <c r="JW45" s="32">
        <v>172</v>
      </c>
      <c r="JX45" s="32">
        <v>118</v>
      </c>
      <c r="JY45" s="32">
        <v>54</v>
      </c>
      <c r="JZ45" s="32">
        <v>172</v>
      </c>
      <c r="KA45" s="32">
        <v>118</v>
      </c>
      <c r="KB45" s="32">
        <v>54</v>
      </c>
      <c r="KC45" s="32">
        <v>0</v>
      </c>
      <c r="KD45" s="32">
        <v>0</v>
      </c>
      <c r="KE45" s="32">
        <v>0</v>
      </c>
      <c r="KF45" s="32">
        <v>178</v>
      </c>
      <c r="KG45" s="32">
        <v>107</v>
      </c>
      <c r="KH45" s="32">
        <v>71</v>
      </c>
      <c r="KI45" s="32">
        <v>178</v>
      </c>
      <c r="KJ45" s="32">
        <v>107</v>
      </c>
      <c r="KK45" s="32">
        <v>71</v>
      </c>
      <c r="KL45" s="32">
        <v>0</v>
      </c>
      <c r="KM45" s="32">
        <v>0</v>
      </c>
      <c r="KN45" s="32">
        <v>0</v>
      </c>
      <c r="KO45" s="32" t="s">
        <v>437</v>
      </c>
      <c r="KP45" s="32" t="s">
        <v>437</v>
      </c>
      <c r="KQ45" s="32">
        <v>0</v>
      </c>
      <c r="KR45" s="32" t="s">
        <v>437</v>
      </c>
      <c r="KS45" s="32" t="s">
        <v>437</v>
      </c>
      <c r="KT45" s="32">
        <v>0</v>
      </c>
      <c r="KU45" s="32">
        <v>0</v>
      </c>
      <c r="KV45" s="32">
        <v>0</v>
      </c>
      <c r="KW45" s="32">
        <v>0</v>
      </c>
      <c r="KX45" s="32">
        <v>635</v>
      </c>
      <c r="KY45" s="32">
        <v>495</v>
      </c>
      <c r="KZ45" s="33">
        <v>140</v>
      </c>
      <c r="LA45" s="32">
        <v>635</v>
      </c>
      <c r="LB45" s="32">
        <v>495</v>
      </c>
      <c r="LC45" s="32">
        <v>140</v>
      </c>
      <c r="LD45" s="32">
        <v>0</v>
      </c>
      <c r="LE45" s="32">
        <v>0</v>
      </c>
      <c r="LF45" s="32">
        <v>0</v>
      </c>
      <c r="LG45" s="32">
        <v>1570</v>
      </c>
      <c r="LH45" s="32">
        <v>1161</v>
      </c>
      <c r="LI45" s="32">
        <v>409</v>
      </c>
      <c r="LJ45" s="32">
        <v>1248</v>
      </c>
      <c r="LK45" s="32">
        <v>1004</v>
      </c>
      <c r="LL45" s="32">
        <v>244</v>
      </c>
      <c r="LM45" s="32">
        <v>322</v>
      </c>
      <c r="LN45" s="32">
        <v>157</v>
      </c>
      <c r="LO45" s="32">
        <v>165</v>
      </c>
      <c r="LP45" s="32">
        <v>1154</v>
      </c>
      <c r="LQ45" s="32">
        <v>856</v>
      </c>
      <c r="LR45" s="32">
        <v>298</v>
      </c>
      <c r="LS45" s="32">
        <v>928</v>
      </c>
      <c r="LT45" s="32">
        <v>753</v>
      </c>
      <c r="LU45" s="32">
        <v>175</v>
      </c>
      <c r="LV45" s="32">
        <v>226</v>
      </c>
      <c r="LW45" s="32">
        <v>103</v>
      </c>
      <c r="LX45" s="32">
        <v>123</v>
      </c>
      <c r="LY45" s="32">
        <v>416</v>
      </c>
      <c r="LZ45" s="32">
        <v>305</v>
      </c>
      <c r="MA45" s="32">
        <v>111</v>
      </c>
      <c r="MB45" s="32">
        <v>320</v>
      </c>
      <c r="MC45" s="32">
        <v>251</v>
      </c>
      <c r="MD45" s="32">
        <v>69</v>
      </c>
      <c r="ME45" s="32">
        <v>96</v>
      </c>
      <c r="MF45" s="32">
        <v>54</v>
      </c>
      <c r="MG45" s="33">
        <v>42</v>
      </c>
    </row>
  </sheetData>
  <sheetProtection sheet="1" objects="1" scenarios="1"/>
  <mergeCells count="158">
    <mergeCell ref="A14:A17"/>
    <mergeCell ref="B14:B17"/>
    <mergeCell ref="D15:L15"/>
    <mergeCell ref="M15:U15"/>
    <mergeCell ref="V15:AD15"/>
    <mergeCell ref="AE15:AM15"/>
    <mergeCell ref="AN15:AV15"/>
    <mergeCell ref="AW15:BE15"/>
    <mergeCell ref="IM15:IU15"/>
    <mergeCell ref="D16:F16"/>
    <mergeCell ref="G16:I16"/>
    <mergeCell ref="J16:L16"/>
    <mergeCell ref="M16:O16"/>
    <mergeCell ref="P16:R16"/>
    <mergeCell ref="S16:U16"/>
    <mergeCell ref="V16:X16"/>
    <mergeCell ref="AQ16:AS16"/>
    <mergeCell ref="AT16:AV16"/>
    <mergeCell ref="AW16:AY16"/>
    <mergeCell ref="AZ16:BB16"/>
    <mergeCell ref="BC16:BE16"/>
    <mergeCell ref="BF16:BH16"/>
    <mergeCell ref="Y16:AA16"/>
    <mergeCell ref="AB16:AD16"/>
    <mergeCell ref="CY15:DG15"/>
    <mergeCell ref="DH15:DP15"/>
    <mergeCell ref="EI15:EQ15"/>
    <mergeCell ref="ER15:EZ15"/>
    <mergeCell ref="BF15:BN15"/>
    <mergeCell ref="BO15:BW15"/>
    <mergeCell ref="BX15:CF15"/>
    <mergeCell ref="CG15:CO15"/>
    <mergeCell ref="CP15:CX15"/>
    <mergeCell ref="DQ15:DY15"/>
    <mergeCell ref="DZ15:EH15"/>
    <mergeCell ref="DE16:DG16"/>
    <mergeCell ref="DH16:DJ16"/>
    <mergeCell ref="CP16:CR16"/>
    <mergeCell ref="BI16:BK16"/>
    <mergeCell ref="BL16:BN16"/>
    <mergeCell ref="BO16:BQ16"/>
    <mergeCell ref="BR16:BT16"/>
    <mergeCell ref="BU16:BW16"/>
    <mergeCell ref="BX16:BZ16"/>
    <mergeCell ref="AN16:AP16"/>
    <mergeCell ref="CA16:CC16"/>
    <mergeCell ref="CD16:CF16"/>
    <mergeCell ref="CG16:CI16"/>
    <mergeCell ref="CJ16:CL16"/>
    <mergeCell ref="CM16:CO16"/>
    <mergeCell ref="CV16:CX16"/>
    <mergeCell ref="CY16:DA16"/>
    <mergeCell ref="DB16:DD16"/>
    <mergeCell ref="A37:A45"/>
    <mergeCell ref="JH16:JJ16"/>
    <mergeCell ref="JK16:JM16"/>
    <mergeCell ref="JN16:JP16"/>
    <mergeCell ref="JQ16:JS16"/>
    <mergeCell ref="JT16:JV16"/>
    <mergeCell ref="JW16:JY16"/>
    <mergeCell ref="IP16:IR16"/>
    <mergeCell ref="IS16:IU16"/>
    <mergeCell ref="IV16:IX16"/>
    <mergeCell ref="IY16:JA16"/>
    <mergeCell ref="JB16:JD16"/>
    <mergeCell ref="JE16:JG16"/>
    <mergeCell ref="HX16:HZ16"/>
    <mergeCell ref="IA16:IC16"/>
    <mergeCell ref="ID16:IF16"/>
    <mergeCell ref="IG16:II16"/>
    <mergeCell ref="IJ16:IL16"/>
    <mergeCell ref="IM16:IO16"/>
    <mergeCell ref="HF16:HH16"/>
    <mergeCell ref="HI16:HK16"/>
    <mergeCell ref="HL16:HN16"/>
    <mergeCell ref="HO16:HQ16"/>
    <mergeCell ref="HR16:HT16"/>
    <mergeCell ref="A19:A27"/>
    <mergeCell ref="A28:A36"/>
    <mergeCell ref="HU16:HW16"/>
    <mergeCell ref="GN16:GP16"/>
    <mergeCell ref="GQ16:GS16"/>
    <mergeCell ref="GT16:GV16"/>
    <mergeCell ref="GW16:GY16"/>
    <mergeCell ref="GZ16:HB16"/>
    <mergeCell ref="HC16:HE16"/>
    <mergeCell ref="FM16:FO16"/>
    <mergeCell ref="FP16:FR16"/>
    <mergeCell ref="GB16:GD16"/>
    <mergeCell ref="GE16:GG16"/>
    <mergeCell ref="GH16:GJ16"/>
    <mergeCell ref="GK16:GM16"/>
    <mergeCell ref="EU16:EW16"/>
    <mergeCell ref="EX16:EZ16"/>
    <mergeCell ref="FA16:FC16"/>
    <mergeCell ref="FD16:FF16"/>
    <mergeCell ref="FG16:FI16"/>
    <mergeCell ref="FJ16:FL16"/>
    <mergeCell ref="DK16:DM16"/>
    <mergeCell ref="DN16:DP16"/>
    <mergeCell ref="AE16:AG16"/>
    <mergeCell ref="ME16:MG16"/>
    <mergeCell ref="D14:MG14"/>
    <mergeCell ref="LY15:MG15"/>
    <mergeCell ref="LA16:LC16"/>
    <mergeCell ref="LD16:LF16"/>
    <mergeCell ref="LG16:LI16"/>
    <mergeCell ref="LJ16:LL16"/>
    <mergeCell ref="LM16:LO16"/>
    <mergeCell ref="LP16:LR16"/>
    <mergeCell ref="LS16:LU16"/>
    <mergeCell ref="LV16:LX16"/>
    <mergeCell ref="LY16:MA16"/>
    <mergeCell ref="JE15:JM15"/>
    <mergeCell ref="JN15:JV15"/>
    <mergeCell ref="JW15:KE15"/>
    <mergeCell ref="KX15:LF15"/>
    <mergeCell ref="LG15:LO15"/>
    <mergeCell ref="LP15:LX15"/>
    <mergeCell ref="FA15:FI15"/>
    <mergeCell ref="KX16:KZ16"/>
    <mergeCell ref="ER16:ET16"/>
    <mergeCell ref="CS16:CU16"/>
    <mergeCell ref="AH16:AJ16"/>
    <mergeCell ref="AK16:AM16"/>
    <mergeCell ref="FS15:GA15"/>
    <mergeCell ref="FS16:FU16"/>
    <mergeCell ref="FV16:FX16"/>
    <mergeCell ref="FY16:GA16"/>
    <mergeCell ref="KO15:KW15"/>
    <mergeCell ref="KO16:KQ16"/>
    <mergeCell ref="KR16:KT16"/>
    <mergeCell ref="KU16:KW16"/>
    <mergeCell ref="MB16:MD16"/>
    <mergeCell ref="DQ16:DS16"/>
    <mergeCell ref="DT16:DV16"/>
    <mergeCell ref="DW16:DY16"/>
    <mergeCell ref="DZ16:EB16"/>
    <mergeCell ref="EC16:EE16"/>
    <mergeCell ref="EF16:EH16"/>
    <mergeCell ref="KF15:KN15"/>
    <mergeCell ref="KF16:KH16"/>
    <mergeCell ref="KI16:KK16"/>
    <mergeCell ref="KL16:KN16"/>
    <mergeCell ref="JZ16:KB16"/>
    <mergeCell ref="KC16:KE16"/>
    <mergeCell ref="EI16:EK16"/>
    <mergeCell ref="EL16:EN16"/>
    <mergeCell ref="EO16:EQ16"/>
    <mergeCell ref="IV15:JD15"/>
    <mergeCell ref="GK15:GS15"/>
    <mergeCell ref="HU15:IC15"/>
    <mergeCell ref="ID15:IL15"/>
    <mergeCell ref="HL15:HT15"/>
    <mergeCell ref="FJ15:FR15"/>
    <mergeCell ref="GB15:GJ15"/>
    <mergeCell ref="GT15:HB15"/>
    <mergeCell ref="HC15:HK15"/>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2">
    <tabColor rgb="FF0070C0"/>
  </sheetPr>
  <dimension ref="A1:QP32"/>
  <sheetViews>
    <sheetView zoomScale="85" zoomScaleNormal="85" workbookViewId="0"/>
  </sheetViews>
  <sheetFormatPr baseColWidth="10" defaultRowHeight="14.25" x14ac:dyDescent="0.2"/>
  <cols>
    <col min="1" max="158" width="11" style="40"/>
    <col min="159" max="182" width="11" style="50"/>
    <col min="183" max="230" width="11" style="40"/>
    <col min="231" max="242" width="11" style="50"/>
    <col min="243" max="386" width="11" style="40"/>
    <col min="387" max="410" width="11" style="50"/>
    <col min="411" max="16384" width="11" style="40"/>
  </cols>
  <sheetData>
    <row r="1" spans="1:458" x14ac:dyDescent="0.2">
      <c r="A1" s="40" t="s">
        <v>55</v>
      </c>
    </row>
    <row r="4" spans="1:458" x14ac:dyDescent="0.2">
      <c r="A4" s="40" t="s">
        <v>56</v>
      </c>
    </row>
    <row r="5" spans="1:458" x14ac:dyDescent="0.2">
      <c r="A5" s="40" t="s">
        <v>192</v>
      </c>
    </row>
    <row r="7" spans="1:458" x14ac:dyDescent="0.2">
      <c r="A7" s="40" t="s">
        <v>57</v>
      </c>
    </row>
    <row r="8" spans="1:458" x14ac:dyDescent="0.2">
      <c r="A8" s="40" t="s">
        <v>58</v>
      </c>
    </row>
    <row r="10" spans="1:458" x14ac:dyDescent="0.2">
      <c r="A10" s="40" t="s">
        <v>59</v>
      </c>
    </row>
    <row r="14" spans="1:458" ht="22.5" customHeight="1" x14ac:dyDescent="0.2">
      <c r="A14" s="541"/>
      <c r="B14" s="45" t="s">
        <v>181</v>
      </c>
      <c r="C14" s="535" t="s">
        <v>190</v>
      </c>
      <c r="D14" s="539"/>
      <c r="E14" s="539"/>
      <c r="F14" s="539"/>
      <c r="G14" s="539"/>
      <c r="H14" s="539"/>
      <c r="I14" s="539"/>
      <c r="J14" s="539"/>
      <c r="K14" s="539"/>
      <c r="L14" s="539"/>
      <c r="M14" s="539"/>
      <c r="N14" s="540"/>
      <c r="O14" s="535" t="s">
        <v>136</v>
      </c>
      <c r="P14" s="539"/>
      <c r="Q14" s="539"/>
      <c r="R14" s="539"/>
      <c r="S14" s="539"/>
      <c r="T14" s="539"/>
      <c r="U14" s="539"/>
      <c r="V14" s="539"/>
      <c r="W14" s="539"/>
      <c r="X14" s="539"/>
      <c r="Y14" s="539"/>
      <c r="Z14" s="540"/>
      <c r="AA14" s="535" t="s">
        <v>36</v>
      </c>
      <c r="AB14" s="539"/>
      <c r="AC14" s="539"/>
      <c r="AD14" s="539"/>
      <c r="AE14" s="539"/>
      <c r="AF14" s="539"/>
      <c r="AG14" s="539"/>
      <c r="AH14" s="539"/>
      <c r="AI14" s="539"/>
      <c r="AJ14" s="539"/>
      <c r="AK14" s="539"/>
      <c r="AL14" s="540"/>
      <c r="AM14" s="535" t="s">
        <v>240</v>
      </c>
      <c r="AN14" s="539"/>
      <c r="AO14" s="539"/>
      <c r="AP14" s="539"/>
      <c r="AQ14" s="539"/>
      <c r="AR14" s="539"/>
      <c r="AS14" s="539"/>
      <c r="AT14" s="539"/>
      <c r="AU14" s="539"/>
      <c r="AV14" s="539"/>
      <c r="AW14" s="539"/>
      <c r="AX14" s="540"/>
      <c r="AY14" s="535" t="s">
        <v>37</v>
      </c>
      <c r="AZ14" s="539"/>
      <c r="BA14" s="539"/>
      <c r="BB14" s="539"/>
      <c r="BC14" s="539"/>
      <c r="BD14" s="539"/>
      <c r="BE14" s="539"/>
      <c r="BF14" s="539"/>
      <c r="BG14" s="539"/>
      <c r="BH14" s="539"/>
      <c r="BI14" s="539"/>
      <c r="BJ14" s="540"/>
      <c r="BK14" s="535" t="s">
        <v>137</v>
      </c>
      <c r="BL14" s="539"/>
      <c r="BM14" s="539"/>
      <c r="BN14" s="539"/>
      <c r="BO14" s="539"/>
      <c r="BP14" s="539"/>
      <c r="BQ14" s="539"/>
      <c r="BR14" s="539"/>
      <c r="BS14" s="539"/>
      <c r="BT14" s="539"/>
      <c r="BU14" s="539"/>
      <c r="BV14" s="540"/>
      <c r="BW14" s="535" t="s">
        <v>138</v>
      </c>
      <c r="BX14" s="539"/>
      <c r="BY14" s="539"/>
      <c r="BZ14" s="539"/>
      <c r="CA14" s="539"/>
      <c r="CB14" s="539"/>
      <c r="CC14" s="539"/>
      <c r="CD14" s="539"/>
      <c r="CE14" s="539"/>
      <c r="CF14" s="539"/>
      <c r="CG14" s="539"/>
      <c r="CH14" s="540"/>
      <c r="CI14" s="535" t="s">
        <v>64</v>
      </c>
      <c r="CJ14" s="539"/>
      <c r="CK14" s="539"/>
      <c r="CL14" s="539"/>
      <c r="CM14" s="539"/>
      <c r="CN14" s="539"/>
      <c r="CO14" s="539"/>
      <c r="CP14" s="539"/>
      <c r="CQ14" s="539"/>
      <c r="CR14" s="539"/>
      <c r="CS14" s="539"/>
      <c r="CT14" s="540"/>
      <c r="CU14" s="535" t="s">
        <v>49</v>
      </c>
      <c r="CV14" s="539"/>
      <c r="CW14" s="539"/>
      <c r="CX14" s="539"/>
      <c r="CY14" s="539"/>
      <c r="CZ14" s="539"/>
      <c r="DA14" s="539"/>
      <c r="DB14" s="539"/>
      <c r="DC14" s="539"/>
      <c r="DD14" s="539"/>
      <c r="DE14" s="539"/>
      <c r="DF14" s="540"/>
      <c r="DG14" s="535" t="s">
        <v>38</v>
      </c>
      <c r="DH14" s="539"/>
      <c r="DI14" s="539"/>
      <c r="DJ14" s="539"/>
      <c r="DK14" s="539"/>
      <c r="DL14" s="539"/>
      <c r="DM14" s="539"/>
      <c r="DN14" s="539"/>
      <c r="DO14" s="539"/>
      <c r="DP14" s="539"/>
      <c r="DQ14" s="539"/>
      <c r="DR14" s="540"/>
      <c r="DS14" s="535" t="s">
        <v>39</v>
      </c>
      <c r="DT14" s="539"/>
      <c r="DU14" s="539"/>
      <c r="DV14" s="539"/>
      <c r="DW14" s="539"/>
      <c r="DX14" s="539"/>
      <c r="DY14" s="539"/>
      <c r="DZ14" s="539"/>
      <c r="EA14" s="539"/>
      <c r="EB14" s="539"/>
      <c r="EC14" s="539"/>
      <c r="ED14" s="540"/>
      <c r="EE14" s="535" t="s">
        <v>40</v>
      </c>
      <c r="EF14" s="539"/>
      <c r="EG14" s="539"/>
      <c r="EH14" s="539"/>
      <c r="EI14" s="539"/>
      <c r="EJ14" s="539"/>
      <c r="EK14" s="539"/>
      <c r="EL14" s="539"/>
      <c r="EM14" s="539"/>
      <c r="EN14" s="539"/>
      <c r="EO14" s="539"/>
      <c r="EP14" s="540"/>
      <c r="EQ14" s="522" t="s">
        <v>312</v>
      </c>
      <c r="ER14" s="522"/>
      <c r="ES14" s="522"/>
      <c r="ET14" s="522"/>
      <c r="EU14" s="522"/>
      <c r="EV14" s="522"/>
      <c r="EW14" s="522"/>
      <c r="EX14" s="522"/>
      <c r="EY14" s="522"/>
      <c r="EZ14" s="522"/>
      <c r="FA14" s="522"/>
      <c r="FB14" s="522"/>
      <c r="FC14" s="522" t="s">
        <v>313</v>
      </c>
      <c r="FD14" s="522"/>
      <c r="FE14" s="522"/>
      <c r="FF14" s="522"/>
      <c r="FG14" s="522"/>
      <c r="FH14" s="522"/>
      <c r="FI14" s="522"/>
      <c r="FJ14" s="522"/>
      <c r="FK14" s="522"/>
      <c r="FL14" s="522"/>
      <c r="FM14" s="522"/>
      <c r="FN14" s="522"/>
      <c r="FO14" s="522" t="s">
        <v>314</v>
      </c>
      <c r="FP14" s="522"/>
      <c r="FQ14" s="522"/>
      <c r="FR14" s="522"/>
      <c r="FS14" s="522"/>
      <c r="FT14" s="522"/>
      <c r="FU14" s="522"/>
      <c r="FV14" s="522"/>
      <c r="FW14" s="522"/>
      <c r="FX14" s="522"/>
      <c r="FY14" s="522"/>
      <c r="FZ14" s="522"/>
      <c r="GA14" s="535" t="s">
        <v>139</v>
      </c>
      <c r="GB14" s="539"/>
      <c r="GC14" s="539"/>
      <c r="GD14" s="539"/>
      <c r="GE14" s="539"/>
      <c r="GF14" s="539"/>
      <c r="GG14" s="539"/>
      <c r="GH14" s="539"/>
      <c r="GI14" s="539"/>
      <c r="GJ14" s="539"/>
      <c r="GK14" s="539"/>
      <c r="GL14" s="540"/>
      <c r="GM14" s="535" t="s">
        <v>140</v>
      </c>
      <c r="GN14" s="539"/>
      <c r="GO14" s="539"/>
      <c r="GP14" s="539"/>
      <c r="GQ14" s="539"/>
      <c r="GR14" s="539"/>
      <c r="GS14" s="539"/>
      <c r="GT14" s="539"/>
      <c r="GU14" s="539"/>
      <c r="GV14" s="539"/>
      <c r="GW14" s="539"/>
      <c r="GX14" s="540"/>
      <c r="GY14" s="535" t="s">
        <v>41</v>
      </c>
      <c r="GZ14" s="539"/>
      <c r="HA14" s="539"/>
      <c r="HB14" s="539"/>
      <c r="HC14" s="539"/>
      <c r="HD14" s="539"/>
      <c r="HE14" s="539"/>
      <c r="HF14" s="539"/>
      <c r="HG14" s="539"/>
      <c r="HH14" s="539"/>
      <c r="HI14" s="539"/>
      <c r="HJ14" s="540"/>
      <c r="HK14" s="535" t="s">
        <v>106</v>
      </c>
      <c r="HL14" s="539"/>
      <c r="HM14" s="539"/>
      <c r="HN14" s="539"/>
      <c r="HO14" s="539"/>
      <c r="HP14" s="539"/>
      <c r="HQ14" s="539"/>
      <c r="HR14" s="539"/>
      <c r="HS14" s="539"/>
      <c r="HT14" s="539"/>
      <c r="HU14" s="539"/>
      <c r="HV14" s="540"/>
      <c r="HW14" s="522" t="s">
        <v>420</v>
      </c>
      <c r="HX14" s="522"/>
      <c r="HY14" s="522"/>
      <c r="HZ14" s="522"/>
      <c r="IA14" s="522"/>
      <c r="IB14" s="522"/>
      <c r="IC14" s="522"/>
      <c r="ID14" s="522"/>
      <c r="IE14" s="522"/>
      <c r="IF14" s="522"/>
      <c r="IG14" s="522"/>
      <c r="IH14" s="522"/>
      <c r="II14" s="535" t="s">
        <v>42</v>
      </c>
      <c r="IJ14" s="539"/>
      <c r="IK14" s="539"/>
      <c r="IL14" s="539"/>
      <c r="IM14" s="539"/>
      <c r="IN14" s="539"/>
      <c r="IO14" s="539"/>
      <c r="IP14" s="539"/>
      <c r="IQ14" s="539"/>
      <c r="IR14" s="539"/>
      <c r="IS14" s="539"/>
      <c r="IT14" s="540"/>
      <c r="IU14" s="535" t="s">
        <v>43</v>
      </c>
      <c r="IV14" s="539"/>
      <c r="IW14" s="539"/>
      <c r="IX14" s="539"/>
      <c r="IY14" s="539"/>
      <c r="IZ14" s="539"/>
      <c r="JA14" s="539"/>
      <c r="JB14" s="539"/>
      <c r="JC14" s="539"/>
      <c r="JD14" s="539"/>
      <c r="JE14" s="539"/>
      <c r="JF14" s="540"/>
      <c r="JG14" s="535" t="s">
        <v>141</v>
      </c>
      <c r="JH14" s="539"/>
      <c r="JI14" s="539"/>
      <c r="JJ14" s="539"/>
      <c r="JK14" s="539"/>
      <c r="JL14" s="539"/>
      <c r="JM14" s="539"/>
      <c r="JN14" s="539"/>
      <c r="JO14" s="539"/>
      <c r="JP14" s="539"/>
      <c r="JQ14" s="539"/>
      <c r="JR14" s="540"/>
      <c r="JS14" s="535" t="s">
        <v>50</v>
      </c>
      <c r="JT14" s="539"/>
      <c r="JU14" s="539"/>
      <c r="JV14" s="539"/>
      <c r="JW14" s="539"/>
      <c r="JX14" s="539"/>
      <c r="JY14" s="539"/>
      <c r="JZ14" s="539"/>
      <c r="KA14" s="539"/>
      <c r="KB14" s="539"/>
      <c r="KC14" s="539"/>
      <c r="KD14" s="540"/>
      <c r="KE14" s="535" t="s">
        <v>44</v>
      </c>
      <c r="KF14" s="539"/>
      <c r="KG14" s="539"/>
      <c r="KH14" s="539"/>
      <c r="KI14" s="539"/>
      <c r="KJ14" s="539"/>
      <c r="KK14" s="539"/>
      <c r="KL14" s="539"/>
      <c r="KM14" s="539"/>
      <c r="KN14" s="539"/>
      <c r="KO14" s="539"/>
      <c r="KP14" s="540"/>
      <c r="KQ14" s="535" t="s">
        <v>45</v>
      </c>
      <c r="KR14" s="539"/>
      <c r="KS14" s="539"/>
      <c r="KT14" s="539"/>
      <c r="KU14" s="539"/>
      <c r="KV14" s="539"/>
      <c r="KW14" s="539"/>
      <c r="KX14" s="539"/>
      <c r="KY14" s="539"/>
      <c r="KZ14" s="539"/>
      <c r="LA14" s="539"/>
      <c r="LB14" s="540"/>
      <c r="LC14" s="535" t="s">
        <v>105</v>
      </c>
      <c r="LD14" s="539"/>
      <c r="LE14" s="539"/>
      <c r="LF14" s="539"/>
      <c r="LG14" s="539"/>
      <c r="LH14" s="539"/>
      <c r="LI14" s="539"/>
      <c r="LJ14" s="539"/>
      <c r="LK14" s="539"/>
      <c r="LL14" s="539"/>
      <c r="LM14" s="539"/>
      <c r="LN14" s="540"/>
      <c r="LO14" s="535" t="s">
        <v>189</v>
      </c>
      <c r="LP14" s="539"/>
      <c r="LQ14" s="539"/>
      <c r="LR14" s="539"/>
      <c r="LS14" s="539"/>
      <c r="LT14" s="539"/>
      <c r="LU14" s="539"/>
      <c r="LV14" s="539"/>
      <c r="LW14" s="539"/>
      <c r="LX14" s="539"/>
      <c r="LY14" s="539"/>
      <c r="LZ14" s="540"/>
      <c r="MA14" s="535" t="s">
        <v>46</v>
      </c>
      <c r="MB14" s="539"/>
      <c r="MC14" s="539"/>
      <c r="MD14" s="539"/>
      <c r="ME14" s="539"/>
      <c r="MF14" s="539"/>
      <c r="MG14" s="539"/>
      <c r="MH14" s="539"/>
      <c r="MI14" s="539"/>
      <c r="MJ14" s="539"/>
      <c r="MK14" s="539"/>
      <c r="ML14" s="540"/>
      <c r="MM14" s="535" t="s">
        <v>47</v>
      </c>
      <c r="MN14" s="539"/>
      <c r="MO14" s="539"/>
      <c r="MP14" s="539"/>
      <c r="MQ14" s="539"/>
      <c r="MR14" s="539"/>
      <c r="MS14" s="539"/>
      <c r="MT14" s="539"/>
      <c r="MU14" s="539"/>
      <c r="MV14" s="539"/>
      <c r="MW14" s="539"/>
      <c r="MX14" s="540"/>
      <c r="MY14" s="535" t="s">
        <v>246</v>
      </c>
      <c r="MZ14" s="539"/>
      <c r="NA14" s="539"/>
      <c r="NB14" s="539"/>
      <c r="NC14" s="539"/>
      <c r="ND14" s="539"/>
      <c r="NE14" s="539"/>
      <c r="NF14" s="539"/>
      <c r="NG14" s="539"/>
      <c r="NH14" s="539"/>
      <c r="NI14" s="539"/>
      <c r="NJ14" s="540"/>
      <c r="NK14" s="535" t="s">
        <v>53</v>
      </c>
      <c r="NL14" s="539"/>
      <c r="NM14" s="539"/>
      <c r="NN14" s="539"/>
      <c r="NO14" s="539"/>
      <c r="NP14" s="539"/>
      <c r="NQ14" s="539"/>
      <c r="NR14" s="539"/>
      <c r="NS14" s="539"/>
      <c r="NT14" s="539"/>
      <c r="NU14" s="539"/>
      <c r="NV14" s="540"/>
      <c r="NW14" s="535" t="s">
        <v>310</v>
      </c>
      <c r="NX14" s="539"/>
      <c r="NY14" s="539"/>
      <c r="NZ14" s="539"/>
      <c r="OA14" s="539"/>
      <c r="OB14" s="539"/>
      <c r="OC14" s="539"/>
      <c r="OD14" s="539"/>
      <c r="OE14" s="539"/>
      <c r="OF14" s="539"/>
      <c r="OG14" s="539"/>
      <c r="OH14" s="540"/>
      <c r="OI14" s="535" t="s">
        <v>309</v>
      </c>
      <c r="OJ14" s="539"/>
      <c r="OK14" s="539"/>
      <c r="OL14" s="539"/>
      <c r="OM14" s="539"/>
      <c r="ON14" s="539"/>
      <c r="OO14" s="539"/>
      <c r="OP14" s="539"/>
      <c r="OQ14" s="539"/>
      <c r="OR14" s="539"/>
      <c r="OS14" s="539"/>
      <c r="OT14" s="540"/>
      <c r="OU14" s="535" t="s">
        <v>191</v>
      </c>
      <c r="OV14" s="539"/>
      <c r="OW14" s="539"/>
      <c r="OX14" s="539"/>
      <c r="OY14" s="539"/>
      <c r="OZ14" s="539"/>
      <c r="PA14" s="539"/>
      <c r="PB14" s="539"/>
      <c r="PC14" s="539"/>
      <c r="PD14" s="539"/>
      <c r="PE14" s="539"/>
      <c r="PF14" s="540"/>
      <c r="PG14" s="535" t="s">
        <v>142</v>
      </c>
      <c r="PH14" s="539"/>
      <c r="PI14" s="539"/>
      <c r="PJ14" s="539"/>
      <c r="PK14" s="539"/>
      <c r="PL14" s="539"/>
      <c r="PM14" s="539"/>
      <c r="PN14" s="539"/>
      <c r="PO14" s="539"/>
      <c r="PP14" s="539"/>
      <c r="PQ14" s="539"/>
      <c r="PR14" s="540"/>
      <c r="PS14" s="535" t="s">
        <v>185</v>
      </c>
      <c r="PT14" s="539"/>
      <c r="PU14" s="539"/>
      <c r="PV14" s="539"/>
      <c r="PW14" s="539"/>
      <c r="PX14" s="539"/>
      <c r="PY14" s="539"/>
      <c r="PZ14" s="539"/>
      <c r="QA14" s="539"/>
      <c r="QB14" s="539"/>
      <c r="QC14" s="539"/>
      <c r="QD14" s="540"/>
      <c r="QE14" s="535" t="s">
        <v>184</v>
      </c>
      <c r="QF14" s="539"/>
      <c r="QG14" s="539"/>
      <c r="QH14" s="539"/>
      <c r="QI14" s="539"/>
      <c r="QJ14" s="539"/>
      <c r="QK14" s="539"/>
      <c r="QL14" s="539"/>
      <c r="QM14" s="539"/>
      <c r="QN14" s="539"/>
      <c r="QO14" s="539"/>
      <c r="QP14" s="540"/>
    </row>
    <row r="15" spans="1:458" ht="14.25" customHeight="1" x14ac:dyDescent="0.2">
      <c r="A15" s="541"/>
      <c r="B15" s="41" t="s">
        <v>157</v>
      </c>
      <c r="C15" s="537" t="s">
        <v>2</v>
      </c>
      <c r="D15" s="537"/>
      <c r="E15" s="537"/>
      <c r="F15" s="537"/>
      <c r="G15" s="535" t="s">
        <v>11</v>
      </c>
      <c r="H15" s="537"/>
      <c r="I15" s="537"/>
      <c r="J15" s="537"/>
      <c r="K15" s="535" t="s">
        <v>12</v>
      </c>
      <c r="L15" s="537"/>
      <c r="M15" s="537"/>
      <c r="N15" s="537"/>
      <c r="O15" s="537" t="s">
        <v>2</v>
      </c>
      <c r="P15" s="537"/>
      <c r="Q15" s="537"/>
      <c r="R15" s="537"/>
      <c r="S15" s="535" t="s">
        <v>11</v>
      </c>
      <c r="T15" s="537"/>
      <c r="U15" s="537"/>
      <c r="V15" s="537"/>
      <c r="W15" s="535" t="s">
        <v>12</v>
      </c>
      <c r="X15" s="537"/>
      <c r="Y15" s="537"/>
      <c r="Z15" s="537"/>
      <c r="AA15" s="537" t="s">
        <v>2</v>
      </c>
      <c r="AB15" s="537"/>
      <c r="AC15" s="537"/>
      <c r="AD15" s="537"/>
      <c r="AE15" s="535" t="s">
        <v>11</v>
      </c>
      <c r="AF15" s="537"/>
      <c r="AG15" s="537"/>
      <c r="AH15" s="537"/>
      <c r="AI15" s="535" t="s">
        <v>12</v>
      </c>
      <c r="AJ15" s="537"/>
      <c r="AK15" s="537"/>
      <c r="AL15" s="537"/>
      <c r="AM15" s="537" t="s">
        <v>2</v>
      </c>
      <c r="AN15" s="537"/>
      <c r="AO15" s="537"/>
      <c r="AP15" s="537"/>
      <c r="AQ15" s="535" t="s">
        <v>11</v>
      </c>
      <c r="AR15" s="537"/>
      <c r="AS15" s="537"/>
      <c r="AT15" s="537"/>
      <c r="AU15" s="535" t="s">
        <v>12</v>
      </c>
      <c r="AV15" s="537"/>
      <c r="AW15" s="537"/>
      <c r="AX15" s="537"/>
      <c r="AY15" s="537" t="s">
        <v>2</v>
      </c>
      <c r="AZ15" s="537"/>
      <c r="BA15" s="537"/>
      <c r="BB15" s="537"/>
      <c r="BC15" s="535" t="s">
        <v>11</v>
      </c>
      <c r="BD15" s="537"/>
      <c r="BE15" s="537"/>
      <c r="BF15" s="537"/>
      <c r="BG15" s="535" t="s">
        <v>12</v>
      </c>
      <c r="BH15" s="537"/>
      <c r="BI15" s="537"/>
      <c r="BJ15" s="537"/>
      <c r="BK15" s="537" t="s">
        <v>2</v>
      </c>
      <c r="BL15" s="537"/>
      <c r="BM15" s="537"/>
      <c r="BN15" s="537"/>
      <c r="BO15" s="535" t="s">
        <v>11</v>
      </c>
      <c r="BP15" s="537"/>
      <c r="BQ15" s="537"/>
      <c r="BR15" s="537"/>
      <c r="BS15" s="535" t="s">
        <v>12</v>
      </c>
      <c r="BT15" s="537"/>
      <c r="BU15" s="537"/>
      <c r="BV15" s="537"/>
      <c r="BW15" s="537" t="s">
        <v>2</v>
      </c>
      <c r="BX15" s="537"/>
      <c r="BY15" s="537"/>
      <c r="BZ15" s="537"/>
      <c r="CA15" s="535" t="s">
        <v>11</v>
      </c>
      <c r="CB15" s="537"/>
      <c r="CC15" s="537"/>
      <c r="CD15" s="537"/>
      <c r="CE15" s="535" t="s">
        <v>12</v>
      </c>
      <c r="CF15" s="537"/>
      <c r="CG15" s="537"/>
      <c r="CH15" s="537"/>
      <c r="CI15" s="537" t="s">
        <v>2</v>
      </c>
      <c r="CJ15" s="537"/>
      <c r="CK15" s="537"/>
      <c r="CL15" s="537"/>
      <c r="CM15" s="535" t="s">
        <v>11</v>
      </c>
      <c r="CN15" s="537"/>
      <c r="CO15" s="537"/>
      <c r="CP15" s="537"/>
      <c r="CQ15" s="535" t="s">
        <v>12</v>
      </c>
      <c r="CR15" s="537"/>
      <c r="CS15" s="537"/>
      <c r="CT15" s="537"/>
      <c r="CU15" s="537" t="s">
        <v>2</v>
      </c>
      <c r="CV15" s="537"/>
      <c r="CW15" s="537"/>
      <c r="CX15" s="537"/>
      <c r="CY15" s="535" t="s">
        <v>11</v>
      </c>
      <c r="CZ15" s="537"/>
      <c r="DA15" s="537"/>
      <c r="DB15" s="537"/>
      <c r="DC15" s="535" t="s">
        <v>12</v>
      </c>
      <c r="DD15" s="537"/>
      <c r="DE15" s="537"/>
      <c r="DF15" s="537"/>
      <c r="DG15" s="537" t="s">
        <v>2</v>
      </c>
      <c r="DH15" s="537"/>
      <c r="DI15" s="537"/>
      <c r="DJ15" s="537"/>
      <c r="DK15" s="535" t="s">
        <v>11</v>
      </c>
      <c r="DL15" s="537"/>
      <c r="DM15" s="537"/>
      <c r="DN15" s="537"/>
      <c r="DO15" s="535" t="s">
        <v>12</v>
      </c>
      <c r="DP15" s="537"/>
      <c r="DQ15" s="537"/>
      <c r="DR15" s="537"/>
      <c r="DS15" s="537" t="s">
        <v>2</v>
      </c>
      <c r="DT15" s="537"/>
      <c r="DU15" s="537"/>
      <c r="DV15" s="537"/>
      <c r="DW15" s="535" t="s">
        <v>11</v>
      </c>
      <c r="DX15" s="537"/>
      <c r="DY15" s="537"/>
      <c r="DZ15" s="537"/>
      <c r="EA15" s="535" t="s">
        <v>12</v>
      </c>
      <c r="EB15" s="537"/>
      <c r="EC15" s="537"/>
      <c r="ED15" s="537"/>
      <c r="EE15" s="537" t="s">
        <v>2</v>
      </c>
      <c r="EF15" s="537"/>
      <c r="EG15" s="537"/>
      <c r="EH15" s="537"/>
      <c r="EI15" s="535" t="s">
        <v>11</v>
      </c>
      <c r="EJ15" s="537"/>
      <c r="EK15" s="537"/>
      <c r="EL15" s="537"/>
      <c r="EM15" s="535" t="s">
        <v>12</v>
      </c>
      <c r="EN15" s="537"/>
      <c r="EO15" s="537"/>
      <c r="EP15" s="537"/>
      <c r="EQ15" s="537" t="s">
        <v>2</v>
      </c>
      <c r="ER15" s="537"/>
      <c r="ES15" s="537"/>
      <c r="ET15" s="537"/>
      <c r="EU15" s="535" t="s">
        <v>11</v>
      </c>
      <c r="EV15" s="537"/>
      <c r="EW15" s="537"/>
      <c r="EX15" s="537"/>
      <c r="EY15" s="535" t="s">
        <v>12</v>
      </c>
      <c r="EZ15" s="537"/>
      <c r="FA15" s="537"/>
      <c r="FB15" s="537"/>
      <c r="FC15" s="537" t="s">
        <v>2</v>
      </c>
      <c r="FD15" s="537"/>
      <c r="FE15" s="537"/>
      <c r="FF15" s="537"/>
      <c r="FG15" s="535" t="s">
        <v>11</v>
      </c>
      <c r="FH15" s="537"/>
      <c r="FI15" s="537"/>
      <c r="FJ15" s="537"/>
      <c r="FK15" s="535" t="s">
        <v>12</v>
      </c>
      <c r="FL15" s="537"/>
      <c r="FM15" s="537"/>
      <c r="FN15" s="537"/>
      <c r="FO15" s="537" t="s">
        <v>2</v>
      </c>
      <c r="FP15" s="537"/>
      <c r="FQ15" s="537"/>
      <c r="FR15" s="537"/>
      <c r="FS15" s="535" t="s">
        <v>11</v>
      </c>
      <c r="FT15" s="537"/>
      <c r="FU15" s="537"/>
      <c r="FV15" s="537"/>
      <c r="FW15" s="535" t="s">
        <v>12</v>
      </c>
      <c r="FX15" s="537"/>
      <c r="FY15" s="537"/>
      <c r="FZ15" s="537"/>
      <c r="GA15" s="537" t="s">
        <v>2</v>
      </c>
      <c r="GB15" s="537"/>
      <c r="GC15" s="537"/>
      <c r="GD15" s="537"/>
      <c r="GE15" s="535" t="s">
        <v>11</v>
      </c>
      <c r="GF15" s="537"/>
      <c r="GG15" s="537"/>
      <c r="GH15" s="537"/>
      <c r="GI15" s="535" t="s">
        <v>12</v>
      </c>
      <c r="GJ15" s="537"/>
      <c r="GK15" s="537"/>
      <c r="GL15" s="537"/>
      <c r="GM15" s="537" t="s">
        <v>2</v>
      </c>
      <c r="GN15" s="537"/>
      <c r="GO15" s="537"/>
      <c r="GP15" s="537"/>
      <c r="GQ15" s="535" t="s">
        <v>11</v>
      </c>
      <c r="GR15" s="537"/>
      <c r="GS15" s="537"/>
      <c r="GT15" s="537"/>
      <c r="GU15" s="535" t="s">
        <v>12</v>
      </c>
      <c r="GV15" s="537"/>
      <c r="GW15" s="537"/>
      <c r="GX15" s="537"/>
      <c r="GY15" s="537" t="s">
        <v>2</v>
      </c>
      <c r="GZ15" s="537"/>
      <c r="HA15" s="537"/>
      <c r="HB15" s="537"/>
      <c r="HC15" s="535" t="s">
        <v>11</v>
      </c>
      <c r="HD15" s="537"/>
      <c r="HE15" s="537"/>
      <c r="HF15" s="537"/>
      <c r="HG15" s="535" t="s">
        <v>12</v>
      </c>
      <c r="HH15" s="537"/>
      <c r="HI15" s="537"/>
      <c r="HJ15" s="537"/>
      <c r="HK15" s="537" t="s">
        <v>2</v>
      </c>
      <c r="HL15" s="537"/>
      <c r="HM15" s="537"/>
      <c r="HN15" s="537"/>
      <c r="HO15" s="535" t="s">
        <v>11</v>
      </c>
      <c r="HP15" s="537"/>
      <c r="HQ15" s="537"/>
      <c r="HR15" s="537"/>
      <c r="HS15" s="535" t="s">
        <v>12</v>
      </c>
      <c r="HT15" s="537"/>
      <c r="HU15" s="537"/>
      <c r="HV15" s="537"/>
      <c r="HW15" s="535" t="s">
        <v>2</v>
      </c>
      <c r="HX15" s="535"/>
      <c r="HY15" s="535"/>
      <c r="HZ15" s="535"/>
      <c r="IA15" s="535" t="s">
        <v>11</v>
      </c>
      <c r="IB15" s="535"/>
      <c r="IC15" s="535"/>
      <c r="ID15" s="535"/>
      <c r="IE15" s="535" t="s">
        <v>12</v>
      </c>
      <c r="IF15" s="535"/>
      <c r="IG15" s="535"/>
      <c r="IH15" s="535"/>
      <c r="II15" s="537" t="s">
        <v>2</v>
      </c>
      <c r="IJ15" s="537"/>
      <c r="IK15" s="537"/>
      <c r="IL15" s="537"/>
      <c r="IM15" s="535" t="s">
        <v>11</v>
      </c>
      <c r="IN15" s="537"/>
      <c r="IO15" s="537"/>
      <c r="IP15" s="537"/>
      <c r="IQ15" s="535" t="s">
        <v>12</v>
      </c>
      <c r="IR15" s="537"/>
      <c r="IS15" s="537"/>
      <c r="IT15" s="537"/>
      <c r="IU15" s="537" t="s">
        <v>2</v>
      </c>
      <c r="IV15" s="537"/>
      <c r="IW15" s="537"/>
      <c r="IX15" s="537"/>
      <c r="IY15" s="535" t="s">
        <v>11</v>
      </c>
      <c r="IZ15" s="537"/>
      <c r="JA15" s="537"/>
      <c r="JB15" s="537"/>
      <c r="JC15" s="535" t="s">
        <v>12</v>
      </c>
      <c r="JD15" s="537"/>
      <c r="JE15" s="537"/>
      <c r="JF15" s="537"/>
      <c r="JG15" s="537" t="s">
        <v>2</v>
      </c>
      <c r="JH15" s="537"/>
      <c r="JI15" s="537"/>
      <c r="JJ15" s="537"/>
      <c r="JK15" s="535" t="s">
        <v>11</v>
      </c>
      <c r="JL15" s="537"/>
      <c r="JM15" s="537"/>
      <c r="JN15" s="537"/>
      <c r="JO15" s="535" t="s">
        <v>12</v>
      </c>
      <c r="JP15" s="537"/>
      <c r="JQ15" s="537"/>
      <c r="JR15" s="537"/>
      <c r="JS15" s="537" t="s">
        <v>2</v>
      </c>
      <c r="JT15" s="537"/>
      <c r="JU15" s="537"/>
      <c r="JV15" s="537"/>
      <c r="JW15" s="535" t="s">
        <v>11</v>
      </c>
      <c r="JX15" s="537"/>
      <c r="JY15" s="537"/>
      <c r="JZ15" s="537"/>
      <c r="KA15" s="535" t="s">
        <v>12</v>
      </c>
      <c r="KB15" s="537"/>
      <c r="KC15" s="537"/>
      <c r="KD15" s="537"/>
      <c r="KE15" s="537" t="s">
        <v>2</v>
      </c>
      <c r="KF15" s="537"/>
      <c r="KG15" s="537"/>
      <c r="KH15" s="537"/>
      <c r="KI15" s="535" t="s">
        <v>11</v>
      </c>
      <c r="KJ15" s="537"/>
      <c r="KK15" s="537"/>
      <c r="KL15" s="537"/>
      <c r="KM15" s="535" t="s">
        <v>12</v>
      </c>
      <c r="KN15" s="537"/>
      <c r="KO15" s="537"/>
      <c r="KP15" s="537"/>
      <c r="KQ15" s="537" t="s">
        <v>2</v>
      </c>
      <c r="KR15" s="537"/>
      <c r="KS15" s="537"/>
      <c r="KT15" s="537"/>
      <c r="KU15" s="535" t="s">
        <v>11</v>
      </c>
      <c r="KV15" s="537"/>
      <c r="KW15" s="537"/>
      <c r="KX15" s="537"/>
      <c r="KY15" s="535" t="s">
        <v>12</v>
      </c>
      <c r="KZ15" s="537"/>
      <c r="LA15" s="537"/>
      <c r="LB15" s="537"/>
      <c r="LC15" s="537" t="s">
        <v>2</v>
      </c>
      <c r="LD15" s="537"/>
      <c r="LE15" s="537"/>
      <c r="LF15" s="537"/>
      <c r="LG15" s="535" t="s">
        <v>11</v>
      </c>
      <c r="LH15" s="537"/>
      <c r="LI15" s="537"/>
      <c r="LJ15" s="537"/>
      <c r="LK15" s="535" t="s">
        <v>12</v>
      </c>
      <c r="LL15" s="537"/>
      <c r="LM15" s="537"/>
      <c r="LN15" s="537"/>
      <c r="LO15" s="537" t="s">
        <v>2</v>
      </c>
      <c r="LP15" s="537"/>
      <c r="LQ15" s="537"/>
      <c r="LR15" s="537"/>
      <c r="LS15" s="535" t="s">
        <v>11</v>
      </c>
      <c r="LT15" s="537"/>
      <c r="LU15" s="537"/>
      <c r="LV15" s="537"/>
      <c r="LW15" s="535" t="s">
        <v>12</v>
      </c>
      <c r="LX15" s="537"/>
      <c r="LY15" s="537"/>
      <c r="LZ15" s="537"/>
      <c r="MA15" s="537" t="s">
        <v>2</v>
      </c>
      <c r="MB15" s="537"/>
      <c r="MC15" s="537"/>
      <c r="MD15" s="537"/>
      <c r="ME15" s="535" t="s">
        <v>11</v>
      </c>
      <c r="MF15" s="537"/>
      <c r="MG15" s="537"/>
      <c r="MH15" s="537"/>
      <c r="MI15" s="535" t="s">
        <v>12</v>
      </c>
      <c r="MJ15" s="537"/>
      <c r="MK15" s="537"/>
      <c r="ML15" s="537"/>
      <c r="MM15" s="537" t="s">
        <v>2</v>
      </c>
      <c r="MN15" s="537"/>
      <c r="MO15" s="537"/>
      <c r="MP15" s="537"/>
      <c r="MQ15" s="535" t="s">
        <v>11</v>
      </c>
      <c r="MR15" s="537"/>
      <c r="MS15" s="537"/>
      <c r="MT15" s="537"/>
      <c r="MU15" s="535" t="s">
        <v>12</v>
      </c>
      <c r="MV15" s="537"/>
      <c r="MW15" s="537"/>
      <c r="MX15" s="537"/>
      <c r="MY15" s="537" t="s">
        <v>2</v>
      </c>
      <c r="MZ15" s="537"/>
      <c r="NA15" s="537"/>
      <c r="NB15" s="537"/>
      <c r="NC15" s="535" t="s">
        <v>11</v>
      </c>
      <c r="ND15" s="537"/>
      <c r="NE15" s="537"/>
      <c r="NF15" s="537"/>
      <c r="NG15" s="535" t="s">
        <v>12</v>
      </c>
      <c r="NH15" s="537"/>
      <c r="NI15" s="537"/>
      <c r="NJ15" s="537"/>
      <c r="NK15" s="537" t="s">
        <v>2</v>
      </c>
      <c r="NL15" s="537"/>
      <c r="NM15" s="537"/>
      <c r="NN15" s="537"/>
      <c r="NO15" s="535" t="s">
        <v>11</v>
      </c>
      <c r="NP15" s="537"/>
      <c r="NQ15" s="537"/>
      <c r="NR15" s="537"/>
      <c r="NS15" s="535" t="s">
        <v>12</v>
      </c>
      <c r="NT15" s="537"/>
      <c r="NU15" s="537"/>
      <c r="NV15" s="537"/>
      <c r="NW15" s="537" t="s">
        <v>2</v>
      </c>
      <c r="NX15" s="537"/>
      <c r="NY15" s="537"/>
      <c r="NZ15" s="537"/>
      <c r="OA15" s="535" t="s">
        <v>11</v>
      </c>
      <c r="OB15" s="537"/>
      <c r="OC15" s="537"/>
      <c r="OD15" s="537"/>
      <c r="OE15" s="535" t="s">
        <v>12</v>
      </c>
      <c r="OF15" s="537"/>
      <c r="OG15" s="537"/>
      <c r="OH15" s="537"/>
      <c r="OI15" s="537" t="s">
        <v>2</v>
      </c>
      <c r="OJ15" s="537"/>
      <c r="OK15" s="537"/>
      <c r="OL15" s="537"/>
      <c r="OM15" s="535" t="s">
        <v>11</v>
      </c>
      <c r="ON15" s="537"/>
      <c r="OO15" s="537"/>
      <c r="OP15" s="537"/>
      <c r="OQ15" s="535" t="s">
        <v>12</v>
      </c>
      <c r="OR15" s="537"/>
      <c r="OS15" s="537"/>
      <c r="OT15" s="537"/>
      <c r="OU15" s="537" t="s">
        <v>2</v>
      </c>
      <c r="OV15" s="537"/>
      <c r="OW15" s="537"/>
      <c r="OX15" s="537"/>
      <c r="OY15" s="535" t="s">
        <v>11</v>
      </c>
      <c r="OZ15" s="537"/>
      <c r="PA15" s="537"/>
      <c r="PB15" s="537"/>
      <c r="PC15" s="535" t="s">
        <v>12</v>
      </c>
      <c r="PD15" s="537"/>
      <c r="PE15" s="537"/>
      <c r="PF15" s="537"/>
      <c r="PG15" s="537" t="s">
        <v>2</v>
      </c>
      <c r="PH15" s="537"/>
      <c r="PI15" s="537"/>
      <c r="PJ15" s="537"/>
      <c r="PK15" s="535" t="s">
        <v>11</v>
      </c>
      <c r="PL15" s="537"/>
      <c r="PM15" s="537"/>
      <c r="PN15" s="537"/>
      <c r="PO15" s="535" t="s">
        <v>12</v>
      </c>
      <c r="PP15" s="537"/>
      <c r="PQ15" s="537"/>
      <c r="PR15" s="537"/>
      <c r="PS15" s="537" t="s">
        <v>2</v>
      </c>
      <c r="PT15" s="537"/>
      <c r="PU15" s="537"/>
      <c r="PV15" s="537"/>
      <c r="PW15" s="535" t="s">
        <v>11</v>
      </c>
      <c r="PX15" s="537"/>
      <c r="PY15" s="537"/>
      <c r="PZ15" s="537"/>
      <c r="QA15" s="535" t="s">
        <v>12</v>
      </c>
      <c r="QB15" s="537"/>
      <c r="QC15" s="537"/>
      <c r="QD15" s="537"/>
      <c r="QE15" s="537" t="s">
        <v>2</v>
      </c>
      <c r="QF15" s="537"/>
      <c r="QG15" s="537"/>
      <c r="QH15" s="537"/>
      <c r="QI15" s="535" t="s">
        <v>11</v>
      </c>
      <c r="QJ15" s="537"/>
      <c r="QK15" s="537"/>
      <c r="QL15" s="537"/>
      <c r="QM15" s="535" t="s">
        <v>12</v>
      </c>
      <c r="QN15" s="537"/>
      <c r="QO15" s="537"/>
      <c r="QP15" s="537"/>
    </row>
    <row r="16" spans="1:458" x14ac:dyDescent="0.2">
      <c r="A16" s="541"/>
      <c r="B16" s="41"/>
      <c r="C16" s="522" t="s">
        <v>126</v>
      </c>
      <c r="D16" s="538"/>
      <c r="E16" s="522" t="s">
        <v>62</v>
      </c>
      <c r="F16" s="538"/>
      <c r="G16" s="522" t="s">
        <v>126</v>
      </c>
      <c r="H16" s="538"/>
      <c r="I16" s="522" t="s">
        <v>62</v>
      </c>
      <c r="J16" s="538"/>
      <c r="K16" s="522" t="s">
        <v>126</v>
      </c>
      <c r="L16" s="538"/>
      <c r="M16" s="522" t="s">
        <v>62</v>
      </c>
      <c r="N16" s="538"/>
      <c r="O16" s="522" t="s">
        <v>126</v>
      </c>
      <c r="P16" s="538"/>
      <c r="Q16" s="522" t="s">
        <v>62</v>
      </c>
      <c r="R16" s="538"/>
      <c r="S16" s="522" t="s">
        <v>126</v>
      </c>
      <c r="T16" s="538"/>
      <c r="U16" s="522" t="s">
        <v>62</v>
      </c>
      <c r="V16" s="538"/>
      <c r="W16" s="522" t="s">
        <v>126</v>
      </c>
      <c r="X16" s="538"/>
      <c r="Y16" s="522" t="s">
        <v>62</v>
      </c>
      <c r="Z16" s="538"/>
      <c r="AA16" s="522" t="s">
        <v>126</v>
      </c>
      <c r="AB16" s="538"/>
      <c r="AC16" s="522" t="s">
        <v>62</v>
      </c>
      <c r="AD16" s="538"/>
      <c r="AE16" s="522" t="s">
        <v>126</v>
      </c>
      <c r="AF16" s="538"/>
      <c r="AG16" s="522" t="s">
        <v>62</v>
      </c>
      <c r="AH16" s="538"/>
      <c r="AI16" s="522" t="s">
        <v>126</v>
      </c>
      <c r="AJ16" s="538"/>
      <c r="AK16" s="522" t="s">
        <v>62</v>
      </c>
      <c r="AL16" s="538"/>
      <c r="AM16" s="522" t="s">
        <v>126</v>
      </c>
      <c r="AN16" s="538"/>
      <c r="AO16" s="522" t="s">
        <v>62</v>
      </c>
      <c r="AP16" s="538"/>
      <c r="AQ16" s="522" t="s">
        <v>126</v>
      </c>
      <c r="AR16" s="538"/>
      <c r="AS16" s="522" t="s">
        <v>62</v>
      </c>
      <c r="AT16" s="538"/>
      <c r="AU16" s="522" t="s">
        <v>126</v>
      </c>
      <c r="AV16" s="538"/>
      <c r="AW16" s="522" t="s">
        <v>62</v>
      </c>
      <c r="AX16" s="538"/>
      <c r="AY16" s="522" t="s">
        <v>126</v>
      </c>
      <c r="AZ16" s="538"/>
      <c r="BA16" s="522" t="s">
        <v>62</v>
      </c>
      <c r="BB16" s="538"/>
      <c r="BC16" s="522" t="s">
        <v>126</v>
      </c>
      <c r="BD16" s="538"/>
      <c r="BE16" s="522" t="s">
        <v>62</v>
      </c>
      <c r="BF16" s="538"/>
      <c r="BG16" s="522" t="s">
        <v>126</v>
      </c>
      <c r="BH16" s="538"/>
      <c r="BI16" s="522" t="s">
        <v>62</v>
      </c>
      <c r="BJ16" s="538"/>
      <c r="BK16" s="522" t="s">
        <v>126</v>
      </c>
      <c r="BL16" s="538"/>
      <c r="BM16" s="522" t="s">
        <v>62</v>
      </c>
      <c r="BN16" s="538"/>
      <c r="BO16" s="522" t="s">
        <v>126</v>
      </c>
      <c r="BP16" s="538"/>
      <c r="BQ16" s="522" t="s">
        <v>62</v>
      </c>
      <c r="BR16" s="538"/>
      <c r="BS16" s="522" t="s">
        <v>126</v>
      </c>
      <c r="BT16" s="538"/>
      <c r="BU16" s="522" t="s">
        <v>62</v>
      </c>
      <c r="BV16" s="538"/>
      <c r="BW16" s="522" t="s">
        <v>126</v>
      </c>
      <c r="BX16" s="538"/>
      <c r="BY16" s="522" t="s">
        <v>62</v>
      </c>
      <c r="BZ16" s="538"/>
      <c r="CA16" s="522" t="s">
        <v>126</v>
      </c>
      <c r="CB16" s="538"/>
      <c r="CC16" s="522" t="s">
        <v>62</v>
      </c>
      <c r="CD16" s="538"/>
      <c r="CE16" s="522" t="s">
        <v>126</v>
      </c>
      <c r="CF16" s="538"/>
      <c r="CG16" s="522" t="s">
        <v>62</v>
      </c>
      <c r="CH16" s="538"/>
      <c r="CI16" s="522" t="s">
        <v>126</v>
      </c>
      <c r="CJ16" s="538"/>
      <c r="CK16" s="522" t="s">
        <v>62</v>
      </c>
      <c r="CL16" s="538"/>
      <c r="CM16" s="522" t="s">
        <v>126</v>
      </c>
      <c r="CN16" s="538"/>
      <c r="CO16" s="522" t="s">
        <v>62</v>
      </c>
      <c r="CP16" s="538"/>
      <c r="CQ16" s="522" t="s">
        <v>126</v>
      </c>
      <c r="CR16" s="538"/>
      <c r="CS16" s="522" t="s">
        <v>62</v>
      </c>
      <c r="CT16" s="538"/>
      <c r="CU16" s="522" t="s">
        <v>126</v>
      </c>
      <c r="CV16" s="538"/>
      <c r="CW16" s="522" t="s">
        <v>62</v>
      </c>
      <c r="CX16" s="538"/>
      <c r="CY16" s="522" t="s">
        <v>126</v>
      </c>
      <c r="CZ16" s="538"/>
      <c r="DA16" s="522" t="s">
        <v>62</v>
      </c>
      <c r="DB16" s="538"/>
      <c r="DC16" s="522" t="s">
        <v>126</v>
      </c>
      <c r="DD16" s="538"/>
      <c r="DE16" s="522" t="s">
        <v>62</v>
      </c>
      <c r="DF16" s="538"/>
      <c r="DG16" s="522" t="s">
        <v>126</v>
      </c>
      <c r="DH16" s="538"/>
      <c r="DI16" s="522" t="s">
        <v>62</v>
      </c>
      <c r="DJ16" s="538"/>
      <c r="DK16" s="522" t="s">
        <v>126</v>
      </c>
      <c r="DL16" s="538"/>
      <c r="DM16" s="522" t="s">
        <v>62</v>
      </c>
      <c r="DN16" s="538"/>
      <c r="DO16" s="522" t="s">
        <v>126</v>
      </c>
      <c r="DP16" s="538"/>
      <c r="DQ16" s="522" t="s">
        <v>62</v>
      </c>
      <c r="DR16" s="538"/>
      <c r="DS16" s="522" t="s">
        <v>126</v>
      </c>
      <c r="DT16" s="538"/>
      <c r="DU16" s="522" t="s">
        <v>62</v>
      </c>
      <c r="DV16" s="538"/>
      <c r="DW16" s="522" t="s">
        <v>126</v>
      </c>
      <c r="DX16" s="538"/>
      <c r="DY16" s="522" t="s">
        <v>62</v>
      </c>
      <c r="DZ16" s="538"/>
      <c r="EA16" s="522" t="s">
        <v>126</v>
      </c>
      <c r="EB16" s="538"/>
      <c r="EC16" s="522" t="s">
        <v>62</v>
      </c>
      <c r="ED16" s="538"/>
      <c r="EE16" s="522" t="s">
        <v>126</v>
      </c>
      <c r="EF16" s="538"/>
      <c r="EG16" s="522" t="s">
        <v>62</v>
      </c>
      <c r="EH16" s="538"/>
      <c r="EI16" s="522" t="s">
        <v>126</v>
      </c>
      <c r="EJ16" s="538"/>
      <c r="EK16" s="522" t="s">
        <v>62</v>
      </c>
      <c r="EL16" s="538"/>
      <c r="EM16" s="522" t="s">
        <v>126</v>
      </c>
      <c r="EN16" s="538"/>
      <c r="EO16" s="522" t="s">
        <v>62</v>
      </c>
      <c r="EP16" s="538"/>
      <c r="EQ16" s="522" t="s">
        <v>126</v>
      </c>
      <c r="ER16" s="538"/>
      <c r="ES16" s="522" t="s">
        <v>62</v>
      </c>
      <c r="ET16" s="538"/>
      <c r="EU16" s="522" t="s">
        <v>126</v>
      </c>
      <c r="EV16" s="538"/>
      <c r="EW16" s="522" t="s">
        <v>62</v>
      </c>
      <c r="EX16" s="538"/>
      <c r="EY16" s="522" t="s">
        <v>126</v>
      </c>
      <c r="EZ16" s="538"/>
      <c r="FA16" s="522" t="s">
        <v>62</v>
      </c>
      <c r="FB16" s="538"/>
      <c r="FC16" s="522" t="s">
        <v>126</v>
      </c>
      <c r="FD16" s="538"/>
      <c r="FE16" s="522" t="s">
        <v>62</v>
      </c>
      <c r="FF16" s="538"/>
      <c r="FG16" s="522" t="s">
        <v>126</v>
      </c>
      <c r="FH16" s="538"/>
      <c r="FI16" s="522" t="s">
        <v>62</v>
      </c>
      <c r="FJ16" s="538"/>
      <c r="FK16" s="522" t="s">
        <v>126</v>
      </c>
      <c r="FL16" s="538"/>
      <c r="FM16" s="522" t="s">
        <v>62</v>
      </c>
      <c r="FN16" s="538"/>
      <c r="FO16" s="522" t="s">
        <v>126</v>
      </c>
      <c r="FP16" s="538"/>
      <c r="FQ16" s="522" t="s">
        <v>62</v>
      </c>
      <c r="FR16" s="538"/>
      <c r="FS16" s="522" t="s">
        <v>126</v>
      </c>
      <c r="FT16" s="538"/>
      <c r="FU16" s="522" t="s">
        <v>62</v>
      </c>
      <c r="FV16" s="538"/>
      <c r="FW16" s="522" t="s">
        <v>126</v>
      </c>
      <c r="FX16" s="538"/>
      <c r="FY16" s="522" t="s">
        <v>62</v>
      </c>
      <c r="FZ16" s="538"/>
      <c r="GA16" s="522" t="s">
        <v>126</v>
      </c>
      <c r="GB16" s="538"/>
      <c r="GC16" s="522" t="s">
        <v>62</v>
      </c>
      <c r="GD16" s="538"/>
      <c r="GE16" s="522" t="s">
        <v>126</v>
      </c>
      <c r="GF16" s="538"/>
      <c r="GG16" s="522" t="s">
        <v>62</v>
      </c>
      <c r="GH16" s="538"/>
      <c r="GI16" s="522" t="s">
        <v>126</v>
      </c>
      <c r="GJ16" s="538"/>
      <c r="GK16" s="522" t="s">
        <v>62</v>
      </c>
      <c r="GL16" s="538"/>
      <c r="GM16" s="522" t="s">
        <v>126</v>
      </c>
      <c r="GN16" s="538"/>
      <c r="GO16" s="522" t="s">
        <v>62</v>
      </c>
      <c r="GP16" s="538"/>
      <c r="GQ16" s="522" t="s">
        <v>126</v>
      </c>
      <c r="GR16" s="538"/>
      <c r="GS16" s="522" t="s">
        <v>62</v>
      </c>
      <c r="GT16" s="538"/>
      <c r="GU16" s="522" t="s">
        <v>126</v>
      </c>
      <c r="GV16" s="538"/>
      <c r="GW16" s="522" t="s">
        <v>62</v>
      </c>
      <c r="GX16" s="538"/>
      <c r="GY16" s="522" t="s">
        <v>126</v>
      </c>
      <c r="GZ16" s="538"/>
      <c r="HA16" s="522" t="s">
        <v>62</v>
      </c>
      <c r="HB16" s="538"/>
      <c r="HC16" s="522" t="s">
        <v>126</v>
      </c>
      <c r="HD16" s="538"/>
      <c r="HE16" s="522" t="s">
        <v>62</v>
      </c>
      <c r="HF16" s="538"/>
      <c r="HG16" s="522" t="s">
        <v>126</v>
      </c>
      <c r="HH16" s="538"/>
      <c r="HI16" s="522" t="s">
        <v>62</v>
      </c>
      <c r="HJ16" s="538"/>
      <c r="HK16" s="522" t="s">
        <v>126</v>
      </c>
      <c r="HL16" s="538"/>
      <c r="HM16" s="522" t="s">
        <v>62</v>
      </c>
      <c r="HN16" s="538"/>
      <c r="HO16" s="522" t="s">
        <v>126</v>
      </c>
      <c r="HP16" s="538"/>
      <c r="HQ16" s="522" t="s">
        <v>62</v>
      </c>
      <c r="HR16" s="538"/>
      <c r="HS16" s="522" t="s">
        <v>126</v>
      </c>
      <c r="HT16" s="538"/>
      <c r="HU16" s="522" t="s">
        <v>62</v>
      </c>
      <c r="HV16" s="538"/>
      <c r="HW16" s="522" t="s">
        <v>126</v>
      </c>
      <c r="HX16" s="524"/>
      <c r="HY16" s="522" t="s">
        <v>62</v>
      </c>
      <c r="HZ16" s="524"/>
      <c r="IA16" s="522" t="s">
        <v>126</v>
      </c>
      <c r="IB16" s="524"/>
      <c r="IC16" s="522" t="s">
        <v>62</v>
      </c>
      <c r="ID16" s="524"/>
      <c r="IE16" s="522" t="s">
        <v>126</v>
      </c>
      <c r="IF16" s="524"/>
      <c r="IG16" s="522" t="s">
        <v>62</v>
      </c>
      <c r="IH16" s="524"/>
      <c r="II16" s="522" t="s">
        <v>126</v>
      </c>
      <c r="IJ16" s="538"/>
      <c r="IK16" s="522" t="s">
        <v>62</v>
      </c>
      <c r="IL16" s="538"/>
      <c r="IM16" s="522" t="s">
        <v>126</v>
      </c>
      <c r="IN16" s="538"/>
      <c r="IO16" s="522" t="s">
        <v>62</v>
      </c>
      <c r="IP16" s="538"/>
      <c r="IQ16" s="522" t="s">
        <v>126</v>
      </c>
      <c r="IR16" s="538"/>
      <c r="IS16" s="522" t="s">
        <v>62</v>
      </c>
      <c r="IT16" s="538"/>
      <c r="IU16" s="522" t="s">
        <v>126</v>
      </c>
      <c r="IV16" s="538"/>
      <c r="IW16" s="522" t="s">
        <v>62</v>
      </c>
      <c r="IX16" s="538"/>
      <c r="IY16" s="522" t="s">
        <v>126</v>
      </c>
      <c r="IZ16" s="538"/>
      <c r="JA16" s="522" t="s">
        <v>62</v>
      </c>
      <c r="JB16" s="538"/>
      <c r="JC16" s="522" t="s">
        <v>126</v>
      </c>
      <c r="JD16" s="538"/>
      <c r="JE16" s="522" t="s">
        <v>62</v>
      </c>
      <c r="JF16" s="538"/>
      <c r="JG16" s="522" t="s">
        <v>126</v>
      </c>
      <c r="JH16" s="538"/>
      <c r="JI16" s="522" t="s">
        <v>62</v>
      </c>
      <c r="JJ16" s="538"/>
      <c r="JK16" s="522" t="s">
        <v>126</v>
      </c>
      <c r="JL16" s="538"/>
      <c r="JM16" s="522" t="s">
        <v>62</v>
      </c>
      <c r="JN16" s="538"/>
      <c r="JO16" s="522" t="s">
        <v>126</v>
      </c>
      <c r="JP16" s="538"/>
      <c r="JQ16" s="522" t="s">
        <v>62</v>
      </c>
      <c r="JR16" s="538"/>
      <c r="JS16" s="522" t="s">
        <v>126</v>
      </c>
      <c r="JT16" s="538"/>
      <c r="JU16" s="522" t="s">
        <v>62</v>
      </c>
      <c r="JV16" s="538"/>
      <c r="JW16" s="522" t="s">
        <v>126</v>
      </c>
      <c r="JX16" s="538"/>
      <c r="JY16" s="522" t="s">
        <v>62</v>
      </c>
      <c r="JZ16" s="538"/>
      <c r="KA16" s="522" t="s">
        <v>126</v>
      </c>
      <c r="KB16" s="538"/>
      <c r="KC16" s="522" t="s">
        <v>62</v>
      </c>
      <c r="KD16" s="538"/>
      <c r="KE16" s="522" t="s">
        <v>126</v>
      </c>
      <c r="KF16" s="538"/>
      <c r="KG16" s="522" t="s">
        <v>62</v>
      </c>
      <c r="KH16" s="538"/>
      <c r="KI16" s="522" t="s">
        <v>126</v>
      </c>
      <c r="KJ16" s="538"/>
      <c r="KK16" s="522" t="s">
        <v>62</v>
      </c>
      <c r="KL16" s="538"/>
      <c r="KM16" s="522" t="s">
        <v>126</v>
      </c>
      <c r="KN16" s="538"/>
      <c r="KO16" s="522" t="s">
        <v>62</v>
      </c>
      <c r="KP16" s="538"/>
      <c r="KQ16" s="522" t="s">
        <v>126</v>
      </c>
      <c r="KR16" s="538"/>
      <c r="KS16" s="522" t="s">
        <v>62</v>
      </c>
      <c r="KT16" s="538"/>
      <c r="KU16" s="522" t="s">
        <v>126</v>
      </c>
      <c r="KV16" s="538"/>
      <c r="KW16" s="522" t="s">
        <v>62</v>
      </c>
      <c r="KX16" s="538"/>
      <c r="KY16" s="522" t="s">
        <v>126</v>
      </c>
      <c r="KZ16" s="538"/>
      <c r="LA16" s="522" t="s">
        <v>62</v>
      </c>
      <c r="LB16" s="538"/>
      <c r="LC16" s="522" t="s">
        <v>126</v>
      </c>
      <c r="LD16" s="538"/>
      <c r="LE16" s="522" t="s">
        <v>62</v>
      </c>
      <c r="LF16" s="538"/>
      <c r="LG16" s="522" t="s">
        <v>126</v>
      </c>
      <c r="LH16" s="538"/>
      <c r="LI16" s="522" t="s">
        <v>62</v>
      </c>
      <c r="LJ16" s="538"/>
      <c r="LK16" s="522" t="s">
        <v>126</v>
      </c>
      <c r="LL16" s="538"/>
      <c r="LM16" s="522" t="s">
        <v>62</v>
      </c>
      <c r="LN16" s="538"/>
      <c r="LO16" s="522" t="s">
        <v>126</v>
      </c>
      <c r="LP16" s="538"/>
      <c r="LQ16" s="522" t="s">
        <v>62</v>
      </c>
      <c r="LR16" s="538"/>
      <c r="LS16" s="522" t="s">
        <v>126</v>
      </c>
      <c r="LT16" s="538"/>
      <c r="LU16" s="522" t="s">
        <v>62</v>
      </c>
      <c r="LV16" s="538"/>
      <c r="LW16" s="522" t="s">
        <v>126</v>
      </c>
      <c r="LX16" s="538"/>
      <c r="LY16" s="522" t="s">
        <v>62</v>
      </c>
      <c r="LZ16" s="538"/>
      <c r="MA16" s="522" t="s">
        <v>126</v>
      </c>
      <c r="MB16" s="538"/>
      <c r="MC16" s="522" t="s">
        <v>62</v>
      </c>
      <c r="MD16" s="538"/>
      <c r="ME16" s="522" t="s">
        <v>126</v>
      </c>
      <c r="MF16" s="538"/>
      <c r="MG16" s="522" t="s">
        <v>62</v>
      </c>
      <c r="MH16" s="538"/>
      <c r="MI16" s="522" t="s">
        <v>126</v>
      </c>
      <c r="MJ16" s="538"/>
      <c r="MK16" s="522" t="s">
        <v>62</v>
      </c>
      <c r="ML16" s="538"/>
      <c r="MM16" s="522" t="s">
        <v>126</v>
      </c>
      <c r="MN16" s="538"/>
      <c r="MO16" s="522" t="s">
        <v>62</v>
      </c>
      <c r="MP16" s="538"/>
      <c r="MQ16" s="522" t="s">
        <v>126</v>
      </c>
      <c r="MR16" s="538"/>
      <c r="MS16" s="522" t="s">
        <v>62</v>
      </c>
      <c r="MT16" s="538"/>
      <c r="MU16" s="522" t="s">
        <v>126</v>
      </c>
      <c r="MV16" s="538"/>
      <c r="MW16" s="522" t="s">
        <v>62</v>
      </c>
      <c r="MX16" s="538"/>
      <c r="MY16" s="522" t="s">
        <v>126</v>
      </c>
      <c r="MZ16" s="538"/>
      <c r="NA16" s="522" t="s">
        <v>62</v>
      </c>
      <c r="NB16" s="538"/>
      <c r="NC16" s="522" t="s">
        <v>126</v>
      </c>
      <c r="ND16" s="538"/>
      <c r="NE16" s="522" t="s">
        <v>62</v>
      </c>
      <c r="NF16" s="538"/>
      <c r="NG16" s="522" t="s">
        <v>126</v>
      </c>
      <c r="NH16" s="538"/>
      <c r="NI16" s="522" t="s">
        <v>62</v>
      </c>
      <c r="NJ16" s="538"/>
      <c r="NK16" s="522" t="s">
        <v>126</v>
      </c>
      <c r="NL16" s="538"/>
      <c r="NM16" s="522" t="s">
        <v>62</v>
      </c>
      <c r="NN16" s="538"/>
      <c r="NO16" s="522" t="s">
        <v>126</v>
      </c>
      <c r="NP16" s="538"/>
      <c r="NQ16" s="522" t="s">
        <v>62</v>
      </c>
      <c r="NR16" s="538"/>
      <c r="NS16" s="522" t="s">
        <v>126</v>
      </c>
      <c r="NT16" s="538"/>
      <c r="NU16" s="522" t="s">
        <v>62</v>
      </c>
      <c r="NV16" s="538"/>
      <c r="NW16" s="522" t="s">
        <v>126</v>
      </c>
      <c r="NX16" s="538"/>
      <c r="NY16" s="522" t="s">
        <v>62</v>
      </c>
      <c r="NZ16" s="538"/>
      <c r="OA16" s="522" t="s">
        <v>126</v>
      </c>
      <c r="OB16" s="538"/>
      <c r="OC16" s="522" t="s">
        <v>62</v>
      </c>
      <c r="OD16" s="538"/>
      <c r="OE16" s="522" t="s">
        <v>126</v>
      </c>
      <c r="OF16" s="538"/>
      <c r="OG16" s="522" t="s">
        <v>62</v>
      </c>
      <c r="OH16" s="538"/>
      <c r="OI16" s="522" t="s">
        <v>126</v>
      </c>
      <c r="OJ16" s="538"/>
      <c r="OK16" s="522" t="s">
        <v>62</v>
      </c>
      <c r="OL16" s="538"/>
      <c r="OM16" s="522" t="s">
        <v>126</v>
      </c>
      <c r="ON16" s="538"/>
      <c r="OO16" s="522" t="s">
        <v>62</v>
      </c>
      <c r="OP16" s="538"/>
      <c r="OQ16" s="522" t="s">
        <v>126</v>
      </c>
      <c r="OR16" s="538"/>
      <c r="OS16" s="522" t="s">
        <v>62</v>
      </c>
      <c r="OT16" s="538"/>
      <c r="OU16" s="522" t="s">
        <v>126</v>
      </c>
      <c r="OV16" s="538"/>
      <c r="OW16" s="522" t="s">
        <v>62</v>
      </c>
      <c r="OX16" s="538"/>
      <c r="OY16" s="522" t="s">
        <v>126</v>
      </c>
      <c r="OZ16" s="538"/>
      <c r="PA16" s="522" t="s">
        <v>62</v>
      </c>
      <c r="PB16" s="538"/>
      <c r="PC16" s="522" t="s">
        <v>126</v>
      </c>
      <c r="PD16" s="538"/>
      <c r="PE16" s="522" t="s">
        <v>62</v>
      </c>
      <c r="PF16" s="538"/>
      <c r="PG16" s="522" t="s">
        <v>126</v>
      </c>
      <c r="PH16" s="538"/>
      <c r="PI16" s="522" t="s">
        <v>62</v>
      </c>
      <c r="PJ16" s="538"/>
      <c r="PK16" s="522" t="s">
        <v>126</v>
      </c>
      <c r="PL16" s="538"/>
      <c r="PM16" s="522" t="s">
        <v>62</v>
      </c>
      <c r="PN16" s="538"/>
      <c r="PO16" s="522" t="s">
        <v>126</v>
      </c>
      <c r="PP16" s="538"/>
      <c r="PQ16" s="522" t="s">
        <v>62</v>
      </c>
      <c r="PR16" s="538"/>
      <c r="PS16" s="522" t="s">
        <v>126</v>
      </c>
      <c r="PT16" s="538"/>
      <c r="PU16" s="522" t="s">
        <v>62</v>
      </c>
      <c r="PV16" s="538"/>
      <c r="PW16" s="522" t="s">
        <v>126</v>
      </c>
      <c r="PX16" s="538"/>
      <c r="PY16" s="522" t="s">
        <v>62</v>
      </c>
      <c r="PZ16" s="538"/>
      <c r="QA16" s="522" t="s">
        <v>126</v>
      </c>
      <c r="QB16" s="538"/>
      <c r="QC16" s="522" t="s">
        <v>62</v>
      </c>
      <c r="QD16" s="538"/>
      <c r="QE16" s="522" t="s">
        <v>126</v>
      </c>
      <c r="QF16" s="538"/>
      <c r="QG16" s="522" t="s">
        <v>62</v>
      </c>
      <c r="QH16" s="538"/>
      <c r="QI16" s="522" t="s">
        <v>126</v>
      </c>
      <c r="QJ16" s="538"/>
      <c r="QK16" s="522" t="s">
        <v>62</v>
      </c>
      <c r="QL16" s="538"/>
      <c r="QM16" s="522" t="s">
        <v>126</v>
      </c>
      <c r="QN16" s="538"/>
      <c r="QO16" s="522" t="s">
        <v>62</v>
      </c>
      <c r="QP16" s="538"/>
    </row>
    <row r="17" spans="1:458" ht="22.5" x14ac:dyDescent="0.2">
      <c r="A17" s="541"/>
      <c r="B17" s="41" t="s">
        <v>60</v>
      </c>
      <c r="C17" s="46" t="s">
        <v>176</v>
      </c>
      <c r="D17" s="46" t="s">
        <v>177</v>
      </c>
      <c r="E17" s="46" t="s">
        <v>179</v>
      </c>
      <c r="F17" s="46" t="s">
        <v>180</v>
      </c>
      <c r="G17" s="46" t="s">
        <v>176</v>
      </c>
      <c r="H17" s="46" t="s">
        <v>177</v>
      </c>
      <c r="I17" s="46" t="s">
        <v>179</v>
      </c>
      <c r="J17" s="46" t="s">
        <v>180</v>
      </c>
      <c r="K17" s="46" t="s">
        <v>176</v>
      </c>
      <c r="L17" s="46" t="s">
        <v>177</v>
      </c>
      <c r="M17" s="46" t="s">
        <v>179</v>
      </c>
      <c r="N17" s="46" t="s">
        <v>180</v>
      </c>
      <c r="O17" s="46" t="s">
        <v>176</v>
      </c>
      <c r="P17" s="46" t="s">
        <v>177</v>
      </c>
      <c r="Q17" s="46" t="s">
        <v>179</v>
      </c>
      <c r="R17" s="46" t="s">
        <v>180</v>
      </c>
      <c r="S17" s="46" t="s">
        <v>176</v>
      </c>
      <c r="T17" s="46" t="s">
        <v>177</v>
      </c>
      <c r="U17" s="46" t="s">
        <v>179</v>
      </c>
      <c r="V17" s="46" t="s">
        <v>180</v>
      </c>
      <c r="W17" s="46" t="s">
        <v>176</v>
      </c>
      <c r="X17" s="46" t="s">
        <v>177</v>
      </c>
      <c r="Y17" s="46" t="s">
        <v>179</v>
      </c>
      <c r="Z17" s="46" t="s">
        <v>180</v>
      </c>
      <c r="AA17" s="46" t="s">
        <v>176</v>
      </c>
      <c r="AB17" s="46" t="s">
        <v>177</v>
      </c>
      <c r="AC17" s="46" t="s">
        <v>179</v>
      </c>
      <c r="AD17" s="46" t="s">
        <v>180</v>
      </c>
      <c r="AE17" s="46" t="s">
        <v>176</v>
      </c>
      <c r="AF17" s="46" t="s">
        <v>177</v>
      </c>
      <c r="AG17" s="46" t="s">
        <v>179</v>
      </c>
      <c r="AH17" s="46" t="s">
        <v>180</v>
      </c>
      <c r="AI17" s="46" t="s">
        <v>176</v>
      </c>
      <c r="AJ17" s="46" t="s">
        <v>177</v>
      </c>
      <c r="AK17" s="46" t="s">
        <v>179</v>
      </c>
      <c r="AL17" s="46" t="s">
        <v>180</v>
      </c>
      <c r="AM17" s="46" t="s">
        <v>176</v>
      </c>
      <c r="AN17" s="46" t="s">
        <v>177</v>
      </c>
      <c r="AO17" s="46" t="s">
        <v>179</v>
      </c>
      <c r="AP17" s="46" t="s">
        <v>180</v>
      </c>
      <c r="AQ17" s="46" t="s">
        <v>176</v>
      </c>
      <c r="AR17" s="46" t="s">
        <v>177</v>
      </c>
      <c r="AS17" s="46" t="s">
        <v>179</v>
      </c>
      <c r="AT17" s="46" t="s">
        <v>180</v>
      </c>
      <c r="AU17" s="46" t="s">
        <v>176</v>
      </c>
      <c r="AV17" s="46" t="s">
        <v>177</v>
      </c>
      <c r="AW17" s="46" t="s">
        <v>179</v>
      </c>
      <c r="AX17" s="46" t="s">
        <v>180</v>
      </c>
      <c r="AY17" s="46" t="s">
        <v>176</v>
      </c>
      <c r="AZ17" s="46" t="s">
        <v>177</v>
      </c>
      <c r="BA17" s="46" t="s">
        <v>179</v>
      </c>
      <c r="BB17" s="46" t="s">
        <v>180</v>
      </c>
      <c r="BC17" s="46" t="s">
        <v>176</v>
      </c>
      <c r="BD17" s="46" t="s">
        <v>177</v>
      </c>
      <c r="BE17" s="46" t="s">
        <v>179</v>
      </c>
      <c r="BF17" s="46" t="s">
        <v>180</v>
      </c>
      <c r="BG17" s="46" t="s">
        <v>176</v>
      </c>
      <c r="BH17" s="46" t="s">
        <v>177</v>
      </c>
      <c r="BI17" s="46" t="s">
        <v>179</v>
      </c>
      <c r="BJ17" s="46" t="s">
        <v>180</v>
      </c>
      <c r="BK17" s="46" t="s">
        <v>176</v>
      </c>
      <c r="BL17" s="46" t="s">
        <v>177</v>
      </c>
      <c r="BM17" s="46" t="s">
        <v>179</v>
      </c>
      <c r="BN17" s="46" t="s">
        <v>180</v>
      </c>
      <c r="BO17" s="46" t="s">
        <v>176</v>
      </c>
      <c r="BP17" s="46" t="s">
        <v>177</v>
      </c>
      <c r="BQ17" s="46" t="s">
        <v>179</v>
      </c>
      <c r="BR17" s="46" t="s">
        <v>180</v>
      </c>
      <c r="BS17" s="46" t="s">
        <v>176</v>
      </c>
      <c r="BT17" s="46" t="s">
        <v>177</v>
      </c>
      <c r="BU17" s="46" t="s">
        <v>179</v>
      </c>
      <c r="BV17" s="46" t="s">
        <v>180</v>
      </c>
      <c r="BW17" s="46" t="s">
        <v>176</v>
      </c>
      <c r="BX17" s="46" t="s">
        <v>177</v>
      </c>
      <c r="BY17" s="46" t="s">
        <v>179</v>
      </c>
      <c r="BZ17" s="46" t="s">
        <v>180</v>
      </c>
      <c r="CA17" s="46" t="s">
        <v>176</v>
      </c>
      <c r="CB17" s="46" t="s">
        <v>177</v>
      </c>
      <c r="CC17" s="46" t="s">
        <v>179</v>
      </c>
      <c r="CD17" s="46" t="s">
        <v>180</v>
      </c>
      <c r="CE17" s="46" t="s">
        <v>176</v>
      </c>
      <c r="CF17" s="46" t="s">
        <v>177</v>
      </c>
      <c r="CG17" s="46" t="s">
        <v>179</v>
      </c>
      <c r="CH17" s="46" t="s">
        <v>180</v>
      </c>
      <c r="CI17" s="46" t="s">
        <v>176</v>
      </c>
      <c r="CJ17" s="46" t="s">
        <v>177</v>
      </c>
      <c r="CK17" s="46" t="s">
        <v>179</v>
      </c>
      <c r="CL17" s="46" t="s">
        <v>180</v>
      </c>
      <c r="CM17" s="46" t="s">
        <v>176</v>
      </c>
      <c r="CN17" s="46" t="s">
        <v>177</v>
      </c>
      <c r="CO17" s="46" t="s">
        <v>179</v>
      </c>
      <c r="CP17" s="46" t="s">
        <v>180</v>
      </c>
      <c r="CQ17" s="46" t="s">
        <v>176</v>
      </c>
      <c r="CR17" s="46" t="s">
        <v>177</v>
      </c>
      <c r="CS17" s="46" t="s">
        <v>179</v>
      </c>
      <c r="CT17" s="46" t="s">
        <v>180</v>
      </c>
      <c r="CU17" s="46" t="s">
        <v>176</v>
      </c>
      <c r="CV17" s="46" t="s">
        <v>177</v>
      </c>
      <c r="CW17" s="46" t="s">
        <v>179</v>
      </c>
      <c r="CX17" s="46" t="s">
        <v>180</v>
      </c>
      <c r="CY17" s="46" t="s">
        <v>176</v>
      </c>
      <c r="CZ17" s="46" t="s">
        <v>177</v>
      </c>
      <c r="DA17" s="46" t="s">
        <v>179</v>
      </c>
      <c r="DB17" s="46" t="s">
        <v>180</v>
      </c>
      <c r="DC17" s="46" t="s">
        <v>176</v>
      </c>
      <c r="DD17" s="46" t="s">
        <v>177</v>
      </c>
      <c r="DE17" s="46" t="s">
        <v>179</v>
      </c>
      <c r="DF17" s="46" t="s">
        <v>180</v>
      </c>
      <c r="DG17" s="46" t="s">
        <v>176</v>
      </c>
      <c r="DH17" s="46" t="s">
        <v>177</v>
      </c>
      <c r="DI17" s="46" t="s">
        <v>179</v>
      </c>
      <c r="DJ17" s="46" t="s">
        <v>180</v>
      </c>
      <c r="DK17" s="46" t="s">
        <v>176</v>
      </c>
      <c r="DL17" s="46" t="s">
        <v>177</v>
      </c>
      <c r="DM17" s="46" t="s">
        <v>179</v>
      </c>
      <c r="DN17" s="46" t="s">
        <v>180</v>
      </c>
      <c r="DO17" s="46" t="s">
        <v>176</v>
      </c>
      <c r="DP17" s="46" t="s">
        <v>177</v>
      </c>
      <c r="DQ17" s="46" t="s">
        <v>179</v>
      </c>
      <c r="DR17" s="46" t="s">
        <v>180</v>
      </c>
      <c r="DS17" s="46" t="s">
        <v>176</v>
      </c>
      <c r="DT17" s="46" t="s">
        <v>177</v>
      </c>
      <c r="DU17" s="46" t="s">
        <v>179</v>
      </c>
      <c r="DV17" s="46" t="s">
        <v>180</v>
      </c>
      <c r="DW17" s="46" t="s">
        <v>176</v>
      </c>
      <c r="DX17" s="46" t="s">
        <v>177</v>
      </c>
      <c r="DY17" s="46" t="s">
        <v>179</v>
      </c>
      <c r="DZ17" s="46" t="s">
        <v>180</v>
      </c>
      <c r="EA17" s="46" t="s">
        <v>176</v>
      </c>
      <c r="EB17" s="46" t="s">
        <v>177</v>
      </c>
      <c r="EC17" s="46" t="s">
        <v>179</v>
      </c>
      <c r="ED17" s="46" t="s">
        <v>180</v>
      </c>
      <c r="EE17" s="46" t="s">
        <v>176</v>
      </c>
      <c r="EF17" s="46" t="s">
        <v>177</v>
      </c>
      <c r="EG17" s="46" t="s">
        <v>179</v>
      </c>
      <c r="EH17" s="46" t="s">
        <v>180</v>
      </c>
      <c r="EI17" s="46" t="s">
        <v>176</v>
      </c>
      <c r="EJ17" s="46" t="s">
        <v>177</v>
      </c>
      <c r="EK17" s="46" t="s">
        <v>179</v>
      </c>
      <c r="EL17" s="46" t="s">
        <v>180</v>
      </c>
      <c r="EM17" s="46" t="s">
        <v>176</v>
      </c>
      <c r="EN17" s="46" t="s">
        <v>177</v>
      </c>
      <c r="EO17" s="46" t="s">
        <v>179</v>
      </c>
      <c r="EP17" s="46" t="s">
        <v>180</v>
      </c>
      <c r="EQ17" s="383" t="s">
        <v>176</v>
      </c>
      <c r="ER17" s="383" t="s">
        <v>177</v>
      </c>
      <c r="ES17" s="383" t="s">
        <v>179</v>
      </c>
      <c r="ET17" s="383" t="s">
        <v>180</v>
      </c>
      <c r="EU17" s="383" t="s">
        <v>176</v>
      </c>
      <c r="EV17" s="383" t="s">
        <v>177</v>
      </c>
      <c r="EW17" s="383" t="s">
        <v>179</v>
      </c>
      <c r="EX17" s="383" t="s">
        <v>180</v>
      </c>
      <c r="EY17" s="383" t="s">
        <v>176</v>
      </c>
      <c r="EZ17" s="383" t="s">
        <v>177</v>
      </c>
      <c r="FA17" s="383" t="s">
        <v>179</v>
      </c>
      <c r="FB17" s="383" t="s">
        <v>180</v>
      </c>
      <c r="FC17" s="383" t="s">
        <v>176</v>
      </c>
      <c r="FD17" s="383" t="s">
        <v>177</v>
      </c>
      <c r="FE17" s="383" t="s">
        <v>179</v>
      </c>
      <c r="FF17" s="383" t="s">
        <v>180</v>
      </c>
      <c r="FG17" s="383" t="s">
        <v>176</v>
      </c>
      <c r="FH17" s="383" t="s">
        <v>177</v>
      </c>
      <c r="FI17" s="383" t="s">
        <v>179</v>
      </c>
      <c r="FJ17" s="383" t="s">
        <v>180</v>
      </c>
      <c r="FK17" s="383" t="s">
        <v>176</v>
      </c>
      <c r="FL17" s="383" t="s">
        <v>177</v>
      </c>
      <c r="FM17" s="383" t="s">
        <v>179</v>
      </c>
      <c r="FN17" s="383" t="s">
        <v>180</v>
      </c>
      <c r="FO17" s="383" t="s">
        <v>176</v>
      </c>
      <c r="FP17" s="383" t="s">
        <v>177</v>
      </c>
      <c r="FQ17" s="383" t="s">
        <v>179</v>
      </c>
      <c r="FR17" s="383" t="s">
        <v>180</v>
      </c>
      <c r="FS17" s="383" t="s">
        <v>176</v>
      </c>
      <c r="FT17" s="383" t="s">
        <v>177</v>
      </c>
      <c r="FU17" s="383" t="s">
        <v>179</v>
      </c>
      <c r="FV17" s="383" t="s">
        <v>180</v>
      </c>
      <c r="FW17" s="383" t="s">
        <v>176</v>
      </c>
      <c r="FX17" s="383" t="s">
        <v>177</v>
      </c>
      <c r="FY17" s="383" t="s">
        <v>179</v>
      </c>
      <c r="FZ17" s="383" t="s">
        <v>180</v>
      </c>
      <c r="GA17" s="46" t="s">
        <v>176</v>
      </c>
      <c r="GB17" s="46" t="s">
        <v>177</v>
      </c>
      <c r="GC17" s="46" t="s">
        <v>179</v>
      </c>
      <c r="GD17" s="46" t="s">
        <v>180</v>
      </c>
      <c r="GE17" s="46" t="s">
        <v>176</v>
      </c>
      <c r="GF17" s="46" t="s">
        <v>177</v>
      </c>
      <c r="GG17" s="46" t="s">
        <v>179</v>
      </c>
      <c r="GH17" s="46" t="s">
        <v>180</v>
      </c>
      <c r="GI17" s="46" t="s">
        <v>176</v>
      </c>
      <c r="GJ17" s="46" t="s">
        <v>177</v>
      </c>
      <c r="GK17" s="46" t="s">
        <v>179</v>
      </c>
      <c r="GL17" s="46" t="s">
        <v>180</v>
      </c>
      <c r="GM17" s="46" t="s">
        <v>176</v>
      </c>
      <c r="GN17" s="46" t="s">
        <v>177</v>
      </c>
      <c r="GO17" s="46" t="s">
        <v>179</v>
      </c>
      <c r="GP17" s="46" t="s">
        <v>180</v>
      </c>
      <c r="GQ17" s="46" t="s">
        <v>176</v>
      </c>
      <c r="GR17" s="46" t="s">
        <v>177</v>
      </c>
      <c r="GS17" s="46" t="s">
        <v>179</v>
      </c>
      <c r="GT17" s="46" t="s">
        <v>180</v>
      </c>
      <c r="GU17" s="46" t="s">
        <v>176</v>
      </c>
      <c r="GV17" s="46" t="s">
        <v>177</v>
      </c>
      <c r="GW17" s="46" t="s">
        <v>179</v>
      </c>
      <c r="GX17" s="46" t="s">
        <v>180</v>
      </c>
      <c r="GY17" s="46" t="s">
        <v>176</v>
      </c>
      <c r="GZ17" s="46" t="s">
        <v>177</v>
      </c>
      <c r="HA17" s="46" t="s">
        <v>179</v>
      </c>
      <c r="HB17" s="46" t="s">
        <v>180</v>
      </c>
      <c r="HC17" s="46" t="s">
        <v>176</v>
      </c>
      <c r="HD17" s="46" t="s">
        <v>177</v>
      </c>
      <c r="HE17" s="46" t="s">
        <v>179</v>
      </c>
      <c r="HF17" s="46" t="s">
        <v>180</v>
      </c>
      <c r="HG17" s="46" t="s">
        <v>176</v>
      </c>
      <c r="HH17" s="46" t="s">
        <v>177</v>
      </c>
      <c r="HI17" s="46" t="s">
        <v>179</v>
      </c>
      <c r="HJ17" s="46" t="s">
        <v>180</v>
      </c>
      <c r="HK17" s="46" t="s">
        <v>176</v>
      </c>
      <c r="HL17" s="46" t="s">
        <v>177</v>
      </c>
      <c r="HM17" s="46" t="s">
        <v>179</v>
      </c>
      <c r="HN17" s="46" t="s">
        <v>180</v>
      </c>
      <c r="HO17" s="46" t="s">
        <v>176</v>
      </c>
      <c r="HP17" s="46" t="s">
        <v>177</v>
      </c>
      <c r="HQ17" s="46" t="s">
        <v>179</v>
      </c>
      <c r="HR17" s="46" t="s">
        <v>180</v>
      </c>
      <c r="HS17" s="46" t="s">
        <v>176</v>
      </c>
      <c r="HT17" s="46" t="s">
        <v>177</v>
      </c>
      <c r="HU17" s="46" t="s">
        <v>179</v>
      </c>
      <c r="HV17" s="46" t="s">
        <v>180</v>
      </c>
      <c r="HW17" s="506" t="s">
        <v>176</v>
      </c>
      <c r="HX17" s="506" t="s">
        <v>177</v>
      </c>
      <c r="HY17" s="506" t="s">
        <v>179</v>
      </c>
      <c r="HZ17" s="506" t="s">
        <v>180</v>
      </c>
      <c r="IA17" s="506" t="s">
        <v>176</v>
      </c>
      <c r="IB17" s="506" t="s">
        <v>177</v>
      </c>
      <c r="IC17" s="506" t="s">
        <v>179</v>
      </c>
      <c r="ID17" s="506" t="s">
        <v>180</v>
      </c>
      <c r="IE17" s="506" t="s">
        <v>176</v>
      </c>
      <c r="IF17" s="506" t="s">
        <v>177</v>
      </c>
      <c r="IG17" s="506" t="s">
        <v>179</v>
      </c>
      <c r="IH17" s="506" t="s">
        <v>180</v>
      </c>
      <c r="II17" s="46" t="s">
        <v>176</v>
      </c>
      <c r="IJ17" s="46" t="s">
        <v>177</v>
      </c>
      <c r="IK17" s="46" t="s">
        <v>179</v>
      </c>
      <c r="IL17" s="46" t="s">
        <v>180</v>
      </c>
      <c r="IM17" s="46" t="s">
        <v>176</v>
      </c>
      <c r="IN17" s="46" t="s">
        <v>177</v>
      </c>
      <c r="IO17" s="46" t="s">
        <v>179</v>
      </c>
      <c r="IP17" s="46" t="s">
        <v>180</v>
      </c>
      <c r="IQ17" s="46" t="s">
        <v>176</v>
      </c>
      <c r="IR17" s="46" t="s">
        <v>177</v>
      </c>
      <c r="IS17" s="46" t="s">
        <v>179</v>
      </c>
      <c r="IT17" s="46" t="s">
        <v>180</v>
      </c>
      <c r="IU17" s="46" t="s">
        <v>176</v>
      </c>
      <c r="IV17" s="46" t="s">
        <v>177</v>
      </c>
      <c r="IW17" s="46" t="s">
        <v>179</v>
      </c>
      <c r="IX17" s="46" t="s">
        <v>180</v>
      </c>
      <c r="IY17" s="46" t="s">
        <v>176</v>
      </c>
      <c r="IZ17" s="46" t="s">
        <v>177</v>
      </c>
      <c r="JA17" s="46" t="s">
        <v>179</v>
      </c>
      <c r="JB17" s="46" t="s">
        <v>180</v>
      </c>
      <c r="JC17" s="46" t="s">
        <v>176</v>
      </c>
      <c r="JD17" s="46" t="s">
        <v>177</v>
      </c>
      <c r="JE17" s="46" t="s">
        <v>179</v>
      </c>
      <c r="JF17" s="46" t="s">
        <v>180</v>
      </c>
      <c r="JG17" s="46" t="s">
        <v>176</v>
      </c>
      <c r="JH17" s="46" t="s">
        <v>177</v>
      </c>
      <c r="JI17" s="46" t="s">
        <v>179</v>
      </c>
      <c r="JJ17" s="46" t="s">
        <v>180</v>
      </c>
      <c r="JK17" s="46" t="s">
        <v>176</v>
      </c>
      <c r="JL17" s="46" t="s">
        <v>177</v>
      </c>
      <c r="JM17" s="46" t="s">
        <v>179</v>
      </c>
      <c r="JN17" s="46" t="s">
        <v>180</v>
      </c>
      <c r="JO17" s="46" t="s">
        <v>176</v>
      </c>
      <c r="JP17" s="46" t="s">
        <v>177</v>
      </c>
      <c r="JQ17" s="46" t="s">
        <v>179</v>
      </c>
      <c r="JR17" s="46" t="s">
        <v>180</v>
      </c>
      <c r="JS17" s="46" t="s">
        <v>176</v>
      </c>
      <c r="JT17" s="46" t="s">
        <v>177</v>
      </c>
      <c r="JU17" s="46" t="s">
        <v>179</v>
      </c>
      <c r="JV17" s="46" t="s">
        <v>180</v>
      </c>
      <c r="JW17" s="46" t="s">
        <v>176</v>
      </c>
      <c r="JX17" s="46" t="s">
        <v>177</v>
      </c>
      <c r="JY17" s="46" t="s">
        <v>179</v>
      </c>
      <c r="JZ17" s="46" t="s">
        <v>180</v>
      </c>
      <c r="KA17" s="46" t="s">
        <v>176</v>
      </c>
      <c r="KB17" s="46" t="s">
        <v>177</v>
      </c>
      <c r="KC17" s="46" t="s">
        <v>179</v>
      </c>
      <c r="KD17" s="46" t="s">
        <v>180</v>
      </c>
      <c r="KE17" s="46" t="s">
        <v>176</v>
      </c>
      <c r="KF17" s="46" t="s">
        <v>177</v>
      </c>
      <c r="KG17" s="46" t="s">
        <v>179</v>
      </c>
      <c r="KH17" s="46" t="s">
        <v>180</v>
      </c>
      <c r="KI17" s="46" t="s">
        <v>176</v>
      </c>
      <c r="KJ17" s="46" t="s">
        <v>177</v>
      </c>
      <c r="KK17" s="46" t="s">
        <v>179</v>
      </c>
      <c r="KL17" s="46" t="s">
        <v>180</v>
      </c>
      <c r="KM17" s="46" t="s">
        <v>176</v>
      </c>
      <c r="KN17" s="46" t="s">
        <v>177</v>
      </c>
      <c r="KO17" s="46" t="s">
        <v>179</v>
      </c>
      <c r="KP17" s="46" t="s">
        <v>180</v>
      </c>
      <c r="KQ17" s="46" t="s">
        <v>176</v>
      </c>
      <c r="KR17" s="46" t="s">
        <v>177</v>
      </c>
      <c r="KS17" s="46" t="s">
        <v>179</v>
      </c>
      <c r="KT17" s="46" t="s">
        <v>180</v>
      </c>
      <c r="KU17" s="46" t="s">
        <v>176</v>
      </c>
      <c r="KV17" s="46" t="s">
        <v>177</v>
      </c>
      <c r="KW17" s="46" t="s">
        <v>179</v>
      </c>
      <c r="KX17" s="46" t="s">
        <v>180</v>
      </c>
      <c r="KY17" s="46" t="s">
        <v>176</v>
      </c>
      <c r="KZ17" s="46" t="s">
        <v>177</v>
      </c>
      <c r="LA17" s="46" t="s">
        <v>179</v>
      </c>
      <c r="LB17" s="46" t="s">
        <v>180</v>
      </c>
      <c r="LC17" s="46" t="s">
        <v>176</v>
      </c>
      <c r="LD17" s="46" t="s">
        <v>177</v>
      </c>
      <c r="LE17" s="46" t="s">
        <v>179</v>
      </c>
      <c r="LF17" s="46" t="s">
        <v>180</v>
      </c>
      <c r="LG17" s="46" t="s">
        <v>176</v>
      </c>
      <c r="LH17" s="46" t="s">
        <v>177</v>
      </c>
      <c r="LI17" s="46" t="s">
        <v>179</v>
      </c>
      <c r="LJ17" s="46" t="s">
        <v>180</v>
      </c>
      <c r="LK17" s="46" t="s">
        <v>176</v>
      </c>
      <c r="LL17" s="46" t="s">
        <v>177</v>
      </c>
      <c r="LM17" s="46" t="s">
        <v>179</v>
      </c>
      <c r="LN17" s="46" t="s">
        <v>180</v>
      </c>
      <c r="LO17" s="46" t="s">
        <v>176</v>
      </c>
      <c r="LP17" s="46" t="s">
        <v>177</v>
      </c>
      <c r="LQ17" s="46" t="s">
        <v>179</v>
      </c>
      <c r="LR17" s="46" t="s">
        <v>180</v>
      </c>
      <c r="LS17" s="46" t="s">
        <v>176</v>
      </c>
      <c r="LT17" s="46" t="s">
        <v>177</v>
      </c>
      <c r="LU17" s="46" t="s">
        <v>179</v>
      </c>
      <c r="LV17" s="46" t="s">
        <v>180</v>
      </c>
      <c r="LW17" s="46" t="s">
        <v>176</v>
      </c>
      <c r="LX17" s="46" t="s">
        <v>177</v>
      </c>
      <c r="LY17" s="46" t="s">
        <v>179</v>
      </c>
      <c r="LZ17" s="46" t="s">
        <v>180</v>
      </c>
      <c r="MA17" s="46" t="s">
        <v>176</v>
      </c>
      <c r="MB17" s="46" t="s">
        <v>177</v>
      </c>
      <c r="MC17" s="46" t="s">
        <v>179</v>
      </c>
      <c r="MD17" s="46" t="s">
        <v>180</v>
      </c>
      <c r="ME17" s="46" t="s">
        <v>176</v>
      </c>
      <c r="MF17" s="46" t="s">
        <v>177</v>
      </c>
      <c r="MG17" s="46" t="s">
        <v>179</v>
      </c>
      <c r="MH17" s="46" t="s">
        <v>180</v>
      </c>
      <c r="MI17" s="46" t="s">
        <v>176</v>
      </c>
      <c r="MJ17" s="46" t="s">
        <v>177</v>
      </c>
      <c r="MK17" s="46" t="s">
        <v>179</v>
      </c>
      <c r="ML17" s="46" t="s">
        <v>180</v>
      </c>
      <c r="MM17" s="46" t="s">
        <v>176</v>
      </c>
      <c r="MN17" s="46" t="s">
        <v>177</v>
      </c>
      <c r="MO17" s="46" t="s">
        <v>179</v>
      </c>
      <c r="MP17" s="46" t="s">
        <v>180</v>
      </c>
      <c r="MQ17" s="46" t="s">
        <v>176</v>
      </c>
      <c r="MR17" s="46" t="s">
        <v>177</v>
      </c>
      <c r="MS17" s="46" t="s">
        <v>179</v>
      </c>
      <c r="MT17" s="46" t="s">
        <v>180</v>
      </c>
      <c r="MU17" s="46" t="s">
        <v>176</v>
      </c>
      <c r="MV17" s="46" t="s">
        <v>177</v>
      </c>
      <c r="MW17" s="46" t="s">
        <v>179</v>
      </c>
      <c r="MX17" s="46" t="s">
        <v>180</v>
      </c>
      <c r="MY17" s="46" t="s">
        <v>176</v>
      </c>
      <c r="MZ17" s="46" t="s">
        <v>177</v>
      </c>
      <c r="NA17" s="46" t="s">
        <v>179</v>
      </c>
      <c r="NB17" s="46" t="s">
        <v>180</v>
      </c>
      <c r="NC17" s="46" t="s">
        <v>176</v>
      </c>
      <c r="ND17" s="46" t="s">
        <v>177</v>
      </c>
      <c r="NE17" s="46" t="s">
        <v>179</v>
      </c>
      <c r="NF17" s="46" t="s">
        <v>180</v>
      </c>
      <c r="NG17" s="46" t="s">
        <v>176</v>
      </c>
      <c r="NH17" s="46" t="s">
        <v>177</v>
      </c>
      <c r="NI17" s="46" t="s">
        <v>179</v>
      </c>
      <c r="NJ17" s="46" t="s">
        <v>180</v>
      </c>
      <c r="NK17" s="46" t="s">
        <v>176</v>
      </c>
      <c r="NL17" s="46" t="s">
        <v>177</v>
      </c>
      <c r="NM17" s="46" t="s">
        <v>179</v>
      </c>
      <c r="NN17" s="46" t="s">
        <v>180</v>
      </c>
      <c r="NO17" s="46" t="s">
        <v>176</v>
      </c>
      <c r="NP17" s="46" t="s">
        <v>177</v>
      </c>
      <c r="NQ17" s="46" t="s">
        <v>179</v>
      </c>
      <c r="NR17" s="46" t="s">
        <v>180</v>
      </c>
      <c r="NS17" s="46" t="s">
        <v>176</v>
      </c>
      <c r="NT17" s="46" t="s">
        <v>177</v>
      </c>
      <c r="NU17" s="46" t="s">
        <v>179</v>
      </c>
      <c r="NV17" s="46" t="s">
        <v>180</v>
      </c>
      <c r="NW17" s="364" t="s">
        <v>176</v>
      </c>
      <c r="NX17" s="364" t="s">
        <v>177</v>
      </c>
      <c r="NY17" s="364" t="s">
        <v>179</v>
      </c>
      <c r="NZ17" s="364" t="s">
        <v>180</v>
      </c>
      <c r="OA17" s="364" t="s">
        <v>176</v>
      </c>
      <c r="OB17" s="364" t="s">
        <v>177</v>
      </c>
      <c r="OC17" s="364" t="s">
        <v>179</v>
      </c>
      <c r="OD17" s="364" t="s">
        <v>180</v>
      </c>
      <c r="OE17" s="364" t="s">
        <v>176</v>
      </c>
      <c r="OF17" s="364" t="s">
        <v>177</v>
      </c>
      <c r="OG17" s="364" t="s">
        <v>179</v>
      </c>
      <c r="OH17" s="364" t="s">
        <v>180</v>
      </c>
      <c r="OI17" s="360" t="s">
        <v>176</v>
      </c>
      <c r="OJ17" s="360" t="s">
        <v>177</v>
      </c>
      <c r="OK17" s="360" t="s">
        <v>179</v>
      </c>
      <c r="OL17" s="360" t="s">
        <v>180</v>
      </c>
      <c r="OM17" s="360" t="s">
        <v>176</v>
      </c>
      <c r="ON17" s="360" t="s">
        <v>177</v>
      </c>
      <c r="OO17" s="360" t="s">
        <v>179</v>
      </c>
      <c r="OP17" s="360" t="s">
        <v>180</v>
      </c>
      <c r="OQ17" s="360" t="s">
        <v>176</v>
      </c>
      <c r="OR17" s="360" t="s">
        <v>177</v>
      </c>
      <c r="OS17" s="360" t="s">
        <v>179</v>
      </c>
      <c r="OT17" s="360" t="s">
        <v>180</v>
      </c>
      <c r="OU17" s="46" t="s">
        <v>176</v>
      </c>
      <c r="OV17" s="46" t="s">
        <v>177</v>
      </c>
      <c r="OW17" s="46" t="s">
        <v>179</v>
      </c>
      <c r="OX17" s="46" t="s">
        <v>180</v>
      </c>
      <c r="OY17" s="46" t="s">
        <v>176</v>
      </c>
      <c r="OZ17" s="46" t="s">
        <v>177</v>
      </c>
      <c r="PA17" s="46" t="s">
        <v>179</v>
      </c>
      <c r="PB17" s="46" t="s">
        <v>180</v>
      </c>
      <c r="PC17" s="46" t="s">
        <v>176</v>
      </c>
      <c r="PD17" s="46" t="s">
        <v>177</v>
      </c>
      <c r="PE17" s="46" t="s">
        <v>179</v>
      </c>
      <c r="PF17" s="46" t="s">
        <v>180</v>
      </c>
      <c r="PG17" s="46" t="s">
        <v>176</v>
      </c>
      <c r="PH17" s="46" t="s">
        <v>177</v>
      </c>
      <c r="PI17" s="46" t="s">
        <v>179</v>
      </c>
      <c r="PJ17" s="46" t="s">
        <v>180</v>
      </c>
      <c r="PK17" s="46" t="s">
        <v>176</v>
      </c>
      <c r="PL17" s="46" t="s">
        <v>177</v>
      </c>
      <c r="PM17" s="46" t="s">
        <v>179</v>
      </c>
      <c r="PN17" s="46" t="s">
        <v>180</v>
      </c>
      <c r="PO17" s="46" t="s">
        <v>176</v>
      </c>
      <c r="PP17" s="46" t="s">
        <v>177</v>
      </c>
      <c r="PQ17" s="46" t="s">
        <v>179</v>
      </c>
      <c r="PR17" s="46" t="s">
        <v>180</v>
      </c>
      <c r="PS17" s="46" t="s">
        <v>176</v>
      </c>
      <c r="PT17" s="46" t="s">
        <v>177</v>
      </c>
      <c r="PU17" s="46" t="s">
        <v>179</v>
      </c>
      <c r="PV17" s="46" t="s">
        <v>180</v>
      </c>
      <c r="PW17" s="46" t="s">
        <v>176</v>
      </c>
      <c r="PX17" s="46" t="s">
        <v>177</v>
      </c>
      <c r="PY17" s="46" t="s">
        <v>179</v>
      </c>
      <c r="PZ17" s="46" t="s">
        <v>180</v>
      </c>
      <c r="QA17" s="46" t="s">
        <v>176</v>
      </c>
      <c r="QB17" s="46" t="s">
        <v>177</v>
      </c>
      <c r="QC17" s="46" t="s">
        <v>179</v>
      </c>
      <c r="QD17" s="46" t="s">
        <v>180</v>
      </c>
      <c r="QE17" s="46" t="s">
        <v>176</v>
      </c>
      <c r="QF17" s="46" t="s">
        <v>177</v>
      </c>
      <c r="QG17" s="46" t="s">
        <v>179</v>
      </c>
      <c r="QH17" s="46" t="s">
        <v>180</v>
      </c>
      <c r="QI17" s="46" t="s">
        <v>176</v>
      </c>
      <c r="QJ17" s="46" t="s">
        <v>177</v>
      </c>
      <c r="QK17" s="46" t="s">
        <v>179</v>
      </c>
      <c r="QL17" s="46" t="s">
        <v>180</v>
      </c>
      <c r="QM17" s="46" t="s">
        <v>176</v>
      </c>
      <c r="QN17" s="46" t="s">
        <v>177</v>
      </c>
      <c r="QO17" s="46" t="s">
        <v>179</v>
      </c>
      <c r="QP17" s="46" t="s">
        <v>180</v>
      </c>
    </row>
    <row r="18" spans="1:458" ht="22.5" x14ac:dyDescent="0.2">
      <c r="A18" s="41" t="s">
        <v>171</v>
      </c>
      <c r="B18" s="41"/>
      <c r="C18" s="42"/>
      <c r="D18" s="42"/>
      <c r="E18" s="42"/>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380"/>
      <c r="FD18" s="380"/>
      <c r="FE18" s="380"/>
      <c r="FF18" s="380"/>
      <c r="FG18" s="380"/>
      <c r="FH18" s="380"/>
      <c r="FI18" s="380"/>
      <c r="FJ18" s="380"/>
      <c r="FK18" s="380"/>
      <c r="FL18" s="380"/>
      <c r="FM18" s="380"/>
      <c r="FN18" s="380"/>
      <c r="FO18" s="380"/>
      <c r="FP18" s="380"/>
      <c r="FQ18" s="380"/>
      <c r="FR18" s="380"/>
      <c r="FS18" s="380"/>
      <c r="FT18" s="380"/>
      <c r="FU18" s="380"/>
      <c r="FV18" s="380"/>
      <c r="FW18" s="380"/>
      <c r="FX18" s="380"/>
      <c r="FY18" s="380"/>
      <c r="FZ18" s="380"/>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504"/>
      <c r="HX18" s="504"/>
      <c r="HY18" s="504"/>
      <c r="HZ18" s="504"/>
      <c r="IA18" s="504"/>
      <c r="IB18" s="504"/>
      <c r="IC18" s="504"/>
      <c r="ID18" s="504"/>
      <c r="IE18" s="504"/>
      <c r="IF18" s="504"/>
      <c r="IG18" s="504"/>
      <c r="IH18" s="504"/>
      <c r="II18" s="42"/>
      <c r="IJ18" s="42"/>
      <c r="IK18" s="42"/>
      <c r="IL18" s="42"/>
      <c r="IM18" s="42"/>
      <c r="IN18" s="42"/>
      <c r="IO18" s="42"/>
      <c r="IP18" s="42"/>
      <c r="IQ18" s="42"/>
      <c r="IR18" s="42"/>
      <c r="IS18" s="42"/>
      <c r="IT18" s="42"/>
      <c r="IU18" s="42"/>
      <c r="IV18" s="42"/>
      <c r="IW18" s="42"/>
      <c r="IX18" s="42"/>
      <c r="IY18" s="42"/>
      <c r="IZ18" s="42"/>
      <c r="JA18" s="42"/>
      <c r="JB18" s="42"/>
      <c r="JC18" s="42"/>
      <c r="JD18" s="42"/>
      <c r="JE18" s="42"/>
      <c r="JF18" s="42"/>
      <c r="JG18" s="42"/>
      <c r="JH18" s="42"/>
      <c r="JI18" s="42"/>
      <c r="JJ18" s="42"/>
      <c r="JK18" s="42"/>
      <c r="JL18" s="42"/>
      <c r="JM18" s="42"/>
      <c r="JN18" s="42"/>
      <c r="JO18" s="42"/>
      <c r="JP18" s="42"/>
      <c r="JQ18" s="42"/>
      <c r="JR18" s="42"/>
      <c r="JS18" s="42"/>
      <c r="JT18" s="42"/>
      <c r="JU18" s="42"/>
      <c r="JV18" s="42"/>
      <c r="JW18" s="42"/>
      <c r="JX18" s="42"/>
      <c r="JY18" s="42"/>
      <c r="JZ18" s="42"/>
      <c r="KA18" s="42"/>
      <c r="KB18" s="42"/>
      <c r="KC18" s="42"/>
      <c r="KD18" s="42"/>
      <c r="KE18" s="42"/>
      <c r="KF18" s="42"/>
      <c r="KG18" s="42"/>
      <c r="KH18" s="42"/>
      <c r="KI18" s="42"/>
      <c r="KJ18" s="42"/>
      <c r="KK18" s="42"/>
      <c r="KL18" s="42"/>
      <c r="KM18" s="42"/>
      <c r="KN18" s="42"/>
      <c r="KO18" s="42"/>
      <c r="KP18" s="42"/>
      <c r="KQ18" s="42"/>
      <c r="KR18" s="42"/>
      <c r="KS18" s="42"/>
      <c r="KT18" s="42"/>
      <c r="KU18" s="42"/>
      <c r="KV18" s="42"/>
      <c r="KW18" s="42"/>
      <c r="KX18" s="42"/>
      <c r="KY18" s="42"/>
      <c r="KZ18" s="42"/>
      <c r="LA18" s="42"/>
      <c r="LB18" s="42"/>
      <c r="LC18" s="42"/>
      <c r="LD18" s="42"/>
      <c r="LE18" s="42"/>
      <c r="LF18" s="42"/>
      <c r="LG18" s="42"/>
      <c r="LH18" s="42"/>
      <c r="LI18" s="42"/>
      <c r="LJ18" s="42"/>
      <c r="LK18" s="42"/>
      <c r="LL18" s="42"/>
      <c r="LM18" s="42"/>
      <c r="LN18" s="42"/>
      <c r="LO18" s="42"/>
      <c r="LP18" s="42"/>
      <c r="LQ18" s="42"/>
      <c r="LR18" s="42"/>
      <c r="LS18" s="42"/>
      <c r="LT18" s="42"/>
      <c r="LU18" s="42"/>
      <c r="LV18" s="42"/>
      <c r="LW18" s="42"/>
      <c r="LX18" s="42"/>
      <c r="LY18" s="42"/>
      <c r="LZ18" s="42"/>
      <c r="MA18" s="42"/>
      <c r="MB18" s="42"/>
      <c r="MC18" s="42"/>
      <c r="MD18" s="42"/>
      <c r="ME18" s="42"/>
      <c r="MF18" s="42"/>
      <c r="MG18" s="42"/>
      <c r="MH18" s="42"/>
      <c r="MI18" s="42"/>
      <c r="MJ18" s="42"/>
      <c r="MK18" s="42"/>
      <c r="ML18" s="42"/>
      <c r="MM18" s="42"/>
      <c r="MN18" s="42"/>
      <c r="MO18" s="42"/>
      <c r="MP18" s="42"/>
      <c r="MQ18" s="42"/>
      <c r="MR18" s="42"/>
      <c r="MS18" s="42"/>
      <c r="MT18" s="42"/>
      <c r="MU18" s="42"/>
      <c r="MV18" s="42"/>
      <c r="MW18" s="42"/>
      <c r="MX18" s="42"/>
      <c r="MY18" s="42"/>
      <c r="MZ18" s="42"/>
      <c r="NA18" s="42"/>
      <c r="NB18" s="42"/>
      <c r="NC18" s="42"/>
      <c r="ND18" s="42"/>
      <c r="NE18" s="42"/>
      <c r="NF18" s="42"/>
      <c r="NG18" s="42"/>
      <c r="NH18" s="42"/>
      <c r="NI18" s="42"/>
      <c r="NJ18" s="42"/>
      <c r="NK18" s="42"/>
      <c r="NL18" s="42"/>
      <c r="NM18" s="42"/>
      <c r="NN18" s="42"/>
      <c r="NO18" s="42"/>
      <c r="NP18" s="42"/>
      <c r="NQ18" s="42"/>
      <c r="NR18" s="42"/>
      <c r="NS18" s="42"/>
      <c r="NT18" s="42"/>
      <c r="NU18" s="42"/>
      <c r="NV18" s="42"/>
      <c r="NW18" s="364"/>
      <c r="NX18" s="364"/>
      <c r="NY18" s="364"/>
      <c r="NZ18" s="364"/>
      <c r="OA18" s="364"/>
      <c r="OB18" s="364"/>
      <c r="OC18" s="364"/>
      <c r="OD18" s="364"/>
      <c r="OE18" s="364"/>
      <c r="OF18" s="364"/>
      <c r="OG18" s="364"/>
      <c r="OH18" s="364"/>
      <c r="OI18" s="358"/>
      <c r="OJ18" s="358"/>
      <c r="OK18" s="358"/>
      <c r="OL18" s="358"/>
      <c r="OM18" s="358"/>
      <c r="ON18" s="358"/>
      <c r="OO18" s="358"/>
      <c r="OP18" s="358"/>
      <c r="OQ18" s="358"/>
      <c r="OR18" s="358"/>
      <c r="OS18" s="358"/>
      <c r="OT18" s="358"/>
      <c r="OU18" s="42"/>
      <c r="OV18" s="42"/>
      <c r="OW18" s="42"/>
      <c r="OX18" s="42"/>
      <c r="OY18" s="42"/>
      <c r="OZ18" s="42"/>
      <c r="PA18" s="42"/>
      <c r="PB18" s="42"/>
      <c r="PC18" s="42"/>
      <c r="PD18" s="42"/>
      <c r="PE18" s="42"/>
      <c r="PF18" s="42"/>
      <c r="PG18" s="42"/>
      <c r="PH18" s="42"/>
      <c r="PI18" s="42"/>
      <c r="PJ18" s="42"/>
      <c r="PK18" s="42"/>
      <c r="PL18" s="42"/>
      <c r="PM18" s="42"/>
      <c r="PN18" s="42"/>
      <c r="PO18" s="42"/>
      <c r="PP18" s="42"/>
      <c r="PQ18" s="42"/>
      <c r="PR18" s="42"/>
      <c r="PS18" s="42"/>
      <c r="PT18" s="42"/>
      <c r="PU18" s="42"/>
      <c r="PV18" s="42"/>
      <c r="PW18" s="42"/>
      <c r="PX18" s="42"/>
      <c r="PY18" s="42"/>
      <c r="PZ18" s="42"/>
      <c r="QA18" s="42"/>
      <c r="QB18" s="42"/>
      <c r="QC18" s="42"/>
      <c r="QD18" s="42"/>
      <c r="QE18" s="42"/>
      <c r="QF18" s="42"/>
      <c r="QG18" s="42"/>
      <c r="QH18" s="42"/>
      <c r="QI18" s="42"/>
      <c r="QJ18" s="42"/>
      <c r="QK18" s="42"/>
      <c r="QL18" s="42"/>
      <c r="QM18" s="42"/>
      <c r="QN18" s="42"/>
      <c r="QO18" s="42"/>
      <c r="QP18" s="42"/>
    </row>
    <row r="19" spans="1:458" x14ac:dyDescent="0.2">
      <c r="A19" s="11" t="s">
        <v>2</v>
      </c>
      <c r="B19" s="43"/>
      <c r="C19" s="44">
        <v>18857</v>
      </c>
      <c r="D19" s="78">
        <v>-2.9540425093922082</v>
      </c>
      <c r="E19" s="79">
        <v>90049.75</v>
      </c>
      <c r="F19" s="78">
        <v>-2.0153732738617167</v>
      </c>
      <c r="G19" s="51">
        <v>11131</v>
      </c>
      <c r="H19" s="78">
        <v>-2.8454220127433012</v>
      </c>
      <c r="I19" s="79">
        <v>74672.583333333328</v>
      </c>
      <c r="J19" s="78">
        <v>-1.1913439007580979</v>
      </c>
      <c r="K19" s="51">
        <v>7726</v>
      </c>
      <c r="L19" s="78">
        <v>-3.1101078505141713</v>
      </c>
      <c r="M19" s="79">
        <v>15377.166666666666</v>
      </c>
      <c r="N19" s="78">
        <v>-5.8290975156674216</v>
      </c>
      <c r="O19" s="51">
        <v>7336</v>
      </c>
      <c r="P19" s="78">
        <v>-7.548834278512917</v>
      </c>
      <c r="Q19" s="79">
        <v>19497.083333333332</v>
      </c>
      <c r="R19" s="78">
        <v>-6.501888225068436</v>
      </c>
      <c r="S19" s="51">
        <v>4635</v>
      </c>
      <c r="T19" s="78">
        <v>-7.5956937799043054</v>
      </c>
      <c r="U19" s="79">
        <v>13577.583333333334</v>
      </c>
      <c r="V19" s="78">
        <v>-5.120978308341825</v>
      </c>
      <c r="W19" s="51">
        <v>2701</v>
      </c>
      <c r="X19" s="78">
        <v>-7.468311065433368</v>
      </c>
      <c r="Y19" s="79">
        <v>5919.5</v>
      </c>
      <c r="Z19" s="78">
        <v>-9.5223538402751249</v>
      </c>
      <c r="AA19" s="51">
        <v>4482</v>
      </c>
      <c r="AB19" s="78">
        <v>-11.440426793123889</v>
      </c>
      <c r="AC19" s="79">
        <v>3367.25</v>
      </c>
      <c r="AD19" s="78">
        <v>-7.6559179102772132</v>
      </c>
      <c r="AE19" s="51">
        <v>3140</v>
      </c>
      <c r="AF19" s="78">
        <v>-10.183066361556065</v>
      </c>
      <c r="AG19" s="79">
        <v>2534.75</v>
      </c>
      <c r="AH19" s="78">
        <v>-6.3256444211758192</v>
      </c>
      <c r="AI19" s="51">
        <v>1342</v>
      </c>
      <c r="AJ19" s="78">
        <v>-14.249201277955272</v>
      </c>
      <c r="AK19" s="79">
        <v>832.5</v>
      </c>
      <c r="AL19" s="78">
        <v>-11.483253588516746</v>
      </c>
      <c r="AM19" s="51">
        <v>871</v>
      </c>
      <c r="AN19" s="78">
        <v>-18.139097744360903</v>
      </c>
      <c r="AO19" s="79">
        <v>0</v>
      </c>
      <c r="AP19" s="78" t="s">
        <v>238</v>
      </c>
      <c r="AQ19" s="51">
        <v>451</v>
      </c>
      <c r="AR19" s="78">
        <v>-15.225563909774436</v>
      </c>
      <c r="AS19" s="79">
        <v>0</v>
      </c>
      <c r="AT19" s="78" t="s">
        <v>238</v>
      </c>
      <c r="AU19" s="51">
        <v>420</v>
      </c>
      <c r="AV19" s="78">
        <v>-21.052631578947366</v>
      </c>
      <c r="AW19" s="79">
        <v>0</v>
      </c>
      <c r="AX19" s="78" t="s">
        <v>238</v>
      </c>
      <c r="AY19" s="51">
        <v>3428</v>
      </c>
      <c r="AZ19" s="78">
        <v>-10.449320794148379</v>
      </c>
      <c r="BA19" s="79">
        <v>3211.0833333333335</v>
      </c>
      <c r="BB19" s="78">
        <v>-8.037994319944632</v>
      </c>
      <c r="BC19" s="51">
        <v>2555</v>
      </c>
      <c r="BD19" s="78">
        <v>-10.193321616871705</v>
      </c>
      <c r="BE19" s="79">
        <v>2407.75</v>
      </c>
      <c r="BF19" s="78">
        <v>-6.8087988646626236</v>
      </c>
      <c r="BG19" s="51">
        <v>873</v>
      </c>
      <c r="BH19" s="78">
        <v>-11.190233977619531</v>
      </c>
      <c r="BI19" s="79">
        <v>803.33333333333337</v>
      </c>
      <c r="BJ19" s="78">
        <v>-11.535284940809397</v>
      </c>
      <c r="BK19" s="51">
        <v>151</v>
      </c>
      <c r="BL19" s="78">
        <v>4.8611111111111116</v>
      </c>
      <c r="BM19" s="79">
        <v>156.16666666666666</v>
      </c>
      <c r="BN19" s="78">
        <v>0.96982758620689657</v>
      </c>
      <c r="BO19" s="51">
        <v>117</v>
      </c>
      <c r="BP19" s="78">
        <v>7.3394495412844041</v>
      </c>
      <c r="BQ19" s="79">
        <v>127</v>
      </c>
      <c r="BR19" s="78">
        <v>3.8854805725971371</v>
      </c>
      <c r="BS19" s="51">
        <v>34</v>
      </c>
      <c r="BT19" s="78">
        <v>-2.8571428571428572</v>
      </c>
      <c r="BU19" s="79">
        <v>29.166666666666668</v>
      </c>
      <c r="BV19" s="78">
        <v>-10.025706940874036</v>
      </c>
      <c r="BW19" s="51">
        <v>32</v>
      </c>
      <c r="BX19" s="78">
        <v>28.000000000000004</v>
      </c>
      <c r="BY19" s="79">
        <v>0</v>
      </c>
      <c r="BZ19" s="78" t="s">
        <v>238</v>
      </c>
      <c r="CA19" s="51">
        <v>17</v>
      </c>
      <c r="CB19" s="78">
        <v>70</v>
      </c>
      <c r="CC19" s="79">
        <v>0</v>
      </c>
      <c r="CD19" s="78" t="s">
        <v>238</v>
      </c>
      <c r="CE19" s="51">
        <v>15</v>
      </c>
      <c r="CF19" s="78">
        <v>0</v>
      </c>
      <c r="CG19" s="79">
        <v>0</v>
      </c>
      <c r="CH19" s="78" t="s">
        <v>238</v>
      </c>
      <c r="CI19" s="51">
        <v>524</v>
      </c>
      <c r="CJ19" s="78">
        <v>-5.4151624548736459</v>
      </c>
      <c r="CK19" s="79">
        <v>7221.166666666667</v>
      </c>
      <c r="CL19" s="78">
        <v>-6.5835857741938968</v>
      </c>
      <c r="CM19" s="51">
        <v>514</v>
      </c>
      <c r="CN19" s="78">
        <v>-3.7453183520599254</v>
      </c>
      <c r="CO19" s="79">
        <v>7072.666666666667</v>
      </c>
      <c r="CP19" s="78">
        <v>-6.6273543390248202</v>
      </c>
      <c r="CQ19" s="51">
        <v>10</v>
      </c>
      <c r="CR19" s="78">
        <v>-50</v>
      </c>
      <c r="CS19" s="79">
        <v>148.5</v>
      </c>
      <c r="CT19" s="78">
        <v>-4.4504021447721174</v>
      </c>
      <c r="CU19" s="51">
        <v>165</v>
      </c>
      <c r="CV19" s="78">
        <v>7.8431372549019605</v>
      </c>
      <c r="CW19" s="79">
        <v>1171.8333333333333</v>
      </c>
      <c r="CX19" s="78">
        <v>-8.8185708727791461</v>
      </c>
      <c r="CY19" s="51" t="s">
        <v>437</v>
      </c>
      <c r="CZ19" s="78">
        <v>7.18954248366013</v>
      </c>
      <c r="DA19" s="79">
        <v>1169.0833333333333</v>
      </c>
      <c r="DB19" s="78">
        <v>-8.7010282441754523</v>
      </c>
      <c r="DC19" s="51" t="s">
        <v>437</v>
      </c>
      <c r="DD19" s="78" t="s">
        <v>224</v>
      </c>
      <c r="DE19" s="79">
        <v>2.75</v>
      </c>
      <c r="DF19" s="78">
        <v>-41.071428571428569</v>
      </c>
      <c r="DG19" s="51">
        <v>79</v>
      </c>
      <c r="DH19" s="78">
        <v>-16.842105263157894</v>
      </c>
      <c r="DI19" s="79">
        <v>263.66666666666669</v>
      </c>
      <c r="DJ19" s="78">
        <v>-0.93926111458985595</v>
      </c>
      <c r="DK19" s="51">
        <v>79</v>
      </c>
      <c r="DL19" s="78">
        <v>-16.842105263157894</v>
      </c>
      <c r="DM19" s="79">
        <v>262.33333333333331</v>
      </c>
      <c r="DN19" s="78">
        <v>-0.25348542458808615</v>
      </c>
      <c r="DO19" s="51">
        <v>0</v>
      </c>
      <c r="DP19" s="78" t="s">
        <v>238</v>
      </c>
      <c r="DQ19" s="79">
        <v>1.3333333333333333</v>
      </c>
      <c r="DR19" s="78">
        <v>-57.894736842105267</v>
      </c>
      <c r="DS19" s="51">
        <v>0</v>
      </c>
      <c r="DT19" s="78" t="s">
        <v>238</v>
      </c>
      <c r="DU19" s="79">
        <v>0</v>
      </c>
      <c r="DV19" s="78">
        <v>-100</v>
      </c>
      <c r="DW19" s="51">
        <v>0</v>
      </c>
      <c r="DX19" s="78" t="s">
        <v>238</v>
      </c>
      <c r="DY19" s="79">
        <v>0</v>
      </c>
      <c r="DZ19" s="78">
        <v>-100</v>
      </c>
      <c r="EA19" s="51">
        <v>0</v>
      </c>
      <c r="EB19" s="78" t="s">
        <v>238</v>
      </c>
      <c r="EC19" s="79">
        <v>0</v>
      </c>
      <c r="ED19" s="78" t="s">
        <v>224</v>
      </c>
      <c r="EE19" s="51">
        <v>19</v>
      </c>
      <c r="EF19" s="78">
        <v>72.727272727272734</v>
      </c>
      <c r="EG19" s="79">
        <v>995.33333333333337</v>
      </c>
      <c r="EH19" s="78">
        <v>-11.315711315711315</v>
      </c>
      <c r="EI19" s="51" t="s">
        <v>437</v>
      </c>
      <c r="EJ19" s="78">
        <v>112.5</v>
      </c>
      <c r="EK19" s="79">
        <v>974.16666666666663</v>
      </c>
      <c r="EL19" s="78">
        <v>-11.129694389539303</v>
      </c>
      <c r="EM19" s="51" t="s">
        <v>437</v>
      </c>
      <c r="EN19" s="78" t="s">
        <v>224</v>
      </c>
      <c r="EO19" s="79">
        <v>21.166666666666668</v>
      </c>
      <c r="EP19" s="78">
        <v>-19.108280254777071</v>
      </c>
      <c r="EQ19" s="51">
        <v>145</v>
      </c>
      <c r="ER19" s="78">
        <v>-20.765027322404372</v>
      </c>
      <c r="ES19" s="79">
        <v>1248.4166666666667</v>
      </c>
      <c r="ET19" s="78">
        <v>1.5661016949152542</v>
      </c>
      <c r="EU19" s="51">
        <v>145</v>
      </c>
      <c r="EV19" s="78">
        <v>-17.142857142857142</v>
      </c>
      <c r="EW19" s="79">
        <v>1220.5833333333333</v>
      </c>
      <c r="EX19" s="78">
        <v>0.85381808166356821</v>
      </c>
      <c r="EY19" s="51">
        <v>0</v>
      </c>
      <c r="EZ19" s="78">
        <v>-100</v>
      </c>
      <c r="FA19" s="79">
        <v>27.833333333333332</v>
      </c>
      <c r="FB19" s="78">
        <v>47.136563876651984</v>
      </c>
      <c r="FC19" s="51">
        <v>0</v>
      </c>
      <c r="FD19" s="78" t="s">
        <v>238</v>
      </c>
      <c r="FE19" s="79">
        <v>9.1666666666666661</v>
      </c>
      <c r="FF19" s="78">
        <v>-77.867203219315897</v>
      </c>
      <c r="FG19" s="51">
        <v>0</v>
      </c>
      <c r="FH19" s="78" t="s">
        <v>238</v>
      </c>
      <c r="FI19" s="79">
        <v>8.3333333333333339</v>
      </c>
      <c r="FJ19" s="78">
        <v>-79.381443298969074</v>
      </c>
      <c r="FK19" s="51">
        <v>0</v>
      </c>
      <c r="FL19" s="78" t="s">
        <v>238</v>
      </c>
      <c r="FM19" s="79">
        <v>0.83333333333333337</v>
      </c>
      <c r="FN19" s="78">
        <v>-16.666666666666664</v>
      </c>
      <c r="FO19" s="51" t="s">
        <v>437</v>
      </c>
      <c r="FP19" s="78" t="s">
        <v>224</v>
      </c>
      <c r="FQ19" s="79">
        <v>4.333333333333333</v>
      </c>
      <c r="FR19" s="78">
        <v>8.3333333333333321</v>
      </c>
      <c r="FS19" s="51" t="s">
        <v>437</v>
      </c>
      <c r="FT19" s="78" t="s">
        <v>224</v>
      </c>
      <c r="FU19" s="79">
        <v>4.333333333333333</v>
      </c>
      <c r="FV19" s="78">
        <v>8.3333333333333321</v>
      </c>
      <c r="FW19" s="51">
        <v>0</v>
      </c>
      <c r="FX19" s="78" t="s">
        <v>238</v>
      </c>
      <c r="FY19" s="79">
        <v>0</v>
      </c>
      <c r="FZ19" s="78" t="s">
        <v>238</v>
      </c>
      <c r="GA19" s="51">
        <v>97</v>
      </c>
      <c r="GB19" s="78">
        <v>1.0416666666666665</v>
      </c>
      <c r="GC19" s="79">
        <v>3461.5</v>
      </c>
      <c r="GD19" s="78">
        <v>-6.00561187545257</v>
      </c>
      <c r="GE19" s="51" t="s">
        <v>437</v>
      </c>
      <c r="GF19" s="78">
        <v>3.4090909090909087</v>
      </c>
      <c r="GG19" s="79">
        <v>3370.5</v>
      </c>
      <c r="GH19" s="78">
        <v>-5.9701492537313428</v>
      </c>
      <c r="GI19" s="51" t="s">
        <v>437</v>
      </c>
      <c r="GJ19" s="78">
        <v>-25</v>
      </c>
      <c r="GK19" s="79">
        <v>91</v>
      </c>
      <c r="GL19" s="78">
        <v>-7.3005093378607802</v>
      </c>
      <c r="GM19" s="51" t="s">
        <v>437</v>
      </c>
      <c r="GN19" s="78">
        <v>41.666666666666671</v>
      </c>
      <c r="GO19" s="79">
        <v>66.916666666666671</v>
      </c>
      <c r="GP19" s="78">
        <v>-28.111011638316917</v>
      </c>
      <c r="GQ19" s="51">
        <v>16</v>
      </c>
      <c r="GR19" s="78">
        <v>45.454545454545453</v>
      </c>
      <c r="GS19" s="79">
        <v>63.333333333333336</v>
      </c>
      <c r="GT19" s="78">
        <v>-29.564411492122332</v>
      </c>
      <c r="GU19" s="51" t="s">
        <v>437</v>
      </c>
      <c r="GV19" s="78" t="s">
        <v>224</v>
      </c>
      <c r="GW19" s="79">
        <v>3.5833333333333335</v>
      </c>
      <c r="GX19" s="78">
        <v>13.157894736842104</v>
      </c>
      <c r="GY19" s="51">
        <v>1175</v>
      </c>
      <c r="GZ19" s="78">
        <v>4.8171275646743981</v>
      </c>
      <c r="HA19" s="79">
        <v>3931</v>
      </c>
      <c r="HB19" s="78">
        <v>-6.3843299132747227</v>
      </c>
      <c r="HC19" s="51" t="s">
        <v>437</v>
      </c>
      <c r="HD19" s="78">
        <v>14.689265536723164</v>
      </c>
      <c r="HE19" s="79">
        <v>362.16666666666669</v>
      </c>
      <c r="HF19" s="78">
        <v>2.0906741836974394</v>
      </c>
      <c r="HG19" s="51" t="s">
        <v>437</v>
      </c>
      <c r="HH19" s="78">
        <v>2.9661016949152543</v>
      </c>
      <c r="HI19" s="79">
        <v>3568.8333333333335</v>
      </c>
      <c r="HJ19" s="78">
        <v>-7.1663920922570012</v>
      </c>
      <c r="HK19" s="51">
        <v>1165</v>
      </c>
      <c r="HL19" s="78">
        <v>4.954954954954955</v>
      </c>
      <c r="HM19" s="79">
        <v>3892.25</v>
      </c>
      <c r="HN19" s="78">
        <v>-6.595340465953405</v>
      </c>
      <c r="HO19" s="51">
        <v>198</v>
      </c>
      <c r="HP19" s="78">
        <v>13.142857142857142</v>
      </c>
      <c r="HQ19" s="79">
        <v>348.16666666666669</v>
      </c>
      <c r="HR19" s="78">
        <v>2.1515892420537899</v>
      </c>
      <c r="HS19" s="51">
        <v>967</v>
      </c>
      <c r="HT19" s="78">
        <v>3.4224598930481283</v>
      </c>
      <c r="HU19" s="79">
        <v>3544.0833333333335</v>
      </c>
      <c r="HV19" s="78">
        <v>-7.3744963519546989</v>
      </c>
      <c r="HW19" s="78">
        <v>10</v>
      </c>
      <c r="HX19" s="78">
        <v>-9.0909090909090917</v>
      </c>
      <c r="HY19" s="78">
        <v>38.75</v>
      </c>
      <c r="HZ19" s="78">
        <v>21.09375</v>
      </c>
      <c r="IA19" s="78" t="s">
        <v>437</v>
      </c>
      <c r="IB19" s="78" t="s">
        <v>224</v>
      </c>
      <c r="IC19" s="78">
        <v>14</v>
      </c>
      <c r="ID19" s="78">
        <v>0.5988023952095809</v>
      </c>
      <c r="IE19" s="78" t="s">
        <v>437</v>
      </c>
      <c r="IF19" s="78">
        <v>-44.444444444444443</v>
      </c>
      <c r="IG19" s="78">
        <v>24.75</v>
      </c>
      <c r="IH19" s="78">
        <v>36.866359447004612</v>
      </c>
      <c r="II19" s="51">
        <v>28</v>
      </c>
      <c r="IJ19" s="78">
        <v>75</v>
      </c>
      <c r="IK19" s="79">
        <v>66.416666666666671</v>
      </c>
      <c r="IL19" s="78">
        <v>5.1451187335092348</v>
      </c>
      <c r="IM19" s="51" t="s">
        <v>437</v>
      </c>
      <c r="IN19" s="78" t="s">
        <v>224</v>
      </c>
      <c r="IO19" s="79">
        <v>6.333333333333333</v>
      </c>
      <c r="IP19" s="78">
        <v>123.52941176470588</v>
      </c>
      <c r="IQ19" s="51" t="s">
        <v>437</v>
      </c>
      <c r="IR19" s="78">
        <v>160</v>
      </c>
      <c r="IS19" s="79">
        <v>60.083333333333336</v>
      </c>
      <c r="IT19" s="78">
        <v>-0.4143646408839779</v>
      </c>
      <c r="IU19" s="51">
        <v>28</v>
      </c>
      <c r="IV19" s="78">
        <v>75</v>
      </c>
      <c r="IW19" s="79">
        <v>66.416666666666671</v>
      </c>
      <c r="IX19" s="78">
        <v>5.1451187335092348</v>
      </c>
      <c r="IY19" s="51" t="s">
        <v>437</v>
      </c>
      <c r="IZ19" s="78" t="s">
        <v>224</v>
      </c>
      <c r="JA19" s="79">
        <v>6.333333333333333</v>
      </c>
      <c r="JB19" s="78">
        <v>123.52941176470588</v>
      </c>
      <c r="JC19" s="51" t="s">
        <v>437</v>
      </c>
      <c r="JD19" s="78">
        <v>160</v>
      </c>
      <c r="JE19" s="79">
        <v>60.083333333333336</v>
      </c>
      <c r="JF19" s="78">
        <v>-0.4143646408839779</v>
      </c>
      <c r="JG19" s="51">
        <v>11521</v>
      </c>
      <c r="JH19" s="78">
        <v>0.21746694502435632</v>
      </c>
      <c r="JI19" s="79">
        <v>70552.666666666672</v>
      </c>
      <c r="JJ19" s="78">
        <v>-0.69857891502108871</v>
      </c>
      <c r="JK19" s="51">
        <v>6496</v>
      </c>
      <c r="JL19" s="78">
        <v>0.85390467318739327</v>
      </c>
      <c r="JM19" s="79">
        <v>61095</v>
      </c>
      <c r="JN19" s="78">
        <v>-0.27341358906345642</v>
      </c>
      <c r="JO19" s="51">
        <v>5025</v>
      </c>
      <c r="JP19" s="78">
        <v>-0.59347181008902083</v>
      </c>
      <c r="JQ19" s="79">
        <v>9457.6666666666661</v>
      </c>
      <c r="JR19" s="78">
        <v>-3.3600708458931523</v>
      </c>
      <c r="JS19" s="51">
        <v>1589</v>
      </c>
      <c r="JT19" s="78">
        <v>4.3335521996060411</v>
      </c>
      <c r="JU19" s="79">
        <v>10879</v>
      </c>
      <c r="JV19" s="78">
        <v>1.1654939400514552</v>
      </c>
      <c r="JW19" s="51">
        <v>1569</v>
      </c>
      <c r="JX19" s="78">
        <v>3.9761431411530817</v>
      </c>
      <c r="JY19" s="79">
        <v>10837.916666666666</v>
      </c>
      <c r="JZ19" s="78">
        <v>1.1636680434664239</v>
      </c>
      <c r="KA19" s="51">
        <v>20</v>
      </c>
      <c r="KB19" s="78">
        <v>42.857142857142854</v>
      </c>
      <c r="KC19" s="79">
        <v>41.083333333333336</v>
      </c>
      <c r="KD19" s="78">
        <v>1.6494845360824744</v>
      </c>
      <c r="KE19" s="51">
        <v>1603</v>
      </c>
      <c r="KF19" s="78">
        <v>4.1585445094217022</v>
      </c>
      <c r="KG19" s="79">
        <v>4602.416666666667</v>
      </c>
      <c r="KH19" s="78">
        <v>-5.9387560460521831</v>
      </c>
      <c r="KI19" s="51">
        <v>309</v>
      </c>
      <c r="KJ19" s="78">
        <v>-3.4375000000000004</v>
      </c>
      <c r="KK19" s="79">
        <v>762.58333333333337</v>
      </c>
      <c r="KL19" s="78">
        <v>-1.4219541096628245</v>
      </c>
      <c r="KM19" s="51">
        <v>1294</v>
      </c>
      <c r="KN19" s="78">
        <v>6.1525840853158327</v>
      </c>
      <c r="KO19" s="79">
        <v>3839.8333333333335</v>
      </c>
      <c r="KP19" s="78">
        <v>-6.786964173730099</v>
      </c>
      <c r="KQ19" s="51">
        <v>1802</v>
      </c>
      <c r="KR19" s="78">
        <v>2.619589977220957</v>
      </c>
      <c r="KS19" s="79">
        <v>928.66666666666663</v>
      </c>
      <c r="KT19" s="78">
        <v>8.5313595636930266</v>
      </c>
      <c r="KU19" s="51">
        <v>980</v>
      </c>
      <c r="KV19" s="78">
        <v>5.2631578947368416</v>
      </c>
      <c r="KW19" s="79">
        <v>622.66666666666663</v>
      </c>
      <c r="KX19" s="78">
        <v>11.505745411132667</v>
      </c>
      <c r="KY19" s="51">
        <v>822</v>
      </c>
      <c r="KZ19" s="78">
        <v>-0.36363636363636365</v>
      </c>
      <c r="LA19" s="79">
        <v>306</v>
      </c>
      <c r="LB19" s="78">
        <v>2.9436501261564341</v>
      </c>
      <c r="LC19" s="51">
        <v>619</v>
      </c>
      <c r="LD19" s="78">
        <v>-1.5898251192368837</v>
      </c>
      <c r="LE19" s="79">
        <v>26143.916666666668</v>
      </c>
      <c r="LF19" s="78">
        <v>-4.4505695315831151</v>
      </c>
      <c r="LG19" s="51">
        <v>604</v>
      </c>
      <c r="LH19" s="78">
        <v>-1.788617886178862</v>
      </c>
      <c r="LI19" s="79">
        <v>25823.666666666668</v>
      </c>
      <c r="LJ19" s="78">
        <v>-4.3910204988337513</v>
      </c>
      <c r="LK19" s="51">
        <v>15</v>
      </c>
      <c r="LL19" s="78">
        <v>7.1428571428571423</v>
      </c>
      <c r="LM19" s="79">
        <v>320.25</v>
      </c>
      <c r="LN19" s="78">
        <v>-9.0198863636363633</v>
      </c>
      <c r="LO19" s="51">
        <v>87</v>
      </c>
      <c r="LP19" s="78">
        <v>7.4074074074074066</v>
      </c>
      <c r="LQ19" s="79">
        <v>1661.5</v>
      </c>
      <c r="LR19" s="78">
        <v>0.81407695808262126</v>
      </c>
      <c r="LS19" s="51" t="s">
        <v>437</v>
      </c>
      <c r="LT19" s="78">
        <v>6.1728395061728394</v>
      </c>
      <c r="LU19" s="79">
        <v>1643.5</v>
      </c>
      <c r="LV19" s="78">
        <v>1.1903540277065161</v>
      </c>
      <c r="LW19" s="51" t="s">
        <v>437</v>
      </c>
      <c r="LX19" s="78" t="s">
        <v>224</v>
      </c>
      <c r="LY19" s="79">
        <v>18</v>
      </c>
      <c r="LZ19" s="78">
        <v>-24.738675958188153</v>
      </c>
      <c r="MA19" s="51">
        <v>2804</v>
      </c>
      <c r="MB19" s="78">
        <v>-3.1098825155494123</v>
      </c>
      <c r="MC19" s="79">
        <v>1376.1666666666667</v>
      </c>
      <c r="MD19" s="78">
        <v>10.973724884080372</v>
      </c>
      <c r="ME19" s="51">
        <v>796</v>
      </c>
      <c r="MF19" s="78">
        <v>2.3136246786632388</v>
      </c>
      <c r="MG19" s="79">
        <v>740.58333333333337</v>
      </c>
      <c r="MH19" s="78">
        <v>12.294667677533484</v>
      </c>
      <c r="MI19" s="51">
        <v>2008</v>
      </c>
      <c r="MJ19" s="78">
        <v>-5.103969754253308</v>
      </c>
      <c r="MK19" s="79">
        <v>635.58333333333337</v>
      </c>
      <c r="ML19" s="78">
        <v>9.4732309458877566</v>
      </c>
      <c r="MM19" s="51">
        <v>2609</v>
      </c>
      <c r="MN19" s="78">
        <v>-2.5765496639283048</v>
      </c>
      <c r="MO19" s="79">
        <v>23022.166666666668</v>
      </c>
      <c r="MP19" s="78">
        <v>2.7049332688947545</v>
      </c>
      <c r="MQ19" s="51">
        <v>1883</v>
      </c>
      <c r="MR19" s="78">
        <v>-3.6335721596724664</v>
      </c>
      <c r="MS19" s="79">
        <v>19449.916666666668</v>
      </c>
      <c r="MT19" s="78">
        <v>3.4735152772605553</v>
      </c>
      <c r="MU19" s="51">
        <v>726</v>
      </c>
      <c r="MV19" s="78">
        <v>0.27624309392265189</v>
      </c>
      <c r="MW19" s="79">
        <v>3572.25</v>
      </c>
      <c r="MX19" s="78">
        <v>-1.2872472712200065</v>
      </c>
      <c r="MY19" s="51">
        <v>2213</v>
      </c>
      <c r="MZ19" s="78">
        <v>-1.9929140832595216</v>
      </c>
      <c r="NA19" s="79">
        <v>22372</v>
      </c>
      <c r="NB19" s="78">
        <v>2.6674162201851703</v>
      </c>
      <c r="NC19" s="51">
        <v>1634</v>
      </c>
      <c r="ND19" s="78">
        <v>-3.0267062314540056</v>
      </c>
      <c r="NE19" s="79">
        <v>19032.75</v>
      </c>
      <c r="NF19" s="78">
        <v>3.5124613062730292</v>
      </c>
      <c r="NG19" s="51">
        <v>579</v>
      </c>
      <c r="NH19" s="78">
        <v>1.0471204188481675</v>
      </c>
      <c r="NI19" s="79">
        <v>3339.25</v>
      </c>
      <c r="NJ19" s="78">
        <v>-1.8973706115653921</v>
      </c>
      <c r="NK19" s="51">
        <v>219</v>
      </c>
      <c r="NL19" s="78">
        <v>31.92771084337349</v>
      </c>
      <c r="NM19" s="79">
        <v>265</v>
      </c>
      <c r="NN19" s="78">
        <v>6.568364611260054</v>
      </c>
      <c r="NO19" s="51">
        <v>141</v>
      </c>
      <c r="NP19" s="78">
        <v>20.512820512820511</v>
      </c>
      <c r="NQ19" s="79">
        <v>175.41666666666666</v>
      </c>
      <c r="NR19" s="78">
        <v>0</v>
      </c>
      <c r="NS19" s="51">
        <v>78</v>
      </c>
      <c r="NT19" s="78">
        <v>59.183673469387756</v>
      </c>
      <c r="NU19" s="79">
        <v>89.583333333333329</v>
      </c>
      <c r="NV19" s="78">
        <v>22.29806598407281</v>
      </c>
      <c r="NW19" s="51">
        <v>152</v>
      </c>
      <c r="NX19" s="78">
        <v>-36.401673640167367</v>
      </c>
      <c r="NY19" s="79">
        <v>315.25</v>
      </c>
      <c r="NZ19" s="78">
        <v>2.7430744160782181</v>
      </c>
      <c r="OA19" s="51">
        <v>96</v>
      </c>
      <c r="OB19" s="78">
        <v>-33.793103448275865</v>
      </c>
      <c r="OC19" s="79">
        <v>197.75</v>
      </c>
      <c r="OD19" s="78">
        <v>5.7015590200445434</v>
      </c>
      <c r="OE19" s="51">
        <v>56</v>
      </c>
      <c r="OF19" s="78">
        <v>-40.425531914893611</v>
      </c>
      <c r="OG19" s="79">
        <v>117.5</v>
      </c>
      <c r="OH19" s="78">
        <v>-1.8789144050104383</v>
      </c>
      <c r="OI19" s="51">
        <v>4</v>
      </c>
      <c r="OJ19" s="78" t="s">
        <v>224</v>
      </c>
      <c r="OK19" s="79">
        <v>56.75</v>
      </c>
      <c r="OL19" s="78">
        <v>34.851485148514847</v>
      </c>
      <c r="OM19" s="51">
        <v>4</v>
      </c>
      <c r="ON19" s="78" t="s">
        <v>224</v>
      </c>
      <c r="OO19" s="79">
        <v>54.25</v>
      </c>
      <c r="OP19" s="78">
        <v>45.3125</v>
      </c>
      <c r="OQ19" s="51">
        <v>0</v>
      </c>
      <c r="OR19" s="78" t="s">
        <v>238</v>
      </c>
      <c r="OS19" s="79">
        <v>2.5</v>
      </c>
      <c r="OT19" s="78">
        <v>-47.368421052631575</v>
      </c>
      <c r="OU19" s="51">
        <v>491</v>
      </c>
      <c r="OV19" s="78">
        <v>3.1512605042016806</v>
      </c>
      <c r="OW19" s="79">
        <v>3543.5833333333335</v>
      </c>
      <c r="OX19" s="78">
        <v>1.6226938151228374</v>
      </c>
      <c r="OY19" s="51">
        <v>351</v>
      </c>
      <c r="OZ19" s="78">
        <v>5.4054054054054053</v>
      </c>
      <c r="PA19" s="79">
        <v>2803.4166666666665</v>
      </c>
      <c r="PB19" s="78">
        <v>3.304160908951328</v>
      </c>
      <c r="PC19" s="51">
        <v>140</v>
      </c>
      <c r="PD19" s="78">
        <v>-2.0979020979020979</v>
      </c>
      <c r="PE19" s="79">
        <v>740.16666666666663</v>
      </c>
      <c r="PF19" s="78">
        <v>-4.2784782842978775</v>
      </c>
      <c r="PG19" s="51">
        <v>1127</v>
      </c>
      <c r="PH19" s="78">
        <v>-4.7337278106508878</v>
      </c>
      <c r="PI19" s="79">
        <v>4911.25</v>
      </c>
      <c r="PJ19" s="78">
        <v>-5.8094933674284803</v>
      </c>
      <c r="PK19" s="51">
        <v>776</v>
      </c>
      <c r="PL19" s="78">
        <v>-3.3623910336239105</v>
      </c>
      <c r="PM19" s="79">
        <v>3601.6666666666665</v>
      </c>
      <c r="PN19" s="78">
        <v>-1.9220732067079673</v>
      </c>
      <c r="PO19" s="51">
        <v>351</v>
      </c>
      <c r="PP19" s="78">
        <v>-7.6315789473684212</v>
      </c>
      <c r="PQ19" s="79">
        <v>1309.5833333333333</v>
      </c>
      <c r="PR19" s="78">
        <v>-15.067826838890991</v>
      </c>
      <c r="PS19" s="51">
        <v>751</v>
      </c>
      <c r="PT19" s="78">
        <v>-9.408926417370326</v>
      </c>
      <c r="PU19" s="79">
        <v>2395.6666666666665</v>
      </c>
      <c r="PV19" s="78">
        <v>-9.2263972213451222</v>
      </c>
      <c r="PW19" s="51">
        <v>498</v>
      </c>
      <c r="PX19" s="78">
        <v>-9.9457504520795652</v>
      </c>
      <c r="PY19" s="79">
        <v>1713.6666666666667</v>
      </c>
      <c r="PZ19" s="78">
        <v>-3.2919488337095562</v>
      </c>
      <c r="QA19" s="51">
        <v>253</v>
      </c>
      <c r="QB19" s="78">
        <v>-8.3333333333333321</v>
      </c>
      <c r="QC19" s="79">
        <v>682</v>
      </c>
      <c r="QD19" s="78">
        <v>-21.353065539112052</v>
      </c>
      <c r="QE19" s="51">
        <v>376</v>
      </c>
      <c r="QF19" s="78">
        <v>6.2146892655367232</v>
      </c>
      <c r="QG19" s="79">
        <v>2515.5833333333335</v>
      </c>
      <c r="QH19" s="78">
        <v>-2.3074433656957929</v>
      </c>
      <c r="QI19" s="51">
        <v>278</v>
      </c>
      <c r="QJ19" s="78">
        <v>11.200000000000001</v>
      </c>
      <c r="QK19" s="79">
        <v>1888</v>
      </c>
      <c r="QL19" s="78">
        <v>-0.64465201947112216</v>
      </c>
      <c r="QM19" s="51">
        <v>98</v>
      </c>
      <c r="QN19" s="78">
        <v>-5.7692307692307692</v>
      </c>
      <c r="QO19" s="79">
        <v>627.58333333333337</v>
      </c>
      <c r="QP19" s="78">
        <v>-6.9902432999876503</v>
      </c>
    </row>
    <row r="20" spans="1:458" ht="45" x14ac:dyDescent="0.2">
      <c r="A20" s="7" t="s">
        <v>107</v>
      </c>
      <c r="B20" s="43"/>
      <c r="C20" s="44">
        <v>13396</v>
      </c>
      <c r="D20" s="78">
        <v>-2.2403853170838501</v>
      </c>
      <c r="E20" s="79">
        <v>78170.333333333328</v>
      </c>
      <c r="F20" s="78">
        <v>-1.132287858075627</v>
      </c>
      <c r="G20" s="51">
        <v>9650</v>
      </c>
      <c r="H20" s="78">
        <v>-2.770780856423174</v>
      </c>
      <c r="I20" s="79">
        <v>68296.75</v>
      </c>
      <c r="J20" s="78">
        <v>-0.82672529898002534</v>
      </c>
      <c r="K20" s="51">
        <v>3746</v>
      </c>
      <c r="L20" s="78">
        <v>-0.84700899947061947</v>
      </c>
      <c r="M20" s="79">
        <v>9873.5833333333339</v>
      </c>
      <c r="N20" s="78">
        <v>-3.1954180760494797</v>
      </c>
      <c r="O20" s="51">
        <v>5544</v>
      </c>
      <c r="P20" s="78">
        <v>-6.2087633226188457</v>
      </c>
      <c r="Q20" s="79">
        <v>14782.916666666666</v>
      </c>
      <c r="R20" s="78">
        <v>-4.9202733485193617</v>
      </c>
      <c r="S20" s="51">
        <v>4135</v>
      </c>
      <c r="T20" s="78">
        <v>-7.2869955156950672</v>
      </c>
      <c r="U20" s="79">
        <v>11960.5</v>
      </c>
      <c r="V20" s="78">
        <v>-4.7016406939916475</v>
      </c>
      <c r="W20" s="51">
        <v>1409</v>
      </c>
      <c r="X20" s="78">
        <v>-2.8945554789800139</v>
      </c>
      <c r="Y20" s="79">
        <v>2822.4166666666665</v>
      </c>
      <c r="Z20" s="78">
        <v>-5.8357428825622772</v>
      </c>
      <c r="AA20" s="51">
        <v>3594</v>
      </c>
      <c r="AB20" s="78">
        <v>-9.8117942283563373</v>
      </c>
      <c r="AC20" s="79">
        <v>2846.4166666666665</v>
      </c>
      <c r="AD20" s="78">
        <v>-6.8910999045931582</v>
      </c>
      <c r="AE20" s="51">
        <v>2831</v>
      </c>
      <c r="AF20" s="78">
        <v>-9.0879897238278744</v>
      </c>
      <c r="AG20" s="79">
        <v>2327.1666666666665</v>
      </c>
      <c r="AH20" s="78">
        <v>-6.2225057926726892</v>
      </c>
      <c r="AI20" s="51">
        <v>763</v>
      </c>
      <c r="AJ20" s="78">
        <v>-12.399540757749714</v>
      </c>
      <c r="AK20" s="79">
        <v>519.25</v>
      </c>
      <c r="AL20" s="78">
        <v>-9.7741094700260636</v>
      </c>
      <c r="AM20" s="51">
        <v>605</v>
      </c>
      <c r="AN20" s="78">
        <v>-12.572254335260116</v>
      </c>
      <c r="AO20" s="79">
        <v>0</v>
      </c>
      <c r="AP20" s="78" t="s">
        <v>238</v>
      </c>
      <c r="AQ20" s="51">
        <v>377</v>
      </c>
      <c r="AR20" s="78">
        <v>-12.933025404157044</v>
      </c>
      <c r="AS20" s="79">
        <v>0</v>
      </c>
      <c r="AT20" s="78" t="s">
        <v>238</v>
      </c>
      <c r="AU20" s="51">
        <v>228</v>
      </c>
      <c r="AV20" s="78">
        <v>-11.969111969111969</v>
      </c>
      <c r="AW20" s="79">
        <v>0</v>
      </c>
      <c r="AX20" s="78" t="s">
        <v>238</v>
      </c>
      <c r="AY20" s="51">
        <v>2865</v>
      </c>
      <c r="AZ20" s="78">
        <v>-9.9056603773584904</v>
      </c>
      <c r="BA20" s="79">
        <v>2722.5833333333335</v>
      </c>
      <c r="BB20" s="78">
        <v>-7.2952726859996595</v>
      </c>
      <c r="BC20" s="51">
        <v>2350</v>
      </c>
      <c r="BD20" s="78">
        <v>-9.1962905718701702</v>
      </c>
      <c r="BE20" s="79">
        <v>2219.4166666666665</v>
      </c>
      <c r="BF20" s="78">
        <v>-6.6981958311438081</v>
      </c>
      <c r="BG20" s="51">
        <v>515</v>
      </c>
      <c r="BH20" s="78">
        <v>-13.006756756756758</v>
      </c>
      <c r="BI20" s="79">
        <v>503.16666666666669</v>
      </c>
      <c r="BJ20" s="78">
        <v>-9.8402269672987899</v>
      </c>
      <c r="BK20" s="51" t="s">
        <v>437</v>
      </c>
      <c r="BL20" s="78">
        <v>11.926605504587156</v>
      </c>
      <c r="BM20" s="79">
        <v>123.83333333333333</v>
      </c>
      <c r="BN20" s="78">
        <v>2.9799029799029797</v>
      </c>
      <c r="BO20" s="51" t="s">
        <v>437</v>
      </c>
      <c r="BP20" s="78">
        <v>13.186813186813188</v>
      </c>
      <c r="BQ20" s="79">
        <v>107.75</v>
      </c>
      <c r="BR20" s="78">
        <v>4.7811993517017832</v>
      </c>
      <c r="BS20" s="51" t="s">
        <v>437</v>
      </c>
      <c r="BT20" s="78">
        <v>5.5555555555555554</v>
      </c>
      <c r="BU20" s="79">
        <v>16.083333333333332</v>
      </c>
      <c r="BV20" s="78">
        <v>-7.6555023923444976</v>
      </c>
      <c r="BW20" s="51" t="s">
        <v>437</v>
      </c>
      <c r="BX20" s="78" t="s">
        <v>224</v>
      </c>
      <c r="BY20" s="79">
        <v>0</v>
      </c>
      <c r="BZ20" s="78" t="s">
        <v>238</v>
      </c>
      <c r="CA20" s="51" t="s">
        <v>437</v>
      </c>
      <c r="CB20" s="78" t="s">
        <v>224</v>
      </c>
      <c r="CC20" s="79">
        <v>0</v>
      </c>
      <c r="CD20" s="78" t="s">
        <v>238</v>
      </c>
      <c r="CE20" s="51" t="s">
        <v>437</v>
      </c>
      <c r="CF20" s="78" t="s">
        <v>224</v>
      </c>
      <c r="CG20" s="79">
        <v>0</v>
      </c>
      <c r="CH20" s="78" t="s">
        <v>238</v>
      </c>
      <c r="CI20" s="51">
        <v>470</v>
      </c>
      <c r="CJ20" s="78">
        <v>-6.3745019920318722</v>
      </c>
      <c r="CK20" s="79">
        <v>6329.25</v>
      </c>
      <c r="CL20" s="78">
        <v>-5.9558450242072283</v>
      </c>
      <c r="CM20" s="51">
        <v>465</v>
      </c>
      <c r="CN20" s="78">
        <v>-4.9079754601226995</v>
      </c>
      <c r="CO20" s="79">
        <v>6238.5</v>
      </c>
      <c r="CP20" s="78">
        <v>-5.9605311090733224</v>
      </c>
      <c r="CQ20" s="51">
        <v>5</v>
      </c>
      <c r="CR20" s="78">
        <v>-61.53846153846154</v>
      </c>
      <c r="CS20" s="79">
        <v>90.75</v>
      </c>
      <c r="CT20" s="78">
        <v>-5.6325823223570186</v>
      </c>
      <c r="CU20" s="51">
        <v>156</v>
      </c>
      <c r="CV20" s="78">
        <v>8.3333333333333321</v>
      </c>
      <c r="CW20" s="79">
        <v>1133.9166666666667</v>
      </c>
      <c r="CX20" s="78">
        <v>-8.358028017241379</v>
      </c>
      <c r="CY20" s="51" t="s">
        <v>437</v>
      </c>
      <c r="CZ20" s="78">
        <v>7.6388888888888893</v>
      </c>
      <c r="DA20" s="79">
        <v>1131.1666666666667</v>
      </c>
      <c r="DB20" s="78">
        <v>-8.2341806381828011</v>
      </c>
      <c r="DC20" s="51" t="s">
        <v>437</v>
      </c>
      <c r="DD20" s="78" t="s">
        <v>224</v>
      </c>
      <c r="DE20" s="79">
        <v>2.75</v>
      </c>
      <c r="DF20" s="78">
        <v>-41.071428571428569</v>
      </c>
      <c r="DG20" s="51">
        <v>75</v>
      </c>
      <c r="DH20" s="78">
        <v>-15.730337078651685</v>
      </c>
      <c r="DI20" s="79">
        <v>249</v>
      </c>
      <c r="DJ20" s="78">
        <v>0.98006083136194655</v>
      </c>
      <c r="DK20" s="51">
        <v>75</v>
      </c>
      <c r="DL20" s="78">
        <v>-15.730337078651685</v>
      </c>
      <c r="DM20" s="79">
        <v>247.66666666666666</v>
      </c>
      <c r="DN20" s="78">
        <v>1.7459774049982884</v>
      </c>
      <c r="DO20" s="51">
        <v>0</v>
      </c>
      <c r="DP20" s="78" t="s">
        <v>238</v>
      </c>
      <c r="DQ20" s="79">
        <v>1.3333333333333333</v>
      </c>
      <c r="DR20" s="78">
        <v>-57.894736842105267</v>
      </c>
      <c r="DS20" s="51">
        <v>0</v>
      </c>
      <c r="DT20" s="78" t="s">
        <v>238</v>
      </c>
      <c r="DU20" s="79">
        <v>0</v>
      </c>
      <c r="DV20" s="78">
        <v>-100</v>
      </c>
      <c r="DW20" s="51">
        <v>0</v>
      </c>
      <c r="DX20" s="78" t="s">
        <v>238</v>
      </c>
      <c r="DY20" s="79">
        <v>0</v>
      </c>
      <c r="DZ20" s="78">
        <v>-100</v>
      </c>
      <c r="EA20" s="51">
        <v>0</v>
      </c>
      <c r="EB20" s="78" t="s">
        <v>238</v>
      </c>
      <c r="EC20" s="79">
        <v>0</v>
      </c>
      <c r="ED20" s="78" t="s">
        <v>238</v>
      </c>
      <c r="EE20" s="51" t="s">
        <v>437</v>
      </c>
      <c r="EF20" s="78">
        <v>45.454545454545453</v>
      </c>
      <c r="EG20" s="79">
        <v>951.16666666666663</v>
      </c>
      <c r="EH20" s="78">
        <v>-11.724671307037896</v>
      </c>
      <c r="EI20" s="51" t="s">
        <v>437</v>
      </c>
      <c r="EJ20" s="78">
        <v>100</v>
      </c>
      <c r="EK20" s="79">
        <v>938.08333333333337</v>
      </c>
      <c r="EL20" s="78">
        <v>-11.411033288738491</v>
      </c>
      <c r="EM20" s="51">
        <v>0</v>
      </c>
      <c r="EN20" s="78">
        <v>-100</v>
      </c>
      <c r="EO20" s="79">
        <v>13.083333333333334</v>
      </c>
      <c r="EP20" s="78">
        <v>-29.596412556053814</v>
      </c>
      <c r="EQ20" s="51">
        <v>128</v>
      </c>
      <c r="ER20" s="78">
        <v>-20.496894409937887</v>
      </c>
      <c r="ES20" s="79">
        <v>1135.6666666666667</v>
      </c>
      <c r="ET20" s="78">
        <v>1.3611007809594644</v>
      </c>
      <c r="EU20" s="51">
        <v>128</v>
      </c>
      <c r="EV20" s="78">
        <v>-18.471337579617835</v>
      </c>
      <c r="EW20" s="79">
        <v>1120.5</v>
      </c>
      <c r="EX20" s="78">
        <v>0.8853541416566626</v>
      </c>
      <c r="EY20" s="51">
        <v>0</v>
      </c>
      <c r="EZ20" s="78">
        <v>-100</v>
      </c>
      <c r="FA20" s="79">
        <v>15.166666666666666</v>
      </c>
      <c r="FB20" s="78">
        <v>55.555555555555557</v>
      </c>
      <c r="FC20" s="51">
        <v>0</v>
      </c>
      <c r="FD20" s="78" t="s">
        <v>238</v>
      </c>
      <c r="FE20" s="79">
        <v>7.25</v>
      </c>
      <c r="FF20" s="78">
        <v>-79.186602870813388</v>
      </c>
      <c r="FG20" s="51">
        <v>0</v>
      </c>
      <c r="FH20" s="78" t="s">
        <v>238</v>
      </c>
      <c r="FI20" s="79">
        <v>7.25</v>
      </c>
      <c r="FJ20" s="78">
        <v>-79.186602870813388</v>
      </c>
      <c r="FK20" s="51">
        <v>0</v>
      </c>
      <c r="FL20" s="78" t="s">
        <v>238</v>
      </c>
      <c r="FM20" s="79">
        <v>0</v>
      </c>
      <c r="FN20" s="78" t="s">
        <v>238</v>
      </c>
      <c r="FO20" s="51" t="s">
        <v>437</v>
      </c>
      <c r="FP20" s="78" t="s">
        <v>224</v>
      </c>
      <c r="FQ20" s="79">
        <v>4</v>
      </c>
      <c r="FR20" s="78">
        <v>11.627906976744185</v>
      </c>
      <c r="FS20" s="51" t="s">
        <v>437</v>
      </c>
      <c r="FT20" s="78" t="s">
        <v>224</v>
      </c>
      <c r="FU20" s="79">
        <v>4</v>
      </c>
      <c r="FV20" s="78">
        <v>11.627906976744185</v>
      </c>
      <c r="FW20" s="51">
        <v>0</v>
      </c>
      <c r="FX20" s="78" t="s">
        <v>238</v>
      </c>
      <c r="FY20" s="79">
        <v>0</v>
      </c>
      <c r="FZ20" s="78" t="s">
        <v>238</v>
      </c>
      <c r="GA20" s="51">
        <v>81</v>
      </c>
      <c r="GB20" s="78">
        <v>-4.7058823529411766</v>
      </c>
      <c r="GC20" s="79">
        <v>2810.25</v>
      </c>
      <c r="GD20" s="78">
        <v>-5.1845812129220912</v>
      </c>
      <c r="GE20" s="51" t="s">
        <v>437</v>
      </c>
      <c r="GF20" s="78">
        <v>-2.5</v>
      </c>
      <c r="GG20" s="79">
        <v>2753.75</v>
      </c>
      <c r="GH20" s="78">
        <v>-5.2744732693134591</v>
      </c>
      <c r="GI20" s="51" t="s">
        <v>437</v>
      </c>
      <c r="GJ20" s="78">
        <v>-40</v>
      </c>
      <c r="GK20" s="79">
        <v>56.5</v>
      </c>
      <c r="GL20" s="78">
        <v>-0.5865102639296188</v>
      </c>
      <c r="GM20" s="51">
        <v>13</v>
      </c>
      <c r="GN20" s="78">
        <v>62.5</v>
      </c>
      <c r="GO20" s="79">
        <v>38</v>
      </c>
      <c r="GP20" s="78">
        <v>-15.867158671586715</v>
      </c>
      <c r="GQ20" s="51" t="s">
        <v>437</v>
      </c>
      <c r="GR20" s="78">
        <v>71.428571428571431</v>
      </c>
      <c r="GS20" s="79">
        <v>36.083333333333336</v>
      </c>
      <c r="GT20" s="78">
        <v>-14.087301587301587</v>
      </c>
      <c r="GU20" s="51" t="s">
        <v>437</v>
      </c>
      <c r="GV20" s="78" t="s">
        <v>224</v>
      </c>
      <c r="GW20" s="79">
        <v>1.9166666666666667</v>
      </c>
      <c r="GX20" s="78">
        <v>-39.473684210526315</v>
      </c>
      <c r="GY20" s="51">
        <v>605</v>
      </c>
      <c r="GZ20" s="78">
        <v>17.021276595744681</v>
      </c>
      <c r="HA20" s="79">
        <v>1717.5833333333333</v>
      </c>
      <c r="HB20" s="78">
        <v>5.3398058252427189E-2</v>
      </c>
      <c r="HC20" s="51" t="s">
        <v>437</v>
      </c>
      <c r="HD20" s="78">
        <v>9.9378881987577632</v>
      </c>
      <c r="HE20" s="79">
        <v>313.33333333333331</v>
      </c>
      <c r="HF20" s="78">
        <v>3.296703296703297</v>
      </c>
      <c r="HG20" s="51" t="s">
        <v>437</v>
      </c>
      <c r="HH20" s="78">
        <v>20.224719101123593</v>
      </c>
      <c r="HI20" s="79">
        <v>1404.25</v>
      </c>
      <c r="HJ20" s="78">
        <v>-0.64268867924528306</v>
      </c>
      <c r="HK20" s="51" t="s">
        <v>437</v>
      </c>
      <c r="HL20" s="78">
        <v>16.374269005847953</v>
      </c>
      <c r="HM20" s="79">
        <v>1695.75</v>
      </c>
      <c r="HN20" s="78">
        <v>-0.28910231281850257</v>
      </c>
      <c r="HO20" s="51" t="s">
        <v>437</v>
      </c>
      <c r="HP20" s="78">
        <v>8.1761006289308167</v>
      </c>
      <c r="HQ20" s="79">
        <v>301.83333333333331</v>
      </c>
      <c r="HR20" s="78">
        <v>3.3675799086757987</v>
      </c>
      <c r="HS20" s="51">
        <v>425</v>
      </c>
      <c r="HT20" s="78">
        <v>20.056497175141246</v>
      </c>
      <c r="HU20" s="79">
        <v>1393.9166666666667</v>
      </c>
      <c r="HV20" s="78">
        <v>-1.047089446284903</v>
      </c>
      <c r="HW20" s="78" t="s">
        <v>437</v>
      </c>
      <c r="HX20" s="78">
        <v>100</v>
      </c>
      <c r="HY20" s="78">
        <v>21.833333333333332</v>
      </c>
      <c r="HZ20" s="78">
        <v>36.458333333333329</v>
      </c>
      <c r="IA20" s="78" t="s">
        <v>437</v>
      </c>
      <c r="IB20" s="78" t="s">
        <v>224</v>
      </c>
      <c r="IC20" s="78">
        <v>11.5</v>
      </c>
      <c r="ID20" s="78">
        <v>1.4705882352941175</v>
      </c>
      <c r="IE20" s="78" t="s">
        <v>437</v>
      </c>
      <c r="IF20" s="78" t="s">
        <v>224</v>
      </c>
      <c r="IG20" s="78">
        <v>10.333333333333334</v>
      </c>
      <c r="IH20" s="78">
        <v>121.42857142857142</v>
      </c>
      <c r="II20" s="51">
        <v>14</v>
      </c>
      <c r="IJ20" s="78">
        <v>27.27272727272727</v>
      </c>
      <c r="IK20" s="79">
        <v>37.583333333333336</v>
      </c>
      <c r="IL20" s="78">
        <v>-3.010752688172043</v>
      </c>
      <c r="IM20" s="51" t="s">
        <v>437</v>
      </c>
      <c r="IN20" s="78" t="s">
        <v>224</v>
      </c>
      <c r="IO20" s="79">
        <v>5.083333333333333</v>
      </c>
      <c r="IP20" s="78">
        <v>103.33333333333334</v>
      </c>
      <c r="IQ20" s="51" t="s">
        <v>437</v>
      </c>
      <c r="IR20" s="78">
        <v>116.66666666666667</v>
      </c>
      <c r="IS20" s="79">
        <v>32.5</v>
      </c>
      <c r="IT20" s="78">
        <v>-10.344827586206897</v>
      </c>
      <c r="IU20" s="51">
        <v>14</v>
      </c>
      <c r="IV20" s="78">
        <v>27.27272727272727</v>
      </c>
      <c r="IW20" s="79">
        <v>37.583333333333336</v>
      </c>
      <c r="IX20" s="78">
        <v>-3.010752688172043</v>
      </c>
      <c r="IY20" s="51" t="s">
        <v>437</v>
      </c>
      <c r="IZ20" s="78" t="s">
        <v>224</v>
      </c>
      <c r="JA20" s="79">
        <v>5.083333333333333</v>
      </c>
      <c r="JB20" s="78">
        <v>103.33333333333334</v>
      </c>
      <c r="JC20" s="51" t="s">
        <v>437</v>
      </c>
      <c r="JD20" s="78">
        <v>116.66666666666667</v>
      </c>
      <c r="JE20" s="79">
        <v>32.5</v>
      </c>
      <c r="JF20" s="78">
        <v>-10.344827586206897</v>
      </c>
      <c r="JG20" s="51">
        <v>7852</v>
      </c>
      <c r="JH20" s="78">
        <v>0.77002053388090341</v>
      </c>
      <c r="JI20" s="79">
        <v>63387.416666666664</v>
      </c>
      <c r="JJ20" s="78">
        <v>-0.20506105912790665</v>
      </c>
      <c r="JK20" s="51">
        <v>5515</v>
      </c>
      <c r="JL20" s="78">
        <v>0.91491308325709064</v>
      </c>
      <c r="JM20" s="79">
        <v>56336.25</v>
      </c>
      <c r="JN20" s="78">
        <v>3.6845983787767135E-2</v>
      </c>
      <c r="JO20" s="51">
        <v>2337</v>
      </c>
      <c r="JP20" s="78">
        <v>0.42973785990545771</v>
      </c>
      <c r="JQ20" s="79">
        <v>7051.166666666667</v>
      </c>
      <c r="JR20" s="78">
        <v>-2.0965913035429153</v>
      </c>
      <c r="JS20" s="51">
        <v>1493</v>
      </c>
      <c r="JT20" s="78">
        <v>4.6250875963559919</v>
      </c>
      <c r="JU20" s="79">
        <v>10233.916666666666</v>
      </c>
      <c r="JV20" s="78">
        <v>1.7254232795467346</v>
      </c>
      <c r="JW20" s="51" t="s">
        <v>437</v>
      </c>
      <c r="JX20" s="78">
        <v>4.4585987261146496</v>
      </c>
      <c r="JY20" s="79">
        <v>10195.916666666666</v>
      </c>
      <c r="JZ20" s="78">
        <v>1.7049044056525353</v>
      </c>
      <c r="KA20" s="51" t="s">
        <v>437</v>
      </c>
      <c r="KB20" s="78">
        <v>21.428571428571427</v>
      </c>
      <c r="KC20" s="79">
        <v>38</v>
      </c>
      <c r="KD20" s="78">
        <v>7.5471698113207548</v>
      </c>
      <c r="KE20" s="51">
        <v>1187</v>
      </c>
      <c r="KF20" s="78">
        <v>3.127715030408341</v>
      </c>
      <c r="KG20" s="79">
        <v>3182.3333333333335</v>
      </c>
      <c r="KH20" s="78">
        <v>-1.764675618665432</v>
      </c>
      <c r="KI20" s="51">
        <v>263</v>
      </c>
      <c r="KJ20" s="78">
        <v>-7.7192982456140351</v>
      </c>
      <c r="KK20" s="79">
        <v>649</v>
      </c>
      <c r="KL20" s="78">
        <v>1.5914427341507955</v>
      </c>
      <c r="KM20" s="51">
        <v>924</v>
      </c>
      <c r="KN20" s="78">
        <v>6.6974595842956122</v>
      </c>
      <c r="KO20" s="79">
        <v>2533.3333333333335</v>
      </c>
      <c r="KP20" s="78">
        <v>-2.5890797231479108</v>
      </c>
      <c r="KQ20" s="51">
        <v>1484</v>
      </c>
      <c r="KR20" s="78">
        <v>1.7832647462277091</v>
      </c>
      <c r="KS20" s="79">
        <v>825.91666666666663</v>
      </c>
      <c r="KT20" s="78">
        <v>8.7686567164179117</v>
      </c>
      <c r="KU20" s="51">
        <v>906</v>
      </c>
      <c r="KV20" s="78">
        <v>5.4714784633294533</v>
      </c>
      <c r="KW20" s="79">
        <v>574.5</v>
      </c>
      <c r="KX20" s="78">
        <v>10.943031863533955</v>
      </c>
      <c r="KY20" s="51">
        <v>578</v>
      </c>
      <c r="KZ20" s="78">
        <v>-3.5058430717863103</v>
      </c>
      <c r="LA20" s="79">
        <v>251.41666666666666</v>
      </c>
      <c r="LB20" s="78">
        <v>4.1062801932367154</v>
      </c>
      <c r="LC20" s="51">
        <v>566</v>
      </c>
      <c r="LD20" s="78">
        <v>-1.2216404886561953</v>
      </c>
      <c r="LE20" s="79">
        <v>23852.083333333332</v>
      </c>
      <c r="LF20" s="78">
        <v>-4.1436982163309866</v>
      </c>
      <c r="LG20" s="51" t="s">
        <v>437</v>
      </c>
      <c r="LH20" s="78">
        <v>-1.4285714285714286</v>
      </c>
      <c r="LI20" s="79">
        <v>23580.083333333332</v>
      </c>
      <c r="LJ20" s="78">
        <v>-4.1079967331225449</v>
      </c>
      <c r="LK20" s="51" t="s">
        <v>437</v>
      </c>
      <c r="LL20" s="78">
        <v>7.6923076923076925</v>
      </c>
      <c r="LM20" s="79">
        <v>272</v>
      </c>
      <c r="LN20" s="78">
        <v>-7.1408250355618774</v>
      </c>
      <c r="LO20" s="51">
        <v>74</v>
      </c>
      <c r="LP20" s="78">
        <v>-1.3333333333333335</v>
      </c>
      <c r="LQ20" s="79">
        <v>1509.5833333333333</v>
      </c>
      <c r="LR20" s="78">
        <v>1.3199843391688573</v>
      </c>
      <c r="LS20" s="51" t="s">
        <v>437</v>
      </c>
      <c r="LT20" s="78">
        <v>-2.666666666666667</v>
      </c>
      <c r="LU20" s="79">
        <v>1495</v>
      </c>
      <c r="LV20" s="78">
        <v>1.654578422484134</v>
      </c>
      <c r="LW20" s="51" t="s">
        <v>437</v>
      </c>
      <c r="LX20" s="78" t="s">
        <v>224</v>
      </c>
      <c r="LY20" s="79">
        <v>14.583333333333334</v>
      </c>
      <c r="LZ20" s="78">
        <v>-24.242424242424242</v>
      </c>
      <c r="MA20" s="51">
        <v>300</v>
      </c>
      <c r="MB20" s="78">
        <v>-7.4074074074074066</v>
      </c>
      <c r="MC20" s="79">
        <v>274.5</v>
      </c>
      <c r="MD20" s="78">
        <v>10.61114842175957</v>
      </c>
      <c r="ME20" s="51">
        <v>232</v>
      </c>
      <c r="MF20" s="78">
        <v>2.2026431718061676</v>
      </c>
      <c r="MG20" s="79">
        <v>183.41666666666666</v>
      </c>
      <c r="MH20" s="78">
        <v>12.640736949846469</v>
      </c>
      <c r="MI20" s="51">
        <v>68</v>
      </c>
      <c r="MJ20" s="78">
        <v>-29.896907216494846</v>
      </c>
      <c r="MK20" s="79">
        <v>91.083333333333329</v>
      </c>
      <c r="ML20" s="78">
        <v>6.73828125</v>
      </c>
      <c r="MM20" s="51">
        <v>2375</v>
      </c>
      <c r="MN20" s="78">
        <v>-2.3035787741670095</v>
      </c>
      <c r="MO20" s="79">
        <v>21707.5</v>
      </c>
      <c r="MP20" s="78">
        <v>2.8438095914910755</v>
      </c>
      <c r="MQ20" s="51">
        <v>1755</v>
      </c>
      <c r="MR20" s="78">
        <v>-3.4653465346534658</v>
      </c>
      <c r="MS20" s="79">
        <v>18469.75</v>
      </c>
      <c r="MT20" s="78">
        <v>3.6520006734384642</v>
      </c>
      <c r="MU20" s="51">
        <v>620</v>
      </c>
      <c r="MV20" s="78">
        <v>1.1419249592169658</v>
      </c>
      <c r="MW20" s="79">
        <v>3237.75</v>
      </c>
      <c r="MX20" s="78">
        <v>-1.5357713069261765</v>
      </c>
      <c r="MY20" s="51">
        <v>2102</v>
      </c>
      <c r="MZ20" s="78">
        <v>-2.0046620046620047</v>
      </c>
      <c r="NA20" s="79">
        <v>21298.916666666668</v>
      </c>
      <c r="NB20" s="78">
        <v>2.8287387952815464</v>
      </c>
      <c r="NC20" s="51">
        <v>1552</v>
      </c>
      <c r="ND20" s="78">
        <v>-2.9393370856785492</v>
      </c>
      <c r="NE20" s="79">
        <v>18165.5</v>
      </c>
      <c r="NF20" s="78">
        <v>3.6040360641245615</v>
      </c>
      <c r="NG20" s="51">
        <v>550</v>
      </c>
      <c r="NH20" s="78">
        <v>0.73260073260073255</v>
      </c>
      <c r="NI20" s="79">
        <v>3133.4166666666665</v>
      </c>
      <c r="NJ20" s="78">
        <v>-1.4468062799779835</v>
      </c>
      <c r="NK20" s="51">
        <v>156</v>
      </c>
      <c r="NL20" s="78">
        <v>35.652173913043477</v>
      </c>
      <c r="NM20" s="79">
        <v>169.58333333333334</v>
      </c>
      <c r="NN20" s="78">
        <v>7.7289571201694027</v>
      </c>
      <c r="NO20" s="51">
        <v>116</v>
      </c>
      <c r="NP20" s="78">
        <v>24.731182795698924</v>
      </c>
      <c r="NQ20" s="79">
        <v>130.66666666666666</v>
      </c>
      <c r="NR20" s="78">
        <v>7.6923076923076925</v>
      </c>
      <c r="NS20" s="51">
        <v>40</v>
      </c>
      <c r="NT20" s="78">
        <v>81.818181818181827</v>
      </c>
      <c r="NU20" s="79">
        <v>38.916666666666664</v>
      </c>
      <c r="NV20" s="78">
        <v>7.8521939953810627</v>
      </c>
      <c r="NW20" s="51">
        <v>114</v>
      </c>
      <c r="NX20" s="78">
        <v>-32.941176470588232</v>
      </c>
      <c r="NY20" s="79">
        <v>234.08333333333334</v>
      </c>
      <c r="NZ20" s="78">
        <v>1.6648570394498734</v>
      </c>
      <c r="OA20" s="51">
        <v>84</v>
      </c>
      <c r="OB20" s="78">
        <v>-32.800000000000004</v>
      </c>
      <c r="OC20" s="79">
        <v>169.33333333333334</v>
      </c>
      <c r="OD20" s="78">
        <v>5.5036344755970923</v>
      </c>
      <c r="OE20" s="51">
        <v>30</v>
      </c>
      <c r="OF20" s="78">
        <v>-33.333333333333329</v>
      </c>
      <c r="OG20" s="79">
        <v>64.75</v>
      </c>
      <c r="OH20" s="78">
        <v>-7.1684587813620064</v>
      </c>
      <c r="OI20" s="51">
        <v>4</v>
      </c>
      <c r="OJ20" s="78" t="s">
        <v>224</v>
      </c>
      <c r="OK20" s="79">
        <v>56.75</v>
      </c>
      <c r="OL20" s="78">
        <v>34.851485148514847</v>
      </c>
      <c r="OM20" s="51">
        <v>4</v>
      </c>
      <c r="ON20" s="78" t="s">
        <v>224</v>
      </c>
      <c r="OO20" s="79">
        <v>54.25</v>
      </c>
      <c r="OP20" s="78">
        <v>45.3125</v>
      </c>
      <c r="OQ20" s="51">
        <v>0</v>
      </c>
      <c r="OR20" s="78" t="s">
        <v>238</v>
      </c>
      <c r="OS20" s="79">
        <v>2.5</v>
      </c>
      <c r="OT20" s="78">
        <v>-47.368421052631575</v>
      </c>
      <c r="OU20" s="51">
        <v>443</v>
      </c>
      <c r="OV20" s="78">
        <v>3.7470725995316161</v>
      </c>
      <c r="OW20" s="79">
        <v>3254.4166666666665</v>
      </c>
      <c r="OX20" s="78">
        <v>2.4099229034457439</v>
      </c>
      <c r="OY20" s="51">
        <v>327</v>
      </c>
      <c r="OZ20" s="78">
        <v>8.2781456953642394</v>
      </c>
      <c r="PA20" s="79">
        <v>2629.3333333333335</v>
      </c>
      <c r="PB20" s="78">
        <v>4.156075661043805</v>
      </c>
      <c r="PC20" s="51">
        <v>116</v>
      </c>
      <c r="PD20" s="78">
        <v>-7.1999999999999993</v>
      </c>
      <c r="PE20" s="79">
        <v>625.08333333333337</v>
      </c>
      <c r="PF20" s="78">
        <v>-4.3361816094885857</v>
      </c>
      <c r="PG20" s="51">
        <v>861</v>
      </c>
      <c r="PH20" s="78">
        <v>-3.90625</v>
      </c>
      <c r="PI20" s="79">
        <v>3852.0833333333335</v>
      </c>
      <c r="PJ20" s="78">
        <v>-3.8261484687083889</v>
      </c>
      <c r="PK20" s="51">
        <v>661</v>
      </c>
      <c r="PL20" s="78">
        <v>-4.3415340086830678</v>
      </c>
      <c r="PM20" s="79">
        <v>3076.4166666666665</v>
      </c>
      <c r="PN20" s="78">
        <v>-1.6883704828100448</v>
      </c>
      <c r="PO20" s="51">
        <v>200</v>
      </c>
      <c r="PP20" s="78">
        <v>-2.4390243902439024</v>
      </c>
      <c r="PQ20" s="79">
        <v>775.66666666666663</v>
      </c>
      <c r="PR20" s="78">
        <v>-11.461999429278038</v>
      </c>
      <c r="PS20" s="51">
        <v>600</v>
      </c>
      <c r="PT20" s="78">
        <v>-7.2642967542503865</v>
      </c>
      <c r="PU20" s="79">
        <v>1948.75</v>
      </c>
      <c r="PV20" s="78">
        <v>-6.888313756719092</v>
      </c>
      <c r="PW20" s="51">
        <v>451</v>
      </c>
      <c r="PX20" s="78">
        <v>-9.8000000000000007</v>
      </c>
      <c r="PY20" s="79">
        <v>1543.75</v>
      </c>
      <c r="PZ20" s="78">
        <v>-3.4854642075648639</v>
      </c>
      <c r="QA20" s="51">
        <v>149</v>
      </c>
      <c r="QB20" s="78">
        <v>1.3605442176870748</v>
      </c>
      <c r="QC20" s="79">
        <v>405</v>
      </c>
      <c r="QD20" s="78">
        <v>-17.919270393514608</v>
      </c>
      <c r="QE20" s="51">
        <v>261</v>
      </c>
      <c r="QF20" s="78">
        <v>4.8192771084337354</v>
      </c>
      <c r="QG20" s="79">
        <v>1903.3333333333333</v>
      </c>
      <c r="QH20" s="78">
        <v>-0.47496622946533618</v>
      </c>
      <c r="QI20" s="51">
        <v>210</v>
      </c>
      <c r="QJ20" s="78">
        <v>9.9476439790575917</v>
      </c>
      <c r="QK20" s="79">
        <v>1532.6666666666667</v>
      </c>
      <c r="QL20" s="78">
        <v>0.19066296235768374</v>
      </c>
      <c r="QM20" s="51">
        <v>51</v>
      </c>
      <c r="QN20" s="78">
        <v>-12.068965517241379</v>
      </c>
      <c r="QO20" s="79">
        <v>370.66666666666669</v>
      </c>
      <c r="QP20" s="78">
        <v>-3.1358885017421603</v>
      </c>
    </row>
    <row r="21" spans="1:458" ht="45" x14ac:dyDescent="0.2">
      <c r="A21" s="8" t="s">
        <v>108</v>
      </c>
      <c r="B21" s="43"/>
      <c r="C21" s="44">
        <v>7631</v>
      </c>
      <c r="D21" s="78">
        <v>-0.30049647243271493</v>
      </c>
      <c r="E21" s="79">
        <v>30500.333333333332</v>
      </c>
      <c r="F21" s="78">
        <v>2.1441668224859831</v>
      </c>
      <c r="G21" s="51">
        <v>4391</v>
      </c>
      <c r="H21" s="78">
        <v>2.2779043280182234E-2</v>
      </c>
      <c r="I21" s="79">
        <v>22238.166666666668</v>
      </c>
      <c r="J21" s="78">
        <v>3.8580240907587231</v>
      </c>
      <c r="K21" s="51">
        <v>3240</v>
      </c>
      <c r="L21" s="78">
        <v>-0.73529411764705876</v>
      </c>
      <c r="M21" s="79">
        <v>8262.1666666666661</v>
      </c>
      <c r="N21" s="78">
        <v>-2.199731691919192</v>
      </c>
      <c r="O21" s="51">
        <v>2677</v>
      </c>
      <c r="P21" s="78">
        <v>-6.103121711680112</v>
      </c>
      <c r="Q21" s="79">
        <v>5736.666666666667</v>
      </c>
      <c r="R21" s="78">
        <v>1.8887936420300171E-2</v>
      </c>
      <c r="S21" s="51">
        <v>1469</v>
      </c>
      <c r="T21" s="78">
        <v>-8.473520249221183</v>
      </c>
      <c r="U21" s="79">
        <v>3357.4166666666665</v>
      </c>
      <c r="V21" s="78">
        <v>3.4802486258796934</v>
      </c>
      <c r="W21" s="51">
        <v>1208</v>
      </c>
      <c r="X21" s="78">
        <v>-3.0497592295345104</v>
      </c>
      <c r="Y21" s="79">
        <v>2379.25</v>
      </c>
      <c r="Z21" s="78">
        <v>-4.489345331683003</v>
      </c>
      <c r="AA21" s="51">
        <v>1696</v>
      </c>
      <c r="AB21" s="78">
        <v>-11.389759665621735</v>
      </c>
      <c r="AC21" s="79">
        <v>1341.6666666666667</v>
      </c>
      <c r="AD21" s="78">
        <v>-3.1520692974013476</v>
      </c>
      <c r="AE21" s="51">
        <v>1047</v>
      </c>
      <c r="AF21" s="78">
        <v>-10.436270316509837</v>
      </c>
      <c r="AG21" s="79">
        <v>903.08333333333337</v>
      </c>
      <c r="AH21" s="78">
        <v>0.14786064134553184</v>
      </c>
      <c r="AI21" s="51">
        <v>649</v>
      </c>
      <c r="AJ21" s="78">
        <v>-12.885906040268457</v>
      </c>
      <c r="AK21" s="79">
        <v>438.58333333333331</v>
      </c>
      <c r="AL21" s="78">
        <v>-9.3055316215750477</v>
      </c>
      <c r="AM21" s="51">
        <v>346</v>
      </c>
      <c r="AN21" s="78">
        <v>-12.846347607052897</v>
      </c>
      <c r="AO21" s="79">
        <v>0</v>
      </c>
      <c r="AP21" s="78" t="s">
        <v>238</v>
      </c>
      <c r="AQ21" s="51">
        <v>148</v>
      </c>
      <c r="AR21" s="78">
        <v>-15.909090909090908</v>
      </c>
      <c r="AS21" s="79">
        <v>0</v>
      </c>
      <c r="AT21" s="78" t="s">
        <v>238</v>
      </c>
      <c r="AU21" s="51">
        <v>198</v>
      </c>
      <c r="AV21" s="78">
        <v>-10.407239819004525</v>
      </c>
      <c r="AW21" s="79">
        <v>0</v>
      </c>
      <c r="AX21" s="78" t="s">
        <v>238</v>
      </c>
      <c r="AY21" s="51">
        <v>1291</v>
      </c>
      <c r="AZ21" s="78">
        <v>-11.937244201909959</v>
      </c>
      <c r="BA21" s="79">
        <v>1290.8333333333333</v>
      </c>
      <c r="BB21" s="78">
        <v>-3.3927903205687913</v>
      </c>
      <c r="BC21" s="51">
        <v>853</v>
      </c>
      <c r="BD21" s="78">
        <v>-10.587002096436059</v>
      </c>
      <c r="BE21" s="79">
        <v>863.91666666666663</v>
      </c>
      <c r="BF21" s="78">
        <v>-0.21176244104341133</v>
      </c>
      <c r="BG21" s="51">
        <v>438</v>
      </c>
      <c r="BH21" s="78">
        <v>-14.453125</v>
      </c>
      <c r="BI21" s="79">
        <v>426.91666666666669</v>
      </c>
      <c r="BJ21" s="78">
        <v>-9.2471213463241799</v>
      </c>
      <c r="BK21" s="51">
        <v>59</v>
      </c>
      <c r="BL21" s="78">
        <v>18</v>
      </c>
      <c r="BM21" s="79">
        <v>50.833333333333336</v>
      </c>
      <c r="BN21" s="78">
        <v>3.3898305084745761</v>
      </c>
      <c r="BO21" s="51">
        <v>46</v>
      </c>
      <c r="BP21" s="78">
        <v>21.052631578947366</v>
      </c>
      <c r="BQ21" s="79">
        <v>39.166666666666664</v>
      </c>
      <c r="BR21" s="78">
        <v>8.7962962962962958</v>
      </c>
      <c r="BS21" s="51">
        <v>13</v>
      </c>
      <c r="BT21" s="78">
        <v>8.3333333333333321</v>
      </c>
      <c r="BU21" s="79">
        <v>11.666666666666666</v>
      </c>
      <c r="BV21" s="78">
        <v>-11.39240506329114</v>
      </c>
      <c r="BW21" s="51">
        <v>0</v>
      </c>
      <c r="BX21" s="78" t="s">
        <v>224</v>
      </c>
      <c r="BY21" s="79">
        <v>0</v>
      </c>
      <c r="BZ21" s="78" t="s">
        <v>238</v>
      </c>
      <c r="CA21" s="51">
        <v>0</v>
      </c>
      <c r="CB21" s="78" t="s">
        <v>224</v>
      </c>
      <c r="CC21" s="79">
        <v>0</v>
      </c>
      <c r="CD21" s="78" t="s">
        <v>238</v>
      </c>
      <c r="CE21" s="51">
        <v>0</v>
      </c>
      <c r="CF21" s="78" t="s">
        <v>238</v>
      </c>
      <c r="CG21" s="79">
        <v>0</v>
      </c>
      <c r="CH21" s="78" t="s">
        <v>238</v>
      </c>
      <c r="CI21" s="51" t="s">
        <v>437</v>
      </c>
      <c r="CJ21" s="78">
        <v>-9.7222222222222232</v>
      </c>
      <c r="CK21" s="79">
        <v>1477.5</v>
      </c>
      <c r="CL21" s="78">
        <v>5.3914284015930569</v>
      </c>
      <c r="CM21" s="51">
        <v>126</v>
      </c>
      <c r="CN21" s="78">
        <v>-5.2631578947368416</v>
      </c>
      <c r="CO21" s="79">
        <v>1406.4166666666667</v>
      </c>
      <c r="CP21" s="78">
        <v>5.3824539494224162</v>
      </c>
      <c r="CQ21" s="51" t="s">
        <v>437</v>
      </c>
      <c r="CR21" s="78">
        <v>-63.636363636363633</v>
      </c>
      <c r="CS21" s="79">
        <v>71.083333333333329</v>
      </c>
      <c r="CT21" s="78">
        <v>5.5693069306930694</v>
      </c>
      <c r="CU21" s="51">
        <v>34</v>
      </c>
      <c r="CV21" s="78">
        <v>-12.820512820512819</v>
      </c>
      <c r="CW21" s="79">
        <v>135</v>
      </c>
      <c r="CX21" s="78">
        <v>12.578179291174427</v>
      </c>
      <c r="CY21" s="51">
        <v>34</v>
      </c>
      <c r="CZ21" s="78">
        <v>-12.820512820512819</v>
      </c>
      <c r="DA21" s="79">
        <v>134.08333333333334</v>
      </c>
      <c r="DB21" s="78">
        <v>12.912280701754387</v>
      </c>
      <c r="DC21" s="51">
        <v>0</v>
      </c>
      <c r="DD21" s="78" t="s">
        <v>238</v>
      </c>
      <c r="DE21" s="79">
        <v>0.91666666666666663</v>
      </c>
      <c r="DF21" s="78">
        <v>-21.428571428571427</v>
      </c>
      <c r="DG21" s="51" t="s">
        <v>437</v>
      </c>
      <c r="DH21" s="78">
        <v>20.689655172413794</v>
      </c>
      <c r="DI21" s="79">
        <v>61.083333333333336</v>
      </c>
      <c r="DJ21" s="78">
        <v>-2.6560424966799467</v>
      </c>
      <c r="DK21" s="51" t="s">
        <v>437</v>
      </c>
      <c r="DL21" s="78">
        <v>20.689655172413794</v>
      </c>
      <c r="DM21" s="79">
        <v>60.083333333333336</v>
      </c>
      <c r="DN21" s="78">
        <v>-0.82530949105914708</v>
      </c>
      <c r="DO21" s="51">
        <v>0</v>
      </c>
      <c r="DP21" s="78" t="s">
        <v>238</v>
      </c>
      <c r="DQ21" s="79">
        <v>1</v>
      </c>
      <c r="DR21" s="78">
        <v>-53.846153846153847</v>
      </c>
      <c r="DS21" s="51">
        <v>0</v>
      </c>
      <c r="DT21" s="78" t="s">
        <v>238</v>
      </c>
      <c r="DU21" s="79">
        <v>0</v>
      </c>
      <c r="DV21" s="78">
        <v>-100</v>
      </c>
      <c r="DW21" s="51">
        <v>0</v>
      </c>
      <c r="DX21" s="78" t="s">
        <v>238</v>
      </c>
      <c r="DY21" s="79">
        <v>0</v>
      </c>
      <c r="DZ21" s="78">
        <v>-100</v>
      </c>
      <c r="EA21" s="51">
        <v>0</v>
      </c>
      <c r="EB21" s="78" t="s">
        <v>238</v>
      </c>
      <c r="EC21" s="79">
        <v>0</v>
      </c>
      <c r="ED21" s="78" t="s">
        <v>238</v>
      </c>
      <c r="EE21" s="51" t="s">
        <v>437</v>
      </c>
      <c r="EF21" s="78">
        <v>33.333333333333329</v>
      </c>
      <c r="EG21" s="79">
        <v>182.66666666666666</v>
      </c>
      <c r="EH21" s="78">
        <v>-10.785510785510786</v>
      </c>
      <c r="EI21" s="51" t="s">
        <v>437</v>
      </c>
      <c r="EJ21" s="78">
        <v>166.66666666666669</v>
      </c>
      <c r="EK21" s="79">
        <v>172.08333333333334</v>
      </c>
      <c r="EL21" s="78">
        <v>-9.030837004405285</v>
      </c>
      <c r="EM21" s="51">
        <v>0</v>
      </c>
      <c r="EN21" s="78">
        <v>-100</v>
      </c>
      <c r="EO21" s="79">
        <v>10.583333333333334</v>
      </c>
      <c r="EP21" s="78">
        <v>-32.085561497326204</v>
      </c>
      <c r="EQ21" s="51">
        <v>21</v>
      </c>
      <c r="ER21" s="78">
        <v>-32.258064516129032</v>
      </c>
      <c r="ES21" s="79">
        <v>187.83333333333334</v>
      </c>
      <c r="ET21" s="78">
        <v>29.913544668587893</v>
      </c>
      <c r="EU21" s="51">
        <v>21</v>
      </c>
      <c r="EV21" s="78">
        <v>-22.222222222222221</v>
      </c>
      <c r="EW21" s="79">
        <v>177.83333333333334</v>
      </c>
      <c r="EX21" s="78">
        <v>28.168168168168169</v>
      </c>
      <c r="EY21" s="51">
        <v>0</v>
      </c>
      <c r="EZ21" s="78">
        <v>-100</v>
      </c>
      <c r="FA21" s="79">
        <v>10</v>
      </c>
      <c r="FB21" s="78">
        <v>71.428571428571431</v>
      </c>
      <c r="FC21" s="51">
        <v>0</v>
      </c>
      <c r="FD21" s="78" t="s">
        <v>238</v>
      </c>
      <c r="FE21" s="79">
        <v>2</v>
      </c>
      <c r="FF21" s="78">
        <v>-72.093023255813947</v>
      </c>
      <c r="FG21" s="51">
        <v>0</v>
      </c>
      <c r="FH21" s="78" t="s">
        <v>238</v>
      </c>
      <c r="FI21" s="79">
        <v>2</v>
      </c>
      <c r="FJ21" s="78">
        <v>-72.093023255813947</v>
      </c>
      <c r="FK21" s="51">
        <v>0</v>
      </c>
      <c r="FL21" s="78" t="s">
        <v>238</v>
      </c>
      <c r="FM21" s="79">
        <v>0</v>
      </c>
      <c r="FN21" s="78" t="s">
        <v>238</v>
      </c>
      <c r="FO21" s="51">
        <v>0</v>
      </c>
      <c r="FP21" s="78" t="s">
        <v>224</v>
      </c>
      <c r="FQ21" s="79">
        <v>2</v>
      </c>
      <c r="FR21" s="78">
        <v>50</v>
      </c>
      <c r="FS21" s="51">
        <v>0</v>
      </c>
      <c r="FT21" s="78" t="s">
        <v>224</v>
      </c>
      <c r="FU21" s="79">
        <v>2</v>
      </c>
      <c r="FV21" s="78">
        <v>50</v>
      </c>
      <c r="FW21" s="51">
        <v>0</v>
      </c>
      <c r="FX21" s="78" t="s">
        <v>238</v>
      </c>
      <c r="FY21" s="79">
        <v>0</v>
      </c>
      <c r="FZ21" s="78" t="s">
        <v>238</v>
      </c>
      <c r="GA21" s="51" t="s">
        <v>437</v>
      </c>
      <c r="GB21" s="78">
        <v>-26.47058823529412</v>
      </c>
      <c r="GC21" s="79">
        <v>891.75</v>
      </c>
      <c r="GD21" s="78">
        <v>6.3823441694005361</v>
      </c>
      <c r="GE21" s="51">
        <v>22</v>
      </c>
      <c r="GF21" s="78">
        <v>-26.666666666666668</v>
      </c>
      <c r="GG21" s="79">
        <v>843.83333333333337</v>
      </c>
      <c r="GH21" s="78">
        <v>5.7435254803675857</v>
      </c>
      <c r="GI21" s="51" t="s">
        <v>437</v>
      </c>
      <c r="GJ21" s="78">
        <v>-25</v>
      </c>
      <c r="GK21" s="79">
        <v>47.916666666666664</v>
      </c>
      <c r="GL21" s="78">
        <v>19.047619047619047</v>
      </c>
      <c r="GM21" s="51">
        <v>7</v>
      </c>
      <c r="GN21" s="78">
        <v>133.33333333333331</v>
      </c>
      <c r="GO21" s="79">
        <v>15.166666666666666</v>
      </c>
      <c r="GP21" s="78">
        <v>-33.333333333333329</v>
      </c>
      <c r="GQ21" s="51" t="s">
        <v>437</v>
      </c>
      <c r="GR21" s="78">
        <v>100</v>
      </c>
      <c r="GS21" s="79">
        <v>14.5</v>
      </c>
      <c r="GT21" s="78">
        <v>-28.979591836734691</v>
      </c>
      <c r="GU21" s="51" t="s">
        <v>437</v>
      </c>
      <c r="GV21" s="78" t="s">
        <v>224</v>
      </c>
      <c r="GW21" s="79">
        <v>0.66666666666666663</v>
      </c>
      <c r="GX21" s="78">
        <v>-71.428571428571431</v>
      </c>
      <c r="GY21" s="51">
        <v>462</v>
      </c>
      <c r="GZ21" s="78">
        <v>22.546419098143236</v>
      </c>
      <c r="HA21" s="79">
        <v>1431.25</v>
      </c>
      <c r="HB21" s="78">
        <v>0.5562060889929743</v>
      </c>
      <c r="HC21" s="51" t="s">
        <v>437</v>
      </c>
      <c r="HD21" s="78">
        <v>31.147540983606557</v>
      </c>
      <c r="HE21" s="79">
        <v>167.58333333333334</v>
      </c>
      <c r="HF21" s="78">
        <v>0.49975012493753124</v>
      </c>
      <c r="HG21" s="51" t="s">
        <v>437</v>
      </c>
      <c r="HH21" s="78">
        <v>20.88607594936709</v>
      </c>
      <c r="HI21" s="79">
        <v>1263.6666666666667</v>
      </c>
      <c r="HJ21" s="78">
        <v>0.56369785794813976</v>
      </c>
      <c r="HK21" s="51">
        <v>457</v>
      </c>
      <c r="HL21" s="78">
        <v>21.866666666666667</v>
      </c>
      <c r="HM21" s="79">
        <v>1416.25</v>
      </c>
      <c r="HN21" s="78">
        <v>0.23591860808021234</v>
      </c>
      <c r="HO21" s="51">
        <v>78</v>
      </c>
      <c r="HP21" s="78">
        <v>30</v>
      </c>
      <c r="HQ21" s="79">
        <v>162.91666666666666</v>
      </c>
      <c r="HR21" s="78">
        <v>1.9290928050052139</v>
      </c>
      <c r="HS21" s="51">
        <v>379</v>
      </c>
      <c r="HT21" s="78">
        <v>20.317460317460316</v>
      </c>
      <c r="HU21" s="79">
        <v>1253.3333333333333</v>
      </c>
      <c r="HV21" s="78">
        <v>1.9950788056128217E-2</v>
      </c>
      <c r="HW21" s="78">
        <v>5</v>
      </c>
      <c r="HX21" s="78" t="s">
        <v>224</v>
      </c>
      <c r="HY21" s="78">
        <v>15</v>
      </c>
      <c r="HZ21" s="78">
        <v>44</v>
      </c>
      <c r="IA21" s="78" t="s">
        <v>437</v>
      </c>
      <c r="IB21" s="78" t="s">
        <v>224</v>
      </c>
      <c r="IC21" s="78">
        <v>4.666666666666667</v>
      </c>
      <c r="ID21" s="78">
        <v>-32.53012048192771</v>
      </c>
      <c r="IE21" s="78" t="s">
        <v>437</v>
      </c>
      <c r="IF21" s="78" t="s">
        <v>224</v>
      </c>
      <c r="IG21" s="78">
        <v>10.333333333333334</v>
      </c>
      <c r="IH21" s="78">
        <v>195.23809523809524</v>
      </c>
      <c r="II21" s="51" t="s">
        <v>437</v>
      </c>
      <c r="IJ21" s="78">
        <v>50</v>
      </c>
      <c r="IK21" s="79">
        <v>33.5</v>
      </c>
      <c r="IL21" s="78">
        <v>-7.1593533487297929</v>
      </c>
      <c r="IM21" s="51" t="s">
        <v>437</v>
      </c>
      <c r="IN21" s="78" t="s">
        <v>224</v>
      </c>
      <c r="IO21" s="79">
        <v>3.75</v>
      </c>
      <c r="IP21" s="78">
        <v>66.666666666666657</v>
      </c>
      <c r="IQ21" s="51">
        <v>11</v>
      </c>
      <c r="IR21" s="78">
        <v>120</v>
      </c>
      <c r="IS21" s="79">
        <v>29.75</v>
      </c>
      <c r="IT21" s="78">
        <v>-12.068965517241379</v>
      </c>
      <c r="IU21" s="51" t="s">
        <v>437</v>
      </c>
      <c r="IV21" s="78">
        <v>50</v>
      </c>
      <c r="IW21" s="79">
        <v>33.5</v>
      </c>
      <c r="IX21" s="78">
        <v>-7.1593533487297929</v>
      </c>
      <c r="IY21" s="51" t="s">
        <v>437</v>
      </c>
      <c r="IZ21" s="78" t="s">
        <v>224</v>
      </c>
      <c r="JA21" s="79">
        <v>3.75</v>
      </c>
      <c r="JB21" s="78">
        <v>66.666666666666657</v>
      </c>
      <c r="JC21" s="51">
        <v>11</v>
      </c>
      <c r="JD21" s="78">
        <v>120</v>
      </c>
      <c r="JE21" s="79">
        <v>29.75</v>
      </c>
      <c r="JF21" s="78">
        <v>-12.068965517241379</v>
      </c>
      <c r="JG21" s="51">
        <v>4954</v>
      </c>
      <c r="JH21" s="78">
        <v>3.1438684155735994</v>
      </c>
      <c r="JI21" s="79">
        <v>24763.666666666668</v>
      </c>
      <c r="JJ21" s="78">
        <v>2.649450420388678</v>
      </c>
      <c r="JK21" s="51">
        <v>2922</v>
      </c>
      <c r="JL21" s="78">
        <v>4.9192100538599641</v>
      </c>
      <c r="JM21" s="79">
        <v>18880.75</v>
      </c>
      <c r="JN21" s="78">
        <v>3.9254899982110993</v>
      </c>
      <c r="JO21" s="51">
        <v>2032</v>
      </c>
      <c r="JP21" s="78">
        <v>0.6937561942517344</v>
      </c>
      <c r="JQ21" s="79">
        <v>5882.916666666667</v>
      </c>
      <c r="JR21" s="78">
        <v>-1.2422534029069847</v>
      </c>
      <c r="JS21" s="51">
        <v>872</v>
      </c>
      <c r="JT21" s="78">
        <v>8.4577114427860707</v>
      </c>
      <c r="JU21" s="79">
        <v>4303.5</v>
      </c>
      <c r="JV21" s="78">
        <v>7.8751671122994651</v>
      </c>
      <c r="JW21" s="51">
        <v>856</v>
      </c>
      <c r="JX21" s="78">
        <v>7.9445145018915513</v>
      </c>
      <c r="JY21" s="79">
        <v>4273.75</v>
      </c>
      <c r="JZ21" s="78">
        <v>7.8390142355489205</v>
      </c>
      <c r="KA21" s="51">
        <v>16</v>
      </c>
      <c r="KB21" s="78">
        <v>45.454545454545453</v>
      </c>
      <c r="KC21" s="79">
        <v>29.75</v>
      </c>
      <c r="KD21" s="78">
        <v>13.333333333333334</v>
      </c>
      <c r="KE21" s="51">
        <v>1081</v>
      </c>
      <c r="KF21" s="78">
        <v>3.4449760765550237</v>
      </c>
      <c r="KG21" s="79">
        <v>2919.3333333333335</v>
      </c>
      <c r="KH21" s="78">
        <v>-1.3960819635217292</v>
      </c>
      <c r="KI21" s="51">
        <v>215</v>
      </c>
      <c r="KJ21" s="78">
        <v>-6.5217391304347823</v>
      </c>
      <c r="KK21" s="79">
        <v>544.58333333333337</v>
      </c>
      <c r="KL21" s="78">
        <v>-0.15278838808250572</v>
      </c>
      <c r="KM21" s="51">
        <v>866</v>
      </c>
      <c r="KN21" s="78">
        <v>6.257668711656442</v>
      </c>
      <c r="KO21" s="79">
        <v>2374.75</v>
      </c>
      <c r="KP21" s="78">
        <v>-1.6768450470965739</v>
      </c>
      <c r="KQ21" s="51">
        <v>1183</v>
      </c>
      <c r="KR21" s="78">
        <v>5.8139534883720927</v>
      </c>
      <c r="KS21" s="79">
        <v>607.08333333333337</v>
      </c>
      <c r="KT21" s="78">
        <v>10.967250571210966</v>
      </c>
      <c r="KU21" s="51">
        <v>652</v>
      </c>
      <c r="KV21" s="78">
        <v>16.014234875444842</v>
      </c>
      <c r="KW21" s="79">
        <v>379.08333333333331</v>
      </c>
      <c r="KX21" s="78">
        <v>16.790757381258022</v>
      </c>
      <c r="KY21" s="51">
        <v>531</v>
      </c>
      <c r="KZ21" s="78">
        <v>-4.4964028776978413</v>
      </c>
      <c r="LA21" s="79">
        <v>228</v>
      </c>
      <c r="LB21" s="78">
        <v>2.4719101123595504</v>
      </c>
      <c r="LC21" s="51">
        <v>297</v>
      </c>
      <c r="LD21" s="78">
        <v>0</v>
      </c>
      <c r="LE21" s="79">
        <v>9239.5833333333339</v>
      </c>
      <c r="LF21" s="78">
        <v>0.76522497796115718</v>
      </c>
      <c r="LG21" s="51">
        <v>285</v>
      </c>
      <c r="LH21" s="78">
        <v>-0.69686411149825789</v>
      </c>
      <c r="LI21" s="79">
        <v>9033.3333333333339</v>
      </c>
      <c r="LJ21" s="78">
        <v>0.79407881278708636</v>
      </c>
      <c r="LK21" s="51">
        <v>12</v>
      </c>
      <c r="LL21" s="78">
        <v>20</v>
      </c>
      <c r="LM21" s="79">
        <v>206.25</v>
      </c>
      <c r="LN21" s="78">
        <v>-0.48250904704463204</v>
      </c>
      <c r="LO21" s="51" t="s">
        <v>437</v>
      </c>
      <c r="LP21" s="78">
        <v>-9.375</v>
      </c>
      <c r="LQ21" s="79">
        <v>330.91666666666669</v>
      </c>
      <c r="LR21" s="78">
        <v>4.7480875758375101</v>
      </c>
      <c r="LS21" s="51">
        <v>28</v>
      </c>
      <c r="LT21" s="78">
        <v>-12.5</v>
      </c>
      <c r="LU21" s="79">
        <v>319.33333333333331</v>
      </c>
      <c r="LV21" s="78">
        <v>5.1303155006858709</v>
      </c>
      <c r="LW21" s="51" t="s">
        <v>437</v>
      </c>
      <c r="LX21" s="78" t="s">
        <v>224</v>
      </c>
      <c r="LY21" s="79">
        <v>11.583333333333334</v>
      </c>
      <c r="LZ21" s="78">
        <v>-4.7945205479452051</v>
      </c>
      <c r="MA21" s="51" t="s">
        <v>437</v>
      </c>
      <c r="MB21" s="78">
        <v>6.4748201438848918</v>
      </c>
      <c r="MC21" s="79">
        <v>85.916666666666671</v>
      </c>
      <c r="MD21" s="78">
        <v>25.578562728380021</v>
      </c>
      <c r="ME21" s="51">
        <v>113</v>
      </c>
      <c r="MF21" s="78">
        <v>29.885057471264371</v>
      </c>
      <c r="MG21" s="79">
        <v>73.5</v>
      </c>
      <c r="MH21" s="78">
        <v>33.031674208144793</v>
      </c>
      <c r="MI21" s="51" t="s">
        <v>437</v>
      </c>
      <c r="MJ21" s="78">
        <v>-32.692307692307693</v>
      </c>
      <c r="MK21" s="79">
        <v>12.416666666666666</v>
      </c>
      <c r="ML21" s="78">
        <v>-5.6962025316455698</v>
      </c>
      <c r="MM21" s="51">
        <v>1194</v>
      </c>
      <c r="MN21" s="78">
        <v>-0.83056478405315626</v>
      </c>
      <c r="MO21" s="79">
        <v>6548.416666666667</v>
      </c>
      <c r="MP21" s="78">
        <v>3.2656118587047942</v>
      </c>
      <c r="MQ21" s="51">
        <v>703</v>
      </c>
      <c r="MR21" s="78">
        <v>-2.3611111111111112</v>
      </c>
      <c r="MS21" s="79">
        <v>3977.25</v>
      </c>
      <c r="MT21" s="78">
        <v>6.4788166789371537</v>
      </c>
      <c r="MU21" s="51">
        <v>491</v>
      </c>
      <c r="MV21" s="78">
        <v>1.4462809917355373</v>
      </c>
      <c r="MW21" s="79">
        <v>2571.1666666666665</v>
      </c>
      <c r="MX21" s="78">
        <v>-1.3398138969718287</v>
      </c>
      <c r="MY21" s="51">
        <v>1042</v>
      </c>
      <c r="MZ21" s="78">
        <v>-0.85632730732635576</v>
      </c>
      <c r="NA21" s="79">
        <v>6307.166666666667</v>
      </c>
      <c r="NB21" s="78">
        <v>3.0091867982306906</v>
      </c>
      <c r="NC21" s="51">
        <v>611</v>
      </c>
      <c r="ND21" s="78">
        <v>-0.97244732576985426</v>
      </c>
      <c r="NE21" s="79">
        <v>3826</v>
      </c>
      <c r="NF21" s="78">
        <v>6.0396794235166409</v>
      </c>
      <c r="NG21" s="51">
        <v>431</v>
      </c>
      <c r="NH21" s="78">
        <v>-0.69124423963133641</v>
      </c>
      <c r="NI21" s="79">
        <v>2481.1666666666665</v>
      </c>
      <c r="NJ21" s="78">
        <v>-1.338723573464113</v>
      </c>
      <c r="NK21" s="51">
        <v>83</v>
      </c>
      <c r="NL21" s="78">
        <v>48.214285714285715</v>
      </c>
      <c r="NM21" s="79">
        <v>96.25</v>
      </c>
      <c r="NN21" s="78">
        <v>18.827160493827162</v>
      </c>
      <c r="NO21" s="51">
        <v>50</v>
      </c>
      <c r="NP21" s="78">
        <v>13.636363636363635</v>
      </c>
      <c r="NQ21" s="79">
        <v>65.166666666666671</v>
      </c>
      <c r="NR21" s="78">
        <v>23.734177215189874</v>
      </c>
      <c r="NS21" s="51">
        <v>33</v>
      </c>
      <c r="NT21" s="78">
        <v>175</v>
      </c>
      <c r="NU21" s="79">
        <v>31.083333333333332</v>
      </c>
      <c r="NV21" s="78">
        <v>9.7058823529411775</v>
      </c>
      <c r="NW21" s="51">
        <v>69</v>
      </c>
      <c r="NX21" s="78">
        <v>-28.125</v>
      </c>
      <c r="NY21" s="79">
        <v>143.16666666666666</v>
      </c>
      <c r="NZ21" s="78">
        <v>6.0493827160493829</v>
      </c>
      <c r="OA21" s="51">
        <v>42</v>
      </c>
      <c r="OB21" s="78">
        <v>-27.586206896551722</v>
      </c>
      <c r="OC21" s="79">
        <v>84.916666666666671</v>
      </c>
      <c r="OD21" s="78">
        <v>15.141242937853109</v>
      </c>
      <c r="OE21" s="51">
        <v>27</v>
      </c>
      <c r="OF21" s="78">
        <v>-28.947368421052634</v>
      </c>
      <c r="OG21" s="79">
        <v>58.25</v>
      </c>
      <c r="OH21" s="78">
        <v>-4.8979591836734695</v>
      </c>
      <c r="OI21" s="51" t="s">
        <v>437</v>
      </c>
      <c r="OJ21" s="78" t="s">
        <v>224</v>
      </c>
      <c r="OK21" s="79">
        <v>20.75</v>
      </c>
      <c r="OL21" s="78">
        <v>-5.6818181818181817</v>
      </c>
      <c r="OM21" s="51" t="s">
        <v>437</v>
      </c>
      <c r="ON21" s="78" t="s">
        <v>224</v>
      </c>
      <c r="OO21" s="79">
        <v>18.25</v>
      </c>
      <c r="OP21" s="78">
        <v>5.7971014492753623</v>
      </c>
      <c r="OQ21" s="51">
        <v>0</v>
      </c>
      <c r="OR21" s="78" t="s">
        <v>238</v>
      </c>
      <c r="OS21" s="79">
        <v>2.5</v>
      </c>
      <c r="OT21" s="78">
        <v>-47.368421052631575</v>
      </c>
      <c r="OU21" s="51">
        <v>177</v>
      </c>
      <c r="OV21" s="78">
        <v>-9.2307692307692317</v>
      </c>
      <c r="OW21" s="79">
        <v>1039.0833333333333</v>
      </c>
      <c r="OX21" s="78">
        <v>1.2505075111652455</v>
      </c>
      <c r="OY21" s="51" t="s">
        <v>437</v>
      </c>
      <c r="OZ21" s="78">
        <v>-8.5714285714285712</v>
      </c>
      <c r="PA21" s="79">
        <v>581</v>
      </c>
      <c r="PB21" s="78">
        <v>2.907749077490775</v>
      </c>
      <c r="PC21" s="51" t="s">
        <v>437</v>
      </c>
      <c r="PD21" s="78">
        <v>-10</v>
      </c>
      <c r="PE21" s="79">
        <v>458.08333333333331</v>
      </c>
      <c r="PF21" s="78">
        <v>-0.776173285198556</v>
      </c>
      <c r="PG21" s="51">
        <v>377</v>
      </c>
      <c r="PH21" s="78">
        <v>-7.5980392156862742</v>
      </c>
      <c r="PI21" s="79">
        <v>1452.75</v>
      </c>
      <c r="PJ21" s="78">
        <v>-2.429059159344042</v>
      </c>
      <c r="PK21" s="51">
        <v>215</v>
      </c>
      <c r="PL21" s="78">
        <v>-10.0418410041841</v>
      </c>
      <c r="PM21" s="79">
        <v>876.58333333333337</v>
      </c>
      <c r="PN21" s="78">
        <v>4.4587884806355511</v>
      </c>
      <c r="PO21" s="51">
        <v>162</v>
      </c>
      <c r="PP21" s="78">
        <v>-4.1420118343195274</v>
      </c>
      <c r="PQ21" s="79">
        <v>576.16666666666663</v>
      </c>
      <c r="PR21" s="78">
        <v>-11.324868539181738</v>
      </c>
      <c r="PS21" s="51">
        <v>293</v>
      </c>
      <c r="PT21" s="78">
        <v>-4.2483660130718954</v>
      </c>
      <c r="PU21" s="79">
        <v>844.25</v>
      </c>
      <c r="PV21" s="78">
        <v>-8.3001448225923244</v>
      </c>
      <c r="PW21" s="51">
        <v>162</v>
      </c>
      <c r="PX21" s="78">
        <v>-9.4972067039106136</v>
      </c>
      <c r="PY21" s="79">
        <v>502.08333333333331</v>
      </c>
      <c r="PZ21" s="78">
        <v>1.5335355578024941</v>
      </c>
      <c r="QA21" s="51">
        <v>131</v>
      </c>
      <c r="QB21" s="78">
        <v>3.1496062992125982</v>
      </c>
      <c r="QC21" s="79">
        <v>342.16666666666669</v>
      </c>
      <c r="QD21" s="78">
        <v>-19.710598357450138</v>
      </c>
      <c r="QE21" s="51">
        <v>84</v>
      </c>
      <c r="QF21" s="78">
        <v>-17.647058823529413</v>
      </c>
      <c r="QG21" s="79">
        <v>608.5</v>
      </c>
      <c r="QH21" s="78">
        <v>7.0831500219973602</v>
      </c>
      <c r="QI21" s="51">
        <v>53</v>
      </c>
      <c r="QJ21" s="78">
        <v>-11.666666666666666</v>
      </c>
      <c r="QK21" s="79">
        <v>374.5</v>
      </c>
      <c r="QL21" s="78">
        <v>8.6557059961315286</v>
      </c>
      <c r="QM21" s="51">
        <v>31</v>
      </c>
      <c r="QN21" s="78">
        <v>-26.190476190476193</v>
      </c>
      <c r="QO21" s="79">
        <v>234</v>
      </c>
      <c r="QP21" s="78">
        <v>4.6589638464405514</v>
      </c>
    </row>
    <row r="22" spans="1:458" ht="45" x14ac:dyDescent="0.2">
      <c r="A22" s="8" t="s">
        <v>109</v>
      </c>
      <c r="B22" s="43"/>
      <c r="C22" s="44">
        <v>558</v>
      </c>
      <c r="D22" s="78">
        <v>-12.125984251968504</v>
      </c>
      <c r="E22" s="79">
        <v>2417</v>
      </c>
      <c r="F22" s="78">
        <v>-4.080957735299954</v>
      </c>
      <c r="G22" s="51">
        <v>292</v>
      </c>
      <c r="H22" s="78">
        <v>-14.619883040935672</v>
      </c>
      <c r="I22" s="79">
        <v>1756.9166666666667</v>
      </c>
      <c r="J22" s="78">
        <v>-2.609940872135994</v>
      </c>
      <c r="K22" s="51">
        <v>266</v>
      </c>
      <c r="L22" s="78">
        <v>-9.2150170648464158</v>
      </c>
      <c r="M22" s="79">
        <v>660.08333333333337</v>
      </c>
      <c r="N22" s="78">
        <v>-7.7881257275902209</v>
      </c>
      <c r="O22" s="51">
        <v>232</v>
      </c>
      <c r="P22" s="78">
        <v>-16.845878136200717</v>
      </c>
      <c r="Q22" s="79">
        <v>593.5</v>
      </c>
      <c r="R22" s="78">
        <v>-8.9374760260836208</v>
      </c>
      <c r="S22" s="51">
        <v>118</v>
      </c>
      <c r="T22" s="78">
        <v>-17.482517482517483</v>
      </c>
      <c r="U22" s="79">
        <v>348.83333333333331</v>
      </c>
      <c r="V22" s="78">
        <v>-5.1223934723481417</v>
      </c>
      <c r="W22" s="51">
        <v>114</v>
      </c>
      <c r="X22" s="78">
        <v>-16.176470588235293</v>
      </c>
      <c r="Y22" s="79">
        <v>244.66666666666666</v>
      </c>
      <c r="Z22" s="78">
        <v>-13.875036667644469</v>
      </c>
      <c r="AA22" s="51">
        <v>136</v>
      </c>
      <c r="AB22" s="78">
        <v>-23.595505617977526</v>
      </c>
      <c r="AC22" s="79">
        <v>92</v>
      </c>
      <c r="AD22" s="78">
        <v>-18.942731277533039</v>
      </c>
      <c r="AE22" s="51">
        <v>82</v>
      </c>
      <c r="AF22" s="78">
        <v>-19.607843137254903</v>
      </c>
      <c r="AG22" s="79">
        <v>57.583333333333336</v>
      </c>
      <c r="AH22" s="78">
        <v>-17.146282973621101</v>
      </c>
      <c r="AI22" s="51">
        <v>54</v>
      </c>
      <c r="AJ22" s="78">
        <v>-28.947368421052634</v>
      </c>
      <c r="AK22" s="79">
        <v>34.416666666666664</v>
      </c>
      <c r="AL22" s="78">
        <v>-21.780303030303031</v>
      </c>
      <c r="AM22" s="51" t="s">
        <v>437</v>
      </c>
      <c r="AN22" s="78">
        <v>-25</v>
      </c>
      <c r="AO22" s="79">
        <v>0</v>
      </c>
      <c r="AP22" s="78" t="s">
        <v>238</v>
      </c>
      <c r="AQ22" s="51">
        <v>20</v>
      </c>
      <c r="AR22" s="78">
        <v>5.2631578947368416</v>
      </c>
      <c r="AS22" s="79">
        <v>0</v>
      </c>
      <c r="AT22" s="78" t="s">
        <v>238</v>
      </c>
      <c r="AU22" s="51" t="s">
        <v>437</v>
      </c>
      <c r="AV22" s="78">
        <v>-44.827586206896555</v>
      </c>
      <c r="AW22" s="79">
        <v>0</v>
      </c>
      <c r="AX22" s="78" t="s">
        <v>238</v>
      </c>
      <c r="AY22" s="51">
        <v>91</v>
      </c>
      <c r="AZ22" s="78">
        <v>-22.881355932203391</v>
      </c>
      <c r="BA22" s="79">
        <v>85.5</v>
      </c>
      <c r="BB22" s="78">
        <v>-20.465116279069768</v>
      </c>
      <c r="BC22" s="51" t="s">
        <v>437</v>
      </c>
      <c r="BD22" s="78">
        <v>-28.571428571428569</v>
      </c>
      <c r="BE22" s="79">
        <v>53.25</v>
      </c>
      <c r="BF22" s="78">
        <v>-18.181818181818183</v>
      </c>
      <c r="BG22" s="51" t="s">
        <v>437</v>
      </c>
      <c r="BH22" s="78">
        <v>-12.195121951219512</v>
      </c>
      <c r="BI22" s="79">
        <v>32.25</v>
      </c>
      <c r="BJ22" s="78">
        <v>-23.968565815324165</v>
      </c>
      <c r="BK22" s="51">
        <v>8</v>
      </c>
      <c r="BL22" s="78">
        <v>-11.111111111111111</v>
      </c>
      <c r="BM22" s="79">
        <v>6.5</v>
      </c>
      <c r="BN22" s="78">
        <v>8.3333333333333321</v>
      </c>
      <c r="BO22" s="51" t="s">
        <v>437</v>
      </c>
      <c r="BP22" s="78">
        <v>40</v>
      </c>
      <c r="BQ22" s="79">
        <v>4.333333333333333</v>
      </c>
      <c r="BR22" s="78">
        <v>-1.8867924528301887</v>
      </c>
      <c r="BS22" s="51" t="s">
        <v>437</v>
      </c>
      <c r="BT22" s="78" t="s">
        <v>224</v>
      </c>
      <c r="BU22" s="79">
        <v>2.1666666666666665</v>
      </c>
      <c r="BV22" s="78">
        <v>36.84210526315789</v>
      </c>
      <c r="BW22" s="51" t="s">
        <v>437</v>
      </c>
      <c r="BX22" s="78" t="s">
        <v>224</v>
      </c>
      <c r="BY22" s="79">
        <v>0</v>
      </c>
      <c r="BZ22" s="78" t="s">
        <v>238</v>
      </c>
      <c r="CA22" s="51">
        <v>0</v>
      </c>
      <c r="CB22" s="78" t="s">
        <v>224</v>
      </c>
      <c r="CC22" s="79">
        <v>0</v>
      </c>
      <c r="CD22" s="78" t="s">
        <v>238</v>
      </c>
      <c r="CE22" s="51" t="s">
        <v>437</v>
      </c>
      <c r="CF22" s="78" t="s">
        <v>224</v>
      </c>
      <c r="CG22" s="79">
        <v>0</v>
      </c>
      <c r="CH22" s="78" t="s">
        <v>238</v>
      </c>
      <c r="CI22" s="51">
        <v>10</v>
      </c>
      <c r="CJ22" s="78">
        <v>11.111111111111111</v>
      </c>
      <c r="CK22" s="79">
        <v>159.91666666666666</v>
      </c>
      <c r="CL22" s="78">
        <v>7.0273284997211372</v>
      </c>
      <c r="CM22" s="51">
        <v>10</v>
      </c>
      <c r="CN22" s="78">
        <v>11.111111111111111</v>
      </c>
      <c r="CO22" s="79">
        <v>153.5</v>
      </c>
      <c r="CP22" s="78">
        <v>8.800945067926758</v>
      </c>
      <c r="CQ22" s="51">
        <v>0</v>
      </c>
      <c r="CR22" s="78" t="s">
        <v>238</v>
      </c>
      <c r="CS22" s="79">
        <v>6.416666666666667</v>
      </c>
      <c r="CT22" s="78">
        <v>-23</v>
      </c>
      <c r="CU22" s="51" t="s">
        <v>437</v>
      </c>
      <c r="CV22" s="78" t="s">
        <v>224</v>
      </c>
      <c r="CW22" s="79">
        <v>13.916666666666666</v>
      </c>
      <c r="CX22" s="78">
        <v>4.375</v>
      </c>
      <c r="CY22" s="51" t="s">
        <v>437</v>
      </c>
      <c r="CZ22" s="78" t="s">
        <v>224</v>
      </c>
      <c r="DA22" s="79">
        <v>13.416666666666666</v>
      </c>
      <c r="DB22" s="78">
        <v>0.625</v>
      </c>
      <c r="DC22" s="51">
        <v>0</v>
      </c>
      <c r="DD22" s="78" t="s">
        <v>238</v>
      </c>
      <c r="DE22" s="79">
        <v>0.5</v>
      </c>
      <c r="DF22" s="78" t="s">
        <v>238</v>
      </c>
      <c r="DG22" s="51" t="s">
        <v>437</v>
      </c>
      <c r="DH22" s="78" t="s">
        <v>224</v>
      </c>
      <c r="DI22" s="79">
        <v>5</v>
      </c>
      <c r="DJ22" s="78">
        <v>13.20754716981132</v>
      </c>
      <c r="DK22" s="51" t="s">
        <v>437</v>
      </c>
      <c r="DL22" s="78" t="s">
        <v>224</v>
      </c>
      <c r="DM22" s="79">
        <v>5</v>
      </c>
      <c r="DN22" s="78">
        <v>13.20754716981132</v>
      </c>
      <c r="DO22" s="51">
        <v>0</v>
      </c>
      <c r="DP22" s="78" t="s">
        <v>238</v>
      </c>
      <c r="DQ22" s="79">
        <v>0</v>
      </c>
      <c r="DR22" s="78" t="s">
        <v>238</v>
      </c>
      <c r="DS22" s="51">
        <v>0</v>
      </c>
      <c r="DT22" s="78" t="s">
        <v>238</v>
      </c>
      <c r="DU22" s="79">
        <v>0</v>
      </c>
      <c r="DV22" s="78" t="s">
        <v>238</v>
      </c>
      <c r="DW22" s="51">
        <v>0</v>
      </c>
      <c r="DX22" s="78" t="s">
        <v>238</v>
      </c>
      <c r="DY22" s="79">
        <v>0</v>
      </c>
      <c r="DZ22" s="78" t="s">
        <v>238</v>
      </c>
      <c r="EA22" s="51">
        <v>0</v>
      </c>
      <c r="EB22" s="78" t="s">
        <v>238</v>
      </c>
      <c r="EC22" s="79">
        <v>0</v>
      </c>
      <c r="ED22" s="78" t="s">
        <v>238</v>
      </c>
      <c r="EE22" s="51">
        <v>0</v>
      </c>
      <c r="EF22" s="78" t="s">
        <v>238</v>
      </c>
      <c r="EG22" s="79">
        <v>10.833333333333334</v>
      </c>
      <c r="EH22" s="78">
        <v>-15.584415584415584</v>
      </c>
      <c r="EI22" s="51">
        <v>0</v>
      </c>
      <c r="EJ22" s="78" t="s">
        <v>238</v>
      </c>
      <c r="EK22" s="79">
        <v>9.8333333333333339</v>
      </c>
      <c r="EL22" s="78">
        <v>-17.482517482517483</v>
      </c>
      <c r="EM22" s="51">
        <v>0</v>
      </c>
      <c r="EN22" s="78" t="s">
        <v>238</v>
      </c>
      <c r="EO22" s="79">
        <v>1</v>
      </c>
      <c r="EP22" s="78">
        <v>9.0909090909090917</v>
      </c>
      <c r="EQ22" s="51">
        <v>4</v>
      </c>
      <c r="ER22" s="78">
        <v>-20</v>
      </c>
      <c r="ES22" s="79">
        <v>29.666666666666668</v>
      </c>
      <c r="ET22" s="78">
        <v>27.142857142857142</v>
      </c>
      <c r="EU22" s="51">
        <v>4</v>
      </c>
      <c r="EV22" s="78">
        <v>-20</v>
      </c>
      <c r="EW22" s="79">
        <v>28.666666666666668</v>
      </c>
      <c r="EX22" s="78">
        <v>26.47058823529412</v>
      </c>
      <c r="EY22" s="51">
        <v>0</v>
      </c>
      <c r="EZ22" s="78" t="s">
        <v>238</v>
      </c>
      <c r="FA22" s="79">
        <v>1</v>
      </c>
      <c r="FB22" s="78">
        <v>50</v>
      </c>
      <c r="FC22" s="51">
        <v>0</v>
      </c>
      <c r="FD22" s="78" t="s">
        <v>238</v>
      </c>
      <c r="FE22" s="79">
        <v>0</v>
      </c>
      <c r="FF22" s="78" t="s">
        <v>238</v>
      </c>
      <c r="FG22" s="51">
        <v>0</v>
      </c>
      <c r="FH22" s="78" t="s">
        <v>238</v>
      </c>
      <c r="FI22" s="79">
        <v>0</v>
      </c>
      <c r="FJ22" s="78" t="s">
        <v>238</v>
      </c>
      <c r="FK22" s="51">
        <v>0</v>
      </c>
      <c r="FL22" s="78" t="s">
        <v>238</v>
      </c>
      <c r="FM22" s="79">
        <v>0</v>
      </c>
      <c r="FN22" s="78" t="s">
        <v>238</v>
      </c>
      <c r="FO22" s="51">
        <v>0</v>
      </c>
      <c r="FP22" s="78" t="s">
        <v>238</v>
      </c>
      <c r="FQ22" s="79">
        <v>0</v>
      </c>
      <c r="FR22" s="78" t="s">
        <v>238</v>
      </c>
      <c r="FS22" s="51">
        <v>0</v>
      </c>
      <c r="FT22" s="78" t="s">
        <v>238</v>
      </c>
      <c r="FU22" s="79">
        <v>0</v>
      </c>
      <c r="FV22" s="78" t="s">
        <v>238</v>
      </c>
      <c r="FW22" s="51">
        <v>0</v>
      </c>
      <c r="FX22" s="78" t="s">
        <v>238</v>
      </c>
      <c r="FY22" s="79">
        <v>0</v>
      </c>
      <c r="FZ22" s="78" t="s">
        <v>238</v>
      </c>
      <c r="GA22" s="51" t="s">
        <v>437</v>
      </c>
      <c r="GB22" s="78" t="s">
        <v>224</v>
      </c>
      <c r="GC22" s="79">
        <v>94.666666666666671</v>
      </c>
      <c r="GD22" s="78">
        <v>1.883408071748879</v>
      </c>
      <c r="GE22" s="51" t="s">
        <v>437</v>
      </c>
      <c r="GF22" s="78" t="s">
        <v>224</v>
      </c>
      <c r="GG22" s="79">
        <v>91</v>
      </c>
      <c r="GH22" s="78">
        <v>4.6979865771812079</v>
      </c>
      <c r="GI22" s="51">
        <v>0</v>
      </c>
      <c r="GJ22" s="78" t="s">
        <v>238</v>
      </c>
      <c r="GK22" s="79">
        <v>3.6666666666666665</v>
      </c>
      <c r="GL22" s="78">
        <v>-38.888888888888893</v>
      </c>
      <c r="GM22" s="51" t="s">
        <v>437</v>
      </c>
      <c r="GN22" s="78" t="s">
        <v>224</v>
      </c>
      <c r="GO22" s="79">
        <v>5.833333333333333</v>
      </c>
      <c r="GP22" s="78">
        <v>125.80645161290323</v>
      </c>
      <c r="GQ22" s="51" t="s">
        <v>437</v>
      </c>
      <c r="GR22" s="78" t="s">
        <v>224</v>
      </c>
      <c r="GS22" s="79">
        <v>5.583333333333333</v>
      </c>
      <c r="GT22" s="78">
        <v>204.54545454545453</v>
      </c>
      <c r="GU22" s="51">
        <v>0</v>
      </c>
      <c r="GV22" s="78" t="s">
        <v>238</v>
      </c>
      <c r="GW22" s="79">
        <v>0.25</v>
      </c>
      <c r="GX22" s="78">
        <v>-66.666666666666657</v>
      </c>
      <c r="GY22" s="51" t="s">
        <v>437</v>
      </c>
      <c r="GZ22" s="78">
        <v>4.2553191489361701</v>
      </c>
      <c r="HA22" s="79">
        <v>142.33333333333334</v>
      </c>
      <c r="HB22" s="78">
        <v>-12.5</v>
      </c>
      <c r="HC22" s="51" t="s">
        <v>437</v>
      </c>
      <c r="HD22" s="78">
        <v>0</v>
      </c>
      <c r="HE22" s="79">
        <v>13.416666666666666</v>
      </c>
      <c r="HF22" s="78">
        <v>-29.694323144104807</v>
      </c>
      <c r="HG22" s="51">
        <v>41</v>
      </c>
      <c r="HH22" s="78">
        <v>5.1282051282051277</v>
      </c>
      <c r="HI22" s="79">
        <v>128.91666666666666</v>
      </c>
      <c r="HJ22" s="78">
        <v>-10.214741729541498</v>
      </c>
      <c r="HK22" s="51" t="s">
        <v>437</v>
      </c>
      <c r="HL22" s="78">
        <v>8.8888888888888893</v>
      </c>
      <c r="HM22" s="79">
        <v>141.08333333333334</v>
      </c>
      <c r="HN22" s="78">
        <v>-11.73096976016684</v>
      </c>
      <c r="HO22" s="51" t="s">
        <v>437</v>
      </c>
      <c r="HP22" s="78">
        <v>14.285714285714285</v>
      </c>
      <c r="HQ22" s="79">
        <v>12.166666666666666</v>
      </c>
      <c r="HR22" s="78">
        <v>-30.14354066985646</v>
      </c>
      <c r="HS22" s="51">
        <v>41</v>
      </c>
      <c r="HT22" s="78">
        <v>7.8947368421052628</v>
      </c>
      <c r="HU22" s="79">
        <v>128.91666666666666</v>
      </c>
      <c r="HV22" s="78">
        <v>-9.479227618490345</v>
      </c>
      <c r="HW22" s="78">
        <v>0</v>
      </c>
      <c r="HX22" s="78" t="s">
        <v>224</v>
      </c>
      <c r="HY22" s="78">
        <v>1.25</v>
      </c>
      <c r="HZ22" s="78">
        <v>-55.882352941176471</v>
      </c>
      <c r="IA22" s="78">
        <v>0</v>
      </c>
      <c r="IB22" s="78" t="s">
        <v>224</v>
      </c>
      <c r="IC22" s="78">
        <v>1.25</v>
      </c>
      <c r="ID22" s="78">
        <v>-25</v>
      </c>
      <c r="IE22" s="78">
        <v>0</v>
      </c>
      <c r="IF22" s="78" t="s">
        <v>224</v>
      </c>
      <c r="IG22" s="78">
        <v>0</v>
      </c>
      <c r="IH22" s="78">
        <v>-100</v>
      </c>
      <c r="II22" s="51" t="s">
        <v>437</v>
      </c>
      <c r="IJ22" s="78" t="s">
        <v>224</v>
      </c>
      <c r="IK22" s="79">
        <v>2.25</v>
      </c>
      <c r="IL22" s="78">
        <v>-6.8965517241379306</v>
      </c>
      <c r="IM22" s="51">
        <v>0</v>
      </c>
      <c r="IN22" s="78" t="s">
        <v>238</v>
      </c>
      <c r="IO22" s="79">
        <v>0</v>
      </c>
      <c r="IP22" s="78" t="s">
        <v>238</v>
      </c>
      <c r="IQ22" s="51" t="s">
        <v>437</v>
      </c>
      <c r="IR22" s="78" t="s">
        <v>224</v>
      </c>
      <c r="IS22" s="79">
        <v>2.25</v>
      </c>
      <c r="IT22" s="78">
        <v>-6.8965517241379306</v>
      </c>
      <c r="IU22" s="51" t="s">
        <v>437</v>
      </c>
      <c r="IV22" s="78" t="s">
        <v>224</v>
      </c>
      <c r="IW22" s="79">
        <v>2.25</v>
      </c>
      <c r="IX22" s="78">
        <v>-6.8965517241379306</v>
      </c>
      <c r="IY22" s="51">
        <v>0</v>
      </c>
      <c r="IZ22" s="78" t="s">
        <v>238</v>
      </c>
      <c r="JA22" s="79">
        <v>0</v>
      </c>
      <c r="JB22" s="78" t="s">
        <v>238</v>
      </c>
      <c r="JC22" s="51" t="s">
        <v>437</v>
      </c>
      <c r="JD22" s="78" t="s">
        <v>224</v>
      </c>
      <c r="JE22" s="79">
        <v>2.25</v>
      </c>
      <c r="JF22" s="78">
        <v>-6.8965517241379306</v>
      </c>
      <c r="JG22" s="51">
        <v>326</v>
      </c>
      <c r="JH22" s="78">
        <v>-8.4269662921348321</v>
      </c>
      <c r="JI22" s="79">
        <v>1823.5</v>
      </c>
      <c r="JJ22" s="78">
        <v>-2.3865816121693357</v>
      </c>
      <c r="JK22" s="51">
        <v>174</v>
      </c>
      <c r="JL22" s="78">
        <v>-12.562814070351758</v>
      </c>
      <c r="JM22" s="79">
        <v>1408.0833333333333</v>
      </c>
      <c r="JN22" s="78">
        <v>-1.9668136458575076</v>
      </c>
      <c r="JO22" s="51">
        <v>152</v>
      </c>
      <c r="JP22" s="78">
        <v>-3.1847133757961785</v>
      </c>
      <c r="JQ22" s="79">
        <v>415.41666666666669</v>
      </c>
      <c r="JR22" s="78">
        <v>-3.7830534645821272</v>
      </c>
      <c r="JS22" s="51">
        <v>30</v>
      </c>
      <c r="JT22" s="78">
        <v>-31.818181818181817</v>
      </c>
      <c r="JU22" s="79">
        <v>214.58333333333334</v>
      </c>
      <c r="JV22" s="78">
        <v>-3.0131826741996233</v>
      </c>
      <c r="JW22" s="51">
        <v>30</v>
      </c>
      <c r="JX22" s="78">
        <v>-31.818181818181817</v>
      </c>
      <c r="JY22" s="79">
        <v>213.5</v>
      </c>
      <c r="JZ22" s="78">
        <v>-2.8441410693970419</v>
      </c>
      <c r="KA22" s="51">
        <v>0</v>
      </c>
      <c r="KB22" s="78" t="s">
        <v>238</v>
      </c>
      <c r="KC22" s="79">
        <v>1.0833333333333333</v>
      </c>
      <c r="KD22" s="78">
        <v>-27.777777777777779</v>
      </c>
      <c r="KE22" s="51">
        <v>64</v>
      </c>
      <c r="KF22" s="78">
        <v>20.754716981132077</v>
      </c>
      <c r="KG22" s="79">
        <v>163.58333333333334</v>
      </c>
      <c r="KH22" s="78">
        <v>-13.026140894993354</v>
      </c>
      <c r="KI22" s="51">
        <v>12</v>
      </c>
      <c r="KJ22" s="78">
        <v>100</v>
      </c>
      <c r="KK22" s="79">
        <v>16.833333333333332</v>
      </c>
      <c r="KL22" s="78">
        <v>9.1891891891891895</v>
      </c>
      <c r="KM22" s="51">
        <v>52</v>
      </c>
      <c r="KN22" s="78">
        <v>10.638297872340425</v>
      </c>
      <c r="KO22" s="79">
        <v>146.75</v>
      </c>
      <c r="KP22" s="78">
        <v>-15.00965250965251</v>
      </c>
      <c r="KQ22" s="51">
        <v>55</v>
      </c>
      <c r="KR22" s="78">
        <v>-14.0625</v>
      </c>
      <c r="KS22" s="79">
        <v>26.75</v>
      </c>
      <c r="KT22" s="78">
        <v>-10.335195530726256</v>
      </c>
      <c r="KU22" s="51" t="s">
        <v>437</v>
      </c>
      <c r="KV22" s="78">
        <v>-25.714285714285712</v>
      </c>
      <c r="KW22" s="79">
        <v>14.916666666666666</v>
      </c>
      <c r="KX22" s="78">
        <v>-23.175965665236049</v>
      </c>
      <c r="KY22" s="51" t="s">
        <v>437</v>
      </c>
      <c r="KZ22" s="78">
        <v>0</v>
      </c>
      <c r="LA22" s="79">
        <v>11.833333333333334</v>
      </c>
      <c r="LB22" s="78">
        <v>13.600000000000001</v>
      </c>
      <c r="LC22" s="51" t="s">
        <v>437</v>
      </c>
      <c r="LD22" s="78">
        <v>-16</v>
      </c>
      <c r="LE22" s="79">
        <v>638.16666666666663</v>
      </c>
      <c r="LF22" s="78">
        <v>-4.0110303334168966</v>
      </c>
      <c r="LG22" s="51">
        <v>19</v>
      </c>
      <c r="LH22" s="78">
        <v>-17.391304347826086</v>
      </c>
      <c r="LI22" s="79">
        <v>623.5</v>
      </c>
      <c r="LJ22" s="78">
        <v>-4.0277065161621346</v>
      </c>
      <c r="LK22" s="51" t="s">
        <v>437</v>
      </c>
      <c r="LL22" s="78" t="s">
        <v>224</v>
      </c>
      <c r="LM22" s="79">
        <v>14.666666666666666</v>
      </c>
      <c r="LN22" s="78">
        <v>-3.296703296703297</v>
      </c>
      <c r="LO22" s="51" t="s">
        <v>437</v>
      </c>
      <c r="LP22" s="78" t="s">
        <v>224</v>
      </c>
      <c r="LQ22" s="79">
        <v>34.833333333333336</v>
      </c>
      <c r="LR22" s="78">
        <v>2.9556650246305418</v>
      </c>
      <c r="LS22" s="51" t="s">
        <v>437</v>
      </c>
      <c r="LT22" s="78" t="s">
        <v>224</v>
      </c>
      <c r="LU22" s="79">
        <v>34.583333333333336</v>
      </c>
      <c r="LV22" s="78">
        <v>7.2351421188630489</v>
      </c>
      <c r="LW22" s="51">
        <v>0</v>
      </c>
      <c r="LX22" s="78" t="s">
        <v>238</v>
      </c>
      <c r="LY22" s="79">
        <v>0.25</v>
      </c>
      <c r="LZ22" s="78">
        <v>-84.210526315789465</v>
      </c>
      <c r="MA22" s="51">
        <v>56</v>
      </c>
      <c r="MB22" s="78">
        <v>-17.647058823529413</v>
      </c>
      <c r="MC22" s="79">
        <v>138.5</v>
      </c>
      <c r="MD22" s="78">
        <v>6.062539885130823</v>
      </c>
      <c r="ME22" s="51" t="s">
        <v>437</v>
      </c>
      <c r="MF22" s="78">
        <v>-13.793103448275861</v>
      </c>
      <c r="MG22" s="79">
        <v>72.583333333333329</v>
      </c>
      <c r="MH22" s="78">
        <v>3.8140643623361141</v>
      </c>
      <c r="MI22" s="51" t="s">
        <v>437</v>
      </c>
      <c r="MJ22" s="78">
        <v>-20.512820512820511</v>
      </c>
      <c r="MK22" s="79">
        <v>65.916666666666671</v>
      </c>
      <c r="ML22" s="78">
        <v>8.6538461538461533</v>
      </c>
      <c r="MM22" s="51">
        <v>74</v>
      </c>
      <c r="MN22" s="78">
        <v>-15.909090909090908</v>
      </c>
      <c r="MO22" s="79">
        <v>529.5</v>
      </c>
      <c r="MP22" s="78">
        <v>1.0656911086368697</v>
      </c>
      <c r="MQ22" s="51">
        <v>49</v>
      </c>
      <c r="MR22" s="78">
        <v>-10.909090909090908</v>
      </c>
      <c r="MS22" s="79">
        <v>396.58333333333331</v>
      </c>
      <c r="MT22" s="78">
        <v>0.86901229334463759</v>
      </c>
      <c r="MU22" s="51">
        <v>25</v>
      </c>
      <c r="MV22" s="78">
        <v>-24.242424242424242</v>
      </c>
      <c r="MW22" s="79">
        <v>132.91666666666666</v>
      </c>
      <c r="MX22" s="78">
        <v>1.6571064372211599</v>
      </c>
      <c r="MY22" s="51">
        <v>63</v>
      </c>
      <c r="MZ22" s="78">
        <v>5</v>
      </c>
      <c r="NA22" s="79">
        <v>502.58333333333331</v>
      </c>
      <c r="NB22" s="78">
        <v>0.51666666666666661</v>
      </c>
      <c r="NC22" s="51">
        <v>43</v>
      </c>
      <c r="ND22" s="78">
        <v>10.256410256410255</v>
      </c>
      <c r="NE22" s="79">
        <v>377.16666666666669</v>
      </c>
      <c r="NF22" s="78">
        <v>-0.54932981762250055</v>
      </c>
      <c r="NG22" s="51">
        <v>20</v>
      </c>
      <c r="NH22" s="78">
        <v>-4.7619047619047619</v>
      </c>
      <c r="NI22" s="79">
        <v>125.41666666666667</v>
      </c>
      <c r="NJ22" s="78">
        <v>3.8647342995169081</v>
      </c>
      <c r="NK22" s="51" t="s">
        <v>437</v>
      </c>
      <c r="NL22" s="78">
        <v>-35.714285714285715</v>
      </c>
      <c r="NM22" s="79">
        <v>11.083333333333334</v>
      </c>
      <c r="NN22" s="78">
        <v>-18.404907975460123</v>
      </c>
      <c r="NO22" s="51">
        <v>5</v>
      </c>
      <c r="NP22" s="78">
        <v>-28.571428571428569</v>
      </c>
      <c r="NQ22" s="79">
        <v>7.083333333333333</v>
      </c>
      <c r="NR22" s="78">
        <v>-16.666666666666664</v>
      </c>
      <c r="NS22" s="51" t="s">
        <v>437</v>
      </c>
      <c r="NT22" s="78">
        <v>-42.857142857142854</v>
      </c>
      <c r="NU22" s="79">
        <v>4</v>
      </c>
      <c r="NV22" s="78">
        <v>-21.311475409836063</v>
      </c>
      <c r="NW22" s="51" t="s">
        <v>437</v>
      </c>
      <c r="NX22" s="78" t="s">
        <v>224</v>
      </c>
      <c r="NY22" s="79">
        <v>15.083333333333334</v>
      </c>
      <c r="NZ22" s="78">
        <v>53.389830508474581</v>
      </c>
      <c r="OA22" s="51">
        <v>0</v>
      </c>
      <c r="OB22" s="78">
        <v>-100</v>
      </c>
      <c r="OC22" s="79">
        <v>11.583333333333334</v>
      </c>
      <c r="OD22" s="78">
        <v>113.84615384615384</v>
      </c>
      <c r="OE22" s="51" t="s">
        <v>437</v>
      </c>
      <c r="OF22" s="78" t="s">
        <v>224</v>
      </c>
      <c r="OG22" s="79">
        <v>3.5</v>
      </c>
      <c r="OH22" s="78">
        <v>-20.754716981132077</v>
      </c>
      <c r="OI22" s="51" t="s">
        <v>437</v>
      </c>
      <c r="OJ22" s="78" t="s">
        <v>224</v>
      </c>
      <c r="OK22" s="79">
        <v>3.5833333333333335</v>
      </c>
      <c r="OL22" s="78">
        <v>-2.2727272727272729</v>
      </c>
      <c r="OM22" s="51" t="s">
        <v>437</v>
      </c>
      <c r="ON22" s="78" t="s">
        <v>224</v>
      </c>
      <c r="OO22" s="79">
        <v>3.5833333333333335</v>
      </c>
      <c r="OP22" s="78">
        <v>-2.2727272727272729</v>
      </c>
      <c r="OQ22" s="51">
        <v>0</v>
      </c>
      <c r="OR22" s="78" t="s">
        <v>238</v>
      </c>
      <c r="OS22" s="79">
        <v>0</v>
      </c>
      <c r="OT22" s="78" t="s">
        <v>238</v>
      </c>
      <c r="OU22" s="51">
        <v>25</v>
      </c>
      <c r="OV22" s="78">
        <v>78.571428571428569</v>
      </c>
      <c r="OW22" s="79">
        <v>108.83333333333333</v>
      </c>
      <c r="OX22" s="78">
        <v>2.7537372147915029</v>
      </c>
      <c r="OY22" s="51" t="s">
        <v>437</v>
      </c>
      <c r="OZ22" s="78">
        <v>71.428571428571431</v>
      </c>
      <c r="PA22" s="79">
        <v>66.583333333333329</v>
      </c>
      <c r="PB22" s="78">
        <v>1.9132653061224489</v>
      </c>
      <c r="PC22" s="51" t="s">
        <v>437</v>
      </c>
      <c r="PD22" s="78">
        <v>85.714285714285708</v>
      </c>
      <c r="PE22" s="79">
        <v>42.25</v>
      </c>
      <c r="PF22" s="78">
        <v>4.1067761806981515</v>
      </c>
      <c r="PG22" s="51" t="s">
        <v>437</v>
      </c>
      <c r="PH22" s="78">
        <v>-20.454545454545457</v>
      </c>
      <c r="PI22" s="79">
        <v>197</v>
      </c>
      <c r="PJ22" s="78">
        <v>-11.955307262569832</v>
      </c>
      <c r="PK22" s="51" t="s">
        <v>437</v>
      </c>
      <c r="PL22" s="78">
        <v>-25</v>
      </c>
      <c r="PM22" s="79">
        <v>124.33333333333333</v>
      </c>
      <c r="PN22" s="78">
        <v>-9.9033816425120769</v>
      </c>
      <c r="PO22" s="51" t="s">
        <v>437</v>
      </c>
      <c r="PP22" s="78">
        <v>-15</v>
      </c>
      <c r="PQ22" s="79">
        <v>72.666666666666671</v>
      </c>
      <c r="PR22" s="78">
        <v>-15.257531584062194</v>
      </c>
      <c r="PS22" s="51" t="s">
        <v>437</v>
      </c>
      <c r="PT22" s="78">
        <v>-41.379310344827587</v>
      </c>
      <c r="PU22" s="79">
        <v>73.666666666666671</v>
      </c>
      <c r="PV22" s="78">
        <v>-16.917293233082706</v>
      </c>
      <c r="PW22" s="51" t="s">
        <v>437</v>
      </c>
      <c r="PX22" s="78">
        <v>-42.857142857142854</v>
      </c>
      <c r="PY22" s="79">
        <v>42.5</v>
      </c>
      <c r="PZ22" s="78">
        <v>-18.006430868167204</v>
      </c>
      <c r="QA22" s="51">
        <v>9</v>
      </c>
      <c r="QB22" s="78">
        <v>-40</v>
      </c>
      <c r="QC22" s="79">
        <v>31.166666666666668</v>
      </c>
      <c r="QD22" s="78">
        <v>-15.384615384615385</v>
      </c>
      <c r="QE22" s="51">
        <v>18</v>
      </c>
      <c r="QF22" s="78">
        <v>20</v>
      </c>
      <c r="QG22" s="79">
        <v>123.33333333333333</v>
      </c>
      <c r="QH22" s="78">
        <v>-8.6983343615052426</v>
      </c>
      <c r="QI22" s="51" t="s">
        <v>437</v>
      </c>
      <c r="QJ22" s="78">
        <v>0</v>
      </c>
      <c r="QK22" s="79">
        <v>81.833333333333329</v>
      </c>
      <c r="QL22" s="78">
        <v>-5.029013539651837</v>
      </c>
      <c r="QM22" s="51" t="s">
        <v>437</v>
      </c>
      <c r="QN22" s="78">
        <v>60</v>
      </c>
      <c r="QO22" s="79">
        <v>41.5</v>
      </c>
      <c r="QP22" s="78">
        <v>-15.1618398637138</v>
      </c>
    </row>
    <row r="23" spans="1:458" ht="22.5" x14ac:dyDescent="0.2">
      <c r="A23" s="9" t="s">
        <v>114</v>
      </c>
      <c r="B23" s="43"/>
      <c r="C23" s="44">
        <v>4090</v>
      </c>
      <c r="D23" s="78">
        <v>-5.8254662675569886</v>
      </c>
      <c r="E23" s="79">
        <v>30670.75</v>
      </c>
      <c r="F23" s="78">
        <v>-6.0279631719510389</v>
      </c>
      <c r="G23" s="51">
        <v>3958</v>
      </c>
      <c r="H23" s="78">
        <v>-6.2973484848484844</v>
      </c>
      <c r="I23" s="79">
        <v>30248.333333333332</v>
      </c>
      <c r="J23" s="78">
        <v>-5.8625205856036926</v>
      </c>
      <c r="K23" s="51">
        <v>132</v>
      </c>
      <c r="L23" s="78">
        <v>10.92436974789916</v>
      </c>
      <c r="M23" s="79">
        <v>422.41666666666669</v>
      </c>
      <c r="N23" s="78">
        <v>-16.532191668038859</v>
      </c>
      <c r="O23" s="51">
        <v>2458</v>
      </c>
      <c r="P23" s="78">
        <v>-6.6818526955201216</v>
      </c>
      <c r="Q23" s="79">
        <v>7719.25</v>
      </c>
      <c r="R23" s="78">
        <v>-8.3215392076326964</v>
      </c>
      <c r="S23" s="51">
        <v>2384</v>
      </c>
      <c r="T23" s="78">
        <v>-7.4893286767559175</v>
      </c>
      <c r="U23" s="79">
        <v>7575.583333333333</v>
      </c>
      <c r="V23" s="78">
        <v>-8.2859160613397904</v>
      </c>
      <c r="W23" s="51">
        <v>74</v>
      </c>
      <c r="X23" s="78">
        <v>29.82456140350877</v>
      </c>
      <c r="Y23" s="79">
        <v>143.66666666666666</v>
      </c>
      <c r="Z23" s="78">
        <v>-10.161542470036478</v>
      </c>
      <c r="AA23" s="51">
        <v>1669</v>
      </c>
      <c r="AB23" s="78">
        <v>-7.8409718387631138</v>
      </c>
      <c r="AC23" s="79">
        <v>1337.6666666666667</v>
      </c>
      <c r="AD23" s="78">
        <v>-10.51898099113663</v>
      </c>
      <c r="AE23" s="51">
        <v>1616</v>
      </c>
      <c r="AF23" s="78">
        <v>-8.6489542114188822</v>
      </c>
      <c r="AG23" s="79">
        <v>1300.1666666666667</v>
      </c>
      <c r="AH23" s="78">
        <v>-10.713059402540919</v>
      </c>
      <c r="AI23" s="51">
        <v>53</v>
      </c>
      <c r="AJ23" s="78">
        <v>26.190476190476193</v>
      </c>
      <c r="AK23" s="79">
        <v>37.5</v>
      </c>
      <c r="AL23" s="78">
        <v>-3.225806451612903</v>
      </c>
      <c r="AM23" s="51">
        <v>212</v>
      </c>
      <c r="AN23" s="78">
        <v>-7.8260869565217401</v>
      </c>
      <c r="AO23" s="79">
        <v>0</v>
      </c>
      <c r="AP23" s="78" t="s">
        <v>238</v>
      </c>
      <c r="AQ23" s="51">
        <v>199</v>
      </c>
      <c r="AR23" s="78">
        <v>-11.160714285714286</v>
      </c>
      <c r="AS23" s="79">
        <v>0</v>
      </c>
      <c r="AT23" s="78" t="s">
        <v>238</v>
      </c>
      <c r="AU23" s="51">
        <v>13</v>
      </c>
      <c r="AV23" s="78">
        <v>116.66666666666667</v>
      </c>
      <c r="AW23" s="79">
        <v>0</v>
      </c>
      <c r="AX23" s="78" t="s">
        <v>238</v>
      </c>
      <c r="AY23" s="51">
        <v>1403</v>
      </c>
      <c r="AZ23" s="78">
        <v>-8.360548661005879</v>
      </c>
      <c r="BA23" s="79">
        <v>1274.6666666666667</v>
      </c>
      <c r="BB23" s="78">
        <v>-11.157576813614451</v>
      </c>
      <c r="BC23" s="51">
        <v>1368</v>
      </c>
      <c r="BD23" s="78">
        <v>-8.6172344689378768</v>
      </c>
      <c r="BE23" s="79">
        <v>1239.0833333333333</v>
      </c>
      <c r="BF23" s="78">
        <v>-11.372712642307922</v>
      </c>
      <c r="BG23" s="51">
        <v>35</v>
      </c>
      <c r="BH23" s="78">
        <v>2.9411764705882351</v>
      </c>
      <c r="BI23" s="79">
        <v>35.583333333333336</v>
      </c>
      <c r="BJ23" s="78">
        <v>-2.9545454545454546</v>
      </c>
      <c r="BK23" s="51" t="s">
        <v>437</v>
      </c>
      <c r="BL23" s="78">
        <v>6</v>
      </c>
      <c r="BM23" s="79">
        <v>63</v>
      </c>
      <c r="BN23" s="78">
        <v>4.7091412742382275</v>
      </c>
      <c r="BO23" s="51" t="s">
        <v>437</v>
      </c>
      <c r="BP23" s="78">
        <v>0</v>
      </c>
      <c r="BQ23" s="79">
        <v>61.083333333333336</v>
      </c>
      <c r="BR23" s="78">
        <v>5.1649928263988523</v>
      </c>
      <c r="BS23" s="51">
        <v>5</v>
      </c>
      <c r="BT23" s="78" t="s">
        <v>224</v>
      </c>
      <c r="BU23" s="79">
        <v>1.9166666666666667</v>
      </c>
      <c r="BV23" s="78">
        <v>-8</v>
      </c>
      <c r="BW23" s="51" t="s">
        <v>437</v>
      </c>
      <c r="BX23" s="78" t="s">
        <v>224</v>
      </c>
      <c r="BY23" s="79">
        <v>0</v>
      </c>
      <c r="BZ23" s="78" t="s">
        <v>238</v>
      </c>
      <c r="CA23" s="51" t="s">
        <v>437</v>
      </c>
      <c r="CB23" s="78" t="s">
        <v>224</v>
      </c>
      <c r="CC23" s="79">
        <v>0</v>
      </c>
      <c r="CD23" s="78" t="s">
        <v>238</v>
      </c>
      <c r="CE23" s="51">
        <v>0</v>
      </c>
      <c r="CF23" s="78" t="s">
        <v>238</v>
      </c>
      <c r="CG23" s="79">
        <v>0</v>
      </c>
      <c r="CH23" s="78" t="s">
        <v>238</v>
      </c>
      <c r="CI23" s="51">
        <v>328</v>
      </c>
      <c r="CJ23" s="78">
        <v>-4.6511627906976747</v>
      </c>
      <c r="CK23" s="79">
        <v>4634.75</v>
      </c>
      <c r="CL23" s="78">
        <v>-9.4200420188596272</v>
      </c>
      <c r="CM23" s="51" t="s">
        <v>437</v>
      </c>
      <c r="CN23" s="78">
        <v>-4.6647230320699711</v>
      </c>
      <c r="CO23" s="79">
        <v>4622.833333333333</v>
      </c>
      <c r="CP23" s="78">
        <v>-9.2969260954872475</v>
      </c>
      <c r="CQ23" s="51" t="s">
        <v>437</v>
      </c>
      <c r="CR23" s="78" t="s">
        <v>224</v>
      </c>
      <c r="CS23" s="79">
        <v>11.916666666666666</v>
      </c>
      <c r="CT23" s="78">
        <v>-40.663900414937757</v>
      </c>
      <c r="CU23" s="51">
        <v>119</v>
      </c>
      <c r="CV23" s="78">
        <v>15.53398058252427</v>
      </c>
      <c r="CW23" s="79">
        <v>980.75</v>
      </c>
      <c r="CX23" s="78">
        <v>-10.433789954337898</v>
      </c>
      <c r="CY23" s="51" t="s">
        <v>437</v>
      </c>
      <c r="CZ23" s="78">
        <v>14.563106796116504</v>
      </c>
      <c r="DA23" s="79">
        <v>979.41666666666663</v>
      </c>
      <c r="DB23" s="78">
        <v>-10.268743319590778</v>
      </c>
      <c r="DC23" s="51" t="s">
        <v>437</v>
      </c>
      <c r="DD23" s="78" t="s">
        <v>224</v>
      </c>
      <c r="DE23" s="79">
        <v>1.3333333333333333</v>
      </c>
      <c r="DF23" s="78">
        <v>-61.904761904761905</v>
      </c>
      <c r="DG23" s="51">
        <v>38</v>
      </c>
      <c r="DH23" s="78">
        <v>-35.593220338983052</v>
      </c>
      <c r="DI23" s="79">
        <v>178.83333333333334</v>
      </c>
      <c r="DJ23" s="78">
        <v>0.84586466165413532</v>
      </c>
      <c r="DK23" s="51">
        <v>38</v>
      </c>
      <c r="DL23" s="78">
        <v>-35.593220338983052</v>
      </c>
      <c r="DM23" s="79">
        <v>178.5</v>
      </c>
      <c r="DN23" s="78">
        <v>1.2287334593572778</v>
      </c>
      <c r="DO23" s="51">
        <v>0</v>
      </c>
      <c r="DP23" s="78" t="s">
        <v>238</v>
      </c>
      <c r="DQ23" s="79">
        <v>0.33333333333333331</v>
      </c>
      <c r="DR23" s="78">
        <v>-66.666666666666657</v>
      </c>
      <c r="DS23" s="51">
        <v>0</v>
      </c>
      <c r="DT23" s="78" t="s">
        <v>238</v>
      </c>
      <c r="DU23" s="79">
        <v>0</v>
      </c>
      <c r="DV23" s="78">
        <v>-100</v>
      </c>
      <c r="DW23" s="51">
        <v>0</v>
      </c>
      <c r="DX23" s="78" t="s">
        <v>238</v>
      </c>
      <c r="DY23" s="79">
        <v>0</v>
      </c>
      <c r="DZ23" s="78">
        <v>-100</v>
      </c>
      <c r="EA23" s="51">
        <v>0</v>
      </c>
      <c r="EB23" s="78" t="s">
        <v>238</v>
      </c>
      <c r="EC23" s="79">
        <v>0</v>
      </c>
      <c r="ED23" s="78" t="s">
        <v>238</v>
      </c>
      <c r="EE23" s="51">
        <v>8</v>
      </c>
      <c r="EF23" s="78">
        <v>60</v>
      </c>
      <c r="EG23" s="79">
        <v>754.58333333333337</v>
      </c>
      <c r="EH23" s="78">
        <v>-11.67577058134998</v>
      </c>
      <c r="EI23" s="51">
        <v>8</v>
      </c>
      <c r="EJ23" s="78">
        <v>60</v>
      </c>
      <c r="EK23" s="79">
        <v>753.08333333333337</v>
      </c>
      <c r="EL23" s="78">
        <v>-11.635865845311431</v>
      </c>
      <c r="EM23" s="51">
        <v>0</v>
      </c>
      <c r="EN23" s="78" t="s">
        <v>238</v>
      </c>
      <c r="EO23" s="79">
        <v>1.5</v>
      </c>
      <c r="EP23" s="78">
        <v>-28.000000000000004</v>
      </c>
      <c r="EQ23" s="51">
        <v>103</v>
      </c>
      <c r="ER23" s="78">
        <v>-17.599999999999998</v>
      </c>
      <c r="ES23" s="79">
        <v>907.66666666666663</v>
      </c>
      <c r="ET23" s="78">
        <v>-3.4568338946995216</v>
      </c>
      <c r="EU23" s="51">
        <v>103</v>
      </c>
      <c r="EV23" s="78">
        <v>-17.599999999999998</v>
      </c>
      <c r="EW23" s="79">
        <v>903.83333333333337</v>
      </c>
      <c r="EX23" s="78">
        <v>-3.5396655994308071</v>
      </c>
      <c r="EY23" s="51">
        <v>0</v>
      </c>
      <c r="EZ23" s="78" t="s">
        <v>238</v>
      </c>
      <c r="FA23" s="79">
        <v>3.8333333333333335</v>
      </c>
      <c r="FB23" s="78">
        <v>21.052631578947366</v>
      </c>
      <c r="FC23" s="51">
        <v>0</v>
      </c>
      <c r="FD23" s="78" t="s">
        <v>238</v>
      </c>
      <c r="FE23" s="79">
        <v>5.25</v>
      </c>
      <c r="FF23" s="78">
        <v>-81.024096385542165</v>
      </c>
      <c r="FG23" s="51">
        <v>0</v>
      </c>
      <c r="FH23" s="78" t="s">
        <v>238</v>
      </c>
      <c r="FI23" s="79">
        <v>5.25</v>
      </c>
      <c r="FJ23" s="78">
        <v>-81.024096385542165</v>
      </c>
      <c r="FK23" s="51">
        <v>0</v>
      </c>
      <c r="FL23" s="78" t="s">
        <v>238</v>
      </c>
      <c r="FM23" s="79">
        <v>0</v>
      </c>
      <c r="FN23" s="78" t="s">
        <v>238</v>
      </c>
      <c r="FO23" s="51" t="s">
        <v>437</v>
      </c>
      <c r="FP23" s="78" t="s">
        <v>224</v>
      </c>
      <c r="FQ23" s="79">
        <v>2</v>
      </c>
      <c r="FR23" s="78">
        <v>-11.111111111111111</v>
      </c>
      <c r="FS23" s="51" t="s">
        <v>437</v>
      </c>
      <c r="FT23" s="78" t="s">
        <v>224</v>
      </c>
      <c r="FU23" s="79">
        <v>2</v>
      </c>
      <c r="FV23" s="78">
        <v>-11.111111111111111</v>
      </c>
      <c r="FW23" s="51">
        <v>0</v>
      </c>
      <c r="FX23" s="78" t="s">
        <v>238</v>
      </c>
      <c r="FY23" s="79">
        <v>0</v>
      </c>
      <c r="FZ23" s="78" t="s">
        <v>238</v>
      </c>
      <c r="GA23" s="51">
        <v>54</v>
      </c>
      <c r="GB23" s="78">
        <v>14.893617021276595</v>
      </c>
      <c r="GC23" s="79">
        <v>1790</v>
      </c>
      <c r="GD23" s="78">
        <v>-10.541002040731332</v>
      </c>
      <c r="GE23" s="51">
        <v>54</v>
      </c>
      <c r="GF23" s="78">
        <v>17.391304347826086</v>
      </c>
      <c r="GG23" s="79">
        <v>1785.0833333333333</v>
      </c>
      <c r="GH23" s="78">
        <v>-10.323606982877715</v>
      </c>
      <c r="GI23" s="51">
        <v>0</v>
      </c>
      <c r="GJ23" s="78" t="s">
        <v>224</v>
      </c>
      <c r="GK23" s="79">
        <v>4.916666666666667</v>
      </c>
      <c r="GL23" s="78">
        <v>-52.419354838709673</v>
      </c>
      <c r="GM23" s="51" t="s">
        <v>437</v>
      </c>
      <c r="GN23" s="78">
        <v>66.666666666666657</v>
      </c>
      <c r="GO23" s="79">
        <v>15.666666666666666</v>
      </c>
      <c r="GP23" s="78">
        <v>-16.814159292035399</v>
      </c>
      <c r="GQ23" s="51" t="s">
        <v>437</v>
      </c>
      <c r="GR23" s="78">
        <v>66.666666666666657</v>
      </c>
      <c r="GS23" s="79">
        <v>15.666666666666666</v>
      </c>
      <c r="GT23" s="78">
        <v>-16.814159292035399</v>
      </c>
      <c r="GU23" s="51">
        <v>0</v>
      </c>
      <c r="GV23" s="78" t="s">
        <v>238</v>
      </c>
      <c r="GW23" s="79">
        <v>0</v>
      </c>
      <c r="GX23" s="78" t="s">
        <v>238</v>
      </c>
      <c r="GY23" s="51">
        <v>93</v>
      </c>
      <c r="GZ23" s="78">
        <v>2.197802197802198</v>
      </c>
      <c r="HA23" s="79">
        <v>139.16666666666666</v>
      </c>
      <c r="HB23" s="78">
        <v>9.7240473061760841</v>
      </c>
      <c r="HC23" s="51" t="s">
        <v>437</v>
      </c>
      <c r="HD23" s="78">
        <v>-1.1111111111111112</v>
      </c>
      <c r="HE23" s="79">
        <v>127.5</v>
      </c>
      <c r="HF23" s="78">
        <v>11.842105263157894</v>
      </c>
      <c r="HG23" s="51" t="s">
        <v>437</v>
      </c>
      <c r="HH23" s="78" t="s">
        <v>224</v>
      </c>
      <c r="HI23" s="79">
        <v>11.666666666666666</v>
      </c>
      <c r="HJ23" s="78">
        <v>-9.0909090909090917</v>
      </c>
      <c r="HK23" s="51" t="s">
        <v>437</v>
      </c>
      <c r="HL23" s="78">
        <v>-1.098901098901099</v>
      </c>
      <c r="HM23" s="79">
        <v>133.91666666666666</v>
      </c>
      <c r="HN23" s="78">
        <v>7.9247817327065153</v>
      </c>
      <c r="HO23" s="51">
        <v>86</v>
      </c>
      <c r="HP23" s="78">
        <v>-4.4444444444444446</v>
      </c>
      <c r="HQ23" s="79">
        <v>122.25</v>
      </c>
      <c r="HR23" s="78">
        <v>9.8876404494382015</v>
      </c>
      <c r="HS23" s="51" t="s">
        <v>437</v>
      </c>
      <c r="HT23" s="78" t="s">
        <v>224</v>
      </c>
      <c r="HU23" s="79">
        <v>11.666666666666666</v>
      </c>
      <c r="HV23" s="78">
        <v>-9.0909090909090917</v>
      </c>
      <c r="HW23" s="78" t="s">
        <v>437</v>
      </c>
      <c r="HX23" s="78" t="s">
        <v>238</v>
      </c>
      <c r="HY23" s="78">
        <v>5.25</v>
      </c>
      <c r="HZ23" s="78">
        <v>90.909090909090907</v>
      </c>
      <c r="IA23" s="78" t="s">
        <v>437</v>
      </c>
      <c r="IB23" s="78" t="s">
        <v>238</v>
      </c>
      <c r="IC23" s="78">
        <v>5.25</v>
      </c>
      <c r="ID23" s="78">
        <v>90.909090909090907</v>
      </c>
      <c r="IE23" s="78">
        <v>0</v>
      </c>
      <c r="IF23" s="78" t="s">
        <v>238</v>
      </c>
      <c r="IG23" s="78">
        <v>0</v>
      </c>
      <c r="IH23" s="78" t="s">
        <v>238</v>
      </c>
      <c r="II23" s="51">
        <v>0</v>
      </c>
      <c r="IJ23" s="78" t="s">
        <v>224</v>
      </c>
      <c r="IK23" s="79">
        <v>1.8333333333333333</v>
      </c>
      <c r="IL23" s="78" t="s">
        <v>241</v>
      </c>
      <c r="IM23" s="51">
        <v>0</v>
      </c>
      <c r="IN23" s="78" t="s">
        <v>224</v>
      </c>
      <c r="IO23" s="79">
        <v>1.3333333333333333</v>
      </c>
      <c r="IP23" s="78" t="s">
        <v>241</v>
      </c>
      <c r="IQ23" s="51">
        <v>0</v>
      </c>
      <c r="IR23" s="78" t="s">
        <v>238</v>
      </c>
      <c r="IS23" s="79">
        <v>0.5</v>
      </c>
      <c r="IT23" s="78" t="s">
        <v>238</v>
      </c>
      <c r="IU23" s="51">
        <v>0</v>
      </c>
      <c r="IV23" s="78" t="s">
        <v>224</v>
      </c>
      <c r="IW23" s="79">
        <v>1.8333333333333333</v>
      </c>
      <c r="IX23" s="78" t="s">
        <v>241</v>
      </c>
      <c r="IY23" s="51">
        <v>0</v>
      </c>
      <c r="IZ23" s="78" t="s">
        <v>224</v>
      </c>
      <c r="JA23" s="79">
        <v>1.3333333333333333</v>
      </c>
      <c r="JB23" s="78" t="s">
        <v>241</v>
      </c>
      <c r="JC23" s="51">
        <v>0</v>
      </c>
      <c r="JD23" s="78" t="s">
        <v>238</v>
      </c>
      <c r="JE23" s="79">
        <v>0.5</v>
      </c>
      <c r="JF23" s="78" t="s">
        <v>238</v>
      </c>
      <c r="JG23" s="51">
        <v>1632</v>
      </c>
      <c r="JH23" s="78">
        <v>-4.5055588063194856</v>
      </c>
      <c r="JI23" s="79">
        <v>22951.5</v>
      </c>
      <c r="JJ23" s="78">
        <v>-5.2305595986497782</v>
      </c>
      <c r="JK23" s="51">
        <v>1574</v>
      </c>
      <c r="JL23" s="78">
        <v>-4.4323011536126291</v>
      </c>
      <c r="JM23" s="79">
        <v>22672.75</v>
      </c>
      <c r="JN23" s="78">
        <v>-5.0239994414675442</v>
      </c>
      <c r="JO23" s="51">
        <v>58</v>
      </c>
      <c r="JP23" s="78">
        <v>-6.4516129032258061</v>
      </c>
      <c r="JQ23" s="79">
        <v>278.75</v>
      </c>
      <c r="JR23" s="78">
        <v>-19.475204622051034</v>
      </c>
      <c r="JS23" s="51">
        <v>566</v>
      </c>
      <c r="JT23" s="78">
        <v>0.53285968028419184</v>
      </c>
      <c r="JU23" s="79">
        <v>5505.666666666667</v>
      </c>
      <c r="JV23" s="78">
        <v>-2.3817966903073287</v>
      </c>
      <c r="JW23" s="51">
        <v>566</v>
      </c>
      <c r="JX23" s="78">
        <v>0.89126559714795017</v>
      </c>
      <c r="JY23" s="79">
        <v>5499.916666666667</v>
      </c>
      <c r="JZ23" s="78">
        <v>-2.388558582542077</v>
      </c>
      <c r="KA23" s="51">
        <v>0</v>
      </c>
      <c r="KB23" s="78" t="s">
        <v>224</v>
      </c>
      <c r="KC23" s="79">
        <v>5.75</v>
      </c>
      <c r="KD23" s="78">
        <v>4.5454545454545459</v>
      </c>
      <c r="KE23" s="51" t="s">
        <v>437</v>
      </c>
      <c r="KF23" s="78">
        <v>-23.52941176470588</v>
      </c>
      <c r="KG23" s="79">
        <v>92.166666666666671</v>
      </c>
      <c r="KH23" s="78">
        <v>12.284263959390863</v>
      </c>
      <c r="KI23" s="51" t="s">
        <v>437</v>
      </c>
      <c r="KJ23" s="78">
        <v>-30.612244897959183</v>
      </c>
      <c r="KK23" s="79">
        <v>81.583333333333329</v>
      </c>
      <c r="KL23" s="78">
        <v>15.312131919905772</v>
      </c>
      <c r="KM23" s="51" t="s">
        <v>437</v>
      </c>
      <c r="KN23" s="78" t="s">
        <v>224</v>
      </c>
      <c r="KO23" s="79">
        <v>10.583333333333334</v>
      </c>
      <c r="KP23" s="78">
        <v>-6.6176470588235299</v>
      </c>
      <c r="KQ23" s="51">
        <v>200</v>
      </c>
      <c r="KR23" s="78">
        <v>-13.043478260869565</v>
      </c>
      <c r="KS23" s="79">
        <v>147.08333333333334</v>
      </c>
      <c r="KT23" s="78">
        <v>4.7477744807121667</v>
      </c>
      <c r="KU23" s="51">
        <v>190</v>
      </c>
      <c r="KV23" s="78">
        <v>-13.636363636363635</v>
      </c>
      <c r="KW23" s="79">
        <v>140.16666666666666</v>
      </c>
      <c r="KX23" s="78">
        <v>4.7975077881619939</v>
      </c>
      <c r="KY23" s="51">
        <v>10</v>
      </c>
      <c r="KZ23" s="78">
        <v>0</v>
      </c>
      <c r="LA23" s="79">
        <v>6.916666666666667</v>
      </c>
      <c r="LB23" s="78">
        <v>3.75</v>
      </c>
      <c r="LC23" s="51">
        <v>247</v>
      </c>
      <c r="LD23" s="78">
        <v>-0.80321285140562237</v>
      </c>
      <c r="LE23" s="79">
        <v>13810.833333333334</v>
      </c>
      <c r="LF23" s="78">
        <v>-7.2091643057903987</v>
      </c>
      <c r="LG23" s="51">
        <v>247</v>
      </c>
      <c r="LH23" s="78">
        <v>-0.40322580645161288</v>
      </c>
      <c r="LI23" s="79">
        <v>13764.583333333334</v>
      </c>
      <c r="LJ23" s="78">
        <v>-7.0991074090113999</v>
      </c>
      <c r="LK23" s="51">
        <v>0</v>
      </c>
      <c r="LL23" s="78" t="s">
        <v>224</v>
      </c>
      <c r="LM23" s="79">
        <v>46.25</v>
      </c>
      <c r="LN23" s="78">
        <v>-31.396786155747836</v>
      </c>
      <c r="LO23" s="51">
        <v>44</v>
      </c>
      <c r="LP23" s="78">
        <v>10</v>
      </c>
      <c r="LQ23" s="79">
        <v>1132.9166666666667</v>
      </c>
      <c r="LR23" s="78">
        <v>0.53242623678177914</v>
      </c>
      <c r="LS23" s="51">
        <v>44</v>
      </c>
      <c r="LT23" s="78">
        <v>10</v>
      </c>
      <c r="LU23" s="79">
        <v>1130.1666666666667</v>
      </c>
      <c r="LV23" s="78">
        <v>0.74283167434259401</v>
      </c>
      <c r="LW23" s="51">
        <v>0</v>
      </c>
      <c r="LX23" s="78" t="s">
        <v>238</v>
      </c>
      <c r="LY23" s="79">
        <v>2.75</v>
      </c>
      <c r="LZ23" s="78">
        <v>-45.901639344262293</v>
      </c>
      <c r="MA23" s="51" t="s">
        <v>437</v>
      </c>
      <c r="MB23" s="78">
        <v>-29.411764705882355</v>
      </c>
      <c r="MC23" s="79">
        <v>22.5</v>
      </c>
      <c r="MD23" s="78">
        <v>-2.1739130434782608</v>
      </c>
      <c r="ME23" s="51">
        <v>47</v>
      </c>
      <c r="MF23" s="78">
        <v>-28.787878787878789</v>
      </c>
      <c r="MG23" s="79">
        <v>18.5</v>
      </c>
      <c r="MH23" s="78">
        <v>-2.2026431718061676</v>
      </c>
      <c r="MI23" s="51" t="s">
        <v>437</v>
      </c>
      <c r="MJ23" s="78" t="s">
        <v>224</v>
      </c>
      <c r="MK23" s="79">
        <v>4</v>
      </c>
      <c r="ML23" s="78">
        <v>-2.0408163265306123</v>
      </c>
      <c r="MM23" s="51">
        <v>346</v>
      </c>
      <c r="MN23" s="78">
        <v>-7.7333333333333334</v>
      </c>
      <c r="MO23" s="79">
        <v>1870.4166666666667</v>
      </c>
      <c r="MP23" s="78">
        <v>-7.2482333980743014</v>
      </c>
      <c r="MQ23" s="51">
        <v>318</v>
      </c>
      <c r="MR23" s="78">
        <v>-8.6206896551724146</v>
      </c>
      <c r="MS23" s="79">
        <v>1751.9166666666667</v>
      </c>
      <c r="MT23" s="78">
        <v>-6.5976541674071436</v>
      </c>
      <c r="MU23" s="51">
        <v>28</v>
      </c>
      <c r="MV23" s="78">
        <v>3.7037037037037033</v>
      </c>
      <c r="MW23" s="79">
        <v>118.5</v>
      </c>
      <c r="MX23" s="78">
        <v>-15.907746895328209</v>
      </c>
      <c r="MY23" s="51">
        <v>241</v>
      </c>
      <c r="MZ23" s="78">
        <v>-11.721611721611721</v>
      </c>
      <c r="NA23" s="79">
        <v>1737.4166666666667</v>
      </c>
      <c r="NB23" s="78">
        <v>-7.3048194913747118</v>
      </c>
      <c r="NC23" s="51">
        <v>218</v>
      </c>
      <c r="ND23" s="78">
        <v>-13.147410358565736</v>
      </c>
      <c r="NE23" s="79">
        <v>1624.6666666666667</v>
      </c>
      <c r="NF23" s="78">
        <v>-6.6328240984627165</v>
      </c>
      <c r="NG23" s="51">
        <v>23</v>
      </c>
      <c r="NH23" s="78">
        <v>4.5454545454545459</v>
      </c>
      <c r="NI23" s="79">
        <v>112.75</v>
      </c>
      <c r="NJ23" s="78">
        <v>-16.014897579143391</v>
      </c>
      <c r="NK23" s="51">
        <v>61</v>
      </c>
      <c r="NL23" s="78">
        <v>45.238095238095241</v>
      </c>
      <c r="NM23" s="79">
        <v>57.75</v>
      </c>
      <c r="NN23" s="78">
        <v>-5.0684931506849313</v>
      </c>
      <c r="NO23" s="51" t="s">
        <v>437</v>
      </c>
      <c r="NP23" s="78">
        <v>48.717948717948715</v>
      </c>
      <c r="NQ23" s="79">
        <v>55</v>
      </c>
      <c r="NR23" s="78">
        <v>-5.5793991416309012</v>
      </c>
      <c r="NS23" s="51" t="s">
        <v>437</v>
      </c>
      <c r="NT23" s="78">
        <v>0</v>
      </c>
      <c r="NU23" s="79">
        <v>2.75</v>
      </c>
      <c r="NV23" s="78">
        <v>6.4516129032258061</v>
      </c>
      <c r="NW23" s="51">
        <v>42</v>
      </c>
      <c r="NX23" s="78">
        <v>-30</v>
      </c>
      <c r="NY23" s="79">
        <v>73.416666666666671</v>
      </c>
      <c r="NZ23" s="78">
        <v>-8.4199584199584212</v>
      </c>
      <c r="OA23" s="51" t="s">
        <v>437</v>
      </c>
      <c r="OB23" s="78">
        <v>-31.03448275862069</v>
      </c>
      <c r="OC23" s="79">
        <v>70.416666666666671</v>
      </c>
      <c r="OD23" s="78">
        <v>-7.4479737130339538</v>
      </c>
      <c r="OE23" s="51" t="s">
        <v>437</v>
      </c>
      <c r="OF23" s="78" t="s">
        <v>224</v>
      </c>
      <c r="OG23" s="79">
        <v>3</v>
      </c>
      <c r="OH23" s="78">
        <v>-26.530612244897959</v>
      </c>
      <c r="OI23" s="51" t="s">
        <v>437</v>
      </c>
      <c r="OJ23" s="78" t="s">
        <v>224</v>
      </c>
      <c r="OK23" s="79">
        <v>5.5</v>
      </c>
      <c r="OL23" s="78">
        <v>78.378378378378372</v>
      </c>
      <c r="OM23" s="51" t="s">
        <v>437</v>
      </c>
      <c r="ON23" s="78" t="s">
        <v>224</v>
      </c>
      <c r="OO23" s="79">
        <v>5.5</v>
      </c>
      <c r="OP23" s="78">
        <v>78.378378378378372</v>
      </c>
      <c r="OQ23" s="51">
        <v>0</v>
      </c>
      <c r="OR23" s="78" t="s">
        <v>238</v>
      </c>
      <c r="OS23" s="79">
        <v>0</v>
      </c>
      <c r="OT23" s="78" t="s">
        <v>238</v>
      </c>
      <c r="OU23" s="51">
        <v>185</v>
      </c>
      <c r="OV23" s="78">
        <v>6.9364161849710975</v>
      </c>
      <c r="OW23" s="79">
        <v>1497.3333333333333</v>
      </c>
      <c r="OX23" s="78">
        <v>4.7635706372806252</v>
      </c>
      <c r="OY23" s="51">
        <v>171</v>
      </c>
      <c r="OZ23" s="78">
        <v>10.32258064516129</v>
      </c>
      <c r="PA23" s="79">
        <v>1410.5833333333333</v>
      </c>
      <c r="PB23" s="78">
        <v>6.9433914581753857</v>
      </c>
      <c r="PC23" s="51">
        <v>14</v>
      </c>
      <c r="PD23" s="78">
        <v>-22.222222222222221</v>
      </c>
      <c r="PE23" s="79">
        <v>86.75</v>
      </c>
      <c r="PF23" s="78">
        <v>-21.315192743764172</v>
      </c>
      <c r="PG23" s="51">
        <v>368</v>
      </c>
      <c r="PH23" s="78">
        <v>-4.6632124352331603</v>
      </c>
      <c r="PI23" s="79">
        <v>1605.8333333333333</v>
      </c>
      <c r="PJ23" s="78">
        <v>-4.481015168038069</v>
      </c>
      <c r="PK23" s="51">
        <v>352</v>
      </c>
      <c r="PL23" s="78">
        <v>-5.6300268096514747</v>
      </c>
      <c r="PM23" s="79">
        <v>1523.75</v>
      </c>
      <c r="PN23" s="78">
        <v>-4.3421396808788915</v>
      </c>
      <c r="PO23" s="51">
        <v>16</v>
      </c>
      <c r="PP23" s="78">
        <v>23.076923076923077</v>
      </c>
      <c r="PQ23" s="79">
        <v>82.083333333333329</v>
      </c>
      <c r="PR23" s="78">
        <v>-6.9877242681775256</v>
      </c>
      <c r="PS23" s="51">
        <v>271</v>
      </c>
      <c r="PT23" s="78">
        <v>-9.3645484949832767</v>
      </c>
      <c r="PU23" s="79">
        <v>959.83333333333337</v>
      </c>
      <c r="PV23" s="78">
        <v>-5.551455514555145</v>
      </c>
      <c r="PW23" s="51" t="s">
        <v>437</v>
      </c>
      <c r="PX23" s="78">
        <v>-10.847457627118644</v>
      </c>
      <c r="PY23" s="79">
        <v>932.25</v>
      </c>
      <c r="PZ23" s="78">
        <v>-5.9520807061790668</v>
      </c>
      <c r="QA23" s="51" t="s">
        <v>437</v>
      </c>
      <c r="QB23" s="78">
        <v>100</v>
      </c>
      <c r="QC23" s="79">
        <v>27.583333333333332</v>
      </c>
      <c r="QD23" s="78">
        <v>10.333333333333334</v>
      </c>
      <c r="QE23" s="51">
        <v>97</v>
      </c>
      <c r="QF23" s="78">
        <v>11.494252873563218</v>
      </c>
      <c r="QG23" s="79">
        <v>646</v>
      </c>
      <c r="QH23" s="78">
        <v>-2.8449680411079084</v>
      </c>
      <c r="QI23" s="51" t="s">
        <v>437</v>
      </c>
      <c r="QJ23" s="78">
        <v>14.102564102564102</v>
      </c>
      <c r="QK23" s="79">
        <v>591.5</v>
      </c>
      <c r="QL23" s="78">
        <v>-1.6897506925207757</v>
      </c>
      <c r="QM23" s="51" t="s">
        <v>437</v>
      </c>
      <c r="QN23" s="78">
        <v>-11.111111111111111</v>
      </c>
      <c r="QO23" s="79">
        <v>54.5</v>
      </c>
      <c r="QP23" s="78">
        <v>-13.83399209486166</v>
      </c>
    </row>
    <row r="24" spans="1:458" ht="33.75" x14ac:dyDescent="0.2">
      <c r="A24" s="8" t="s">
        <v>110</v>
      </c>
      <c r="B24" s="43"/>
      <c r="C24" s="44">
        <v>1117</v>
      </c>
      <c r="D24" s="78">
        <v>4.2950513538748831</v>
      </c>
      <c r="E24" s="79">
        <v>14582.25</v>
      </c>
      <c r="F24" s="78">
        <v>3.8067271756540308</v>
      </c>
      <c r="G24" s="51">
        <v>1009</v>
      </c>
      <c r="H24" s="78">
        <v>4.1279669762641902</v>
      </c>
      <c r="I24" s="79">
        <v>14053.333333333334</v>
      </c>
      <c r="J24" s="78">
        <v>3.9607927750208058</v>
      </c>
      <c r="K24" s="51">
        <v>108</v>
      </c>
      <c r="L24" s="78">
        <v>5.8823529411764701</v>
      </c>
      <c r="M24" s="79">
        <v>528.91666666666663</v>
      </c>
      <c r="N24" s="78">
        <v>-0.12588512981904013</v>
      </c>
      <c r="O24" s="51">
        <v>177</v>
      </c>
      <c r="P24" s="78">
        <v>20.408163265306122</v>
      </c>
      <c r="Q24" s="79">
        <v>733.5</v>
      </c>
      <c r="R24" s="78">
        <v>-0.96759675967596748</v>
      </c>
      <c r="S24" s="51">
        <v>164</v>
      </c>
      <c r="T24" s="78">
        <v>21.481481481481481</v>
      </c>
      <c r="U24" s="79">
        <v>678.66666666666663</v>
      </c>
      <c r="V24" s="78">
        <v>3.6850509765385085E-2</v>
      </c>
      <c r="W24" s="51">
        <v>13</v>
      </c>
      <c r="X24" s="78">
        <v>8.3333333333333321</v>
      </c>
      <c r="Y24" s="79">
        <v>54.833333333333336</v>
      </c>
      <c r="Z24" s="78">
        <v>-11.914323962516733</v>
      </c>
      <c r="AA24" s="51">
        <v>93</v>
      </c>
      <c r="AB24" s="78">
        <v>13.414634146341465</v>
      </c>
      <c r="AC24" s="79">
        <v>75.083333333333329</v>
      </c>
      <c r="AD24" s="78">
        <v>18.552631578947366</v>
      </c>
      <c r="AE24" s="51">
        <v>86</v>
      </c>
      <c r="AF24" s="78">
        <v>16.216216216216218</v>
      </c>
      <c r="AG24" s="79">
        <v>66.333333333333329</v>
      </c>
      <c r="AH24" s="78">
        <v>22.46153846153846</v>
      </c>
      <c r="AI24" s="51">
        <v>7</v>
      </c>
      <c r="AJ24" s="78">
        <v>-12.5</v>
      </c>
      <c r="AK24" s="79">
        <v>8.75</v>
      </c>
      <c r="AL24" s="78">
        <v>-4.5454545454545459</v>
      </c>
      <c r="AM24" s="51" t="s">
        <v>437</v>
      </c>
      <c r="AN24" s="78">
        <v>-35.294117647058826</v>
      </c>
      <c r="AO24" s="79">
        <v>0</v>
      </c>
      <c r="AP24" s="78" t="s">
        <v>238</v>
      </c>
      <c r="AQ24" s="51">
        <v>10</v>
      </c>
      <c r="AR24" s="78">
        <v>-28.571428571428569</v>
      </c>
      <c r="AS24" s="79">
        <v>0</v>
      </c>
      <c r="AT24" s="78" t="s">
        <v>238</v>
      </c>
      <c r="AU24" s="51" t="s">
        <v>437</v>
      </c>
      <c r="AV24" s="78" t="s">
        <v>224</v>
      </c>
      <c r="AW24" s="79">
        <v>0</v>
      </c>
      <c r="AX24" s="78" t="s">
        <v>238</v>
      </c>
      <c r="AY24" s="51">
        <v>80</v>
      </c>
      <c r="AZ24" s="78">
        <v>23.076923076923077</v>
      </c>
      <c r="BA24" s="79">
        <v>71.583333333333329</v>
      </c>
      <c r="BB24" s="78">
        <v>22.539229671897289</v>
      </c>
      <c r="BC24" s="51" t="s">
        <v>437</v>
      </c>
      <c r="BD24" s="78">
        <v>23.333333333333332</v>
      </c>
      <c r="BE24" s="79">
        <v>63.166666666666664</v>
      </c>
      <c r="BF24" s="78">
        <v>26.755852842809364</v>
      </c>
      <c r="BG24" s="51" t="s">
        <v>437</v>
      </c>
      <c r="BH24" s="78">
        <v>20</v>
      </c>
      <c r="BI24" s="79">
        <v>8.4166666666666661</v>
      </c>
      <c r="BJ24" s="78">
        <v>-1.9417475728155338</v>
      </c>
      <c r="BK24" s="51" t="s">
        <v>437</v>
      </c>
      <c r="BL24" s="78" t="s">
        <v>224</v>
      </c>
      <c r="BM24" s="79">
        <v>3.5</v>
      </c>
      <c r="BN24" s="78">
        <v>-28.8135593220339</v>
      </c>
      <c r="BO24" s="51" t="s">
        <v>437</v>
      </c>
      <c r="BP24" s="78" t="s">
        <v>224</v>
      </c>
      <c r="BQ24" s="79">
        <v>3.1666666666666665</v>
      </c>
      <c r="BR24" s="78">
        <v>-26.923076923076923</v>
      </c>
      <c r="BS24" s="51">
        <v>0</v>
      </c>
      <c r="BT24" s="78" t="s">
        <v>238</v>
      </c>
      <c r="BU24" s="79">
        <v>0.33333333333333331</v>
      </c>
      <c r="BV24" s="78">
        <v>-42.857142857142854</v>
      </c>
      <c r="BW24" s="51">
        <v>0</v>
      </c>
      <c r="BX24" s="78" t="s">
        <v>238</v>
      </c>
      <c r="BY24" s="79">
        <v>0</v>
      </c>
      <c r="BZ24" s="78" t="s">
        <v>238</v>
      </c>
      <c r="CA24" s="51">
        <v>0</v>
      </c>
      <c r="CB24" s="78" t="s">
        <v>238</v>
      </c>
      <c r="CC24" s="79">
        <v>0</v>
      </c>
      <c r="CD24" s="78" t="s">
        <v>238</v>
      </c>
      <c r="CE24" s="51">
        <v>0</v>
      </c>
      <c r="CF24" s="78" t="s">
        <v>238</v>
      </c>
      <c r="CG24" s="79">
        <v>0</v>
      </c>
      <c r="CH24" s="78" t="s">
        <v>238</v>
      </c>
      <c r="CI24" s="51" t="s">
        <v>437</v>
      </c>
      <c r="CJ24" s="78" t="s">
        <v>224</v>
      </c>
      <c r="CK24" s="79">
        <v>57.083333333333336</v>
      </c>
      <c r="CL24" s="78">
        <v>-7.93010752688172</v>
      </c>
      <c r="CM24" s="51" t="s">
        <v>437</v>
      </c>
      <c r="CN24" s="78" t="s">
        <v>224</v>
      </c>
      <c r="CO24" s="79">
        <v>55.75</v>
      </c>
      <c r="CP24" s="78">
        <v>-9.472259810554803</v>
      </c>
      <c r="CQ24" s="51">
        <v>0</v>
      </c>
      <c r="CR24" s="78" t="s">
        <v>224</v>
      </c>
      <c r="CS24" s="79">
        <v>1.3333333333333333</v>
      </c>
      <c r="CT24" s="78">
        <v>220.00000000000003</v>
      </c>
      <c r="CU24" s="51" t="s">
        <v>437</v>
      </c>
      <c r="CV24" s="78" t="s">
        <v>224</v>
      </c>
      <c r="CW24" s="79">
        <v>4.25</v>
      </c>
      <c r="CX24" s="78">
        <v>-53.211009174311933</v>
      </c>
      <c r="CY24" s="51" t="s">
        <v>437</v>
      </c>
      <c r="CZ24" s="78" t="s">
        <v>224</v>
      </c>
      <c r="DA24" s="79">
        <v>4.25</v>
      </c>
      <c r="DB24" s="78">
        <v>-53.211009174311933</v>
      </c>
      <c r="DC24" s="51">
        <v>0</v>
      </c>
      <c r="DD24" s="78" t="s">
        <v>238</v>
      </c>
      <c r="DE24" s="79">
        <v>0</v>
      </c>
      <c r="DF24" s="78" t="s">
        <v>238</v>
      </c>
      <c r="DG24" s="51" t="s">
        <v>437</v>
      </c>
      <c r="DH24" s="78" t="s">
        <v>224</v>
      </c>
      <c r="DI24" s="79">
        <v>4.083333333333333</v>
      </c>
      <c r="DJ24" s="78">
        <v>96</v>
      </c>
      <c r="DK24" s="51" t="s">
        <v>437</v>
      </c>
      <c r="DL24" s="78" t="s">
        <v>224</v>
      </c>
      <c r="DM24" s="79">
        <v>4.083333333333333</v>
      </c>
      <c r="DN24" s="78">
        <v>96</v>
      </c>
      <c r="DO24" s="51">
        <v>0</v>
      </c>
      <c r="DP24" s="78" t="s">
        <v>238</v>
      </c>
      <c r="DQ24" s="79">
        <v>0</v>
      </c>
      <c r="DR24" s="78" t="s">
        <v>238</v>
      </c>
      <c r="DS24" s="51">
        <v>0</v>
      </c>
      <c r="DT24" s="78" t="s">
        <v>238</v>
      </c>
      <c r="DU24" s="79">
        <v>0</v>
      </c>
      <c r="DV24" s="78" t="s">
        <v>224</v>
      </c>
      <c r="DW24" s="51">
        <v>0</v>
      </c>
      <c r="DX24" s="78" t="s">
        <v>238</v>
      </c>
      <c r="DY24" s="79">
        <v>0</v>
      </c>
      <c r="DZ24" s="78" t="s">
        <v>224</v>
      </c>
      <c r="EA24" s="51">
        <v>0</v>
      </c>
      <c r="EB24" s="78" t="s">
        <v>238</v>
      </c>
      <c r="EC24" s="79">
        <v>0</v>
      </c>
      <c r="ED24" s="78" t="s">
        <v>238</v>
      </c>
      <c r="EE24" s="51">
        <v>0</v>
      </c>
      <c r="EF24" s="78" t="s">
        <v>238</v>
      </c>
      <c r="EG24" s="79">
        <v>3.0833333333333335</v>
      </c>
      <c r="EH24" s="78">
        <v>-44.776119402985074</v>
      </c>
      <c r="EI24" s="51">
        <v>0</v>
      </c>
      <c r="EJ24" s="78" t="s">
        <v>238</v>
      </c>
      <c r="EK24" s="79">
        <v>3.0833333333333335</v>
      </c>
      <c r="EL24" s="78">
        <v>-44.776119402985074</v>
      </c>
      <c r="EM24" s="51">
        <v>0</v>
      </c>
      <c r="EN24" s="78" t="s">
        <v>238</v>
      </c>
      <c r="EO24" s="79">
        <v>0</v>
      </c>
      <c r="EP24" s="78" t="s">
        <v>238</v>
      </c>
      <c r="EQ24" s="51">
        <v>0</v>
      </c>
      <c r="ER24" s="78" t="s">
        <v>238</v>
      </c>
      <c r="ES24" s="79">
        <v>10.5</v>
      </c>
      <c r="ET24" s="78">
        <v>-14.864864864864865</v>
      </c>
      <c r="EU24" s="51">
        <v>0</v>
      </c>
      <c r="EV24" s="78" t="s">
        <v>238</v>
      </c>
      <c r="EW24" s="79">
        <v>10.166666666666666</v>
      </c>
      <c r="EX24" s="78">
        <v>-17.006802721088434</v>
      </c>
      <c r="EY24" s="51">
        <v>0</v>
      </c>
      <c r="EZ24" s="78" t="s">
        <v>238</v>
      </c>
      <c r="FA24" s="79">
        <v>0.33333333333333331</v>
      </c>
      <c r="FB24" s="78" t="s">
        <v>224</v>
      </c>
      <c r="FC24" s="51">
        <v>0</v>
      </c>
      <c r="FD24" s="78" t="s">
        <v>238</v>
      </c>
      <c r="FE24" s="79">
        <v>0</v>
      </c>
      <c r="FF24" s="78" t="s">
        <v>238</v>
      </c>
      <c r="FG24" s="51">
        <v>0</v>
      </c>
      <c r="FH24" s="78" t="s">
        <v>238</v>
      </c>
      <c r="FI24" s="79">
        <v>0</v>
      </c>
      <c r="FJ24" s="78" t="s">
        <v>238</v>
      </c>
      <c r="FK24" s="51">
        <v>0</v>
      </c>
      <c r="FL24" s="78" t="s">
        <v>238</v>
      </c>
      <c r="FM24" s="79">
        <v>0</v>
      </c>
      <c r="FN24" s="78" t="s">
        <v>238</v>
      </c>
      <c r="FO24" s="51">
        <v>0</v>
      </c>
      <c r="FP24" s="78" t="s">
        <v>238</v>
      </c>
      <c r="FQ24" s="79">
        <v>0</v>
      </c>
      <c r="FR24" s="78" t="s">
        <v>238</v>
      </c>
      <c r="FS24" s="51">
        <v>0</v>
      </c>
      <c r="FT24" s="78" t="s">
        <v>238</v>
      </c>
      <c r="FU24" s="79">
        <v>0</v>
      </c>
      <c r="FV24" s="78" t="s">
        <v>238</v>
      </c>
      <c r="FW24" s="51">
        <v>0</v>
      </c>
      <c r="FX24" s="78" t="s">
        <v>238</v>
      </c>
      <c r="FY24" s="79">
        <v>0</v>
      </c>
      <c r="FZ24" s="78" t="s">
        <v>238</v>
      </c>
      <c r="GA24" s="51">
        <v>0</v>
      </c>
      <c r="GB24" s="78">
        <v>-100</v>
      </c>
      <c r="GC24" s="79">
        <v>33.833333333333336</v>
      </c>
      <c r="GD24" s="78">
        <v>6.2827225130890048</v>
      </c>
      <c r="GE24" s="51">
        <v>0</v>
      </c>
      <c r="GF24" s="78">
        <v>-100</v>
      </c>
      <c r="GG24" s="79">
        <v>33.833333333333336</v>
      </c>
      <c r="GH24" s="78">
        <v>7.1240105540897103</v>
      </c>
      <c r="GI24" s="51">
        <v>0</v>
      </c>
      <c r="GJ24" s="78" t="s">
        <v>238</v>
      </c>
      <c r="GK24" s="79">
        <v>0</v>
      </c>
      <c r="GL24" s="78">
        <v>-100</v>
      </c>
      <c r="GM24" s="51">
        <v>0</v>
      </c>
      <c r="GN24" s="78" t="s">
        <v>224</v>
      </c>
      <c r="GO24" s="79">
        <v>1.3333333333333333</v>
      </c>
      <c r="GP24" s="78">
        <v>33.333333333333329</v>
      </c>
      <c r="GQ24" s="51">
        <v>0</v>
      </c>
      <c r="GR24" s="78" t="s">
        <v>238</v>
      </c>
      <c r="GS24" s="79">
        <v>0.33333333333333331</v>
      </c>
      <c r="GT24" s="78">
        <v>-63.636363636363633</v>
      </c>
      <c r="GU24" s="51">
        <v>0</v>
      </c>
      <c r="GV24" s="78" t="s">
        <v>224</v>
      </c>
      <c r="GW24" s="79">
        <v>1</v>
      </c>
      <c r="GX24" s="78" t="s">
        <v>224</v>
      </c>
      <c r="GY24" s="51" t="s">
        <v>437</v>
      </c>
      <c r="GZ24" s="78" t="s">
        <v>224</v>
      </c>
      <c r="HA24" s="79">
        <v>4.833333333333333</v>
      </c>
      <c r="HB24" s="78">
        <v>26.086956521739129</v>
      </c>
      <c r="HC24" s="51">
        <v>0</v>
      </c>
      <c r="HD24" s="78" t="s">
        <v>224</v>
      </c>
      <c r="HE24" s="79">
        <v>4.833333333333333</v>
      </c>
      <c r="HF24" s="78">
        <v>38.095238095238095</v>
      </c>
      <c r="HG24" s="51" t="s">
        <v>437</v>
      </c>
      <c r="HH24" s="78" t="s">
        <v>224</v>
      </c>
      <c r="HI24" s="79">
        <v>0</v>
      </c>
      <c r="HJ24" s="78">
        <v>-100</v>
      </c>
      <c r="HK24" s="51" t="s">
        <v>437</v>
      </c>
      <c r="HL24" s="78" t="s">
        <v>224</v>
      </c>
      <c r="HM24" s="79">
        <v>4.5</v>
      </c>
      <c r="HN24" s="78">
        <v>17.391304347826086</v>
      </c>
      <c r="HO24" s="51">
        <v>0</v>
      </c>
      <c r="HP24" s="78" t="s">
        <v>224</v>
      </c>
      <c r="HQ24" s="79">
        <v>4.5</v>
      </c>
      <c r="HR24" s="78">
        <v>28.571428571428569</v>
      </c>
      <c r="HS24" s="51" t="s">
        <v>437</v>
      </c>
      <c r="HT24" s="78" t="s">
        <v>224</v>
      </c>
      <c r="HU24" s="79">
        <v>0</v>
      </c>
      <c r="HV24" s="78">
        <v>-100</v>
      </c>
      <c r="HW24" s="78">
        <v>0</v>
      </c>
      <c r="HX24" s="78" t="s">
        <v>238</v>
      </c>
      <c r="HY24" s="78">
        <v>0.33333333333333331</v>
      </c>
      <c r="HZ24" s="78" t="s">
        <v>238</v>
      </c>
      <c r="IA24" s="78">
        <v>0</v>
      </c>
      <c r="IB24" s="78" t="s">
        <v>238</v>
      </c>
      <c r="IC24" s="78">
        <v>0.33333333333333331</v>
      </c>
      <c r="ID24" s="78" t="s">
        <v>238</v>
      </c>
      <c r="IE24" s="78">
        <v>0</v>
      </c>
      <c r="IF24" s="78" t="s">
        <v>238</v>
      </c>
      <c r="IG24" s="78">
        <v>0</v>
      </c>
      <c r="IH24" s="78" t="s">
        <v>238</v>
      </c>
      <c r="II24" s="51">
        <v>0</v>
      </c>
      <c r="IJ24" s="78" t="s">
        <v>238</v>
      </c>
      <c r="IK24" s="79">
        <v>0</v>
      </c>
      <c r="IL24" s="78" t="s">
        <v>238</v>
      </c>
      <c r="IM24" s="51">
        <v>0</v>
      </c>
      <c r="IN24" s="78" t="s">
        <v>238</v>
      </c>
      <c r="IO24" s="79">
        <v>0</v>
      </c>
      <c r="IP24" s="78" t="s">
        <v>238</v>
      </c>
      <c r="IQ24" s="51">
        <v>0</v>
      </c>
      <c r="IR24" s="78" t="s">
        <v>238</v>
      </c>
      <c r="IS24" s="79">
        <v>0</v>
      </c>
      <c r="IT24" s="78" t="s">
        <v>238</v>
      </c>
      <c r="IU24" s="51">
        <v>0</v>
      </c>
      <c r="IV24" s="78" t="s">
        <v>238</v>
      </c>
      <c r="IW24" s="79">
        <v>0</v>
      </c>
      <c r="IX24" s="78" t="s">
        <v>238</v>
      </c>
      <c r="IY24" s="51">
        <v>0</v>
      </c>
      <c r="IZ24" s="78" t="s">
        <v>238</v>
      </c>
      <c r="JA24" s="79">
        <v>0</v>
      </c>
      <c r="JB24" s="78" t="s">
        <v>238</v>
      </c>
      <c r="JC24" s="51">
        <v>0</v>
      </c>
      <c r="JD24" s="78" t="s">
        <v>238</v>
      </c>
      <c r="JE24" s="79">
        <v>0</v>
      </c>
      <c r="JF24" s="78" t="s">
        <v>238</v>
      </c>
      <c r="JG24" s="51">
        <v>940</v>
      </c>
      <c r="JH24" s="78">
        <v>1.7316017316017316</v>
      </c>
      <c r="JI24" s="79">
        <v>13848.75</v>
      </c>
      <c r="JJ24" s="78">
        <v>4.0724690322015009</v>
      </c>
      <c r="JK24" s="51">
        <v>845</v>
      </c>
      <c r="JL24" s="78">
        <v>1.3189448441247003</v>
      </c>
      <c r="JM24" s="79">
        <v>13374.666666666666</v>
      </c>
      <c r="JN24" s="78">
        <v>4.1681270039072134</v>
      </c>
      <c r="JO24" s="51">
        <v>95</v>
      </c>
      <c r="JP24" s="78">
        <v>5.5555555555555554</v>
      </c>
      <c r="JQ24" s="79">
        <v>474.08333333333331</v>
      </c>
      <c r="JR24" s="78">
        <v>1.4443651925820258</v>
      </c>
      <c r="JS24" s="51">
        <v>25</v>
      </c>
      <c r="JT24" s="78">
        <v>56.25</v>
      </c>
      <c r="JU24" s="79">
        <v>210.16666666666666</v>
      </c>
      <c r="JV24" s="78">
        <v>0.1986491855383393</v>
      </c>
      <c r="JW24" s="51" t="s">
        <v>437</v>
      </c>
      <c r="JX24" s="78">
        <v>60</v>
      </c>
      <c r="JY24" s="79">
        <v>208.75</v>
      </c>
      <c r="JZ24" s="78">
        <v>0.521669341894061</v>
      </c>
      <c r="KA24" s="51" t="s">
        <v>437</v>
      </c>
      <c r="KB24" s="78" t="s">
        <v>224</v>
      </c>
      <c r="KC24" s="79">
        <v>1.4166666666666667</v>
      </c>
      <c r="KD24" s="78">
        <v>-32</v>
      </c>
      <c r="KE24" s="51" t="s">
        <v>437</v>
      </c>
      <c r="KF24" s="78" t="s">
        <v>224</v>
      </c>
      <c r="KG24" s="79">
        <v>7.25</v>
      </c>
      <c r="KH24" s="78">
        <v>-16.346153846153847</v>
      </c>
      <c r="KI24" s="51" t="s">
        <v>437</v>
      </c>
      <c r="KJ24" s="78" t="s">
        <v>224</v>
      </c>
      <c r="KK24" s="79">
        <v>6</v>
      </c>
      <c r="KL24" s="78">
        <v>-17.241379310344829</v>
      </c>
      <c r="KM24" s="51" t="s">
        <v>437</v>
      </c>
      <c r="KN24" s="78" t="s">
        <v>224</v>
      </c>
      <c r="KO24" s="79">
        <v>1.25</v>
      </c>
      <c r="KP24" s="78">
        <v>-11.76470588235294</v>
      </c>
      <c r="KQ24" s="51">
        <v>46</v>
      </c>
      <c r="KR24" s="78">
        <v>0</v>
      </c>
      <c r="KS24" s="79">
        <v>45</v>
      </c>
      <c r="KT24" s="78">
        <v>7.1428571428571423</v>
      </c>
      <c r="KU24" s="51" t="s">
        <v>437</v>
      </c>
      <c r="KV24" s="78">
        <v>-9.5238095238095237</v>
      </c>
      <c r="KW24" s="79">
        <v>40.333333333333336</v>
      </c>
      <c r="KX24" s="78">
        <v>0.62370062370062374</v>
      </c>
      <c r="KY24" s="51" t="s">
        <v>437</v>
      </c>
      <c r="KZ24" s="78">
        <v>100</v>
      </c>
      <c r="LA24" s="79">
        <v>4.666666666666667</v>
      </c>
      <c r="LB24" s="78">
        <v>143.47826086956522</v>
      </c>
      <c r="LC24" s="51" t="s">
        <v>437</v>
      </c>
      <c r="LD24" s="78" t="s">
        <v>224</v>
      </c>
      <c r="LE24" s="79">
        <v>163.5</v>
      </c>
      <c r="LF24" s="78">
        <v>-0.95911155981827367</v>
      </c>
      <c r="LG24" s="51" t="s">
        <v>437</v>
      </c>
      <c r="LH24" s="78" t="s">
        <v>224</v>
      </c>
      <c r="LI24" s="79">
        <v>158.66666666666666</v>
      </c>
      <c r="LJ24" s="78">
        <v>-2.0576131687242798</v>
      </c>
      <c r="LK24" s="51">
        <v>0</v>
      </c>
      <c r="LL24" s="78" t="s">
        <v>238</v>
      </c>
      <c r="LM24" s="79">
        <v>4.833333333333333</v>
      </c>
      <c r="LN24" s="78">
        <v>56.756756756756758</v>
      </c>
      <c r="LO24" s="51">
        <v>0</v>
      </c>
      <c r="LP24" s="78" t="s">
        <v>238</v>
      </c>
      <c r="LQ24" s="79">
        <v>10.916666666666666</v>
      </c>
      <c r="LR24" s="78">
        <v>-17.610062893081761</v>
      </c>
      <c r="LS24" s="51">
        <v>0</v>
      </c>
      <c r="LT24" s="78" t="s">
        <v>238</v>
      </c>
      <c r="LU24" s="79">
        <v>10.916666666666666</v>
      </c>
      <c r="LV24" s="78">
        <v>-14.935064935064934</v>
      </c>
      <c r="LW24" s="51">
        <v>0</v>
      </c>
      <c r="LX24" s="78" t="s">
        <v>238</v>
      </c>
      <c r="LY24" s="79">
        <v>0</v>
      </c>
      <c r="LZ24" s="78">
        <v>-100</v>
      </c>
      <c r="MA24" s="51">
        <v>48</v>
      </c>
      <c r="MB24" s="78">
        <v>-2.0408163265306123</v>
      </c>
      <c r="MC24" s="79">
        <v>27.583333333333332</v>
      </c>
      <c r="MD24" s="78">
        <v>5.4140127388535033</v>
      </c>
      <c r="ME24" s="51" t="s">
        <v>437</v>
      </c>
      <c r="MF24" s="78">
        <v>4.4444444444444446</v>
      </c>
      <c r="MG24" s="79">
        <v>18.833333333333332</v>
      </c>
      <c r="MH24" s="78">
        <v>0.44444444444444442</v>
      </c>
      <c r="MI24" s="51" t="s">
        <v>437</v>
      </c>
      <c r="MJ24" s="78" t="s">
        <v>224</v>
      </c>
      <c r="MK24" s="79">
        <v>8.75</v>
      </c>
      <c r="ML24" s="78">
        <v>17.977528089887642</v>
      </c>
      <c r="MM24" s="51">
        <v>761</v>
      </c>
      <c r="MN24" s="78">
        <v>-0.3926701570680628</v>
      </c>
      <c r="MO24" s="79">
        <v>12759.166666666666</v>
      </c>
      <c r="MP24" s="78">
        <v>4.3659043659043659</v>
      </c>
      <c r="MQ24" s="51">
        <v>685</v>
      </c>
      <c r="MR24" s="78">
        <v>-1.4388489208633095</v>
      </c>
      <c r="MS24" s="79">
        <v>12344</v>
      </c>
      <c r="MT24" s="78">
        <v>4.4780961919607272</v>
      </c>
      <c r="MU24" s="51">
        <v>76</v>
      </c>
      <c r="MV24" s="78">
        <v>10.144927536231885</v>
      </c>
      <c r="MW24" s="79">
        <v>415.16666666666669</v>
      </c>
      <c r="MX24" s="78">
        <v>1.1368250101502233</v>
      </c>
      <c r="MY24" s="51">
        <v>756</v>
      </c>
      <c r="MZ24" s="78">
        <v>-0.65703022339027595</v>
      </c>
      <c r="NA24" s="79">
        <v>12751.75</v>
      </c>
      <c r="NB24" s="78">
        <v>4.3877780733888629</v>
      </c>
      <c r="NC24" s="51">
        <v>680</v>
      </c>
      <c r="ND24" s="78">
        <v>-1.7341040462427744</v>
      </c>
      <c r="NE24" s="79">
        <v>12337.666666666666</v>
      </c>
      <c r="NF24" s="78">
        <v>4.501884608326157</v>
      </c>
      <c r="NG24" s="51">
        <v>76</v>
      </c>
      <c r="NH24" s="78">
        <v>10.144927536231885</v>
      </c>
      <c r="NI24" s="79">
        <v>414.08333333333331</v>
      </c>
      <c r="NJ24" s="78">
        <v>1.0986775178026451</v>
      </c>
      <c r="NK24" s="51" t="s">
        <v>437</v>
      </c>
      <c r="NL24" s="78">
        <v>0</v>
      </c>
      <c r="NM24" s="79">
        <v>4.5</v>
      </c>
      <c r="NN24" s="78">
        <v>125</v>
      </c>
      <c r="NO24" s="51" t="s">
        <v>437</v>
      </c>
      <c r="NP24" s="78">
        <v>0</v>
      </c>
      <c r="NQ24" s="79">
        <v>3.4166666666666665</v>
      </c>
      <c r="NR24" s="78">
        <v>78.260869565217391</v>
      </c>
      <c r="NS24" s="51">
        <v>0</v>
      </c>
      <c r="NT24" s="78" t="s">
        <v>238</v>
      </c>
      <c r="NU24" s="79">
        <v>1.0833333333333333</v>
      </c>
      <c r="NV24" s="78" t="s">
        <v>224</v>
      </c>
      <c r="NW24" s="51" t="s">
        <v>437</v>
      </c>
      <c r="NX24" s="78" t="s">
        <v>224</v>
      </c>
      <c r="NY24" s="79">
        <v>2.4166666666666665</v>
      </c>
      <c r="NZ24" s="78">
        <v>-53.968253968253968</v>
      </c>
      <c r="OA24" s="51" t="s">
        <v>437</v>
      </c>
      <c r="OB24" s="78" t="s">
        <v>224</v>
      </c>
      <c r="OC24" s="79">
        <v>2.4166666666666665</v>
      </c>
      <c r="OD24" s="78">
        <v>-53.968253968253968</v>
      </c>
      <c r="OE24" s="51">
        <v>0</v>
      </c>
      <c r="OF24" s="78" t="s">
        <v>238</v>
      </c>
      <c r="OG24" s="79">
        <v>0</v>
      </c>
      <c r="OH24" s="78" t="s">
        <v>238</v>
      </c>
      <c r="OI24" s="51">
        <v>0</v>
      </c>
      <c r="OJ24" s="78" t="s">
        <v>238</v>
      </c>
      <c r="OK24" s="79">
        <v>26.916666666666668</v>
      </c>
      <c r="OL24" s="78">
        <v>101.875</v>
      </c>
      <c r="OM24" s="51">
        <v>0</v>
      </c>
      <c r="ON24" s="78" t="s">
        <v>238</v>
      </c>
      <c r="OO24" s="79">
        <v>26.916666666666668</v>
      </c>
      <c r="OP24" s="78">
        <v>101.875</v>
      </c>
      <c r="OQ24" s="51">
        <v>0</v>
      </c>
      <c r="OR24" s="78" t="s">
        <v>238</v>
      </c>
      <c r="OS24" s="79">
        <v>0</v>
      </c>
      <c r="OT24" s="78" t="s">
        <v>238</v>
      </c>
      <c r="OU24" s="51">
        <v>56</v>
      </c>
      <c r="OV24" s="78">
        <v>24.444444444444443</v>
      </c>
      <c r="OW24" s="79">
        <v>609.16666666666663</v>
      </c>
      <c r="OX24" s="78">
        <v>-1.1761524942544275</v>
      </c>
      <c r="OY24" s="51">
        <v>48</v>
      </c>
      <c r="OZ24" s="78">
        <v>37.142857142857146</v>
      </c>
      <c r="PA24" s="79">
        <v>571.16666666666663</v>
      </c>
      <c r="PB24" s="78">
        <v>-0.75296843324645235</v>
      </c>
      <c r="PC24" s="51">
        <v>8</v>
      </c>
      <c r="PD24" s="78">
        <v>-20</v>
      </c>
      <c r="PE24" s="79">
        <v>38</v>
      </c>
      <c r="PF24" s="78">
        <v>-7.1283095723014247</v>
      </c>
      <c r="PG24" s="51" t="s">
        <v>437</v>
      </c>
      <c r="PH24" s="78">
        <v>39.655172413793103</v>
      </c>
      <c r="PI24" s="79">
        <v>596.5</v>
      </c>
      <c r="PJ24" s="78">
        <v>-2.4529844644317254</v>
      </c>
      <c r="PK24" s="51" t="s">
        <v>437</v>
      </c>
      <c r="PL24" s="78">
        <v>38.181818181818187</v>
      </c>
      <c r="PM24" s="79">
        <v>551.75</v>
      </c>
      <c r="PN24" s="78">
        <v>-1.3263785394932937</v>
      </c>
      <c r="PO24" s="51" t="s">
        <v>437</v>
      </c>
      <c r="PP24" s="78">
        <v>66.666666666666657</v>
      </c>
      <c r="PQ24" s="79">
        <v>44.75</v>
      </c>
      <c r="PR24" s="78">
        <v>-14.490445859872612</v>
      </c>
      <c r="PS24" s="51" t="s">
        <v>437</v>
      </c>
      <c r="PT24" s="78">
        <v>46.153846153846153</v>
      </c>
      <c r="PU24" s="79">
        <v>71</v>
      </c>
      <c r="PV24" s="78">
        <v>5.4455445544554459</v>
      </c>
      <c r="PW24" s="51" t="s">
        <v>437</v>
      </c>
      <c r="PX24" s="78">
        <v>50</v>
      </c>
      <c r="PY24" s="79">
        <v>66.916666666666671</v>
      </c>
      <c r="PZ24" s="78">
        <v>8.0753701211305504</v>
      </c>
      <c r="QA24" s="51" t="s">
        <v>437</v>
      </c>
      <c r="QB24" s="78" t="s">
        <v>224</v>
      </c>
      <c r="QC24" s="79">
        <v>4.083333333333333</v>
      </c>
      <c r="QD24" s="78">
        <v>-24.615384615384617</v>
      </c>
      <c r="QE24" s="51">
        <v>62</v>
      </c>
      <c r="QF24" s="78">
        <v>37.777777777777779</v>
      </c>
      <c r="QG24" s="79">
        <v>525.5</v>
      </c>
      <c r="QH24" s="78">
        <v>-3.4303215926493111</v>
      </c>
      <c r="QI24" s="51">
        <v>58</v>
      </c>
      <c r="QJ24" s="78">
        <v>34.883720930232556</v>
      </c>
      <c r="QK24" s="79">
        <v>484.83333333333331</v>
      </c>
      <c r="QL24" s="78">
        <v>-2.4970672029495558</v>
      </c>
      <c r="QM24" s="51">
        <v>4</v>
      </c>
      <c r="QN24" s="78" t="s">
        <v>224</v>
      </c>
      <c r="QO24" s="79">
        <v>40.666666666666664</v>
      </c>
      <c r="QP24" s="78">
        <v>-13.321492007104796</v>
      </c>
    </row>
    <row r="25" spans="1:458" ht="33.75" x14ac:dyDescent="0.2">
      <c r="A25" s="7" t="s">
        <v>113</v>
      </c>
      <c r="B25" s="43"/>
      <c r="C25" s="44">
        <v>895</v>
      </c>
      <c r="D25" s="78">
        <v>-2.7173913043478262</v>
      </c>
      <c r="E25" s="79">
        <v>3131.75</v>
      </c>
      <c r="F25" s="78">
        <v>-5.0697180963928465</v>
      </c>
      <c r="G25" s="51">
        <v>483</v>
      </c>
      <c r="H25" s="78">
        <v>1.4705882352941175</v>
      </c>
      <c r="I25" s="79">
        <v>2440.8333333333335</v>
      </c>
      <c r="J25" s="78">
        <v>-5.302295505981248</v>
      </c>
      <c r="K25" s="51">
        <v>412</v>
      </c>
      <c r="L25" s="78">
        <v>-7.2072072072072073</v>
      </c>
      <c r="M25" s="79">
        <v>690.91666666666663</v>
      </c>
      <c r="N25" s="78">
        <v>-4.2388542388542385</v>
      </c>
      <c r="O25" s="51">
        <v>352</v>
      </c>
      <c r="P25" s="78">
        <v>-5.8823529411764701</v>
      </c>
      <c r="Q25" s="79">
        <v>933.08333333333337</v>
      </c>
      <c r="R25" s="78">
        <v>-9.9847254602460005</v>
      </c>
      <c r="S25" s="51">
        <v>224</v>
      </c>
      <c r="T25" s="78">
        <v>4.6728971962616823</v>
      </c>
      <c r="U25" s="79">
        <v>663.5</v>
      </c>
      <c r="V25" s="78">
        <v>-10.226632089299809</v>
      </c>
      <c r="W25" s="51">
        <v>128</v>
      </c>
      <c r="X25" s="78">
        <v>-20</v>
      </c>
      <c r="Y25" s="79">
        <v>269.58333333333331</v>
      </c>
      <c r="Z25" s="78">
        <v>-9.3837535014005606</v>
      </c>
      <c r="AA25" s="51">
        <v>233</v>
      </c>
      <c r="AB25" s="78">
        <v>-9.3385214007782107</v>
      </c>
      <c r="AC25" s="79">
        <v>131.25</v>
      </c>
      <c r="AD25" s="78">
        <v>-10.966647823629168</v>
      </c>
      <c r="AE25" s="51">
        <v>151</v>
      </c>
      <c r="AF25" s="78">
        <v>2.0270270270270272</v>
      </c>
      <c r="AG25" s="79">
        <v>88.833333333333329</v>
      </c>
      <c r="AH25" s="78">
        <v>1.4272121788772598</v>
      </c>
      <c r="AI25" s="51">
        <v>82</v>
      </c>
      <c r="AJ25" s="78">
        <v>-24.770642201834864</v>
      </c>
      <c r="AK25" s="79">
        <v>42.416666666666664</v>
      </c>
      <c r="AL25" s="78">
        <v>-29.108635097493035</v>
      </c>
      <c r="AM25" s="51">
        <v>81</v>
      </c>
      <c r="AN25" s="78">
        <v>-4.7058823529411766</v>
      </c>
      <c r="AO25" s="79">
        <v>0</v>
      </c>
      <c r="AP25" s="78" t="s">
        <v>238</v>
      </c>
      <c r="AQ25" s="51">
        <v>41</v>
      </c>
      <c r="AR25" s="78">
        <v>32.258064516129032</v>
      </c>
      <c r="AS25" s="79">
        <v>0</v>
      </c>
      <c r="AT25" s="78" t="s">
        <v>238</v>
      </c>
      <c r="AU25" s="51">
        <v>40</v>
      </c>
      <c r="AV25" s="78">
        <v>-25.925925925925924</v>
      </c>
      <c r="AW25" s="79">
        <v>0</v>
      </c>
      <c r="AX25" s="78" t="s">
        <v>238</v>
      </c>
      <c r="AY25" s="51">
        <v>135</v>
      </c>
      <c r="AZ25" s="78">
        <v>-15.625</v>
      </c>
      <c r="BA25" s="79">
        <v>118.91666666666667</v>
      </c>
      <c r="BB25" s="78">
        <v>-12.238622386223861</v>
      </c>
      <c r="BC25" s="51">
        <v>99</v>
      </c>
      <c r="BD25" s="78">
        <v>-9.1743119266055047</v>
      </c>
      <c r="BE25" s="79">
        <v>79</v>
      </c>
      <c r="BF25" s="78">
        <v>-0.31545741324921134</v>
      </c>
      <c r="BG25" s="51">
        <v>36</v>
      </c>
      <c r="BH25" s="78">
        <v>-29.411764705882355</v>
      </c>
      <c r="BI25" s="79">
        <v>39.916666666666664</v>
      </c>
      <c r="BJ25" s="78">
        <v>-29.037037037037038</v>
      </c>
      <c r="BK25" s="51" t="s">
        <v>437</v>
      </c>
      <c r="BL25" s="78">
        <v>0</v>
      </c>
      <c r="BM25" s="79">
        <v>12.333333333333334</v>
      </c>
      <c r="BN25" s="78">
        <v>3.4965034965034967</v>
      </c>
      <c r="BO25" s="51" t="s">
        <v>437</v>
      </c>
      <c r="BP25" s="78">
        <v>0</v>
      </c>
      <c r="BQ25" s="79">
        <v>9.8333333333333339</v>
      </c>
      <c r="BR25" s="78">
        <v>18</v>
      </c>
      <c r="BS25" s="51" t="s">
        <v>437</v>
      </c>
      <c r="BT25" s="78" t="s">
        <v>224</v>
      </c>
      <c r="BU25" s="79">
        <v>2.5</v>
      </c>
      <c r="BV25" s="78">
        <v>-30.232558139534881</v>
      </c>
      <c r="BW25" s="51" t="s">
        <v>437</v>
      </c>
      <c r="BX25" s="78">
        <v>166.66666666666669</v>
      </c>
      <c r="BY25" s="79">
        <v>0</v>
      </c>
      <c r="BZ25" s="78" t="s">
        <v>238</v>
      </c>
      <c r="CA25" s="51" t="s">
        <v>437</v>
      </c>
      <c r="CB25" s="78" t="s">
        <v>224</v>
      </c>
      <c r="CC25" s="79">
        <v>0</v>
      </c>
      <c r="CD25" s="78" t="s">
        <v>238</v>
      </c>
      <c r="CE25" s="51" t="s">
        <v>437</v>
      </c>
      <c r="CF25" s="78" t="s">
        <v>224</v>
      </c>
      <c r="CG25" s="79">
        <v>0</v>
      </c>
      <c r="CH25" s="78" t="s">
        <v>238</v>
      </c>
      <c r="CI25" s="51">
        <v>17</v>
      </c>
      <c r="CJ25" s="78">
        <v>6.25</v>
      </c>
      <c r="CK25" s="79">
        <v>343.16666666666669</v>
      </c>
      <c r="CL25" s="78">
        <v>-15.614754098360656</v>
      </c>
      <c r="CM25" s="51">
        <v>17</v>
      </c>
      <c r="CN25" s="78">
        <v>13.333333333333334</v>
      </c>
      <c r="CO25" s="79">
        <v>336.08333333333331</v>
      </c>
      <c r="CP25" s="78">
        <v>-15.148327372185989</v>
      </c>
      <c r="CQ25" s="51">
        <v>0</v>
      </c>
      <c r="CR25" s="78" t="s">
        <v>224</v>
      </c>
      <c r="CS25" s="79">
        <v>7.083333333333333</v>
      </c>
      <c r="CT25" s="78">
        <v>-33.070866141732289</v>
      </c>
      <c r="CU25" s="51">
        <v>3</v>
      </c>
      <c r="CV25" s="78" t="s">
        <v>224</v>
      </c>
      <c r="CW25" s="79">
        <v>7.166666666666667</v>
      </c>
      <c r="CX25" s="78">
        <v>-40.689655172413794</v>
      </c>
      <c r="CY25" s="51">
        <v>3</v>
      </c>
      <c r="CZ25" s="78" t="s">
        <v>224</v>
      </c>
      <c r="DA25" s="79">
        <v>7.166666666666667</v>
      </c>
      <c r="DB25" s="78">
        <v>-40.689655172413794</v>
      </c>
      <c r="DC25" s="51">
        <v>0</v>
      </c>
      <c r="DD25" s="78" t="s">
        <v>238</v>
      </c>
      <c r="DE25" s="79">
        <v>0</v>
      </c>
      <c r="DF25" s="78" t="s">
        <v>238</v>
      </c>
      <c r="DG25" s="51">
        <v>0</v>
      </c>
      <c r="DH25" s="78">
        <v>-100</v>
      </c>
      <c r="DI25" s="79">
        <v>6.25</v>
      </c>
      <c r="DJ25" s="78">
        <v>-7.4074074074074066</v>
      </c>
      <c r="DK25" s="51">
        <v>0</v>
      </c>
      <c r="DL25" s="78">
        <v>-100</v>
      </c>
      <c r="DM25" s="79">
        <v>6.25</v>
      </c>
      <c r="DN25" s="78">
        <v>-7.4074074074074066</v>
      </c>
      <c r="DO25" s="51">
        <v>0</v>
      </c>
      <c r="DP25" s="78" t="s">
        <v>238</v>
      </c>
      <c r="DQ25" s="79">
        <v>0</v>
      </c>
      <c r="DR25" s="78" t="s">
        <v>238</v>
      </c>
      <c r="DS25" s="51">
        <v>0</v>
      </c>
      <c r="DT25" s="78" t="s">
        <v>238</v>
      </c>
      <c r="DU25" s="79">
        <v>0</v>
      </c>
      <c r="DV25" s="78">
        <v>-100</v>
      </c>
      <c r="DW25" s="51">
        <v>0</v>
      </c>
      <c r="DX25" s="78" t="s">
        <v>238</v>
      </c>
      <c r="DY25" s="79">
        <v>0</v>
      </c>
      <c r="DZ25" s="78">
        <v>-100</v>
      </c>
      <c r="EA25" s="51">
        <v>0</v>
      </c>
      <c r="EB25" s="78" t="s">
        <v>238</v>
      </c>
      <c r="EC25" s="79">
        <v>0</v>
      </c>
      <c r="ED25" s="78" t="s">
        <v>224</v>
      </c>
      <c r="EE25" s="51" t="s">
        <v>437</v>
      </c>
      <c r="EF25" s="78" t="s">
        <v>224</v>
      </c>
      <c r="EG25" s="79">
        <v>11.5</v>
      </c>
      <c r="EH25" s="78">
        <v>-16.363636363636363</v>
      </c>
      <c r="EI25" s="51" t="s">
        <v>437</v>
      </c>
      <c r="EJ25" s="78" t="s">
        <v>224</v>
      </c>
      <c r="EK25" s="79">
        <v>9.9166666666666661</v>
      </c>
      <c r="EL25" s="78">
        <v>-19.047619047619047</v>
      </c>
      <c r="EM25" s="51">
        <v>0</v>
      </c>
      <c r="EN25" s="78" t="s">
        <v>238</v>
      </c>
      <c r="EO25" s="79">
        <v>1.5833333333333333</v>
      </c>
      <c r="EP25" s="78">
        <v>5.5555555555555554</v>
      </c>
      <c r="EQ25" s="51">
        <v>4</v>
      </c>
      <c r="ER25" s="78">
        <v>-33.333333333333329</v>
      </c>
      <c r="ES25" s="79">
        <v>33.916666666666664</v>
      </c>
      <c r="ET25" s="78">
        <v>-9.1517857142857135</v>
      </c>
      <c r="EU25" s="51">
        <v>4</v>
      </c>
      <c r="EV25" s="78">
        <v>-20</v>
      </c>
      <c r="EW25" s="79">
        <v>32.916666666666664</v>
      </c>
      <c r="EX25" s="78">
        <v>-8.7759815242494223</v>
      </c>
      <c r="EY25" s="51">
        <v>0</v>
      </c>
      <c r="EZ25" s="78" t="s">
        <v>224</v>
      </c>
      <c r="FA25" s="79">
        <v>1</v>
      </c>
      <c r="FB25" s="78">
        <v>-20</v>
      </c>
      <c r="FC25" s="51">
        <v>0</v>
      </c>
      <c r="FD25" s="78" t="s">
        <v>238</v>
      </c>
      <c r="FE25" s="79">
        <v>0.58333333333333337</v>
      </c>
      <c r="FF25" s="78">
        <v>-74.074074074074076</v>
      </c>
      <c r="FG25" s="51">
        <v>0</v>
      </c>
      <c r="FH25" s="78" t="s">
        <v>238</v>
      </c>
      <c r="FI25" s="79">
        <v>0.58333333333333337</v>
      </c>
      <c r="FJ25" s="78">
        <v>-74.074074074074076</v>
      </c>
      <c r="FK25" s="51">
        <v>0</v>
      </c>
      <c r="FL25" s="78" t="s">
        <v>238</v>
      </c>
      <c r="FM25" s="79">
        <v>0</v>
      </c>
      <c r="FN25" s="78" t="s">
        <v>238</v>
      </c>
      <c r="FO25" s="51" t="s">
        <v>437</v>
      </c>
      <c r="FP25" s="78" t="s">
        <v>224</v>
      </c>
      <c r="FQ25" s="79">
        <v>0.33333333333333331</v>
      </c>
      <c r="FR25" s="78" t="s">
        <v>238</v>
      </c>
      <c r="FS25" s="51" t="s">
        <v>437</v>
      </c>
      <c r="FT25" s="78" t="s">
        <v>224</v>
      </c>
      <c r="FU25" s="79">
        <v>0.33333333333333331</v>
      </c>
      <c r="FV25" s="78" t="s">
        <v>238</v>
      </c>
      <c r="FW25" s="51">
        <v>0</v>
      </c>
      <c r="FX25" s="78" t="s">
        <v>238</v>
      </c>
      <c r="FY25" s="79">
        <v>0</v>
      </c>
      <c r="FZ25" s="78" t="s">
        <v>238</v>
      </c>
      <c r="GA25" s="51">
        <v>6</v>
      </c>
      <c r="GB25" s="78">
        <v>50</v>
      </c>
      <c r="GC25" s="79">
        <v>271.83333333333331</v>
      </c>
      <c r="GD25" s="78">
        <v>-10.187224669603525</v>
      </c>
      <c r="GE25" s="51">
        <v>6</v>
      </c>
      <c r="GF25" s="78">
        <v>50</v>
      </c>
      <c r="GG25" s="79">
        <v>267.83333333333331</v>
      </c>
      <c r="GH25" s="78">
        <v>-9.2090395480225986</v>
      </c>
      <c r="GI25" s="51">
        <v>0</v>
      </c>
      <c r="GJ25" s="78" t="s">
        <v>238</v>
      </c>
      <c r="GK25" s="79">
        <v>4</v>
      </c>
      <c r="GL25" s="78">
        <v>-47.826086956521742</v>
      </c>
      <c r="GM25" s="51" t="s">
        <v>437</v>
      </c>
      <c r="GN25" s="78" t="s">
        <v>224</v>
      </c>
      <c r="GO25" s="79">
        <v>11.583333333333334</v>
      </c>
      <c r="GP25" s="78">
        <v>-56.289308176100626</v>
      </c>
      <c r="GQ25" s="51" t="s">
        <v>437</v>
      </c>
      <c r="GR25" s="78" t="s">
        <v>224</v>
      </c>
      <c r="GS25" s="79">
        <v>11.083333333333334</v>
      </c>
      <c r="GT25" s="78">
        <v>-58.176100628930818</v>
      </c>
      <c r="GU25" s="51">
        <v>0</v>
      </c>
      <c r="GV25" s="78" t="s">
        <v>238</v>
      </c>
      <c r="GW25" s="79">
        <v>0.5</v>
      </c>
      <c r="GX25" s="78" t="s">
        <v>238</v>
      </c>
      <c r="GY25" s="51">
        <v>15</v>
      </c>
      <c r="GZ25" s="78">
        <v>-11.76470588235294</v>
      </c>
      <c r="HA25" s="79">
        <v>63.333333333333336</v>
      </c>
      <c r="HB25" s="78">
        <v>6.8917018284106888</v>
      </c>
      <c r="HC25" s="51">
        <v>4</v>
      </c>
      <c r="HD25" s="78">
        <v>33.333333333333329</v>
      </c>
      <c r="HE25" s="79">
        <v>6.833333333333333</v>
      </c>
      <c r="HF25" s="78">
        <v>-10.869565217391305</v>
      </c>
      <c r="HG25" s="51">
        <v>11</v>
      </c>
      <c r="HH25" s="78">
        <v>-21.428571428571427</v>
      </c>
      <c r="HI25" s="79">
        <v>56.5</v>
      </c>
      <c r="HJ25" s="78">
        <v>9.5315024232633281</v>
      </c>
      <c r="HK25" s="51">
        <v>15</v>
      </c>
      <c r="HL25" s="78">
        <v>-11.76470588235294</v>
      </c>
      <c r="HM25" s="79">
        <v>59.833333333333336</v>
      </c>
      <c r="HN25" s="78">
        <v>8.4592145015105746</v>
      </c>
      <c r="HO25" s="51">
        <v>4</v>
      </c>
      <c r="HP25" s="78">
        <v>33.333333333333329</v>
      </c>
      <c r="HQ25" s="79">
        <v>6.75</v>
      </c>
      <c r="HR25" s="78">
        <v>-4.7058823529411766</v>
      </c>
      <c r="HS25" s="51">
        <v>11</v>
      </c>
      <c r="HT25" s="78">
        <v>-21.428571428571427</v>
      </c>
      <c r="HU25" s="79">
        <v>53.083333333333336</v>
      </c>
      <c r="HV25" s="78">
        <v>10.398613518197573</v>
      </c>
      <c r="HW25" s="78">
        <v>0</v>
      </c>
      <c r="HX25" s="78" t="s">
        <v>238</v>
      </c>
      <c r="HY25" s="78">
        <v>3.5</v>
      </c>
      <c r="HZ25" s="78">
        <v>-14.285714285714285</v>
      </c>
      <c r="IA25" s="78">
        <v>0</v>
      </c>
      <c r="IB25" s="78" t="s">
        <v>238</v>
      </c>
      <c r="IC25" s="78" t="s">
        <v>437</v>
      </c>
      <c r="ID25" s="78" t="s">
        <v>224</v>
      </c>
      <c r="IE25" s="78">
        <v>0</v>
      </c>
      <c r="IF25" s="78" t="s">
        <v>238</v>
      </c>
      <c r="IG25" s="78" t="s">
        <v>437</v>
      </c>
      <c r="IH25" s="78">
        <v>-2.3809523809523809</v>
      </c>
      <c r="II25" s="51">
        <v>3</v>
      </c>
      <c r="IJ25" s="78" t="s">
        <v>238</v>
      </c>
      <c r="IK25" s="79">
        <v>2.6666666666666665</v>
      </c>
      <c r="IL25" s="78">
        <v>52.380952380952387</v>
      </c>
      <c r="IM25" s="51">
        <v>0</v>
      </c>
      <c r="IN25" s="78" t="s">
        <v>238</v>
      </c>
      <c r="IO25" s="79">
        <v>0</v>
      </c>
      <c r="IP25" s="78" t="s">
        <v>238</v>
      </c>
      <c r="IQ25" s="51">
        <v>3</v>
      </c>
      <c r="IR25" s="78" t="s">
        <v>238</v>
      </c>
      <c r="IS25" s="79">
        <v>2.6666666666666665</v>
      </c>
      <c r="IT25" s="78">
        <v>52.380952380952387</v>
      </c>
      <c r="IU25" s="51">
        <v>3</v>
      </c>
      <c r="IV25" s="78" t="s">
        <v>238</v>
      </c>
      <c r="IW25" s="79">
        <v>2.6666666666666665</v>
      </c>
      <c r="IX25" s="78">
        <v>52.380952380952387</v>
      </c>
      <c r="IY25" s="51">
        <v>0</v>
      </c>
      <c r="IZ25" s="78" t="s">
        <v>238</v>
      </c>
      <c r="JA25" s="79">
        <v>0</v>
      </c>
      <c r="JB25" s="78" t="s">
        <v>238</v>
      </c>
      <c r="JC25" s="51">
        <v>3</v>
      </c>
      <c r="JD25" s="78" t="s">
        <v>238</v>
      </c>
      <c r="JE25" s="79">
        <v>2.6666666666666665</v>
      </c>
      <c r="JF25" s="78">
        <v>52.380952380952387</v>
      </c>
      <c r="JG25" s="51">
        <v>543</v>
      </c>
      <c r="JH25" s="78">
        <v>-0.5494505494505495</v>
      </c>
      <c r="JI25" s="79">
        <v>2198.6666666666665</v>
      </c>
      <c r="JJ25" s="78">
        <v>-2.8177833437695678</v>
      </c>
      <c r="JK25" s="51">
        <v>259</v>
      </c>
      <c r="JL25" s="78">
        <v>-1.1450381679389312</v>
      </c>
      <c r="JM25" s="79">
        <v>1777.3333333333333</v>
      </c>
      <c r="JN25" s="78">
        <v>-3.3226055029237118</v>
      </c>
      <c r="JO25" s="51">
        <v>284</v>
      </c>
      <c r="JP25" s="78">
        <v>0</v>
      </c>
      <c r="JQ25" s="79">
        <v>421.33333333333331</v>
      </c>
      <c r="JR25" s="78">
        <v>-0.62893081761006298</v>
      </c>
      <c r="JS25" s="51">
        <v>36</v>
      </c>
      <c r="JT25" s="78">
        <v>9.0909090909090917</v>
      </c>
      <c r="JU25" s="79">
        <v>286.75</v>
      </c>
      <c r="JV25" s="78">
        <v>-2.4936242561632191</v>
      </c>
      <c r="JW25" s="51" t="s">
        <v>437</v>
      </c>
      <c r="JX25" s="78">
        <v>6.0606060606060606</v>
      </c>
      <c r="JY25" s="79">
        <v>284.5</v>
      </c>
      <c r="JZ25" s="78">
        <v>-2.5962910128388019</v>
      </c>
      <c r="KA25" s="51" t="s">
        <v>437</v>
      </c>
      <c r="KB25" s="78" t="s">
        <v>224</v>
      </c>
      <c r="KC25" s="79">
        <v>2.25</v>
      </c>
      <c r="KD25" s="78">
        <v>12.5</v>
      </c>
      <c r="KE25" s="51">
        <v>84</v>
      </c>
      <c r="KF25" s="78">
        <v>18.30985915492958</v>
      </c>
      <c r="KG25" s="79">
        <v>201.5</v>
      </c>
      <c r="KH25" s="78">
        <v>-17.83893985728848</v>
      </c>
      <c r="KI25" s="51">
        <v>28</v>
      </c>
      <c r="KJ25" s="78">
        <v>64.705882352941174</v>
      </c>
      <c r="KK25" s="79">
        <v>58.833333333333336</v>
      </c>
      <c r="KL25" s="78">
        <v>-18.663594470046082</v>
      </c>
      <c r="KM25" s="51">
        <v>56</v>
      </c>
      <c r="KN25" s="78">
        <v>3.7037037037037033</v>
      </c>
      <c r="KO25" s="79">
        <v>142.66666666666666</v>
      </c>
      <c r="KP25" s="78">
        <v>-17.493975903614459</v>
      </c>
      <c r="KQ25" s="51">
        <v>62</v>
      </c>
      <c r="KR25" s="78">
        <v>8.7719298245614024</v>
      </c>
      <c r="KS25" s="79">
        <v>25.416666666666668</v>
      </c>
      <c r="KT25" s="78">
        <v>38.009049773755656</v>
      </c>
      <c r="KU25" s="51">
        <v>32</v>
      </c>
      <c r="KV25" s="78">
        <v>-5.8823529411764701</v>
      </c>
      <c r="KW25" s="79">
        <v>17.416666666666668</v>
      </c>
      <c r="KX25" s="78">
        <v>23.668639053254438</v>
      </c>
      <c r="KY25" s="51">
        <v>30</v>
      </c>
      <c r="KZ25" s="78">
        <v>30.434782608695656</v>
      </c>
      <c r="LA25" s="79">
        <v>8</v>
      </c>
      <c r="LB25" s="78">
        <v>84.615384615384613</v>
      </c>
      <c r="LC25" s="51">
        <v>23</v>
      </c>
      <c r="LD25" s="78">
        <v>15</v>
      </c>
      <c r="LE25" s="79">
        <v>973</v>
      </c>
      <c r="LF25" s="78">
        <v>-3.0796048808832075</v>
      </c>
      <c r="LG25" s="51">
        <v>23</v>
      </c>
      <c r="LH25" s="78">
        <v>15</v>
      </c>
      <c r="LI25" s="79">
        <v>953.25</v>
      </c>
      <c r="LJ25" s="78">
        <v>-3.0182280627384483</v>
      </c>
      <c r="LK25" s="51">
        <v>0</v>
      </c>
      <c r="LL25" s="78" t="s">
        <v>238</v>
      </c>
      <c r="LM25" s="79">
        <v>19.75</v>
      </c>
      <c r="LN25" s="78">
        <v>-5.9523809523809517</v>
      </c>
      <c r="LO25" s="51">
        <v>6</v>
      </c>
      <c r="LP25" s="78">
        <v>100</v>
      </c>
      <c r="LQ25" s="79">
        <v>88.666666666666671</v>
      </c>
      <c r="LR25" s="78">
        <v>6.1876247504990021</v>
      </c>
      <c r="LS25" s="51">
        <v>6</v>
      </c>
      <c r="LT25" s="78">
        <v>100</v>
      </c>
      <c r="LU25" s="79">
        <v>88.666666666666671</v>
      </c>
      <c r="LV25" s="78">
        <v>6.1876247504990021</v>
      </c>
      <c r="LW25" s="51">
        <v>0</v>
      </c>
      <c r="LX25" s="78" t="s">
        <v>238</v>
      </c>
      <c r="LY25" s="79">
        <v>0</v>
      </c>
      <c r="LZ25" s="78" t="s">
        <v>238</v>
      </c>
      <c r="MA25" s="51">
        <v>257</v>
      </c>
      <c r="MB25" s="78">
        <v>-9.5070422535211261</v>
      </c>
      <c r="MC25" s="79">
        <v>249.41666666666666</v>
      </c>
      <c r="MD25" s="78">
        <v>6.5883190883190892</v>
      </c>
      <c r="ME25" s="51">
        <v>99</v>
      </c>
      <c r="MF25" s="78">
        <v>-9.1743119266055047</v>
      </c>
      <c r="MG25" s="79">
        <v>107.83333333333333</v>
      </c>
      <c r="MH25" s="78">
        <v>3.2721468475658417</v>
      </c>
      <c r="MI25" s="51">
        <v>158</v>
      </c>
      <c r="MJ25" s="78">
        <v>-9.7142857142857135</v>
      </c>
      <c r="MK25" s="79">
        <v>141.58333333333334</v>
      </c>
      <c r="ML25" s="78">
        <v>9.260450160771704</v>
      </c>
      <c r="MM25" s="51">
        <v>75</v>
      </c>
      <c r="MN25" s="78">
        <v>4.1666666666666661</v>
      </c>
      <c r="MO25" s="79">
        <v>395.83333333333331</v>
      </c>
      <c r="MP25" s="78">
        <v>0.69959720161119354</v>
      </c>
      <c r="MQ25" s="51">
        <v>40</v>
      </c>
      <c r="MR25" s="78">
        <v>-6.9767441860465116</v>
      </c>
      <c r="MS25" s="79">
        <v>304.5</v>
      </c>
      <c r="MT25" s="78">
        <v>-4.3205027494108403</v>
      </c>
      <c r="MU25" s="51">
        <v>35</v>
      </c>
      <c r="MV25" s="78">
        <v>20.689655172413794</v>
      </c>
      <c r="MW25" s="79">
        <v>91.333333333333329</v>
      </c>
      <c r="MX25" s="78">
        <v>22.048997772828507</v>
      </c>
      <c r="MY25" s="51">
        <v>27</v>
      </c>
      <c r="MZ25" s="78">
        <v>-6.8965517241379306</v>
      </c>
      <c r="NA25" s="79">
        <v>276.58333333333331</v>
      </c>
      <c r="NB25" s="78">
        <v>-2.9532163742690059</v>
      </c>
      <c r="NC25" s="51">
        <v>21</v>
      </c>
      <c r="ND25" s="78">
        <v>10.526315789473683</v>
      </c>
      <c r="NE25" s="79">
        <v>235</v>
      </c>
      <c r="NF25" s="78">
        <v>-3.5237769414984603</v>
      </c>
      <c r="NG25" s="51">
        <v>6</v>
      </c>
      <c r="NH25" s="78">
        <v>-40</v>
      </c>
      <c r="NI25" s="79">
        <v>41.583333333333336</v>
      </c>
      <c r="NJ25" s="78">
        <v>0.4024144869215292</v>
      </c>
      <c r="NK25" s="51">
        <v>18</v>
      </c>
      <c r="NL25" s="78">
        <v>-14.285714285714285</v>
      </c>
      <c r="NM25" s="79">
        <v>42.833333333333336</v>
      </c>
      <c r="NN25" s="78">
        <v>16.289592760180994</v>
      </c>
      <c r="NO25" s="51">
        <v>6</v>
      </c>
      <c r="NP25" s="78">
        <v>-50</v>
      </c>
      <c r="NQ25" s="79">
        <v>22.916666666666668</v>
      </c>
      <c r="NR25" s="78">
        <v>-5.4982817869415808</v>
      </c>
      <c r="NS25" s="51">
        <v>12</v>
      </c>
      <c r="NT25" s="78">
        <v>33.333333333333329</v>
      </c>
      <c r="NU25" s="79">
        <v>19.916666666666668</v>
      </c>
      <c r="NV25" s="78">
        <v>58.278145695364238</v>
      </c>
      <c r="NW25" s="51">
        <v>8</v>
      </c>
      <c r="NX25" s="78">
        <v>-11.111111111111111</v>
      </c>
      <c r="NY25" s="79">
        <v>12</v>
      </c>
      <c r="NZ25" s="78">
        <v>19.008264462809919</v>
      </c>
      <c r="OA25" s="51">
        <v>4</v>
      </c>
      <c r="OB25" s="78">
        <v>-33.333333333333329</v>
      </c>
      <c r="OC25" s="79">
        <v>7.416666666666667</v>
      </c>
      <c r="OD25" s="78">
        <v>-1.1111111111111112</v>
      </c>
      <c r="OE25" s="51">
        <v>4</v>
      </c>
      <c r="OF25" s="78">
        <v>33.333333333333329</v>
      </c>
      <c r="OG25" s="79">
        <v>4.583333333333333</v>
      </c>
      <c r="OH25" s="78">
        <v>77.41935483870968</v>
      </c>
      <c r="OI25" s="51">
        <v>0</v>
      </c>
      <c r="OJ25" s="78" t="s">
        <v>238</v>
      </c>
      <c r="OK25" s="79">
        <v>0</v>
      </c>
      <c r="OL25" s="78" t="s">
        <v>238</v>
      </c>
      <c r="OM25" s="51">
        <v>0</v>
      </c>
      <c r="ON25" s="78" t="s">
        <v>238</v>
      </c>
      <c r="OO25" s="79">
        <v>0</v>
      </c>
      <c r="OP25" s="78" t="s">
        <v>238</v>
      </c>
      <c r="OQ25" s="51">
        <v>0</v>
      </c>
      <c r="OR25" s="78" t="s">
        <v>238</v>
      </c>
      <c r="OS25" s="79">
        <v>0</v>
      </c>
      <c r="OT25" s="78" t="s">
        <v>238</v>
      </c>
      <c r="OU25" s="51">
        <v>6</v>
      </c>
      <c r="OV25" s="78">
        <v>-33.333333333333329</v>
      </c>
      <c r="OW25" s="79">
        <v>66.75</v>
      </c>
      <c r="OX25" s="78">
        <v>-9.3891402714932131</v>
      </c>
      <c r="OY25" s="51" t="s">
        <v>437</v>
      </c>
      <c r="OZ25" s="78" t="s">
        <v>224</v>
      </c>
      <c r="PA25" s="79">
        <v>51</v>
      </c>
      <c r="PB25" s="78">
        <v>-6.1349693251533743</v>
      </c>
      <c r="PC25" s="51" t="s">
        <v>437</v>
      </c>
      <c r="PD25" s="78">
        <v>33.333333333333329</v>
      </c>
      <c r="PE25" s="79">
        <v>15.75</v>
      </c>
      <c r="PF25" s="78">
        <v>-18.53448275862069</v>
      </c>
      <c r="PG25" s="51">
        <v>84</v>
      </c>
      <c r="PH25" s="78">
        <v>0</v>
      </c>
      <c r="PI25" s="79">
        <v>392.66666666666669</v>
      </c>
      <c r="PJ25" s="78">
        <v>-6.8406484776591547</v>
      </c>
      <c r="PK25" s="51">
        <v>52</v>
      </c>
      <c r="PL25" s="78">
        <v>8.3333333333333321</v>
      </c>
      <c r="PM25" s="79">
        <v>231.75</v>
      </c>
      <c r="PN25" s="78">
        <v>-6.4581231079717458</v>
      </c>
      <c r="PO25" s="51">
        <v>32</v>
      </c>
      <c r="PP25" s="78">
        <v>-11.111111111111111</v>
      </c>
      <c r="PQ25" s="79">
        <v>160.91666666666666</v>
      </c>
      <c r="PR25" s="78">
        <v>-7.3860911270983207</v>
      </c>
      <c r="PS25" s="51">
        <v>26</v>
      </c>
      <c r="PT25" s="78">
        <v>-16.129032258064516</v>
      </c>
      <c r="PU25" s="79">
        <v>95.916666666666671</v>
      </c>
      <c r="PV25" s="78">
        <v>-8.7955625990491288</v>
      </c>
      <c r="PW25" s="51">
        <v>20</v>
      </c>
      <c r="PX25" s="78">
        <v>-9.0909090909090917</v>
      </c>
      <c r="PY25" s="79">
        <v>67.75</v>
      </c>
      <c r="PZ25" s="78">
        <v>-10.855263157894738</v>
      </c>
      <c r="QA25" s="51">
        <v>6</v>
      </c>
      <c r="QB25" s="78">
        <v>-33.333333333333329</v>
      </c>
      <c r="QC25" s="79">
        <v>28.166666666666668</v>
      </c>
      <c r="QD25" s="78">
        <v>-3.4285714285714288</v>
      </c>
      <c r="QE25" s="51">
        <v>58</v>
      </c>
      <c r="QF25" s="78">
        <v>9.433962264150944</v>
      </c>
      <c r="QG25" s="79">
        <v>296.75</v>
      </c>
      <c r="QH25" s="78">
        <v>-6.1907270811380402</v>
      </c>
      <c r="QI25" s="51">
        <v>32</v>
      </c>
      <c r="QJ25" s="78">
        <v>23.076923076923077</v>
      </c>
      <c r="QK25" s="79">
        <v>164</v>
      </c>
      <c r="QL25" s="78">
        <v>-4.512372634643377</v>
      </c>
      <c r="QM25" s="51">
        <v>26</v>
      </c>
      <c r="QN25" s="78">
        <v>-3.7037037037037033</v>
      </c>
      <c r="QO25" s="79">
        <v>132.75</v>
      </c>
      <c r="QP25" s="78">
        <v>-8.1844380403458228</v>
      </c>
    </row>
    <row r="26" spans="1:458" ht="22.5" x14ac:dyDescent="0.2">
      <c r="A26" s="9" t="s">
        <v>115</v>
      </c>
      <c r="B26" s="43"/>
      <c r="C26" s="44">
        <v>480</v>
      </c>
      <c r="D26" s="78">
        <v>-2.6369168356997972</v>
      </c>
      <c r="E26" s="79">
        <v>1414</v>
      </c>
      <c r="F26" s="78">
        <v>-3.2280141439488994</v>
      </c>
      <c r="G26" s="51">
        <v>200</v>
      </c>
      <c r="H26" s="78">
        <v>-8.6757990867579906</v>
      </c>
      <c r="I26" s="79">
        <v>940.08333333333337</v>
      </c>
      <c r="J26" s="78">
        <v>-3.3581769896341984</v>
      </c>
      <c r="K26" s="51">
        <v>280</v>
      </c>
      <c r="L26" s="78">
        <v>2.1897810218978102</v>
      </c>
      <c r="M26" s="79">
        <v>473.91666666666669</v>
      </c>
      <c r="N26" s="78">
        <v>-2.9687766592731615</v>
      </c>
      <c r="O26" s="51">
        <v>142</v>
      </c>
      <c r="P26" s="78">
        <v>-5.3333333333333339</v>
      </c>
      <c r="Q26" s="79">
        <v>354</v>
      </c>
      <c r="R26" s="78">
        <v>-11.036649214659686</v>
      </c>
      <c r="S26" s="51">
        <v>64</v>
      </c>
      <c r="T26" s="78">
        <v>-15.789473684210526</v>
      </c>
      <c r="U26" s="79">
        <v>196.58333333333334</v>
      </c>
      <c r="V26" s="78">
        <v>-11.215656755739555</v>
      </c>
      <c r="W26" s="51">
        <v>78</v>
      </c>
      <c r="X26" s="78">
        <v>5.4054054054054053</v>
      </c>
      <c r="Y26" s="79">
        <v>157.41666666666666</v>
      </c>
      <c r="Z26" s="78">
        <v>-10.812086874409822</v>
      </c>
      <c r="AA26" s="51">
        <v>94</v>
      </c>
      <c r="AB26" s="78">
        <v>-3.0927835051546393</v>
      </c>
      <c r="AC26" s="79">
        <v>62.833333333333336</v>
      </c>
      <c r="AD26" s="78">
        <v>-17.142857142857142</v>
      </c>
      <c r="AE26" s="51">
        <v>43</v>
      </c>
      <c r="AF26" s="78">
        <v>-10.416666666666668</v>
      </c>
      <c r="AG26" s="79">
        <v>34.916666666666664</v>
      </c>
      <c r="AH26" s="78">
        <v>-4.3378995433789953</v>
      </c>
      <c r="AI26" s="51">
        <v>51</v>
      </c>
      <c r="AJ26" s="78">
        <v>4.0816326530612246</v>
      </c>
      <c r="AK26" s="79">
        <v>27.916666666666668</v>
      </c>
      <c r="AL26" s="78">
        <v>-29.025423728813561</v>
      </c>
      <c r="AM26" s="51">
        <v>34</v>
      </c>
      <c r="AN26" s="78">
        <v>54.54545454545454</v>
      </c>
      <c r="AO26" s="79">
        <v>0</v>
      </c>
      <c r="AP26" s="78" t="s">
        <v>238</v>
      </c>
      <c r="AQ26" s="51">
        <v>9</v>
      </c>
      <c r="AR26" s="78" t="s">
        <v>224</v>
      </c>
      <c r="AS26" s="79">
        <v>0</v>
      </c>
      <c r="AT26" s="78" t="s">
        <v>238</v>
      </c>
      <c r="AU26" s="51">
        <v>25</v>
      </c>
      <c r="AV26" s="78">
        <v>25</v>
      </c>
      <c r="AW26" s="79">
        <v>0</v>
      </c>
      <c r="AX26" s="78" t="s">
        <v>238</v>
      </c>
      <c r="AY26" s="51">
        <v>52</v>
      </c>
      <c r="AZ26" s="78">
        <v>-26.760563380281688</v>
      </c>
      <c r="BA26" s="79">
        <v>59.916666666666664</v>
      </c>
      <c r="BB26" s="78">
        <v>-15.11216056670602</v>
      </c>
      <c r="BC26" s="51" t="s">
        <v>437</v>
      </c>
      <c r="BD26" s="78">
        <v>-28.571428571428569</v>
      </c>
      <c r="BE26" s="79">
        <v>33.25</v>
      </c>
      <c r="BF26" s="78">
        <v>-0.25</v>
      </c>
      <c r="BG26" s="51" t="s">
        <v>437</v>
      </c>
      <c r="BH26" s="78">
        <v>-24.137931034482758</v>
      </c>
      <c r="BI26" s="79">
        <v>26.666666666666668</v>
      </c>
      <c r="BJ26" s="78">
        <v>-28.411633109619689</v>
      </c>
      <c r="BK26" s="51">
        <v>3</v>
      </c>
      <c r="BL26" s="78">
        <v>-25</v>
      </c>
      <c r="BM26" s="79">
        <v>2.9166666666666665</v>
      </c>
      <c r="BN26" s="78">
        <v>-44.444444444444443</v>
      </c>
      <c r="BO26" s="51" t="s">
        <v>437</v>
      </c>
      <c r="BP26" s="78" t="s">
        <v>224</v>
      </c>
      <c r="BQ26" s="79">
        <v>1.6666666666666667</v>
      </c>
      <c r="BR26" s="78">
        <v>-47.368421052631575</v>
      </c>
      <c r="BS26" s="51" t="s">
        <v>437</v>
      </c>
      <c r="BT26" s="78" t="s">
        <v>224</v>
      </c>
      <c r="BU26" s="79">
        <v>1.25</v>
      </c>
      <c r="BV26" s="78">
        <v>-40</v>
      </c>
      <c r="BW26" s="51">
        <v>5</v>
      </c>
      <c r="BX26" s="78" t="s">
        <v>238</v>
      </c>
      <c r="BY26" s="79">
        <v>0</v>
      </c>
      <c r="BZ26" s="78" t="s">
        <v>238</v>
      </c>
      <c r="CA26" s="51" t="s">
        <v>437</v>
      </c>
      <c r="CB26" s="78" t="s">
        <v>238</v>
      </c>
      <c r="CC26" s="79">
        <v>0</v>
      </c>
      <c r="CD26" s="78" t="s">
        <v>238</v>
      </c>
      <c r="CE26" s="51" t="s">
        <v>437</v>
      </c>
      <c r="CF26" s="78" t="s">
        <v>224</v>
      </c>
      <c r="CG26" s="79">
        <v>0</v>
      </c>
      <c r="CH26" s="78" t="s">
        <v>238</v>
      </c>
      <c r="CI26" s="51" t="s">
        <v>437</v>
      </c>
      <c r="CJ26" s="78">
        <v>0</v>
      </c>
      <c r="CK26" s="79">
        <v>79.833333333333329</v>
      </c>
      <c r="CL26" s="78">
        <v>-21.986970684039086</v>
      </c>
      <c r="CM26" s="51" t="s">
        <v>437</v>
      </c>
      <c r="CN26" s="78">
        <v>0</v>
      </c>
      <c r="CO26" s="79">
        <v>74.833333333333329</v>
      </c>
      <c r="CP26" s="78">
        <v>-21.297107800175286</v>
      </c>
      <c r="CQ26" s="51">
        <v>0</v>
      </c>
      <c r="CR26" s="78" t="s">
        <v>238</v>
      </c>
      <c r="CS26" s="79">
        <v>5</v>
      </c>
      <c r="CT26" s="78">
        <v>-31.03448275862069</v>
      </c>
      <c r="CU26" s="51" t="s">
        <v>437</v>
      </c>
      <c r="CV26" s="78" t="s">
        <v>224</v>
      </c>
      <c r="CW26" s="79">
        <v>3.4166666666666665</v>
      </c>
      <c r="CX26" s="78">
        <v>-51.764705882352949</v>
      </c>
      <c r="CY26" s="51" t="s">
        <v>437</v>
      </c>
      <c r="CZ26" s="78" t="s">
        <v>224</v>
      </c>
      <c r="DA26" s="79">
        <v>3.4166666666666665</v>
      </c>
      <c r="DB26" s="78">
        <v>-51.764705882352949</v>
      </c>
      <c r="DC26" s="51">
        <v>0</v>
      </c>
      <c r="DD26" s="78" t="s">
        <v>238</v>
      </c>
      <c r="DE26" s="79">
        <v>0</v>
      </c>
      <c r="DF26" s="78" t="s">
        <v>238</v>
      </c>
      <c r="DG26" s="51">
        <v>0</v>
      </c>
      <c r="DH26" s="78" t="s">
        <v>224</v>
      </c>
      <c r="DI26" s="79">
        <v>2.0833333333333335</v>
      </c>
      <c r="DJ26" s="78">
        <v>-32.432432432432435</v>
      </c>
      <c r="DK26" s="51">
        <v>0</v>
      </c>
      <c r="DL26" s="78" t="s">
        <v>224</v>
      </c>
      <c r="DM26" s="79">
        <v>2.0833333333333335</v>
      </c>
      <c r="DN26" s="78">
        <v>-32.432432432432435</v>
      </c>
      <c r="DO26" s="51">
        <v>0</v>
      </c>
      <c r="DP26" s="78" t="s">
        <v>238</v>
      </c>
      <c r="DQ26" s="79">
        <v>0</v>
      </c>
      <c r="DR26" s="78" t="s">
        <v>238</v>
      </c>
      <c r="DS26" s="51">
        <v>0</v>
      </c>
      <c r="DT26" s="78" t="s">
        <v>238</v>
      </c>
      <c r="DU26" s="79">
        <v>0</v>
      </c>
      <c r="DV26" s="78" t="s">
        <v>224</v>
      </c>
      <c r="DW26" s="51">
        <v>0</v>
      </c>
      <c r="DX26" s="78" t="s">
        <v>238</v>
      </c>
      <c r="DY26" s="79">
        <v>0</v>
      </c>
      <c r="DZ26" s="78" t="s">
        <v>224</v>
      </c>
      <c r="EA26" s="51">
        <v>0</v>
      </c>
      <c r="EB26" s="78" t="s">
        <v>238</v>
      </c>
      <c r="EC26" s="79">
        <v>0</v>
      </c>
      <c r="ED26" s="78" t="s">
        <v>238</v>
      </c>
      <c r="EE26" s="51">
        <v>0</v>
      </c>
      <c r="EF26" s="78" t="s">
        <v>238</v>
      </c>
      <c r="EG26" s="79">
        <v>3.5833333333333335</v>
      </c>
      <c r="EH26" s="78">
        <v>-35.820895522388057</v>
      </c>
      <c r="EI26" s="51">
        <v>0</v>
      </c>
      <c r="EJ26" s="78" t="s">
        <v>238</v>
      </c>
      <c r="EK26" s="79">
        <v>2.4166666666666665</v>
      </c>
      <c r="EL26" s="78">
        <v>-40.816326530612244</v>
      </c>
      <c r="EM26" s="51">
        <v>0</v>
      </c>
      <c r="EN26" s="78" t="s">
        <v>238</v>
      </c>
      <c r="EO26" s="79">
        <v>1.1666666666666667</v>
      </c>
      <c r="EP26" s="78">
        <v>-22.222222222222221</v>
      </c>
      <c r="EQ26" s="51" t="s">
        <v>437</v>
      </c>
      <c r="ER26" s="78" t="s">
        <v>224</v>
      </c>
      <c r="ES26" s="79">
        <v>8.5833333333333339</v>
      </c>
      <c r="ET26" s="78">
        <v>-19.53125</v>
      </c>
      <c r="EU26" s="51" t="s">
        <v>437</v>
      </c>
      <c r="EV26" s="78" t="s">
        <v>224</v>
      </c>
      <c r="EW26" s="79">
        <v>7.583333333333333</v>
      </c>
      <c r="EX26" s="78">
        <v>-21.551724137931032</v>
      </c>
      <c r="EY26" s="51">
        <v>0</v>
      </c>
      <c r="EZ26" s="78" t="s">
        <v>238</v>
      </c>
      <c r="FA26" s="79">
        <v>1</v>
      </c>
      <c r="FB26" s="78">
        <v>0</v>
      </c>
      <c r="FC26" s="51">
        <v>0</v>
      </c>
      <c r="FD26" s="78" t="s">
        <v>238</v>
      </c>
      <c r="FE26" s="79">
        <v>0</v>
      </c>
      <c r="FF26" s="78" t="s">
        <v>238</v>
      </c>
      <c r="FG26" s="51">
        <v>0</v>
      </c>
      <c r="FH26" s="78" t="s">
        <v>238</v>
      </c>
      <c r="FI26" s="79">
        <v>0</v>
      </c>
      <c r="FJ26" s="78" t="s">
        <v>238</v>
      </c>
      <c r="FK26" s="51">
        <v>0</v>
      </c>
      <c r="FL26" s="78" t="s">
        <v>238</v>
      </c>
      <c r="FM26" s="79">
        <v>0</v>
      </c>
      <c r="FN26" s="78" t="s">
        <v>238</v>
      </c>
      <c r="FO26" s="51">
        <v>0</v>
      </c>
      <c r="FP26" s="78" t="s">
        <v>238</v>
      </c>
      <c r="FQ26" s="79">
        <v>0</v>
      </c>
      <c r="FR26" s="78" t="s">
        <v>238</v>
      </c>
      <c r="FS26" s="51">
        <v>0</v>
      </c>
      <c r="FT26" s="78" t="s">
        <v>238</v>
      </c>
      <c r="FU26" s="79">
        <v>0</v>
      </c>
      <c r="FV26" s="78" t="s">
        <v>238</v>
      </c>
      <c r="FW26" s="51">
        <v>0</v>
      </c>
      <c r="FX26" s="78" t="s">
        <v>238</v>
      </c>
      <c r="FY26" s="79">
        <v>0</v>
      </c>
      <c r="FZ26" s="78" t="s">
        <v>238</v>
      </c>
      <c r="GA26" s="51" t="s">
        <v>437</v>
      </c>
      <c r="GB26" s="78" t="s">
        <v>224</v>
      </c>
      <c r="GC26" s="79">
        <v>60.166666666666664</v>
      </c>
      <c r="GD26" s="78">
        <v>-13.945172824791419</v>
      </c>
      <c r="GE26" s="51" t="s">
        <v>437</v>
      </c>
      <c r="GF26" s="78" t="s">
        <v>224</v>
      </c>
      <c r="GG26" s="79">
        <v>57.833333333333336</v>
      </c>
      <c r="GH26" s="78">
        <v>-11.253196930946292</v>
      </c>
      <c r="GI26" s="51">
        <v>0</v>
      </c>
      <c r="GJ26" s="78" t="s">
        <v>238</v>
      </c>
      <c r="GK26" s="79">
        <v>2.3333333333333335</v>
      </c>
      <c r="GL26" s="78">
        <v>-50.877192982456144</v>
      </c>
      <c r="GM26" s="51">
        <v>0</v>
      </c>
      <c r="GN26" s="78" t="s">
        <v>238</v>
      </c>
      <c r="GO26" s="79">
        <v>2</v>
      </c>
      <c r="GP26" s="78">
        <v>-66.197183098591552</v>
      </c>
      <c r="GQ26" s="51">
        <v>0</v>
      </c>
      <c r="GR26" s="78" t="s">
        <v>238</v>
      </c>
      <c r="GS26" s="79">
        <v>1.5</v>
      </c>
      <c r="GT26" s="78">
        <v>-74.647887323943664</v>
      </c>
      <c r="GU26" s="51">
        <v>0</v>
      </c>
      <c r="GV26" s="78" t="s">
        <v>238</v>
      </c>
      <c r="GW26" s="79">
        <v>0.5</v>
      </c>
      <c r="GX26" s="78" t="s">
        <v>238</v>
      </c>
      <c r="GY26" s="51">
        <v>12</v>
      </c>
      <c r="GZ26" s="78">
        <v>71.428571428571431</v>
      </c>
      <c r="HA26" s="79">
        <v>35.916666666666664</v>
      </c>
      <c r="HB26" s="78">
        <v>17.438692098092641</v>
      </c>
      <c r="HC26" s="51" t="s">
        <v>437</v>
      </c>
      <c r="HD26" s="78" t="s">
        <v>224</v>
      </c>
      <c r="HE26" s="79">
        <v>2.25</v>
      </c>
      <c r="HF26" s="78">
        <v>-27.027027027027028</v>
      </c>
      <c r="HG26" s="51" t="s">
        <v>437</v>
      </c>
      <c r="HH26" s="78">
        <v>50</v>
      </c>
      <c r="HI26" s="79">
        <v>33.666666666666664</v>
      </c>
      <c r="HJ26" s="78">
        <v>22.424242424242426</v>
      </c>
      <c r="HK26" s="51">
        <v>12</v>
      </c>
      <c r="HL26" s="78">
        <v>71.428571428571431</v>
      </c>
      <c r="HM26" s="79">
        <v>34.333333333333336</v>
      </c>
      <c r="HN26" s="78">
        <v>20.11661807580175</v>
      </c>
      <c r="HO26" s="51" t="s">
        <v>437</v>
      </c>
      <c r="HP26" s="78" t="s">
        <v>224</v>
      </c>
      <c r="HQ26" s="79">
        <v>2.25</v>
      </c>
      <c r="HR26" s="78">
        <v>-25</v>
      </c>
      <c r="HS26" s="51" t="s">
        <v>437</v>
      </c>
      <c r="HT26" s="78">
        <v>50</v>
      </c>
      <c r="HU26" s="79">
        <v>32.083333333333336</v>
      </c>
      <c r="HV26" s="78">
        <v>25.407166123778502</v>
      </c>
      <c r="HW26" s="78">
        <v>0</v>
      </c>
      <c r="HX26" s="78" t="s">
        <v>238</v>
      </c>
      <c r="HY26" s="78" t="s">
        <v>437</v>
      </c>
      <c r="HZ26" s="78">
        <v>-20.833333333333336</v>
      </c>
      <c r="IA26" s="78">
        <v>0</v>
      </c>
      <c r="IB26" s="78" t="s">
        <v>238</v>
      </c>
      <c r="IC26" s="78">
        <v>0</v>
      </c>
      <c r="ID26" s="78" t="s">
        <v>224</v>
      </c>
      <c r="IE26" s="78">
        <v>0</v>
      </c>
      <c r="IF26" s="78" t="s">
        <v>238</v>
      </c>
      <c r="IG26" s="78" t="s">
        <v>437</v>
      </c>
      <c r="IH26" s="78">
        <v>-17.391304347826086</v>
      </c>
      <c r="II26" s="51" t="s">
        <v>437</v>
      </c>
      <c r="IJ26" s="78" t="s">
        <v>224</v>
      </c>
      <c r="IK26" s="79">
        <v>1.6666666666666667</v>
      </c>
      <c r="IL26" s="78">
        <v>0</v>
      </c>
      <c r="IM26" s="51">
        <v>0</v>
      </c>
      <c r="IN26" s="78" t="s">
        <v>238</v>
      </c>
      <c r="IO26" s="79">
        <v>0</v>
      </c>
      <c r="IP26" s="78" t="s">
        <v>238</v>
      </c>
      <c r="IQ26" s="51" t="s">
        <v>437</v>
      </c>
      <c r="IR26" s="78" t="s">
        <v>224</v>
      </c>
      <c r="IS26" s="79">
        <v>1.6666666666666667</v>
      </c>
      <c r="IT26" s="78">
        <v>0</v>
      </c>
      <c r="IU26" s="51" t="s">
        <v>437</v>
      </c>
      <c r="IV26" s="78" t="s">
        <v>224</v>
      </c>
      <c r="IW26" s="79">
        <v>1.6666666666666667</v>
      </c>
      <c r="IX26" s="78">
        <v>0</v>
      </c>
      <c r="IY26" s="51">
        <v>0</v>
      </c>
      <c r="IZ26" s="78" t="s">
        <v>238</v>
      </c>
      <c r="JA26" s="79">
        <v>0</v>
      </c>
      <c r="JB26" s="78" t="s">
        <v>238</v>
      </c>
      <c r="JC26" s="51" t="s">
        <v>437</v>
      </c>
      <c r="JD26" s="78" t="s">
        <v>224</v>
      </c>
      <c r="JE26" s="79">
        <v>1.6666666666666667</v>
      </c>
      <c r="JF26" s="78">
        <v>0</v>
      </c>
      <c r="JG26" s="51">
        <v>338</v>
      </c>
      <c r="JH26" s="78">
        <v>-1.4577259475218658</v>
      </c>
      <c r="JI26" s="79">
        <v>1060</v>
      </c>
      <c r="JJ26" s="78">
        <v>-0.30566658829061838</v>
      </c>
      <c r="JK26" s="51">
        <v>136</v>
      </c>
      <c r="JL26" s="78">
        <v>-4.895104895104895</v>
      </c>
      <c r="JM26" s="79">
        <v>743.5</v>
      </c>
      <c r="JN26" s="78">
        <v>-1.0425909494232475</v>
      </c>
      <c r="JO26" s="51">
        <v>202</v>
      </c>
      <c r="JP26" s="78">
        <v>1</v>
      </c>
      <c r="JQ26" s="79">
        <v>316.5</v>
      </c>
      <c r="JR26" s="78">
        <v>1.4694095645204381</v>
      </c>
      <c r="JS26" s="51">
        <v>12</v>
      </c>
      <c r="JT26" s="78">
        <v>-20</v>
      </c>
      <c r="JU26" s="79">
        <v>96.416666666666671</v>
      </c>
      <c r="JV26" s="78">
        <v>-8.6355785837651119E-2</v>
      </c>
      <c r="JW26" s="51" t="s">
        <v>437</v>
      </c>
      <c r="JX26" s="78">
        <v>-26.666666666666668</v>
      </c>
      <c r="JY26" s="79">
        <v>94.5</v>
      </c>
      <c r="JZ26" s="78">
        <v>-0.87412587412587417</v>
      </c>
      <c r="KA26" s="51" t="s">
        <v>437</v>
      </c>
      <c r="KB26" s="78" t="s">
        <v>224</v>
      </c>
      <c r="KC26" s="79">
        <v>1.9166666666666667</v>
      </c>
      <c r="KD26" s="78">
        <v>64.285714285714292</v>
      </c>
      <c r="KE26" s="51">
        <v>66</v>
      </c>
      <c r="KF26" s="78">
        <v>11.864406779661017</v>
      </c>
      <c r="KG26" s="79">
        <v>163.16666666666666</v>
      </c>
      <c r="KH26" s="78">
        <v>-16.857749469214436</v>
      </c>
      <c r="KI26" s="51" t="s">
        <v>437</v>
      </c>
      <c r="KJ26" s="78">
        <v>50</v>
      </c>
      <c r="KK26" s="79">
        <v>48.333333333333336</v>
      </c>
      <c r="KL26" s="78">
        <v>-18.539325842696631</v>
      </c>
      <c r="KM26" s="51" t="s">
        <v>437</v>
      </c>
      <c r="KN26" s="78">
        <v>-2.3255813953488373</v>
      </c>
      <c r="KO26" s="79">
        <v>114.83333333333333</v>
      </c>
      <c r="KP26" s="78">
        <v>-16.129032258064516</v>
      </c>
      <c r="KQ26" s="51">
        <v>45</v>
      </c>
      <c r="KR26" s="78">
        <v>18.421052631578945</v>
      </c>
      <c r="KS26" s="79">
        <v>15.416666666666666</v>
      </c>
      <c r="KT26" s="78">
        <v>56.779661016949156</v>
      </c>
      <c r="KU26" s="51">
        <v>21</v>
      </c>
      <c r="KV26" s="78">
        <v>5</v>
      </c>
      <c r="KW26" s="79">
        <v>9.6666666666666661</v>
      </c>
      <c r="KX26" s="78">
        <v>52.631578947368418</v>
      </c>
      <c r="KY26" s="51">
        <v>24</v>
      </c>
      <c r="KZ26" s="78">
        <v>33.333333333333329</v>
      </c>
      <c r="LA26" s="79">
        <v>5.75</v>
      </c>
      <c r="LB26" s="78">
        <v>64.285714285714292</v>
      </c>
      <c r="LC26" s="51">
        <v>7</v>
      </c>
      <c r="LD26" s="78">
        <v>40</v>
      </c>
      <c r="LE26" s="79">
        <v>332</v>
      </c>
      <c r="LF26" s="78">
        <v>1.1681056373793803</v>
      </c>
      <c r="LG26" s="51">
        <v>7</v>
      </c>
      <c r="LH26" s="78">
        <v>40</v>
      </c>
      <c r="LI26" s="79">
        <v>318.41666666666669</v>
      </c>
      <c r="LJ26" s="78">
        <v>1.0312004230565839</v>
      </c>
      <c r="LK26" s="51">
        <v>0</v>
      </c>
      <c r="LL26" s="78" t="s">
        <v>238</v>
      </c>
      <c r="LM26" s="79">
        <v>13.583333333333334</v>
      </c>
      <c r="LN26" s="78">
        <v>4.4871794871794872</v>
      </c>
      <c r="LO26" s="51">
        <v>0</v>
      </c>
      <c r="LP26" s="78" t="s">
        <v>238</v>
      </c>
      <c r="LQ26" s="79">
        <v>6.666666666666667</v>
      </c>
      <c r="LR26" s="78">
        <v>8.1081081081081088</v>
      </c>
      <c r="LS26" s="51">
        <v>0</v>
      </c>
      <c r="LT26" s="78" t="s">
        <v>238</v>
      </c>
      <c r="LU26" s="79">
        <v>6.666666666666667</v>
      </c>
      <c r="LV26" s="78">
        <v>8.1081081081081088</v>
      </c>
      <c r="LW26" s="51">
        <v>0</v>
      </c>
      <c r="LX26" s="78" t="s">
        <v>238</v>
      </c>
      <c r="LY26" s="79">
        <v>0</v>
      </c>
      <c r="LZ26" s="78" t="s">
        <v>238</v>
      </c>
      <c r="MA26" s="51">
        <v>152</v>
      </c>
      <c r="MB26" s="78">
        <v>-13.636363636363635</v>
      </c>
      <c r="MC26" s="79">
        <v>176.66666666666666</v>
      </c>
      <c r="MD26" s="78">
        <v>14.842903575297942</v>
      </c>
      <c r="ME26" s="51">
        <v>45</v>
      </c>
      <c r="MF26" s="78">
        <v>-23.728813559322035</v>
      </c>
      <c r="MG26" s="79">
        <v>64</v>
      </c>
      <c r="MH26" s="78">
        <v>16.717325227963524</v>
      </c>
      <c r="MI26" s="51">
        <v>107</v>
      </c>
      <c r="MJ26" s="78">
        <v>-8.5470085470085468</v>
      </c>
      <c r="MK26" s="79">
        <v>112.66666666666667</v>
      </c>
      <c r="ML26" s="78">
        <v>13.804713804713806</v>
      </c>
      <c r="MM26" s="51">
        <v>53</v>
      </c>
      <c r="MN26" s="78">
        <v>15.217391304347828</v>
      </c>
      <c r="MO26" s="79">
        <v>245.83333333333334</v>
      </c>
      <c r="MP26" s="78">
        <v>-1.0731052984574112</v>
      </c>
      <c r="MQ26" s="51">
        <v>28</v>
      </c>
      <c r="MR26" s="78">
        <v>7.6923076923076925</v>
      </c>
      <c r="MS26" s="79">
        <v>186.08333333333334</v>
      </c>
      <c r="MT26" s="78">
        <v>-7.2674418604651168</v>
      </c>
      <c r="MU26" s="51">
        <v>25</v>
      </c>
      <c r="MV26" s="78">
        <v>25</v>
      </c>
      <c r="MW26" s="79">
        <v>59.75</v>
      </c>
      <c r="MX26" s="78">
        <v>24.912891986062718</v>
      </c>
      <c r="MY26" s="51" t="s">
        <v>437</v>
      </c>
      <c r="MZ26" s="78">
        <v>0</v>
      </c>
      <c r="NA26" s="79">
        <v>160.91666666666666</v>
      </c>
      <c r="NB26" s="78">
        <v>-4.5477014335145824</v>
      </c>
      <c r="NC26" s="51">
        <v>13</v>
      </c>
      <c r="ND26" s="78">
        <v>30</v>
      </c>
      <c r="NE26" s="79">
        <v>137.41666666666666</v>
      </c>
      <c r="NF26" s="78">
        <v>-7.1509009009009015</v>
      </c>
      <c r="NG26" s="51" t="s">
        <v>437</v>
      </c>
      <c r="NH26" s="78">
        <v>-42.857142857142854</v>
      </c>
      <c r="NI26" s="79">
        <v>23.5</v>
      </c>
      <c r="NJ26" s="78">
        <v>14.17004048582996</v>
      </c>
      <c r="NK26" s="51">
        <v>8</v>
      </c>
      <c r="NL26" s="78">
        <v>-20</v>
      </c>
      <c r="NM26" s="79">
        <v>14.5</v>
      </c>
      <c r="NN26" s="78">
        <v>1.7543859649122806</v>
      </c>
      <c r="NO26" s="51" t="s">
        <v>437</v>
      </c>
      <c r="NP26" s="78">
        <v>-50</v>
      </c>
      <c r="NQ26" s="79">
        <v>6.333333333333333</v>
      </c>
      <c r="NR26" s="78">
        <v>-14.606741573033707</v>
      </c>
      <c r="NS26" s="51" t="s">
        <v>437</v>
      </c>
      <c r="NT26" s="78">
        <v>25</v>
      </c>
      <c r="NU26" s="79">
        <v>8.1666666666666661</v>
      </c>
      <c r="NV26" s="78">
        <v>19.512195121951219</v>
      </c>
      <c r="NW26" s="51" t="s">
        <v>437</v>
      </c>
      <c r="NX26" s="78">
        <v>0</v>
      </c>
      <c r="NY26" s="79">
        <v>6.5</v>
      </c>
      <c r="NZ26" s="78">
        <v>18.181818181818183</v>
      </c>
      <c r="OA26" s="51" t="s">
        <v>437</v>
      </c>
      <c r="OB26" s="78">
        <v>-25</v>
      </c>
      <c r="OC26" s="79">
        <v>3.6666666666666665</v>
      </c>
      <c r="OD26" s="78">
        <v>10</v>
      </c>
      <c r="OE26" s="51" t="s">
        <v>437</v>
      </c>
      <c r="OF26" s="78" t="s">
        <v>224</v>
      </c>
      <c r="OG26" s="79">
        <v>2.8333333333333335</v>
      </c>
      <c r="OH26" s="78">
        <v>30.76923076923077</v>
      </c>
      <c r="OI26" s="51">
        <v>0</v>
      </c>
      <c r="OJ26" s="78" t="s">
        <v>238</v>
      </c>
      <c r="OK26" s="79">
        <v>0</v>
      </c>
      <c r="OL26" s="78" t="s">
        <v>238</v>
      </c>
      <c r="OM26" s="51">
        <v>0</v>
      </c>
      <c r="ON26" s="78" t="s">
        <v>238</v>
      </c>
      <c r="OO26" s="79">
        <v>0</v>
      </c>
      <c r="OP26" s="78" t="s">
        <v>238</v>
      </c>
      <c r="OQ26" s="51">
        <v>0</v>
      </c>
      <c r="OR26" s="78" t="s">
        <v>238</v>
      </c>
      <c r="OS26" s="79">
        <v>0</v>
      </c>
      <c r="OT26" s="78" t="s">
        <v>238</v>
      </c>
      <c r="OU26" s="51">
        <v>3</v>
      </c>
      <c r="OV26" s="78">
        <v>-25</v>
      </c>
      <c r="OW26" s="79">
        <v>30.5</v>
      </c>
      <c r="OX26" s="78">
        <v>1.1049723756906076</v>
      </c>
      <c r="OY26" s="51">
        <v>0</v>
      </c>
      <c r="OZ26" s="78" t="s">
        <v>224</v>
      </c>
      <c r="PA26" s="79">
        <v>22.5</v>
      </c>
      <c r="PB26" s="78">
        <v>14.40677966101695</v>
      </c>
      <c r="PC26" s="51">
        <v>3</v>
      </c>
      <c r="PD26" s="78" t="s">
        <v>224</v>
      </c>
      <c r="PE26" s="79">
        <v>8</v>
      </c>
      <c r="PF26" s="78">
        <v>-23.809523809523807</v>
      </c>
      <c r="PG26" s="51">
        <v>30</v>
      </c>
      <c r="PH26" s="78">
        <v>-28.571428571428569</v>
      </c>
      <c r="PI26" s="79">
        <v>173.75</v>
      </c>
      <c r="PJ26" s="78">
        <v>-7.333333333333333</v>
      </c>
      <c r="PK26" s="51">
        <v>14</v>
      </c>
      <c r="PL26" s="78">
        <v>-39.130434782608695</v>
      </c>
      <c r="PM26" s="79">
        <v>84.583333333333329</v>
      </c>
      <c r="PN26" s="78">
        <v>-2.4975984630163302</v>
      </c>
      <c r="PO26" s="51">
        <v>16</v>
      </c>
      <c r="PP26" s="78">
        <v>-15.789473684210526</v>
      </c>
      <c r="PQ26" s="79">
        <v>89.166666666666671</v>
      </c>
      <c r="PR26" s="78">
        <v>-11.497105045492143</v>
      </c>
      <c r="PS26" s="51">
        <v>6</v>
      </c>
      <c r="PT26" s="78">
        <v>-53.846153846153847</v>
      </c>
      <c r="PU26" s="79">
        <v>34.166666666666664</v>
      </c>
      <c r="PV26" s="78">
        <v>-13.135593220338984</v>
      </c>
      <c r="PW26" s="51">
        <v>3</v>
      </c>
      <c r="PX26" s="78">
        <v>-62.5</v>
      </c>
      <c r="PY26" s="79">
        <v>17.833333333333332</v>
      </c>
      <c r="PZ26" s="78">
        <v>-10.460251046025103</v>
      </c>
      <c r="QA26" s="51">
        <v>3</v>
      </c>
      <c r="QB26" s="78">
        <v>-40</v>
      </c>
      <c r="QC26" s="79">
        <v>16.333333333333332</v>
      </c>
      <c r="QD26" s="78">
        <v>-15.879828326180256</v>
      </c>
      <c r="QE26" s="51">
        <v>24</v>
      </c>
      <c r="QF26" s="78">
        <v>-17.241379310344829</v>
      </c>
      <c r="QG26" s="79">
        <v>139.58333333333334</v>
      </c>
      <c r="QH26" s="78">
        <v>-5.7930258717660292</v>
      </c>
      <c r="QI26" s="51">
        <v>11</v>
      </c>
      <c r="QJ26" s="78">
        <v>-26.666666666666668</v>
      </c>
      <c r="QK26" s="79">
        <v>66.75</v>
      </c>
      <c r="QL26" s="78">
        <v>-0.12468827930174563</v>
      </c>
      <c r="QM26" s="51">
        <v>13</v>
      </c>
      <c r="QN26" s="78">
        <v>-7.1428571428571423</v>
      </c>
      <c r="QO26" s="79">
        <v>72.833333333333329</v>
      </c>
      <c r="QP26" s="78">
        <v>-10.450819672131148</v>
      </c>
    </row>
    <row r="27" spans="1:458" ht="22.5" x14ac:dyDescent="0.2">
      <c r="A27" s="9" t="s">
        <v>116</v>
      </c>
      <c r="B27" s="43"/>
      <c r="C27" s="44">
        <v>415</v>
      </c>
      <c r="D27" s="78">
        <v>-2.810304449648712</v>
      </c>
      <c r="E27" s="79">
        <v>1717.75</v>
      </c>
      <c r="F27" s="78">
        <v>-6.5339620930443463</v>
      </c>
      <c r="G27" s="51">
        <v>283</v>
      </c>
      <c r="H27" s="78">
        <v>10.116731517509727</v>
      </c>
      <c r="I27" s="79">
        <v>1500.75</v>
      </c>
      <c r="J27" s="78">
        <v>-6.4807602430285094</v>
      </c>
      <c r="K27" s="51">
        <v>132</v>
      </c>
      <c r="L27" s="78">
        <v>-22.352941176470591</v>
      </c>
      <c r="M27" s="79">
        <v>217</v>
      </c>
      <c r="N27" s="78">
        <v>-6.9002502681444406</v>
      </c>
      <c r="O27" s="51">
        <v>210</v>
      </c>
      <c r="P27" s="78">
        <v>-6.25</v>
      </c>
      <c r="Q27" s="79">
        <v>579.08333333333337</v>
      </c>
      <c r="R27" s="78">
        <v>-9.3293319415448863</v>
      </c>
      <c r="S27" s="51">
        <v>160</v>
      </c>
      <c r="T27" s="78">
        <v>15.942028985507244</v>
      </c>
      <c r="U27" s="79">
        <v>466.91666666666669</v>
      </c>
      <c r="V27" s="78">
        <v>-9.8036059240180293</v>
      </c>
      <c r="W27" s="51">
        <v>50</v>
      </c>
      <c r="X27" s="78">
        <v>-41.860465116279073</v>
      </c>
      <c r="Y27" s="79">
        <v>112.16666666666667</v>
      </c>
      <c r="Z27" s="78">
        <v>-7.3002754820936637</v>
      </c>
      <c r="AA27" s="51">
        <v>139</v>
      </c>
      <c r="AB27" s="78">
        <v>-13.125</v>
      </c>
      <c r="AC27" s="79">
        <v>68.416666666666671</v>
      </c>
      <c r="AD27" s="78">
        <v>-4.4237485448195581</v>
      </c>
      <c r="AE27" s="51">
        <v>108</v>
      </c>
      <c r="AF27" s="78">
        <v>8</v>
      </c>
      <c r="AG27" s="79">
        <v>53.916666666666664</v>
      </c>
      <c r="AH27" s="78">
        <v>5.5464926590538335</v>
      </c>
      <c r="AI27" s="51">
        <v>31</v>
      </c>
      <c r="AJ27" s="78">
        <v>-48.333333333333336</v>
      </c>
      <c r="AK27" s="79">
        <v>14.5</v>
      </c>
      <c r="AL27" s="78">
        <v>-29.268292682926827</v>
      </c>
      <c r="AM27" s="51">
        <v>47</v>
      </c>
      <c r="AN27" s="78">
        <v>-25.396825396825395</v>
      </c>
      <c r="AO27" s="79">
        <v>0</v>
      </c>
      <c r="AP27" s="78" t="s">
        <v>238</v>
      </c>
      <c r="AQ27" s="51">
        <v>32</v>
      </c>
      <c r="AR27" s="78">
        <v>10.344827586206897</v>
      </c>
      <c r="AS27" s="79">
        <v>0</v>
      </c>
      <c r="AT27" s="78" t="s">
        <v>238</v>
      </c>
      <c r="AU27" s="51">
        <v>15</v>
      </c>
      <c r="AV27" s="78">
        <v>-55.882352941176471</v>
      </c>
      <c r="AW27" s="79">
        <v>0</v>
      </c>
      <c r="AX27" s="78" t="s">
        <v>238</v>
      </c>
      <c r="AY27" s="51">
        <v>83</v>
      </c>
      <c r="AZ27" s="78">
        <v>-6.7415730337078648</v>
      </c>
      <c r="BA27" s="79">
        <v>59</v>
      </c>
      <c r="BB27" s="78">
        <v>-9.1142490372272142</v>
      </c>
      <c r="BC27" s="51" t="s">
        <v>437</v>
      </c>
      <c r="BD27" s="78">
        <v>2.9850746268656714</v>
      </c>
      <c r="BE27" s="79">
        <v>45.75</v>
      </c>
      <c r="BF27" s="78">
        <v>-0.36297640653357532</v>
      </c>
      <c r="BG27" s="51" t="s">
        <v>437</v>
      </c>
      <c r="BH27" s="78">
        <v>-36.363636363636367</v>
      </c>
      <c r="BI27" s="79">
        <v>13.25</v>
      </c>
      <c r="BJ27" s="78">
        <v>-30.263157894736842</v>
      </c>
      <c r="BK27" s="51" t="s">
        <v>437</v>
      </c>
      <c r="BL27" s="78">
        <v>20</v>
      </c>
      <c r="BM27" s="79">
        <v>9.4166666666666661</v>
      </c>
      <c r="BN27" s="78">
        <v>41.25</v>
      </c>
      <c r="BO27" s="51" t="s">
        <v>437</v>
      </c>
      <c r="BP27" s="78">
        <v>100</v>
      </c>
      <c r="BQ27" s="79">
        <v>8.1666666666666661</v>
      </c>
      <c r="BR27" s="78">
        <v>58.064516129032263</v>
      </c>
      <c r="BS27" s="51">
        <v>0</v>
      </c>
      <c r="BT27" s="78" t="s">
        <v>224</v>
      </c>
      <c r="BU27" s="79">
        <v>1.25</v>
      </c>
      <c r="BV27" s="78">
        <v>-16.666666666666664</v>
      </c>
      <c r="BW27" s="51" t="s">
        <v>437</v>
      </c>
      <c r="BX27" s="78">
        <v>0</v>
      </c>
      <c r="BY27" s="79">
        <v>0</v>
      </c>
      <c r="BZ27" s="78" t="s">
        <v>238</v>
      </c>
      <c r="CA27" s="51" t="s">
        <v>437</v>
      </c>
      <c r="CB27" s="78" t="s">
        <v>224</v>
      </c>
      <c r="CC27" s="79">
        <v>0</v>
      </c>
      <c r="CD27" s="78" t="s">
        <v>238</v>
      </c>
      <c r="CE27" s="51" t="s">
        <v>437</v>
      </c>
      <c r="CF27" s="78" t="s">
        <v>224</v>
      </c>
      <c r="CG27" s="79">
        <v>0</v>
      </c>
      <c r="CH27" s="78" t="s">
        <v>238</v>
      </c>
      <c r="CI27" s="51" t="s">
        <v>437</v>
      </c>
      <c r="CJ27" s="78">
        <v>8.3333333333333321</v>
      </c>
      <c r="CK27" s="79">
        <v>263.33333333333331</v>
      </c>
      <c r="CL27" s="78">
        <v>-13.472070098576122</v>
      </c>
      <c r="CM27" s="51" t="s">
        <v>437</v>
      </c>
      <c r="CN27" s="78">
        <v>18.181818181818183</v>
      </c>
      <c r="CO27" s="79">
        <v>261.25</v>
      </c>
      <c r="CP27" s="78">
        <v>-13.205980066445184</v>
      </c>
      <c r="CQ27" s="51">
        <v>0</v>
      </c>
      <c r="CR27" s="78" t="s">
        <v>224</v>
      </c>
      <c r="CS27" s="79">
        <v>2.0833333333333335</v>
      </c>
      <c r="CT27" s="78">
        <v>-37.5</v>
      </c>
      <c r="CU27" s="51" t="s">
        <v>437</v>
      </c>
      <c r="CV27" s="78" t="s">
        <v>224</v>
      </c>
      <c r="CW27" s="79">
        <v>3.75</v>
      </c>
      <c r="CX27" s="78">
        <v>-25</v>
      </c>
      <c r="CY27" s="51" t="s">
        <v>437</v>
      </c>
      <c r="CZ27" s="78" t="s">
        <v>224</v>
      </c>
      <c r="DA27" s="79">
        <v>3.75</v>
      </c>
      <c r="DB27" s="78">
        <v>-25</v>
      </c>
      <c r="DC27" s="51">
        <v>0</v>
      </c>
      <c r="DD27" s="78" t="s">
        <v>238</v>
      </c>
      <c r="DE27" s="79">
        <v>0</v>
      </c>
      <c r="DF27" s="78" t="s">
        <v>238</v>
      </c>
      <c r="DG27" s="51">
        <v>0</v>
      </c>
      <c r="DH27" s="78" t="s">
        <v>224</v>
      </c>
      <c r="DI27" s="79">
        <v>4.166666666666667</v>
      </c>
      <c r="DJ27" s="78">
        <v>13.636363636363635</v>
      </c>
      <c r="DK27" s="51">
        <v>0</v>
      </c>
      <c r="DL27" s="78" t="s">
        <v>224</v>
      </c>
      <c r="DM27" s="79">
        <v>4.166666666666667</v>
      </c>
      <c r="DN27" s="78">
        <v>13.636363636363635</v>
      </c>
      <c r="DO27" s="51">
        <v>0</v>
      </c>
      <c r="DP27" s="78" t="s">
        <v>238</v>
      </c>
      <c r="DQ27" s="79">
        <v>0</v>
      </c>
      <c r="DR27" s="78" t="s">
        <v>238</v>
      </c>
      <c r="DS27" s="51">
        <v>0</v>
      </c>
      <c r="DT27" s="78" t="s">
        <v>238</v>
      </c>
      <c r="DU27" s="79">
        <v>0</v>
      </c>
      <c r="DV27" s="78">
        <v>-100</v>
      </c>
      <c r="DW27" s="51">
        <v>0</v>
      </c>
      <c r="DX27" s="78" t="s">
        <v>238</v>
      </c>
      <c r="DY27" s="79">
        <v>0</v>
      </c>
      <c r="DZ27" s="78">
        <v>-100</v>
      </c>
      <c r="EA27" s="51">
        <v>0</v>
      </c>
      <c r="EB27" s="78" t="s">
        <v>238</v>
      </c>
      <c r="EC27" s="79">
        <v>0</v>
      </c>
      <c r="ED27" s="78" t="s">
        <v>224</v>
      </c>
      <c r="EE27" s="51" t="s">
        <v>437</v>
      </c>
      <c r="EF27" s="78" t="s">
        <v>224</v>
      </c>
      <c r="EG27" s="79">
        <v>7.916666666666667</v>
      </c>
      <c r="EH27" s="78">
        <v>-3.0612244897959182</v>
      </c>
      <c r="EI27" s="51" t="s">
        <v>437</v>
      </c>
      <c r="EJ27" s="78" t="s">
        <v>224</v>
      </c>
      <c r="EK27" s="79">
        <v>7.5</v>
      </c>
      <c r="EL27" s="78">
        <v>-8.1632653061224492</v>
      </c>
      <c r="EM27" s="51">
        <v>0</v>
      </c>
      <c r="EN27" s="78" t="s">
        <v>238</v>
      </c>
      <c r="EO27" s="79">
        <v>0.41666666666666669</v>
      </c>
      <c r="EP27" s="78" t="s">
        <v>238</v>
      </c>
      <c r="EQ27" s="51" t="s">
        <v>437</v>
      </c>
      <c r="ER27" s="78">
        <v>-25</v>
      </c>
      <c r="ES27" s="79">
        <v>25.333333333333332</v>
      </c>
      <c r="ET27" s="78">
        <v>-5</v>
      </c>
      <c r="EU27" s="51" t="s">
        <v>437</v>
      </c>
      <c r="EV27" s="78">
        <v>0</v>
      </c>
      <c r="EW27" s="79">
        <v>25.333333333333332</v>
      </c>
      <c r="EX27" s="78">
        <v>-4.1009463722397479</v>
      </c>
      <c r="EY27" s="51">
        <v>0</v>
      </c>
      <c r="EZ27" s="78" t="s">
        <v>224</v>
      </c>
      <c r="FA27" s="79">
        <v>0</v>
      </c>
      <c r="FB27" s="78">
        <v>-100</v>
      </c>
      <c r="FC27" s="51">
        <v>0</v>
      </c>
      <c r="FD27" s="78" t="s">
        <v>238</v>
      </c>
      <c r="FE27" s="79">
        <v>0.58333333333333337</v>
      </c>
      <c r="FF27" s="78">
        <v>-74.074074074074076</v>
      </c>
      <c r="FG27" s="51">
        <v>0</v>
      </c>
      <c r="FH27" s="78" t="s">
        <v>238</v>
      </c>
      <c r="FI27" s="79">
        <v>0.58333333333333337</v>
      </c>
      <c r="FJ27" s="78">
        <v>-74.074074074074076</v>
      </c>
      <c r="FK27" s="51">
        <v>0</v>
      </c>
      <c r="FL27" s="78" t="s">
        <v>238</v>
      </c>
      <c r="FM27" s="79">
        <v>0</v>
      </c>
      <c r="FN27" s="78" t="s">
        <v>238</v>
      </c>
      <c r="FO27" s="51" t="s">
        <v>437</v>
      </c>
      <c r="FP27" s="78" t="s">
        <v>224</v>
      </c>
      <c r="FQ27" s="79">
        <v>0.33333333333333331</v>
      </c>
      <c r="FR27" s="78" t="s">
        <v>238</v>
      </c>
      <c r="FS27" s="51" t="s">
        <v>437</v>
      </c>
      <c r="FT27" s="78" t="s">
        <v>224</v>
      </c>
      <c r="FU27" s="79">
        <v>0.33333333333333331</v>
      </c>
      <c r="FV27" s="78" t="s">
        <v>238</v>
      </c>
      <c r="FW27" s="51">
        <v>0</v>
      </c>
      <c r="FX27" s="78" t="s">
        <v>238</v>
      </c>
      <c r="FY27" s="79">
        <v>0</v>
      </c>
      <c r="FZ27" s="78" t="s">
        <v>238</v>
      </c>
      <c r="GA27" s="51" t="s">
        <v>437</v>
      </c>
      <c r="GB27" s="78">
        <v>0</v>
      </c>
      <c r="GC27" s="79">
        <v>211.66666666666666</v>
      </c>
      <c r="GD27" s="78">
        <v>-9.0583601861797352</v>
      </c>
      <c r="GE27" s="51" t="s">
        <v>437</v>
      </c>
      <c r="GF27" s="78">
        <v>0</v>
      </c>
      <c r="GG27" s="79">
        <v>210</v>
      </c>
      <c r="GH27" s="78">
        <v>-8.6294416243654819</v>
      </c>
      <c r="GI27" s="51">
        <v>0</v>
      </c>
      <c r="GJ27" s="78" t="s">
        <v>238</v>
      </c>
      <c r="GK27" s="79">
        <v>1.6666666666666667</v>
      </c>
      <c r="GL27" s="78">
        <v>-42.857142857142854</v>
      </c>
      <c r="GM27" s="51" t="s">
        <v>437</v>
      </c>
      <c r="GN27" s="78" t="s">
        <v>224</v>
      </c>
      <c r="GO27" s="79">
        <v>9.5833333333333339</v>
      </c>
      <c r="GP27" s="78">
        <v>-53.441295546558706</v>
      </c>
      <c r="GQ27" s="51" t="s">
        <v>437</v>
      </c>
      <c r="GR27" s="78" t="s">
        <v>224</v>
      </c>
      <c r="GS27" s="79">
        <v>9.5833333333333339</v>
      </c>
      <c r="GT27" s="78">
        <v>-53.441295546558706</v>
      </c>
      <c r="GU27" s="51">
        <v>0</v>
      </c>
      <c r="GV27" s="78" t="s">
        <v>238</v>
      </c>
      <c r="GW27" s="79">
        <v>0</v>
      </c>
      <c r="GX27" s="78" t="s">
        <v>238</v>
      </c>
      <c r="GY27" s="51">
        <v>3</v>
      </c>
      <c r="GZ27" s="78">
        <v>-70</v>
      </c>
      <c r="HA27" s="79">
        <v>27.416666666666668</v>
      </c>
      <c r="HB27" s="78">
        <v>-4.3604651162790695</v>
      </c>
      <c r="HC27" s="51" t="s">
        <v>437</v>
      </c>
      <c r="HD27" s="78" t="s">
        <v>224</v>
      </c>
      <c r="HE27" s="79">
        <v>4.583333333333333</v>
      </c>
      <c r="HF27" s="78">
        <v>0</v>
      </c>
      <c r="HG27" s="51" t="s">
        <v>437</v>
      </c>
      <c r="HH27" s="78" t="s">
        <v>224</v>
      </c>
      <c r="HI27" s="79">
        <v>22.833333333333332</v>
      </c>
      <c r="HJ27" s="78">
        <v>-5.1903114186851207</v>
      </c>
      <c r="HK27" s="51">
        <v>3</v>
      </c>
      <c r="HL27" s="78">
        <v>-70</v>
      </c>
      <c r="HM27" s="79">
        <v>25.5</v>
      </c>
      <c r="HN27" s="78">
        <v>-4.0752351097178678</v>
      </c>
      <c r="HO27" s="51" t="s">
        <v>437</v>
      </c>
      <c r="HP27" s="78" t="s">
        <v>224</v>
      </c>
      <c r="HQ27" s="79">
        <v>4.5</v>
      </c>
      <c r="HR27" s="78">
        <v>10.204081632653061</v>
      </c>
      <c r="HS27" s="51" t="s">
        <v>437</v>
      </c>
      <c r="HT27" s="78" t="s">
        <v>224</v>
      </c>
      <c r="HU27" s="79">
        <v>21</v>
      </c>
      <c r="HV27" s="78">
        <v>-6.666666666666667</v>
      </c>
      <c r="HW27" s="78">
        <v>0</v>
      </c>
      <c r="HX27" s="78" t="s">
        <v>238</v>
      </c>
      <c r="HY27" s="78" t="s">
        <v>437</v>
      </c>
      <c r="HZ27" s="78">
        <v>-8</v>
      </c>
      <c r="IA27" s="78">
        <v>0</v>
      </c>
      <c r="IB27" s="78" t="s">
        <v>238</v>
      </c>
      <c r="IC27" s="78" t="s">
        <v>437</v>
      </c>
      <c r="ID27" s="78" t="s">
        <v>224</v>
      </c>
      <c r="IE27" s="78">
        <v>0</v>
      </c>
      <c r="IF27" s="78" t="s">
        <v>238</v>
      </c>
      <c r="IG27" s="78">
        <v>1.8333333333333333</v>
      </c>
      <c r="IH27" s="78">
        <v>15.789473684210526</v>
      </c>
      <c r="II27" s="51" t="s">
        <v>437</v>
      </c>
      <c r="IJ27" s="78" t="s">
        <v>224</v>
      </c>
      <c r="IK27" s="79">
        <v>1</v>
      </c>
      <c r="IL27" s="78" t="s">
        <v>224</v>
      </c>
      <c r="IM27" s="51">
        <v>0</v>
      </c>
      <c r="IN27" s="78" t="s">
        <v>238</v>
      </c>
      <c r="IO27" s="79">
        <v>0</v>
      </c>
      <c r="IP27" s="78" t="s">
        <v>238</v>
      </c>
      <c r="IQ27" s="51" t="s">
        <v>437</v>
      </c>
      <c r="IR27" s="78" t="s">
        <v>224</v>
      </c>
      <c r="IS27" s="79">
        <v>1</v>
      </c>
      <c r="IT27" s="78" t="s">
        <v>224</v>
      </c>
      <c r="IU27" s="51" t="s">
        <v>437</v>
      </c>
      <c r="IV27" s="78" t="s">
        <v>224</v>
      </c>
      <c r="IW27" s="79">
        <v>1</v>
      </c>
      <c r="IX27" s="78" t="s">
        <v>224</v>
      </c>
      <c r="IY27" s="51">
        <v>0</v>
      </c>
      <c r="IZ27" s="78" t="s">
        <v>238</v>
      </c>
      <c r="JA27" s="79">
        <v>0</v>
      </c>
      <c r="JB27" s="78" t="s">
        <v>238</v>
      </c>
      <c r="JC27" s="51" t="s">
        <v>437</v>
      </c>
      <c r="JD27" s="78" t="s">
        <v>224</v>
      </c>
      <c r="JE27" s="79">
        <v>1</v>
      </c>
      <c r="JF27" s="78" t="s">
        <v>224</v>
      </c>
      <c r="JG27" s="51">
        <v>205</v>
      </c>
      <c r="JH27" s="78">
        <v>0.98522167487684731</v>
      </c>
      <c r="JI27" s="79">
        <v>1138.6666666666667</v>
      </c>
      <c r="JJ27" s="78">
        <v>-5.0451702571230026</v>
      </c>
      <c r="JK27" s="51">
        <v>123</v>
      </c>
      <c r="JL27" s="78">
        <v>3.3613445378151261</v>
      </c>
      <c r="JM27" s="79">
        <v>1033.8333333333333</v>
      </c>
      <c r="JN27" s="78">
        <v>-4.8984285166730546</v>
      </c>
      <c r="JO27" s="51">
        <v>82</v>
      </c>
      <c r="JP27" s="78">
        <v>-2.3809523809523809</v>
      </c>
      <c r="JQ27" s="79">
        <v>104.83333333333333</v>
      </c>
      <c r="JR27" s="78">
        <v>-6.4684014869888475</v>
      </c>
      <c r="JS27" s="51">
        <v>24</v>
      </c>
      <c r="JT27" s="78">
        <v>33.333333333333329</v>
      </c>
      <c r="JU27" s="79">
        <v>190.33333333333334</v>
      </c>
      <c r="JV27" s="78">
        <v>-3.6693378321383383</v>
      </c>
      <c r="JW27" s="51">
        <v>24</v>
      </c>
      <c r="JX27" s="78">
        <v>33.333333333333329</v>
      </c>
      <c r="JY27" s="79">
        <v>190</v>
      </c>
      <c r="JZ27" s="78">
        <v>-3.4307496823379928</v>
      </c>
      <c r="KA27" s="51">
        <v>0</v>
      </c>
      <c r="KB27" s="78" t="s">
        <v>238</v>
      </c>
      <c r="KC27" s="79">
        <v>0.33333333333333331</v>
      </c>
      <c r="KD27" s="78">
        <v>-60</v>
      </c>
      <c r="KE27" s="51">
        <v>18</v>
      </c>
      <c r="KF27" s="78">
        <v>50</v>
      </c>
      <c r="KG27" s="79">
        <v>38.333333333333336</v>
      </c>
      <c r="KH27" s="78">
        <v>-21.768707482993197</v>
      </c>
      <c r="KI27" s="51" t="s">
        <v>437</v>
      </c>
      <c r="KJ27" s="78" t="s">
        <v>224</v>
      </c>
      <c r="KK27" s="79">
        <v>10.5</v>
      </c>
      <c r="KL27" s="78">
        <v>-19.230769230769234</v>
      </c>
      <c r="KM27" s="51" t="s">
        <v>437</v>
      </c>
      <c r="KN27" s="78">
        <v>27.27272727272727</v>
      </c>
      <c r="KO27" s="79">
        <v>27.833333333333332</v>
      </c>
      <c r="KP27" s="78">
        <v>-22.685185185185187</v>
      </c>
      <c r="KQ27" s="51">
        <v>17</v>
      </c>
      <c r="KR27" s="78">
        <v>-10.526315789473683</v>
      </c>
      <c r="KS27" s="79">
        <v>10</v>
      </c>
      <c r="KT27" s="78">
        <v>16.50485436893204</v>
      </c>
      <c r="KU27" s="51">
        <v>11</v>
      </c>
      <c r="KV27" s="78">
        <v>-21.428571428571427</v>
      </c>
      <c r="KW27" s="79">
        <v>7.75</v>
      </c>
      <c r="KX27" s="78">
        <v>0</v>
      </c>
      <c r="KY27" s="51">
        <v>6</v>
      </c>
      <c r="KZ27" s="78">
        <v>20</v>
      </c>
      <c r="LA27" s="79">
        <v>2.25</v>
      </c>
      <c r="LB27" s="78">
        <v>170</v>
      </c>
      <c r="LC27" s="51">
        <v>16</v>
      </c>
      <c r="LD27" s="78">
        <v>6.666666666666667</v>
      </c>
      <c r="LE27" s="79">
        <v>641</v>
      </c>
      <c r="LF27" s="78">
        <v>-5.1424343322234556</v>
      </c>
      <c r="LG27" s="51">
        <v>16</v>
      </c>
      <c r="LH27" s="78">
        <v>6.666666666666667</v>
      </c>
      <c r="LI27" s="79">
        <v>634.83333333333337</v>
      </c>
      <c r="LJ27" s="78">
        <v>-4.9294895794334206</v>
      </c>
      <c r="LK27" s="51">
        <v>0</v>
      </c>
      <c r="LL27" s="78" t="s">
        <v>238</v>
      </c>
      <c r="LM27" s="79">
        <v>6.166666666666667</v>
      </c>
      <c r="LN27" s="78">
        <v>-22.916666666666664</v>
      </c>
      <c r="LO27" s="51">
        <v>6</v>
      </c>
      <c r="LP27" s="78">
        <v>100</v>
      </c>
      <c r="LQ27" s="79">
        <v>82</v>
      </c>
      <c r="LR27" s="78">
        <v>6.0344827586206895</v>
      </c>
      <c r="LS27" s="51">
        <v>6</v>
      </c>
      <c r="LT27" s="78">
        <v>100</v>
      </c>
      <c r="LU27" s="79">
        <v>82</v>
      </c>
      <c r="LV27" s="78">
        <v>6.0344827586206895</v>
      </c>
      <c r="LW27" s="51">
        <v>0</v>
      </c>
      <c r="LX27" s="78" t="s">
        <v>238</v>
      </c>
      <c r="LY27" s="79">
        <v>0</v>
      </c>
      <c r="LZ27" s="78" t="s">
        <v>238</v>
      </c>
      <c r="MA27" s="51">
        <v>105</v>
      </c>
      <c r="MB27" s="78">
        <v>-2.7777777777777777</v>
      </c>
      <c r="MC27" s="79">
        <v>72.75</v>
      </c>
      <c r="MD27" s="78">
        <v>-9.251559251559252</v>
      </c>
      <c r="ME27" s="51">
        <v>54</v>
      </c>
      <c r="MF27" s="78">
        <v>8</v>
      </c>
      <c r="MG27" s="79">
        <v>43.833333333333336</v>
      </c>
      <c r="MH27" s="78">
        <v>-11.596638655462185</v>
      </c>
      <c r="MI27" s="51">
        <v>51</v>
      </c>
      <c r="MJ27" s="78">
        <v>-12.068965517241379</v>
      </c>
      <c r="MK27" s="79">
        <v>28.916666666666668</v>
      </c>
      <c r="ML27" s="78">
        <v>-5.4495912806539506</v>
      </c>
      <c r="MM27" s="51">
        <v>22</v>
      </c>
      <c r="MN27" s="78">
        <v>-15.384615384615385</v>
      </c>
      <c r="MO27" s="79">
        <v>150</v>
      </c>
      <c r="MP27" s="78">
        <v>3.7463976945244957</v>
      </c>
      <c r="MQ27" s="51">
        <v>12</v>
      </c>
      <c r="MR27" s="78">
        <v>-29.411764705882355</v>
      </c>
      <c r="MS27" s="79">
        <v>118.41666666666667</v>
      </c>
      <c r="MT27" s="78">
        <v>0.7087172218284904</v>
      </c>
      <c r="MU27" s="51">
        <v>10</v>
      </c>
      <c r="MV27" s="78">
        <v>11.111111111111111</v>
      </c>
      <c r="MW27" s="79">
        <v>31.583333333333332</v>
      </c>
      <c r="MX27" s="78">
        <v>16.97530864197531</v>
      </c>
      <c r="MY27" s="51" t="s">
        <v>437</v>
      </c>
      <c r="MZ27" s="78">
        <v>-16.666666666666664</v>
      </c>
      <c r="NA27" s="79">
        <v>115.66666666666667</v>
      </c>
      <c r="NB27" s="78">
        <v>-0.64423765211166795</v>
      </c>
      <c r="NC27" s="51">
        <v>8</v>
      </c>
      <c r="ND27" s="78">
        <v>-11.111111111111111</v>
      </c>
      <c r="NE27" s="79">
        <v>97.583333333333329</v>
      </c>
      <c r="NF27" s="78">
        <v>2.092414995640802</v>
      </c>
      <c r="NG27" s="51" t="s">
        <v>437</v>
      </c>
      <c r="NH27" s="78" t="s">
        <v>224</v>
      </c>
      <c r="NI27" s="79">
        <v>18.083333333333332</v>
      </c>
      <c r="NJ27" s="78">
        <v>-13.200000000000001</v>
      </c>
      <c r="NK27" s="51">
        <v>10</v>
      </c>
      <c r="NL27" s="78">
        <v>-9.0909090909090917</v>
      </c>
      <c r="NM27" s="79">
        <v>28.333333333333332</v>
      </c>
      <c r="NN27" s="78">
        <v>25.461254612546124</v>
      </c>
      <c r="NO27" s="51" t="s">
        <v>437</v>
      </c>
      <c r="NP27" s="78">
        <v>-50</v>
      </c>
      <c r="NQ27" s="79">
        <v>16.583333333333332</v>
      </c>
      <c r="NR27" s="78">
        <v>-1.4851485148514851</v>
      </c>
      <c r="NS27" s="51" t="s">
        <v>437</v>
      </c>
      <c r="NT27" s="78">
        <v>40</v>
      </c>
      <c r="NU27" s="79">
        <v>11.75</v>
      </c>
      <c r="NV27" s="78">
        <v>104.34782608695652</v>
      </c>
      <c r="NW27" s="51" t="s">
        <v>437</v>
      </c>
      <c r="NX27" s="78" t="s">
        <v>224</v>
      </c>
      <c r="NY27" s="79">
        <v>5.5</v>
      </c>
      <c r="NZ27" s="78">
        <v>20</v>
      </c>
      <c r="OA27" s="51" t="s">
        <v>437</v>
      </c>
      <c r="OB27" s="78" t="s">
        <v>224</v>
      </c>
      <c r="OC27" s="79">
        <v>3.75</v>
      </c>
      <c r="OD27" s="78">
        <v>-10</v>
      </c>
      <c r="OE27" s="51" t="s">
        <v>437</v>
      </c>
      <c r="OF27" s="78" t="s">
        <v>224</v>
      </c>
      <c r="OG27" s="79">
        <v>1.75</v>
      </c>
      <c r="OH27" s="78" t="s">
        <v>241</v>
      </c>
      <c r="OI27" s="51">
        <v>0</v>
      </c>
      <c r="OJ27" s="78" t="s">
        <v>238</v>
      </c>
      <c r="OK27" s="79">
        <v>0</v>
      </c>
      <c r="OL27" s="78" t="s">
        <v>238</v>
      </c>
      <c r="OM27" s="51">
        <v>0</v>
      </c>
      <c r="ON27" s="78" t="s">
        <v>238</v>
      </c>
      <c r="OO27" s="79">
        <v>0</v>
      </c>
      <c r="OP27" s="78" t="s">
        <v>238</v>
      </c>
      <c r="OQ27" s="51">
        <v>0</v>
      </c>
      <c r="OR27" s="78" t="s">
        <v>238</v>
      </c>
      <c r="OS27" s="79">
        <v>0</v>
      </c>
      <c r="OT27" s="78" t="s">
        <v>238</v>
      </c>
      <c r="OU27" s="51">
        <v>3</v>
      </c>
      <c r="OV27" s="78">
        <v>-40</v>
      </c>
      <c r="OW27" s="79">
        <v>36.25</v>
      </c>
      <c r="OX27" s="78">
        <v>-16.666666666666664</v>
      </c>
      <c r="OY27" s="51" t="s">
        <v>437</v>
      </c>
      <c r="OZ27" s="78" t="s">
        <v>224</v>
      </c>
      <c r="PA27" s="79">
        <v>28.5</v>
      </c>
      <c r="PB27" s="78">
        <v>-17.78846153846154</v>
      </c>
      <c r="PC27" s="51" t="s">
        <v>437</v>
      </c>
      <c r="PD27" s="78" t="s">
        <v>224</v>
      </c>
      <c r="PE27" s="79">
        <v>7.75</v>
      </c>
      <c r="PF27" s="78">
        <v>-12.264150943396226</v>
      </c>
      <c r="PG27" s="51">
        <v>54</v>
      </c>
      <c r="PH27" s="78">
        <v>28.571428571428569</v>
      </c>
      <c r="PI27" s="79">
        <v>218.91666666666666</v>
      </c>
      <c r="PJ27" s="78">
        <v>-6.4458689458689458</v>
      </c>
      <c r="PK27" s="51">
        <v>38</v>
      </c>
      <c r="PL27" s="78">
        <v>52</v>
      </c>
      <c r="PM27" s="79">
        <v>147.16666666666666</v>
      </c>
      <c r="PN27" s="78">
        <v>-8.592132505175984</v>
      </c>
      <c r="PO27" s="51">
        <v>16</v>
      </c>
      <c r="PP27" s="78">
        <v>-5.8823529411764701</v>
      </c>
      <c r="PQ27" s="79">
        <v>71.75</v>
      </c>
      <c r="PR27" s="78">
        <v>-1.7123287671232876</v>
      </c>
      <c r="PS27" s="51">
        <v>20</v>
      </c>
      <c r="PT27" s="78">
        <v>11.111111111111111</v>
      </c>
      <c r="PU27" s="79">
        <v>61.75</v>
      </c>
      <c r="PV27" s="78">
        <v>-6.2025316455696196</v>
      </c>
      <c r="PW27" s="51">
        <v>17</v>
      </c>
      <c r="PX27" s="78">
        <v>21.428571428571427</v>
      </c>
      <c r="PY27" s="79">
        <v>49.916666666666664</v>
      </c>
      <c r="PZ27" s="78">
        <v>-10.99554234769688</v>
      </c>
      <c r="QA27" s="51">
        <v>3</v>
      </c>
      <c r="QB27" s="78">
        <v>-25</v>
      </c>
      <c r="QC27" s="79">
        <v>11.833333333333334</v>
      </c>
      <c r="QD27" s="78">
        <v>21.367521367521366</v>
      </c>
      <c r="QE27" s="51">
        <v>34</v>
      </c>
      <c r="QF27" s="78">
        <v>41.666666666666671</v>
      </c>
      <c r="QG27" s="79">
        <v>157.16666666666666</v>
      </c>
      <c r="QH27" s="78">
        <v>-6.5411298315163524</v>
      </c>
      <c r="QI27" s="51">
        <v>21</v>
      </c>
      <c r="QJ27" s="78">
        <v>90.909090909090907</v>
      </c>
      <c r="QK27" s="79">
        <v>97.25</v>
      </c>
      <c r="QL27" s="78">
        <v>-7.3073868149324861</v>
      </c>
      <c r="QM27" s="51">
        <v>13</v>
      </c>
      <c r="QN27" s="78">
        <v>0</v>
      </c>
      <c r="QO27" s="79">
        <v>59.916666666666664</v>
      </c>
      <c r="QP27" s="78">
        <v>-5.2700922266139658</v>
      </c>
    </row>
    <row r="28" spans="1:458" ht="33.75" x14ac:dyDescent="0.2">
      <c r="A28" s="7" t="s">
        <v>117</v>
      </c>
      <c r="B28" s="43"/>
      <c r="C28" s="44">
        <v>4565</v>
      </c>
      <c r="D28" s="78">
        <v>-5.054076539101497</v>
      </c>
      <c r="E28" s="79">
        <v>8720</v>
      </c>
      <c r="F28" s="78">
        <v>-8.2515716653076243</v>
      </c>
      <c r="G28" s="51">
        <v>997</v>
      </c>
      <c r="H28" s="78">
        <v>-5.5871212121212119</v>
      </c>
      <c r="I28" s="79">
        <v>3912.0833333333335</v>
      </c>
      <c r="J28" s="78">
        <v>-4.6434157339887472</v>
      </c>
      <c r="K28" s="51">
        <v>3568</v>
      </c>
      <c r="L28" s="78">
        <v>-4.9040511727078888</v>
      </c>
      <c r="M28" s="79">
        <v>4807.916666666667</v>
      </c>
      <c r="N28" s="78">
        <v>-10.991977784634372</v>
      </c>
      <c r="O28" s="51">
        <v>1439</v>
      </c>
      <c r="P28" s="78">
        <v>-12.787878787878787</v>
      </c>
      <c r="Q28" s="79">
        <v>3763</v>
      </c>
      <c r="R28" s="78">
        <v>-11.354534746760896</v>
      </c>
      <c r="S28" s="51">
        <v>275</v>
      </c>
      <c r="T28" s="78">
        <v>-19.5906432748538</v>
      </c>
      <c r="U28" s="79">
        <v>938.58333333333337</v>
      </c>
      <c r="V28" s="78">
        <v>-6.2978369384359398</v>
      </c>
      <c r="W28" s="51">
        <v>1164</v>
      </c>
      <c r="X28" s="78">
        <v>-11.009174311926607</v>
      </c>
      <c r="Y28" s="79">
        <v>2824.4166666666665</v>
      </c>
      <c r="Z28" s="78">
        <v>-12.916238437821171</v>
      </c>
      <c r="AA28" s="51">
        <v>654</v>
      </c>
      <c r="AB28" s="78">
        <v>-20.146520146520146</v>
      </c>
      <c r="AC28" s="79">
        <v>386.66666666666669</v>
      </c>
      <c r="AD28" s="78">
        <v>-11.803839574225432</v>
      </c>
      <c r="AE28" s="51">
        <v>157</v>
      </c>
      <c r="AF28" s="78">
        <v>-32.905982905982903</v>
      </c>
      <c r="AG28" s="79">
        <v>115.83333333333333</v>
      </c>
      <c r="AH28" s="78">
        <v>-13.449564134495642</v>
      </c>
      <c r="AI28" s="51">
        <v>497</v>
      </c>
      <c r="AJ28" s="78">
        <v>-15.042735042735043</v>
      </c>
      <c r="AK28" s="79">
        <v>270.83333333333331</v>
      </c>
      <c r="AL28" s="78">
        <v>-11.080711354309166</v>
      </c>
      <c r="AM28" s="51">
        <v>185</v>
      </c>
      <c r="AN28" s="78">
        <v>-35.540069686411151</v>
      </c>
      <c r="AO28" s="79">
        <v>0</v>
      </c>
      <c r="AP28" s="78" t="s">
        <v>238</v>
      </c>
      <c r="AQ28" s="51">
        <v>33</v>
      </c>
      <c r="AR28" s="78">
        <v>-51.470588235294116</v>
      </c>
      <c r="AS28" s="79">
        <v>0</v>
      </c>
      <c r="AT28" s="78" t="s">
        <v>238</v>
      </c>
      <c r="AU28" s="51">
        <v>152</v>
      </c>
      <c r="AV28" s="78">
        <v>-30.593607305936072</v>
      </c>
      <c r="AW28" s="79">
        <v>0</v>
      </c>
      <c r="AX28" s="78" t="s">
        <v>238</v>
      </c>
      <c r="AY28" s="51">
        <v>427</v>
      </c>
      <c r="AZ28" s="78">
        <v>-12.5</v>
      </c>
      <c r="BA28" s="79">
        <v>366.66666666666669</v>
      </c>
      <c r="BB28" s="78">
        <v>-11.841314365858544</v>
      </c>
      <c r="BC28" s="51">
        <v>105</v>
      </c>
      <c r="BD28" s="78">
        <v>-29.054054054054053</v>
      </c>
      <c r="BE28" s="79">
        <v>106.41666666666667</v>
      </c>
      <c r="BF28" s="78">
        <v>-13.306177868295995</v>
      </c>
      <c r="BG28" s="51">
        <v>322</v>
      </c>
      <c r="BH28" s="78">
        <v>-5.2941176470588234</v>
      </c>
      <c r="BI28" s="79">
        <v>260.25</v>
      </c>
      <c r="BJ28" s="78">
        <v>-11.22797043774872</v>
      </c>
      <c r="BK28" s="51">
        <v>20</v>
      </c>
      <c r="BL28" s="78">
        <v>-23.076923076923077</v>
      </c>
      <c r="BM28" s="79">
        <v>20</v>
      </c>
      <c r="BN28" s="78">
        <v>-11.111111111111111</v>
      </c>
      <c r="BO28" s="51">
        <v>7</v>
      </c>
      <c r="BP28" s="78">
        <v>-36.363636363636367</v>
      </c>
      <c r="BQ28" s="79">
        <v>9.4166666666666661</v>
      </c>
      <c r="BR28" s="78">
        <v>-15.037593984962406</v>
      </c>
      <c r="BS28" s="51">
        <v>13</v>
      </c>
      <c r="BT28" s="78">
        <v>-13.333333333333334</v>
      </c>
      <c r="BU28" s="79">
        <v>10.583333333333334</v>
      </c>
      <c r="BV28" s="78">
        <v>-7.2992700729926998</v>
      </c>
      <c r="BW28" s="51">
        <v>22</v>
      </c>
      <c r="BX28" s="78">
        <v>22.222222222222221</v>
      </c>
      <c r="BY28" s="79">
        <v>0</v>
      </c>
      <c r="BZ28" s="78" t="s">
        <v>238</v>
      </c>
      <c r="CA28" s="51">
        <v>12</v>
      </c>
      <c r="CB28" s="78">
        <v>71.428571428571431</v>
      </c>
      <c r="CC28" s="79">
        <v>0</v>
      </c>
      <c r="CD28" s="78" t="s">
        <v>238</v>
      </c>
      <c r="CE28" s="51">
        <v>10</v>
      </c>
      <c r="CF28" s="78">
        <v>-9.0909090909090917</v>
      </c>
      <c r="CG28" s="79">
        <v>0</v>
      </c>
      <c r="CH28" s="78" t="s">
        <v>238</v>
      </c>
      <c r="CI28" s="51">
        <v>37</v>
      </c>
      <c r="CJ28" s="78">
        <v>2.7777777777777777</v>
      </c>
      <c r="CK28" s="79">
        <v>542.16666666666663</v>
      </c>
      <c r="CL28" s="78">
        <v>-6.9641069641069642</v>
      </c>
      <c r="CM28" s="51">
        <v>32</v>
      </c>
      <c r="CN28" s="78">
        <v>6.666666666666667</v>
      </c>
      <c r="CO28" s="79">
        <v>491.5</v>
      </c>
      <c r="CP28" s="78">
        <v>-7.9731627398970204</v>
      </c>
      <c r="CQ28" s="51">
        <v>5</v>
      </c>
      <c r="CR28" s="78">
        <v>-16.666666666666664</v>
      </c>
      <c r="CS28" s="79">
        <v>50.666666666666664</v>
      </c>
      <c r="CT28" s="78">
        <v>4.10958904109589</v>
      </c>
      <c r="CU28" s="51">
        <v>6</v>
      </c>
      <c r="CV28" s="78">
        <v>-25</v>
      </c>
      <c r="CW28" s="79">
        <v>29.75</v>
      </c>
      <c r="CX28" s="78">
        <v>-16</v>
      </c>
      <c r="CY28" s="51">
        <v>6</v>
      </c>
      <c r="CZ28" s="78">
        <v>-25</v>
      </c>
      <c r="DA28" s="79">
        <v>29.75</v>
      </c>
      <c r="DB28" s="78">
        <v>-16</v>
      </c>
      <c r="DC28" s="51">
        <v>0</v>
      </c>
      <c r="DD28" s="78" t="s">
        <v>238</v>
      </c>
      <c r="DE28" s="79">
        <v>0</v>
      </c>
      <c r="DF28" s="78" t="s">
        <v>238</v>
      </c>
      <c r="DG28" s="51">
        <v>4</v>
      </c>
      <c r="DH28" s="78">
        <v>33.333333333333329</v>
      </c>
      <c r="DI28" s="79">
        <v>8.25</v>
      </c>
      <c r="DJ28" s="78">
        <v>-34.868421052631575</v>
      </c>
      <c r="DK28" s="51">
        <v>4</v>
      </c>
      <c r="DL28" s="78">
        <v>33.333333333333329</v>
      </c>
      <c r="DM28" s="79">
        <v>8.25</v>
      </c>
      <c r="DN28" s="78">
        <v>-34.868421052631575</v>
      </c>
      <c r="DO28" s="51">
        <v>0</v>
      </c>
      <c r="DP28" s="78" t="s">
        <v>238</v>
      </c>
      <c r="DQ28" s="79">
        <v>0</v>
      </c>
      <c r="DR28" s="78" t="s">
        <v>238</v>
      </c>
      <c r="DS28" s="51">
        <v>0</v>
      </c>
      <c r="DT28" s="78" t="s">
        <v>238</v>
      </c>
      <c r="DU28" s="79">
        <v>0</v>
      </c>
      <c r="DV28" s="78" t="s">
        <v>238</v>
      </c>
      <c r="DW28" s="51">
        <v>0</v>
      </c>
      <c r="DX28" s="78" t="s">
        <v>238</v>
      </c>
      <c r="DY28" s="79">
        <v>0</v>
      </c>
      <c r="DZ28" s="78" t="s">
        <v>238</v>
      </c>
      <c r="EA28" s="51">
        <v>0</v>
      </c>
      <c r="EB28" s="78" t="s">
        <v>238</v>
      </c>
      <c r="EC28" s="79">
        <v>0</v>
      </c>
      <c r="ED28" s="78" t="s">
        <v>238</v>
      </c>
      <c r="EE28" s="51" t="s">
        <v>437</v>
      </c>
      <c r="EF28" s="78" t="s">
        <v>224</v>
      </c>
      <c r="EG28" s="79">
        <v>30.833333333333332</v>
      </c>
      <c r="EH28" s="78">
        <v>9.4674556213017755</v>
      </c>
      <c r="EI28" s="51">
        <v>0</v>
      </c>
      <c r="EJ28" s="78" t="s">
        <v>238</v>
      </c>
      <c r="EK28" s="79">
        <v>24.333333333333332</v>
      </c>
      <c r="EL28" s="78">
        <v>10.188679245283019</v>
      </c>
      <c r="EM28" s="51" t="s">
        <v>437</v>
      </c>
      <c r="EN28" s="78" t="s">
        <v>224</v>
      </c>
      <c r="EO28" s="79">
        <v>6.5</v>
      </c>
      <c r="EP28" s="78">
        <v>6.8493150684931505</v>
      </c>
      <c r="EQ28" s="51">
        <v>13</v>
      </c>
      <c r="ER28" s="78">
        <v>-18.75</v>
      </c>
      <c r="ES28" s="79">
        <v>76.416666666666671</v>
      </c>
      <c r="ET28" s="78">
        <v>10.882708585247885</v>
      </c>
      <c r="EU28" s="51">
        <v>13</v>
      </c>
      <c r="EV28" s="78">
        <v>0</v>
      </c>
      <c r="EW28" s="79">
        <v>64.75</v>
      </c>
      <c r="EX28" s="78">
        <v>6.1475409836065573</v>
      </c>
      <c r="EY28" s="51">
        <v>0</v>
      </c>
      <c r="EZ28" s="78">
        <v>-100</v>
      </c>
      <c r="FA28" s="79">
        <v>11.666666666666666</v>
      </c>
      <c r="FB28" s="78">
        <v>47.368421052631575</v>
      </c>
      <c r="FC28" s="51">
        <v>0</v>
      </c>
      <c r="FD28" s="78" t="s">
        <v>238</v>
      </c>
      <c r="FE28" s="79">
        <v>1.0833333333333333</v>
      </c>
      <c r="FF28" s="78">
        <v>-63.888888888888886</v>
      </c>
      <c r="FG28" s="51">
        <v>0</v>
      </c>
      <c r="FH28" s="78" t="s">
        <v>238</v>
      </c>
      <c r="FI28" s="79">
        <v>0.25</v>
      </c>
      <c r="FJ28" s="78">
        <v>-87.5</v>
      </c>
      <c r="FK28" s="51">
        <v>0</v>
      </c>
      <c r="FL28" s="78" t="s">
        <v>238</v>
      </c>
      <c r="FM28" s="79">
        <v>0.83333333333333337</v>
      </c>
      <c r="FN28" s="78">
        <v>-16.666666666666664</v>
      </c>
      <c r="FO28" s="51">
        <v>0</v>
      </c>
      <c r="FP28" s="78" t="s">
        <v>238</v>
      </c>
      <c r="FQ28" s="79">
        <v>0</v>
      </c>
      <c r="FR28" s="78">
        <v>-100</v>
      </c>
      <c r="FS28" s="51">
        <v>0</v>
      </c>
      <c r="FT28" s="78" t="s">
        <v>238</v>
      </c>
      <c r="FU28" s="79">
        <v>0</v>
      </c>
      <c r="FV28" s="78">
        <v>-100</v>
      </c>
      <c r="FW28" s="51">
        <v>0</v>
      </c>
      <c r="FX28" s="78" t="s">
        <v>238</v>
      </c>
      <c r="FY28" s="79">
        <v>0</v>
      </c>
      <c r="FZ28" s="78" t="s">
        <v>238</v>
      </c>
      <c r="GA28" s="51">
        <v>10</v>
      </c>
      <c r="GB28" s="78">
        <v>42.857142857142854</v>
      </c>
      <c r="GC28" s="79">
        <v>378.5</v>
      </c>
      <c r="GD28" s="78">
        <v>-8.3535108958837778</v>
      </c>
      <c r="GE28" s="51" t="s">
        <v>437</v>
      </c>
      <c r="GF28" s="78">
        <v>75</v>
      </c>
      <c r="GG28" s="79">
        <v>348</v>
      </c>
      <c r="GH28" s="78">
        <v>-8.2601054481546576</v>
      </c>
      <c r="GI28" s="51" t="s">
        <v>437</v>
      </c>
      <c r="GJ28" s="78">
        <v>0</v>
      </c>
      <c r="GK28" s="79">
        <v>30.5</v>
      </c>
      <c r="GL28" s="78">
        <v>-9.4059405940594054</v>
      </c>
      <c r="GM28" s="51" t="s">
        <v>437</v>
      </c>
      <c r="GN28" s="78" t="s">
        <v>224</v>
      </c>
      <c r="GO28" s="79">
        <v>17.333333333333332</v>
      </c>
      <c r="GP28" s="78">
        <v>-18.110236220472441</v>
      </c>
      <c r="GQ28" s="51" t="s">
        <v>437</v>
      </c>
      <c r="GR28" s="78" t="s">
        <v>224</v>
      </c>
      <c r="GS28" s="79">
        <v>16.166666666666668</v>
      </c>
      <c r="GT28" s="78">
        <v>-23.622047244094489</v>
      </c>
      <c r="GU28" s="51">
        <v>0</v>
      </c>
      <c r="GV28" s="78" t="s">
        <v>238</v>
      </c>
      <c r="GW28" s="79">
        <v>1.1666666666666667</v>
      </c>
      <c r="GX28" s="78" t="s">
        <v>238</v>
      </c>
      <c r="GY28" s="51">
        <v>555</v>
      </c>
      <c r="GZ28" s="78">
        <v>-5.4514480408858601</v>
      </c>
      <c r="HA28" s="79">
        <v>2147.1666666666665</v>
      </c>
      <c r="HB28" s="78">
        <v>-11.23742593358137</v>
      </c>
      <c r="HC28" s="51" t="s">
        <v>437</v>
      </c>
      <c r="HD28" s="78">
        <v>69.230769230769226</v>
      </c>
      <c r="HE28" s="79">
        <v>39.833333333333336</v>
      </c>
      <c r="HF28" s="78">
        <v>-2.8455284552845526</v>
      </c>
      <c r="HG28" s="51" t="s">
        <v>437</v>
      </c>
      <c r="HH28" s="78">
        <v>-7.1428571428571423</v>
      </c>
      <c r="HI28" s="79">
        <v>2107.3333333333335</v>
      </c>
      <c r="HJ28" s="78">
        <v>-11.38211382113821</v>
      </c>
      <c r="HK28" s="51" t="s">
        <v>437</v>
      </c>
      <c r="HL28" s="78">
        <v>-4.6551724137931041</v>
      </c>
      <c r="HM28" s="79">
        <v>2134.1666666666665</v>
      </c>
      <c r="HN28" s="78">
        <v>-11.36874891849801</v>
      </c>
      <c r="HO28" s="51" t="s">
        <v>437</v>
      </c>
      <c r="HP28" s="78">
        <v>69.230769230769226</v>
      </c>
      <c r="HQ28" s="79" t="s">
        <v>437</v>
      </c>
      <c r="HR28" s="78">
        <v>-4.6218487394957988</v>
      </c>
      <c r="HS28" s="51">
        <v>531</v>
      </c>
      <c r="HT28" s="78">
        <v>-6.3492063492063489</v>
      </c>
      <c r="HU28" s="79" t="s">
        <v>437</v>
      </c>
      <c r="HV28" s="78">
        <v>-11.481755163798866</v>
      </c>
      <c r="HW28" s="78" t="s">
        <v>437</v>
      </c>
      <c r="HX28" s="78" t="s">
        <v>224</v>
      </c>
      <c r="HY28" s="78">
        <v>13</v>
      </c>
      <c r="HZ28" s="78">
        <v>17.293233082706767</v>
      </c>
      <c r="IA28" s="78">
        <v>0</v>
      </c>
      <c r="IB28" s="78" t="s">
        <v>238</v>
      </c>
      <c r="IC28" s="78" t="s">
        <v>437</v>
      </c>
      <c r="ID28" s="78">
        <v>50</v>
      </c>
      <c r="IE28" s="78" t="s">
        <v>437</v>
      </c>
      <c r="IF28" s="78" t="s">
        <v>224</v>
      </c>
      <c r="IG28" s="78" t="s">
        <v>437</v>
      </c>
      <c r="IH28" s="78">
        <v>12.820512820512819</v>
      </c>
      <c r="II28" s="51">
        <v>11</v>
      </c>
      <c r="IJ28" s="78">
        <v>120</v>
      </c>
      <c r="IK28" s="79">
        <v>26.166666666666668</v>
      </c>
      <c r="IL28" s="78">
        <v>15.441176470588236</v>
      </c>
      <c r="IM28" s="51" t="s">
        <v>437</v>
      </c>
      <c r="IN28" s="78" t="s">
        <v>224</v>
      </c>
      <c r="IO28" s="79">
        <v>1.25</v>
      </c>
      <c r="IP28" s="78" t="s">
        <v>241</v>
      </c>
      <c r="IQ28" s="51" t="s">
        <v>437</v>
      </c>
      <c r="IR28" s="78">
        <v>150</v>
      </c>
      <c r="IS28" s="79">
        <v>24.916666666666668</v>
      </c>
      <c r="IT28" s="78">
        <v>11.567164179104477</v>
      </c>
      <c r="IU28" s="51">
        <v>11</v>
      </c>
      <c r="IV28" s="78">
        <v>120</v>
      </c>
      <c r="IW28" s="79">
        <v>26.166666666666668</v>
      </c>
      <c r="IX28" s="78">
        <v>15.441176470588236</v>
      </c>
      <c r="IY28" s="51" t="s">
        <v>437</v>
      </c>
      <c r="IZ28" s="78" t="s">
        <v>224</v>
      </c>
      <c r="JA28" s="79">
        <v>1.25</v>
      </c>
      <c r="JB28" s="78" t="s">
        <v>241</v>
      </c>
      <c r="JC28" s="51" t="s">
        <v>437</v>
      </c>
      <c r="JD28" s="78">
        <v>150</v>
      </c>
      <c r="JE28" s="79">
        <v>24.916666666666668</v>
      </c>
      <c r="JF28" s="78">
        <v>11.567164179104477</v>
      </c>
      <c r="JG28" s="51">
        <v>3126</v>
      </c>
      <c r="JH28" s="78">
        <v>-1.013299556681444</v>
      </c>
      <c r="JI28" s="79">
        <v>4957</v>
      </c>
      <c r="JJ28" s="78">
        <v>-5.7470171602414792</v>
      </c>
      <c r="JK28" s="51">
        <v>722</v>
      </c>
      <c r="JL28" s="78">
        <v>1.1204481792717087</v>
      </c>
      <c r="JM28" s="79">
        <v>2973.5</v>
      </c>
      <c r="JN28" s="78">
        <v>-4.1090000268737743</v>
      </c>
      <c r="JO28" s="51">
        <v>2404</v>
      </c>
      <c r="JP28" s="78">
        <v>-1.6366612111292964</v>
      </c>
      <c r="JQ28" s="79">
        <v>1983.5</v>
      </c>
      <c r="JR28" s="78">
        <v>-8.1003861003860997</v>
      </c>
      <c r="JS28" s="51">
        <v>60</v>
      </c>
      <c r="JT28" s="78">
        <v>-4.7619047619047619</v>
      </c>
      <c r="JU28" s="79">
        <v>354.16666666666669</v>
      </c>
      <c r="JV28" s="78">
        <v>-10.526315789473683</v>
      </c>
      <c r="JW28" s="51" t="s">
        <v>437</v>
      </c>
      <c r="JX28" s="78">
        <v>-7.9365079365079358</v>
      </c>
      <c r="JY28" s="79">
        <v>353.33333333333331</v>
      </c>
      <c r="JZ28" s="78">
        <v>-10.036070443454276</v>
      </c>
      <c r="KA28" s="51" t="s">
        <v>437</v>
      </c>
      <c r="KB28" s="78" t="s">
        <v>224</v>
      </c>
      <c r="KC28" s="79">
        <v>0.83333333333333337</v>
      </c>
      <c r="KD28" s="78">
        <v>-72.972972972972968</v>
      </c>
      <c r="KE28" s="51">
        <v>332</v>
      </c>
      <c r="KF28" s="78">
        <v>4.7318611987381702</v>
      </c>
      <c r="KG28" s="79">
        <v>1218.5833333333333</v>
      </c>
      <c r="KH28" s="78">
        <v>-13.406762598448511</v>
      </c>
      <c r="KI28" s="51">
        <v>18</v>
      </c>
      <c r="KJ28" s="78">
        <v>0</v>
      </c>
      <c r="KK28" s="79">
        <v>54.75</v>
      </c>
      <c r="KL28" s="78">
        <v>-11.096075778078484</v>
      </c>
      <c r="KM28" s="51">
        <v>314</v>
      </c>
      <c r="KN28" s="78">
        <v>5.0167224080267561</v>
      </c>
      <c r="KO28" s="79">
        <v>1163.8333333333333</v>
      </c>
      <c r="KP28" s="78">
        <v>-13.512509289076046</v>
      </c>
      <c r="KQ28" s="51">
        <v>256</v>
      </c>
      <c r="KR28" s="78">
        <v>6.2240663900414939</v>
      </c>
      <c r="KS28" s="79">
        <v>77.333333333333329</v>
      </c>
      <c r="KT28" s="78">
        <v>-0.64239828693790146</v>
      </c>
      <c r="KU28" s="51">
        <v>42</v>
      </c>
      <c r="KV28" s="78">
        <v>10.526315789473683</v>
      </c>
      <c r="KW28" s="79">
        <v>30.75</v>
      </c>
      <c r="KX28" s="78">
        <v>16.403785488958992</v>
      </c>
      <c r="KY28" s="51">
        <v>214</v>
      </c>
      <c r="KZ28" s="78">
        <v>5.4187192118226601</v>
      </c>
      <c r="LA28" s="79">
        <v>46.583333333333336</v>
      </c>
      <c r="LB28" s="78">
        <v>-9.4003241491085898</v>
      </c>
      <c r="LC28" s="51">
        <v>30</v>
      </c>
      <c r="LD28" s="78">
        <v>-16.666666666666664</v>
      </c>
      <c r="LE28" s="79">
        <v>1317.1666666666667</v>
      </c>
      <c r="LF28" s="78">
        <v>-10.604603812001583</v>
      </c>
      <c r="LG28" s="51" t="s">
        <v>437</v>
      </c>
      <c r="LH28" s="78">
        <v>-17.142857142857142</v>
      </c>
      <c r="LI28" s="79">
        <v>1288.6666666666667</v>
      </c>
      <c r="LJ28" s="78">
        <v>-10.218300046446819</v>
      </c>
      <c r="LK28" s="51" t="s">
        <v>437</v>
      </c>
      <c r="LL28" s="78" t="s">
        <v>224</v>
      </c>
      <c r="LM28" s="79">
        <v>28.5</v>
      </c>
      <c r="LN28" s="78">
        <v>-25.164113785557984</v>
      </c>
      <c r="LO28" s="51">
        <v>7</v>
      </c>
      <c r="LP28" s="78">
        <v>133.33333333333331</v>
      </c>
      <c r="LQ28" s="79">
        <v>63.25</v>
      </c>
      <c r="LR28" s="78">
        <v>-14.91031390134529</v>
      </c>
      <c r="LS28" s="51">
        <v>7</v>
      </c>
      <c r="LT28" s="78">
        <v>133.33333333333331</v>
      </c>
      <c r="LU28" s="79">
        <v>59.833333333333336</v>
      </c>
      <c r="LV28" s="78">
        <v>-14.114832535885165</v>
      </c>
      <c r="LW28" s="51">
        <v>0</v>
      </c>
      <c r="LX28" s="78" t="s">
        <v>238</v>
      </c>
      <c r="LY28" s="79">
        <v>3.4166666666666665</v>
      </c>
      <c r="LZ28" s="78">
        <v>-26.785714285714285</v>
      </c>
      <c r="MA28" s="51">
        <v>2247</v>
      </c>
      <c r="MB28" s="78">
        <v>-1.7060367454068242</v>
      </c>
      <c r="MC28" s="79">
        <v>850.5</v>
      </c>
      <c r="MD28" s="78">
        <v>12.537214687396625</v>
      </c>
      <c r="ME28" s="51">
        <v>465</v>
      </c>
      <c r="MF28" s="78">
        <v>5.2036199095022626</v>
      </c>
      <c r="MG28" s="79">
        <v>449</v>
      </c>
      <c r="MH28" s="78">
        <v>14.565171167339997</v>
      </c>
      <c r="MI28" s="51">
        <v>1782</v>
      </c>
      <c r="MJ28" s="78">
        <v>-3.3622559652928414</v>
      </c>
      <c r="MK28" s="79">
        <v>401.5</v>
      </c>
      <c r="ML28" s="78">
        <v>10.352725606962895</v>
      </c>
      <c r="MM28" s="51">
        <v>159</v>
      </c>
      <c r="MN28" s="78">
        <v>-9.1428571428571423</v>
      </c>
      <c r="MO28" s="79">
        <v>917.25</v>
      </c>
      <c r="MP28" s="78">
        <v>0.27329871549603718</v>
      </c>
      <c r="MQ28" s="51">
        <v>88</v>
      </c>
      <c r="MR28" s="78">
        <v>-5.376344086021505</v>
      </c>
      <c r="MS28" s="79">
        <v>674.25</v>
      </c>
      <c r="MT28" s="78">
        <v>2.314112291350531</v>
      </c>
      <c r="MU28" s="51">
        <v>71</v>
      </c>
      <c r="MV28" s="78">
        <v>-13.414634146341465</v>
      </c>
      <c r="MW28" s="79">
        <v>243</v>
      </c>
      <c r="MX28" s="78">
        <v>-4.9853372434017595</v>
      </c>
      <c r="MY28" s="51">
        <v>84</v>
      </c>
      <c r="MZ28" s="78">
        <v>0</v>
      </c>
      <c r="NA28" s="79">
        <v>795.16666666666663</v>
      </c>
      <c r="NB28" s="78">
        <v>0.39983164983164982</v>
      </c>
      <c r="NC28" s="51">
        <v>61</v>
      </c>
      <c r="ND28" s="78">
        <v>-8.9552238805970141</v>
      </c>
      <c r="NE28" s="79">
        <v>631.08333333333337</v>
      </c>
      <c r="NF28" s="78">
        <v>3.6261631089217294</v>
      </c>
      <c r="NG28" s="51">
        <v>23</v>
      </c>
      <c r="NH28" s="78">
        <v>35.294117647058826</v>
      </c>
      <c r="NI28" s="79">
        <v>164.08333333333334</v>
      </c>
      <c r="NJ28" s="78">
        <v>-10.336976320582878</v>
      </c>
      <c r="NK28" s="51">
        <v>45</v>
      </c>
      <c r="NL28" s="78">
        <v>50</v>
      </c>
      <c r="NM28" s="79">
        <v>52.583333333333336</v>
      </c>
      <c r="NN28" s="78">
        <v>-3.3690658499234303</v>
      </c>
      <c r="NO28" s="51">
        <v>19</v>
      </c>
      <c r="NP28" s="78">
        <v>58.333333333333336</v>
      </c>
      <c r="NQ28" s="79">
        <v>21.833333333333332</v>
      </c>
      <c r="NR28" s="78">
        <v>-26.815642458100559</v>
      </c>
      <c r="NS28" s="51">
        <v>26</v>
      </c>
      <c r="NT28" s="78">
        <v>44.444444444444443</v>
      </c>
      <c r="NU28" s="79">
        <v>30.75</v>
      </c>
      <c r="NV28" s="78">
        <v>25.084745762711862</v>
      </c>
      <c r="NW28" s="51">
        <v>30</v>
      </c>
      <c r="NX28" s="78">
        <v>-50</v>
      </c>
      <c r="NY28" s="79">
        <v>68.916666666666671</v>
      </c>
      <c r="NZ28" s="78">
        <v>3.6340852130325811</v>
      </c>
      <c r="OA28" s="51">
        <v>8</v>
      </c>
      <c r="OB28" s="78">
        <v>-42.857142857142854</v>
      </c>
      <c r="OC28" s="79">
        <v>20.75</v>
      </c>
      <c r="OD28" s="78">
        <v>8.7336244541484707</v>
      </c>
      <c r="OE28" s="51">
        <v>22</v>
      </c>
      <c r="OF28" s="78">
        <v>-52.173913043478258</v>
      </c>
      <c r="OG28" s="79">
        <v>48.166666666666664</v>
      </c>
      <c r="OH28" s="78">
        <v>1.5817223198594026</v>
      </c>
      <c r="OI28" s="51">
        <v>0</v>
      </c>
      <c r="OJ28" s="78" t="s">
        <v>238</v>
      </c>
      <c r="OK28" s="79">
        <v>0</v>
      </c>
      <c r="OL28" s="78" t="s">
        <v>238</v>
      </c>
      <c r="OM28" s="51">
        <v>0</v>
      </c>
      <c r="ON28" s="78" t="s">
        <v>238</v>
      </c>
      <c r="OO28" s="79">
        <v>0</v>
      </c>
      <c r="OP28" s="78" t="s">
        <v>238</v>
      </c>
      <c r="OQ28" s="51">
        <v>0</v>
      </c>
      <c r="OR28" s="78" t="s">
        <v>238</v>
      </c>
      <c r="OS28" s="79">
        <v>0</v>
      </c>
      <c r="OT28" s="78" t="s">
        <v>238</v>
      </c>
      <c r="OU28" s="51">
        <v>42</v>
      </c>
      <c r="OV28" s="78">
        <v>5</v>
      </c>
      <c r="OW28" s="79">
        <v>222</v>
      </c>
      <c r="OX28" s="78">
        <v>-5.296836118023462</v>
      </c>
      <c r="OY28" s="51" t="s">
        <v>437</v>
      </c>
      <c r="OZ28" s="78">
        <v>-12</v>
      </c>
      <c r="PA28" s="79">
        <v>122.75</v>
      </c>
      <c r="PB28" s="78">
        <v>-8.3385189794648422</v>
      </c>
      <c r="PC28" s="51" t="s">
        <v>437</v>
      </c>
      <c r="PD28" s="78">
        <v>33.333333333333329</v>
      </c>
      <c r="PE28" s="79">
        <v>99.25</v>
      </c>
      <c r="PF28" s="78">
        <v>-1.2437810945273633</v>
      </c>
      <c r="PG28" s="51">
        <v>182</v>
      </c>
      <c r="PH28" s="78">
        <v>-10.344827586206897</v>
      </c>
      <c r="PI28" s="79">
        <v>660.83333333333337</v>
      </c>
      <c r="PJ28" s="78">
        <v>-15.512465373961218</v>
      </c>
      <c r="PK28" s="51">
        <v>63</v>
      </c>
      <c r="PL28" s="78">
        <v>-1.5625</v>
      </c>
      <c r="PM28" s="79">
        <v>290.16666666666669</v>
      </c>
      <c r="PN28" s="78">
        <v>-0.76944998575092616</v>
      </c>
      <c r="PO28" s="51">
        <v>119</v>
      </c>
      <c r="PP28" s="78">
        <v>-14.388489208633093</v>
      </c>
      <c r="PQ28" s="79">
        <v>370.66666666666669</v>
      </c>
      <c r="PR28" s="78">
        <v>-24.315126765356474</v>
      </c>
      <c r="PS28" s="51">
        <v>125</v>
      </c>
      <c r="PT28" s="78">
        <v>-17.218543046357617</v>
      </c>
      <c r="PU28" s="79">
        <v>349.58333333333331</v>
      </c>
      <c r="PV28" s="78">
        <v>-20.473933649289101</v>
      </c>
      <c r="PW28" s="51">
        <v>27</v>
      </c>
      <c r="PX28" s="78">
        <v>-12.903225806451612</v>
      </c>
      <c r="PY28" s="79">
        <v>101</v>
      </c>
      <c r="PZ28" s="78">
        <v>6.0367454068241466</v>
      </c>
      <c r="QA28" s="51">
        <v>98</v>
      </c>
      <c r="QB28" s="78">
        <v>-18.333333333333332</v>
      </c>
      <c r="QC28" s="79">
        <v>248.58333333333334</v>
      </c>
      <c r="QD28" s="78">
        <v>-27.807357212003875</v>
      </c>
      <c r="QE28" s="51">
        <v>57</v>
      </c>
      <c r="QF28" s="78">
        <v>9.6153846153846168</v>
      </c>
      <c r="QG28" s="79">
        <v>311.25</v>
      </c>
      <c r="QH28" s="78">
        <v>-9.1461931403551446</v>
      </c>
      <c r="QI28" s="51">
        <v>36</v>
      </c>
      <c r="QJ28" s="78">
        <v>9.0909090909090917</v>
      </c>
      <c r="QK28" s="79">
        <v>189.16666666666666</v>
      </c>
      <c r="QL28" s="78">
        <v>-4.0574809805579033</v>
      </c>
      <c r="QM28" s="51">
        <v>21</v>
      </c>
      <c r="QN28" s="78">
        <v>10.526315789473683</v>
      </c>
      <c r="QO28" s="79">
        <v>122.08333333333333</v>
      </c>
      <c r="QP28" s="78">
        <v>-16.045845272206304</v>
      </c>
    </row>
    <row r="29" spans="1:458" ht="90" x14ac:dyDescent="0.2">
      <c r="A29" s="8" t="s">
        <v>118</v>
      </c>
      <c r="B29" s="43"/>
      <c r="C29" s="44">
        <v>3831</v>
      </c>
      <c r="D29" s="78">
        <v>-5.4540967423494564</v>
      </c>
      <c r="E29" s="79">
        <v>6202.416666666667</v>
      </c>
      <c r="F29" s="78">
        <v>-6.4703812611525802</v>
      </c>
      <c r="G29" s="51">
        <v>773</v>
      </c>
      <c r="H29" s="78">
        <v>-3.2540675844806008</v>
      </c>
      <c r="I29" s="79">
        <v>2561.75</v>
      </c>
      <c r="J29" s="78">
        <v>-1.3541700093059077</v>
      </c>
      <c r="K29" s="51">
        <v>3058</v>
      </c>
      <c r="L29" s="78">
        <v>-5.9944666461727634</v>
      </c>
      <c r="M29" s="79">
        <v>3640.6666666666665</v>
      </c>
      <c r="N29" s="78">
        <v>-9.7635030465764743</v>
      </c>
      <c r="O29" s="51">
        <v>1034</v>
      </c>
      <c r="P29" s="78">
        <v>-15.10673234811166</v>
      </c>
      <c r="Q29" s="79">
        <v>2698.0833333333335</v>
      </c>
      <c r="R29" s="78">
        <v>-11.181521411132143</v>
      </c>
      <c r="S29" s="51">
        <v>175</v>
      </c>
      <c r="T29" s="78">
        <v>-16.267942583732058</v>
      </c>
      <c r="U29" s="79">
        <v>596.33333333333337</v>
      </c>
      <c r="V29" s="78">
        <v>-5.2938062466913713</v>
      </c>
      <c r="W29" s="51">
        <v>859</v>
      </c>
      <c r="X29" s="78">
        <v>-14.866204162537166</v>
      </c>
      <c r="Y29" s="79">
        <v>2101.75</v>
      </c>
      <c r="Z29" s="78">
        <v>-12.7210437069592</v>
      </c>
      <c r="AA29" s="51">
        <v>489</v>
      </c>
      <c r="AB29" s="78">
        <v>-17.537942664418214</v>
      </c>
      <c r="AC29" s="79">
        <v>274.41666666666669</v>
      </c>
      <c r="AD29" s="78">
        <v>-7.291666666666667</v>
      </c>
      <c r="AE29" s="51">
        <v>102</v>
      </c>
      <c r="AF29" s="78">
        <v>-26.086956521739129</v>
      </c>
      <c r="AG29" s="79">
        <v>73.666666666666671</v>
      </c>
      <c r="AH29" s="78">
        <v>-4.225352112676056</v>
      </c>
      <c r="AI29" s="51">
        <v>387</v>
      </c>
      <c r="AJ29" s="78">
        <v>-14.945054945054945</v>
      </c>
      <c r="AK29" s="79">
        <v>200.75</v>
      </c>
      <c r="AL29" s="78">
        <v>-8.3682008368200833</v>
      </c>
      <c r="AM29" s="51">
        <v>139</v>
      </c>
      <c r="AN29" s="78">
        <v>-39.82683982683983</v>
      </c>
      <c r="AO29" s="79">
        <v>0</v>
      </c>
      <c r="AP29" s="78" t="s">
        <v>238</v>
      </c>
      <c r="AQ29" s="51">
        <v>24</v>
      </c>
      <c r="AR29" s="78">
        <v>-54.716981132075468</v>
      </c>
      <c r="AS29" s="79">
        <v>0</v>
      </c>
      <c r="AT29" s="78" t="s">
        <v>238</v>
      </c>
      <c r="AU29" s="51">
        <v>115</v>
      </c>
      <c r="AV29" s="78">
        <v>-35.393258426966291</v>
      </c>
      <c r="AW29" s="79">
        <v>0</v>
      </c>
      <c r="AX29" s="78" t="s">
        <v>238</v>
      </c>
      <c r="AY29" s="51">
        <v>314</v>
      </c>
      <c r="AZ29" s="78">
        <v>-3.3846153846153846</v>
      </c>
      <c r="BA29" s="79">
        <v>260.41666666666669</v>
      </c>
      <c r="BB29" s="78">
        <v>-6.9386539606908864</v>
      </c>
      <c r="BC29" s="51">
        <v>62</v>
      </c>
      <c r="BD29" s="78">
        <v>-12.676056338028168</v>
      </c>
      <c r="BE29" s="79">
        <v>67.416666666666671</v>
      </c>
      <c r="BF29" s="78">
        <v>-3.8049940546967891</v>
      </c>
      <c r="BG29" s="51">
        <v>252</v>
      </c>
      <c r="BH29" s="78">
        <v>-0.78740157480314954</v>
      </c>
      <c r="BI29" s="79">
        <v>193</v>
      </c>
      <c r="BJ29" s="78">
        <v>-7.9856972586412391</v>
      </c>
      <c r="BK29" s="51" t="s">
        <v>437</v>
      </c>
      <c r="BL29" s="78">
        <v>-21.052631578947366</v>
      </c>
      <c r="BM29" s="79">
        <v>14</v>
      </c>
      <c r="BN29" s="78">
        <v>-13.402061855670103</v>
      </c>
      <c r="BO29" s="51" t="s">
        <v>437</v>
      </c>
      <c r="BP29" s="78">
        <v>-28.571428571428569</v>
      </c>
      <c r="BQ29" s="79">
        <v>6.25</v>
      </c>
      <c r="BR29" s="78">
        <v>-8.536585365853659</v>
      </c>
      <c r="BS29" s="51">
        <v>10</v>
      </c>
      <c r="BT29" s="78">
        <v>-16.666666666666664</v>
      </c>
      <c r="BU29" s="79">
        <v>7.75</v>
      </c>
      <c r="BV29" s="78">
        <v>-16.964285714285715</v>
      </c>
      <c r="BW29" s="51" t="s">
        <v>437</v>
      </c>
      <c r="BX29" s="78">
        <v>16.666666666666664</v>
      </c>
      <c r="BY29" s="79">
        <v>0</v>
      </c>
      <c r="BZ29" s="78" t="s">
        <v>238</v>
      </c>
      <c r="CA29" s="51" t="s">
        <v>437</v>
      </c>
      <c r="CB29" s="78">
        <v>57.142857142857139</v>
      </c>
      <c r="CC29" s="79">
        <v>0</v>
      </c>
      <c r="CD29" s="78" t="s">
        <v>238</v>
      </c>
      <c r="CE29" s="51">
        <v>10</v>
      </c>
      <c r="CF29" s="78">
        <v>-9.0909090909090917</v>
      </c>
      <c r="CG29" s="79">
        <v>0</v>
      </c>
      <c r="CH29" s="78" t="s">
        <v>238</v>
      </c>
      <c r="CI29" s="51">
        <v>18</v>
      </c>
      <c r="CJ29" s="78">
        <v>-28.000000000000004</v>
      </c>
      <c r="CK29" s="79">
        <v>337.33333333333331</v>
      </c>
      <c r="CL29" s="78">
        <v>-3.5271687321258343</v>
      </c>
      <c r="CM29" s="51" t="s">
        <v>437</v>
      </c>
      <c r="CN29" s="78">
        <v>-27.27272727272727</v>
      </c>
      <c r="CO29" s="79">
        <v>305.83333333333331</v>
      </c>
      <c r="CP29" s="78">
        <v>-4.3024771838331155</v>
      </c>
      <c r="CQ29" s="51" t="s">
        <v>437</v>
      </c>
      <c r="CR29" s="78" t="s">
        <v>224</v>
      </c>
      <c r="CS29" s="79">
        <v>31.5</v>
      </c>
      <c r="CT29" s="78">
        <v>4.7091412742382275</v>
      </c>
      <c r="CU29" s="51">
        <v>3</v>
      </c>
      <c r="CV29" s="78">
        <v>-50</v>
      </c>
      <c r="CW29" s="79">
        <v>15</v>
      </c>
      <c r="CX29" s="78">
        <v>4.0462427745664744</v>
      </c>
      <c r="CY29" s="51">
        <v>3</v>
      </c>
      <c r="CZ29" s="78">
        <v>-50</v>
      </c>
      <c r="DA29" s="79">
        <v>15</v>
      </c>
      <c r="DB29" s="78">
        <v>4.0462427745664744</v>
      </c>
      <c r="DC29" s="51">
        <v>0</v>
      </c>
      <c r="DD29" s="78" t="s">
        <v>238</v>
      </c>
      <c r="DE29" s="79">
        <v>0</v>
      </c>
      <c r="DF29" s="78" t="s">
        <v>238</v>
      </c>
      <c r="DG29" s="51" t="s">
        <v>437</v>
      </c>
      <c r="DH29" s="78" t="s">
        <v>224</v>
      </c>
      <c r="DI29" s="79">
        <v>3.4166666666666665</v>
      </c>
      <c r="DJ29" s="78">
        <v>-26.785714285714285</v>
      </c>
      <c r="DK29" s="51" t="s">
        <v>437</v>
      </c>
      <c r="DL29" s="78" t="s">
        <v>224</v>
      </c>
      <c r="DM29" s="79">
        <v>3.4166666666666665</v>
      </c>
      <c r="DN29" s="78">
        <v>-26.785714285714285</v>
      </c>
      <c r="DO29" s="51">
        <v>0</v>
      </c>
      <c r="DP29" s="78" t="s">
        <v>238</v>
      </c>
      <c r="DQ29" s="79">
        <v>0</v>
      </c>
      <c r="DR29" s="78" t="s">
        <v>238</v>
      </c>
      <c r="DS29" s="51">
        <v>0</v>
      </c>
      <c r="DT29" s="78" t="s">
        <v>238</v>
      </c>
      <c r="DU29" s="79">
        <v>0</v>
      </c>
      <c r="DV29" s="78" t="s">
        <v>238</v>
      </c>
      <c r="DW29" s="51">
        <v>0</v>
      </c>
      <c r="DX29" s="78" t="s">
        <v>238</v>
      </c>
      <c r="DY29" s="79">
        <v>0</v>
      </c>
      <c r="DZ29" s="78" t="s">
        <v>238</v>
      </c>
      <c r="EA29" s="51">
        <v>0</v>
      </c>
      <c r="EB29" s="78" t="s">
        <v>238</v>
      </c>
      <c r="EC29" s="79">
        <v>0</v>
      </c>
      <c r="ED29" s="78" t="s">
        <v>238</v>
      </c>
      <c r="EE29" s="51" t="s">
        <v>437</v>
      </c>
      <c r="EF29" s="78" t="s">
        <v>224</v>
      </c>
      <c r="EG29" s="79">
        <v>18.75</v>
      </c>
      <c r="EH29" s="78">
        <v>26.40449438202247</v>
      </c>
      <c r="EI29" s="51">
        <v>0</v>
      </c>
      <c r="EJ29" s="78" t="s">
        <v>238</v>
      </c>
      <c r="EK29" s="79">
        <v>14.25</v>
      </c>
      <c r="EL29" s="78">
        <v>28.571428571428569</v>
      </c>
      <c r="EM29" s="51" t="s">
        <v>437</v>
      </c>
      <c r="EN29" s="78" t="s">
        <v>224</v>
      </c>
      <c r="EO29" s="79">
        <v>4.5</v>
      </c>
      <c r="EP29" s="78">
        <v>20</v>
      </c>
      <c r="EQ29" s="51">
        <v>6</v>
      </c>
      <c r="ER29" s="78">
        <v>-40</v>
      </c>
      <c r="ES29" s="79">
        <v>48.833333333333336</v>
      </c>
      <c r="ET29" s="78">
        <v>7.1297989031078606</v>
      </c>
      <c r="EU29" s="51">
        <v>6</v>
      </c>
      <c r="EV29" s="78">
        <v>-33.333333333333329</v>
      </c>
      <c r="EW29" s="79">
        <v>43.083333333333336</v>
      </c>
      <c r="EX29" s="78">
        <v>5.7259713701431494</v>
      </c>
      <c r="EY29" s="51">
        <v>0</v>
      </c>
      <c r="EZ29" s="78" t="s">
        <v>224</v>
      </c>
      <c r="FA29" s="79">
        <v>5.75</v>
      </c>
      <c r="FB29" s="78">
        <v>18.96551724137931</v>
      </c>
      <c r="FC29" s="51">
        <v>0</v>
      </c>
      <c r="FD29" s="78" t="s">
        <v>238</v>
      </c>
      <c r="FE29" s="79">
        <v>0.83333333333333337</v>
      </c>
      <c r="FF29" s="78">
        <v>-33.333333333333329</v>
      </c>
      <c r="FG29" s="51">
        <v>0</v>
      </c>
      <c r="FH29" s="78" t="s">
        <v>238</v>
      </c>
      <c r="FI29" s="79">
        <v>0</v>
      </c>
      <c r="FJ29" s="78">
        <v>-100</v>
      </c>
      <c r="FK29" s="51">
        <v>0</v>
      </c>
      <c r="FL29" s="78" t="s">
        <v>238</v>
      </c>
      <c r="FM29" s="79">
        <v>0.83333333333333337</v>
      </c>
      <c r="FN29" s="78">
        <v>-16.666666666666664</v>
      </c>
      <c r="FO29" s="51">
        <v>0</v>
      </c>
      <c r="FP29" s="78" t="s">
        <v>238</v>
      </c>
      <c r="FQ29" s="79">
        <v>0</v>
      </c>
      <c r="FR29" s="78">
        <v>-100</v>
      </c>
      <c r="FS29" s="51">
        <v>0</v>
      </c>
      <c r="FT29" s="78" t="s">
        <v>238</v>
      </c>
      <c r="FU29" s="79">
        <v>0</v>
      </c>
      <c r="FV29" s="78">
        <v>-100</v>
      </c>
      <c r="FW29" s="51">
        <v>0</v>
      </c>
      <c r="FX29" s="78" t="s">
        <v>238</v>
      </c>
      <c r="FY29" s="79">
        <v>0</v>
      </c>
      <c r="FZ29" s="78" t="s">
        <v>238</v>
      </c>
      <c r="GA29" s="51" t="s">
        <v>437</v>
      </c>
      <c r="GB29" s="78">
        <v>-20</v>
      </c>
      <c r="GC29" s="79">
        <v>237.58333333333334</v>
      </c>
      <c r="GD29" s="78">
        <v>-6.5552277941658481</v>
      </c>
      <c r="GE29" s="51">
        <v>3</v>
      </c>
      <c r="GF29" s="78">
        <v>0</v>
      </c>
      <c r="GG29" s="79">
        <v>218.33333333333334</v>
      </c>
      <c r="GH29" s="78">
        <v>-6.5953654188948301</v>
      </c>
      <c r="GI29" s="51" t="s">
        <v>437</v>
      </c>
      <c r="GJ29" s="78" t="s">
        <v>224</v>
      </c>
      <c r="GK29" s="79">
        <v>19.25</v>
      </c>
      <c r="GL29" s="78">
        <v>-6.0975609756097562</v>
      </c>
      <c r="GM29" s="51" t="s">
        <v>437</v>
      </c>
      <c r="GN29" s="78" t="s">
        <v>224</v>
      </c>
      <c r="GO29" s="79">
        <v>12.916666666666666</v>
      </c>
      <c r="GP29" s="78">
        <v>-9.3567251461988299</v>
      </c>
      <c r="GQ29" s="51" t="s">
        <v>437</v>
      </c>
      <c r="GR29" s="78" t="s">
        <v>224</v>
      </c>
      <c r="GS29" s="79">
        <v>11.75</v>
      </c>
      <c r="GT29" s="78">
        <v>-17.543859649122805</v>
      </c>
      <c r="GU29" s="51">
        <v>0</v>
      </c>
      <c r="GV29" s="78" t="s">
        <v>238</v>
      </c>
      <c r="GW29" s="79">
        <v>1.1666666666666667</v>
      </c>
      <c r="GX29" s="78" t="s">
        <v>238</v>
      </c>
      <c r="GY29" s="51">
        <v>397</v>
      </c>
      <c r="GZ29" s="78">
        <v>-11.581291759465479</v>
      </c>
      <c r="HA29" s="79">
        <v>1601.25</v>
      </c>
      <c r="HB29" s="78">
        <v>-11.045784917364937</v>
      </c>
      <c r="HC29" s="51">
        <v>14</v>
      </c>
      <c r="HD29" s="78">
        <v>55.555555555555557</v>
      </c>
      <c r="HE29" s="79">
        <v>24.916666666666668</v>
      </c>
      <c r="HF29" s="78">
        <v>-15.774647887323944</v>
      </c>
      <c r="HG29" s="51">
        <v>383</v>
      </c>
      <c r="HH29" s="78">
        <v>-12.954545454545455</v>
      </c>
      <c r="HI29" s="79">
        <v>1576.3333333333333</v>
      </c>
      <c r="HJ29" s="78">
        <v>-10.966770215569991</v>
      </c>
      <c r="HK29" s="51" t="s">
        <v>437</v>
      </c>
      <c r="HL29" s="78">
        <v>-10.835214446952596</v>
      </c>
      <c r="HM29" s="79">
        <v>1592.3333333333333</v>
      </c>
      <c r="HN29" s="78">
        <v>-11.224679427615685</v>
      </c>
      <c r="HO29" s="51">
        <v>14</v>
      </c>
      <c r="HP29" s="78">
        <v>55.555555555555557</v>
      </c>
      <c r="HQ29" s="79" t="s">
        <v>437</v>
      </c>
      <c r="HR29" s="78">
        <v>-17.52873563218391</v>
      </c>
      <c r="HS29" s="51" t="s">
        <v>437</v>
      </c>
      <c r="HT29" s="78">
        <v>-12.211981566820276</v>
      </c>
      <c r="HU29" s="79">
        <v>1568.4166666666667</v>
      </c>
      <c r="HV29" s="78">
        <v>-11.121080468454855</v>
      </c>
      <c r="HW29" s="78" t="s">
        <v>437</v>
      </c>
      <c r="HX29" s="78" t="s">
        <v>224</v>
      </c>
      <c r="HY29" s="78">
        <v>8.9166666666666661</v>
      </c>
      <c r="HZ29" s="78">
        <v>38.961038961038966</v>
      </c>
      <c r="IA29" s="78">
        <v>0</v>
      </c>
      <c r="IB29" s="78" t="s">
        <v>238</v>
      </c>
      <c r="IC29" s="78" t="s">
        <v>437</v>
      </c>
      <c r="ID29" s="78">
        <v>71.428571428571431</v>
      </c>
      <c r="IE29" s="78" t="s">
        <v>437</v>
      </c>
      <c r="IF29" s="78" t="s">
        <v>224</v>
      </c>
      <c r="IG29" s="78">
        <v>7.916666666666667</v>
      </c>
      <c r="IH29" s="78">
        <v>35.714285714285715</v>
      </c>
      <c r="II29" s="51">
        <v>8</v>
      </c>
      <c r="IJ29" s="78">
        <v>100</v>
      </c>
      <c r="IK29" s="79">
        <v>18.75</v>
      </c>
      <c r="IL29" s="78">
        <v>3.2110091743119269</v>
      </c>
      <c r="IM29" s="51" t="s">
        <v>437</v>
      </c>
      <c r="IN29" s="78" t="s">
        <v>224</v>
      </c>
      <c r="IO29" s="79">
        <v>1.25</v>
      </c>
      <c r="IP29" s="78" t="s">
        <v>241</v>
      </c>
      <c r="IQ29" s="51" t="s">
        <v>437</v>
      </c>
      <c r="IR29" s="78">
        <v>133.33333333333331</v>
      </c>
      <c r="IS29" s="79">
        <v>17.5</v>
      </c>
      <c r="IT29" s="78">
        <v>-2.3255813953488373</v>
      </c>
      <c r="IU29" s="51">
        <v>8</v>
      </c>
      <c r="IV29" s="78">
        <v>100</v>
      </c>
      <c r="IW29" s="79">
        <v>18.75</v>
      </c>
      <c r="IX29" s="78">
        <v>3.2110091743119269</v>
      </c>
      <c r="IY29" s="51" t="s">
        <v>437</v>
      </c>
      <c r="IZ29" s="78" t="s">
        <v>224</v>
      </c>
      <c r="JA29" s="79">
        <v>1.25</v>
      </c>
      <c r="JB29" s="78" t="s">
        <v>241</v>
      </c>
      <c r="JC29" s="51" t="s">
        <v>437</v>
      </c>
      <c r="JD29" s="78">
        <v>133.33333333333331</v>
      </c>
      <c r="JE29" s="79">
        <v>17.5</v>
      </c>
      <c r="JF29" s="78">
        <v>-2.3255813953488373</v>
      </c>
      <c r="JG29" s="51">
        <v>2797</v>
      </c>
      <c r="JH29" s="78">
        <v>-1.3055751587861679</v>
      </c>
      <c r="JI29" s="79">
        <v>3504.3333333333335</v>
      </c>
      <c r="JJ29" s="78">
        <v>-2.4881159420289856</v>
      </c>
      <c r="JK29" s="51">
        <v>598</v>
      </c>
      <c r="JL29" s="78">
        <v>1.3559322033898304</v>
      </c>
      <c r="JM29" s="79">
        <v>1965.4166666666667</v>
      </c>
      <c r="JN29" s="78">
        <v>-9.3192697081374176E-2</v>
      </c>
      <c r="JO29" s="51">
        <v>2199</v>
      </c>
      <c r="JP29" s="78">
        <v>-2.0053475935828877</v>
      </c>
      <c r="JQ29" s="79">
        <v>1538.9166666666667</v>
      </c>
      <c r="JR29" s="78">
        <v>-5.3847730300235677</v>
      </c>
      <c r="JS29" s="51">
        <v>29</v>
      </c>
      <c r="JT29" s="78">
        <v>-21.621621621621621</v>
      </c>
      <c r="JU29" s="79">
        <v>204.25</v>
      </c>
      <c r="JV29" s="78">
        <v>-6.5217391304347823</v>
      </c>
      <c r="JW29" s="51" t="s">
        <v>437</v>
      </c>
      <c r="JX29" s="78">
        <v>-24.324324324324326</v>
      </c>
      <c r="JY29" s="79">
        <v>203.66666666666666</v>
      </c>
      <c r="JZ29" s="78">
        <v>-5.8188824662813099</v>
      </c>
      <c r="KA29" s="51" t="s">
        <v>437</v>
      </c>
      <c r="KB29" s="78" t="s">
        <v>224</v>
      </c>
      <c r="KC29" s="79">
        <v>0.58333333333333337</v>
      </c>
      <c r="KD29" s="78">
        <v>-74.074074074074076</v>
      </c>
      <c r="KE29" s="51">
        <v>246</v>
      </c>
      <c r="KF29" s="78">
        <v>3.79746835443038</v>
      </c>
      <c r="KG29" s="79">
        <v>914.41666666666663</v>
      </c>
      <c r="KH29" s="78">
        <v>-10.270668084062475</v>
      </c>
      <c r="KI29" s="51">
        <v>14</v>
      </c>
      <c r="KJ29" s="78">
        <v>16.666666666666664</v>
      </c>
      <c r="KK29" s="79">
        <v>37.833333333333336</v>
      </c>
      <c r="KL29" s="78">
        <v>16.709511568123396</v>
      </c>
      <c r="KM29" s="51">
        <v>232</v>
      </c>
      <c r="KN29" s="78">
        <v>3.1111111111111112</v>
      </c>
      <c r="KO29" s="79">
        <v>876.58333333333337</v>
      </c>
      <c r="KP29" s="78">
        <v>-11.157094594594595</v>
      </c>
      <c r="KQ29" s="51">
        <v>172</v>
      </c>
      <c r="KR29" s="78">
        <v>-6.5217391304347823</v>
      </c>
      <c r="KS29" s="79">
        <v>51.583333333333336</v>
      </c>
      <c r="KT29" s="78">
        <v>-3.4321372854914198</v>
      </c>
      <c r="KU29" s="51">
        <v>18</v>
      </c>
      <c r="KV29" s="78">
        <v>-35.714285714285715</v>
      </c>
      <c r="KW29" s="79">
        <v>18.083333333333332</v>
      </c>
      <c r="KX29" s="78">
        <v>6.3725490196078427</v>
      </c>
      <c r="KY29" s="51">
        <v>154</v>
      </c>
      <c r="KZ29" s="78">
        <v>-1.2820512820512819</v>
      </c>
      <c r="LA29" s="79">
        <v>33.5</v>
      </c>
      <c r="LB29" s="78">
        <v>-8.0091533180778036</v>
      </c>
      <c r="LC29" s="51">
        <v>13</v>
      </c>
      <c r="LD29" s="78">
        <v>-27.777777777777779</v>
      </c>
      <c r="LE29" s="79">
        <v>780.08333333333337</v>
      </c>
      <c r="LF29" s="78">
        <v>-8.8776404166261074</v>
      </c>
      <c r="LG29" s="51">
        <v>13</v>
      </c>
      <c r="LH29" s="78">
        <v>-23.52941176470588</v>
      </c>
      <c r="LI29" s="79">
        <v>761.75</v>
      </c>
      <c r="LJ29" s="78">
        <v>-8.4710123160108139</v>
      </c>
      <c r="LK29" s="51">
        <v>0</v>
      </c>
      <c r="LL29" s="78" t="s">
        <v>224</v>
      </c>
      <c r="LM29" s="79">
        <v>18.333333333333332</v>
      </c>
      <c r="LN29" s="78">
        <v>-23.076923076923077</v>
      </c>
      <c r="LO29" s="51">
        <v>3</v>
      </c>
      <c r="LP29" s="78" t="s">
        <v>224</v>
      </c>
      <c r="LQ29" s="79">
        <v>27.333333333333332</v>
      </c>
      <c r="LR29" s="78">
        <v>-8.8888888888888893</v>
      </c>
      <c r="LS29" s="51">
        <v>3</v>
      </c>
      <c r="LT29" s="78" t="s">
        <v>224</v>
      </c>
      <c r="LU29" s="79">
        <v>23.916666666666668</v>
      </c>
      <c r="LV29" s="78">
        <v>-7.1197411003236244</v>
      </c>
      <c r="LW29" s="51">
        <v>0</v>
      </c>
      <c r="LX29" s="78" t="s">
        <v>238</v>
      </c>
      <c r="LY29" s="79">
        <v>3.4166666666666665</v>
      </c>
      <c r="LZ29" s="78">
        <v>-19.607843137254903</v>
      </c>
      <c r="MA29" s="51">
        <v>2193</v>
      </c>
      <c r="MB29" s="78">
        <v>-0.81411126187245586</v>
      </c>
      <c r="MC29" s="79">
        <v>812.41666666666663</v>
      </c>
      <c r="MD29" s="78">
        <v>13.47922244209056</v>
      </c>
      <c r="ME29" s="51">
        <v>447</v>
      </c>
      <c r="MF29" s="78">
        <v>6.6825775656324584</v>
      </c>
      <c r="MG29" s="79">
        <v>427.33333333333331</v>
      </c>
      <c r="MH29" s="78">
        <v>16.784331587337736</v>
      </c>
      <c r="MI29" s="51">
        <v>1746</v>
      </c>
      <c r="MJ29" s="78">
        <v>-2.5669642857142856</v>
      </c>
      <c r="MK29" s="79">
        <v>385.08333333333331</v>
      </c>
      <c r="ML29" s="78">
        <v>10.023809523809524</v>
      </c>
      <c r="MM29" s="51">
        <v>113</v>
      </c>
      <c r="MN29" s="78">
        <v>-6.6115702479338845</v>
      </c>
      <c r="MO29" s="79">
        <v>603.91666666666663</v>
      </c>
      <c r="MP29" s="78">
        <v>3.3071988595865998</v>
      </c>
      <c r="MQ29" s="51">
        <v>62</v>
      </c>
      <c r="MR29" s="78">
        <v>0</v>
      </c>
      <c r="MS29" s="79">
        <v>443.58333333333331</v>
      </c>
      <c r="MT29" s="78">
        <v>4.3930182388703667</v>
      </c>
      <c r="MU29" s="51">
        <v>51</v>
      </c>
      <c r="MV29" s="78">
        <v>-13.559322033898304</v>
      </c>
      <c r="MW29" s="79">
        <v>160.33333333333334</v>
      </c>
      <c r="MX29" s="78">
        <v>0.41753653444676403</v>
      </c>
      <c r="MY29" s="51">
        <v>55</v>
      </c>
      <c r="MZ29" s="78">
        <v>1.8518518518518516</v>
      </c>
      <c r="NA29" s="79">
        <v>511.5</v>
      </c>
      <c r="NB29" s="78">
        <v>3.1076768016126324</v>
      </c>
      <c r="NC29" s="51">
        <v>44</v>
      </c>
      <c r="ND29" s="78">
        <v>-2.2222222222222223</v>
      </c>
      <c r="NE29" s="79">
        <v>415.83333333333331</v>
      </c>
      <c r="NF29" s="78">
        <v>5.697945350561322</v>
      </c>
      <c r="NG29" s="51">
        <v>11</v>
      </c>
      <c r="NH29" s="78">
        <v>22.222222222222221</v>
      </c>
      <c r="NI29" s="79">
        <v>95.666666666666671</v>
      </c>
      <c r="NJ29" s="78">
        <v>-6.8181818181818175</v>
      </c>
      <c r="NK29" s="51">
        <v>37</v>
      </c>
      <c r="NL29" s="78">
        <v>85</v>
      </c>
      <c r="NM29" s="79">
        <v>40.583333333333336</v>
      </c>
      <c r="NN29" s="78">
        <v>-2.6</v>
      </c>
      <c r="NO29" s="51">
        <v>15</v>
      </c>
      <c r="NP29" s="78">
        <v>150</v>
      </c>
      <c r="NQ29" s="79">
        <v>14.5</v>
      </c>
      <c r="NR29" s="78">
        <v>-27.800829875518673</v>
      </c>
      <c r="NS29" s="51">
        <v>22</v>
      </c>
      <c r="NT29" s="78">
        <v>57.142857142857139</v>
      </c>
      <c r="NU29" s="79">
        <v>26.083333333333332</v>
      </c>
      <c r="NV29" s="78">
        <v>20.849420849420849</v>
      </c>
      <c r="NW29" s="51">
        <v>21</v>
      </c>
      <c r="NX29" s="78">
        <v>-55.319148936170215</v>
      </c>
      <c r="NY29" s="79">
        <v>51.833333333333336</v>
      </c>
      <c r="NZ29" s="78">
        <v>11.669658886894076</v>
      </c>
      <c r="OA29" s="51">
        <v>3</v>
      </c>
      <c r="OB29" s="78">
        <v>-72.727272727272734</v>
      </c>
      <c r="OC29" s="79">
        <v>13.25</v>
      </c>
      <c r="OD29" s="78">
        <v>20.454545454545457</v>
      </c>
      <c r="OE29" s="51">
        <v>18</v>
      </c>
      <c r="OF29" s="78">
        <v>-50</v>
      </c>
      <c r="OG29" s="79">
        <v>38.583333333333336</v>
      </c>
      <c r="OH29" s="78">
        <v>8.9411764705882355</v>
      </c>
      <c r="OI29" s="51">
        <v>0</v>
      </c>
      <c r="OJ29" s="78" t="s">
        <v>238</v>
      </c>
      <c r="OK29" s="79">
        <v>0</v>
      </c>
      <c r="OL29" s="78" t="s">
        <v>238</v>
      </c>
      <c r="OM29" s="51">
        <v>0</v>
      </c>
      <c r="ON29" s="78" t="s">
        <v>238</v>
      </c>
      <c r="OO29" s="79">
        <v>0</v>
      </c>
      <c r="OP29" s="78" t="s">
        <v>238</v>
      </c>
      <c r="OQ29" s="51">
        <v>0</v>
      </c>
      <c r="OR29" s="78" t="s">
        <v>238</v>
      </c>
      <c r="OS29" s="79">
        <v>0</v>
      </c>
      <c r="OT29" s="78" t="s">
        <v>238</v>
      </c>
      <c r="OU29" s="51">
        <v>31</v>
      </c>
      <c r="OV29" s="78">
        <v>19.230769230769234</v>
      </c>
      <c r="OW29" s="79">
        <v>137.66666666666666</v>
      </c>
      <c r="OX29" s="78">
        <v>-5.8152793614595213</v>
      </c>
      <c r="OY29" s="51" t="s">
        <v>437</v>
      </c>
      <c r="OZ29" s="78">
        <v>6.666666666666667</v>
      </c>
      <c r="PA29" s="79">
        <v>73.166666666666671</v>
      </c>
      <c r="PB29" s="78">
        <v>-6.7940552016985141</v>
      </c>
      <c r="PC29" s="51" t="s">
        <v>437</v>
      </c>
      <c r="PD29" s="78">
        <v>36.363636363636367</v>
      </c>
      <c r="PE29" s="79">
        <v>64.5</v>
      </c>
      <c r="PF29" s="78">
        <v>-4.6798029556650249</v>
      </c>
      <c r="PG29" s="51">
        <v>122</v>
      </c>
      <c r="PH29" s="78">
        <v>-17.006802721088434</v>
      </c>
      <c r="PI29" s="79">
        <v>466.33333333333331</v>
      </c>
      <c r="PJ29" s="78">
        <v>-18.733662503630555</v>
      </c>
      <c r="PK29" s="51">
        <v>42</v>
      </c>
      <c r="PL29" s="78">
        <v>7.6923076923076925</v>
      </c>
      <c r="PM29" s="79">
        <v>190.66666666666666</v>
      </c>
      <c r="PN29" s="78">
        <v>-6.2295081967213122</v>
      </c>
      <c r="PO29" s="51">
        <v>80</v>
      </c>
      <c r="PP29" s="78">
        <v>-25.925925925925924</v>
      </c>
      <c r="PQ29" s="79">
        <v>275.66666666666669</v>
      </c>
      <c r="PR29" s="78">
        <v>-25.596041385515068</v>
      </c>
      <c r="PS29" s="51">
        <v>84</v>
      </c>
      <c r="PT29" s="78">
        <v>-23.636363636363637</v>
      </c>
      <c r="PU29" s="79">
        <v>234.91666666666666</v>
      </c>
      <c r="PV29" s="78">
        <v>-26.068712300026224</v>
      </c>
      <c r="PW29" s="51">
        <v>17</v>
      </c>
      <c r="PX29" s="78">
        <v>0</v>
      </c>
      <c r="PY29" s="79">
        <v>54.666666666666664</v>
      </c>
      <c r="PZ29" s="78">
        <v>-7.4753173483779971</v>
      </c>
      <c r="QA29" s="51">
        <v>67</v>
      </c>
      <c r="QB29" s="78">
        <v>-27.956989247311824</v>
      </c>
      <c r="QC29" s="79">
        <v>180.25</v>
      </c>
      <c r="QD29" s="78">
        <v>-30.315721649484534</v>
      </c>
      <c r="QE29" s="51">
        <v>38</v>
      </c>
      <c r="QF29" s="78">
        <v>2.7027027027027026</v>
      </c>
      <c r="QG29" s="79">
        <v>231.41666666666666</v>
      </c>
      <c r="QH29" s="78">
        <v>-9.632281158477058</v>
      </c>
      <c r="QI29" s="51">
        <v>25</v>
      </c>
      <c r="QJ29" s="78">
        <v>13.636363636363635</v>
      </c>
      <c r="QK29" s="79">
        <v>136</v>
      </c>
      <c r="QL29" s="78">
        <v>-5.7192374350086661</v>
      </c>
      <c r="QM29" s="51">
        <v>13</v>
      </c>
      <c r="QN29" s="78">
        <v>-13.333333333333334</v>
      </c>
      <c r="QO29" s="79">
        <v>95.416666666666671</v>
      </c>
      <c r="QP29" s="78">
        <v>-14.679582712369598</v>
      </c>
    </row>
    <row r="30" spans="1:458" ht="45" x14ac:dyDescent="0.2">
      <c r="A30" s="8" t="s">
        <v>111</v>
      </c>
      <c r="B30" s="43"/>
      <c r="C30" s="44">
        <v>514</v>
      </c>
      <c r="D30" s="78">
        <v>2.1868787276341948</v>
      </c>
      <c r="E30" s="79">
        <v>1631.4166666666667</v>
      </c>
      <c r="F30" s="78">
        <v>-14.376312106368088</v>
      </c>
      <c r="G30" s="51">
        <v>153</v>
      </c>
      <c r="H30" s="78">
        <v>2</v>
      </c>
      <c r="I30" s="79">
        <v>784.66666666666663</v>
      </c>
      <c r="J30" s="78">
        <v>-12.693555864626797</v>
      </c>
      <c r="K30" s="51">
        <v>361</v>
      </c>
      <c r="L30" s="78">
        <v>2.2662889518413598</v>
      </c>
      <c r="M30" s="79">
        <v>846.75</v>
      </c>
      <c r="N30" s="78">
        <v>-15.87879791373458</v>
      </c>
      <c r="O30" s="51">
        <v>291</v>
      </c>
      <c r="P30" s="78">
        <v>-4.9019607843137258</v>
      </c>
      <c r="Q30" s="79">
        <v>731.75</v>
      </c>
      <c r="R30" s="78">
        <v>-12.461369753763334</v>
      </c>
      <c r="S30" s="51">
        <v>67</v>
      </c>
      <c r="T30" s="78">
        <v>-19.277108433734941</v>
      </c>
      <c r="U30" s="79">
        <v>204.33333333333334</v>
      </c>
      <c r="V30" s="78">
        <v>-9.1178650852483312</v>
      </c>
      <c r="W30" s="51">
        <v>224</v>
      </c>
      <c r="X30" s="78">
        <v>0.44843049327354262</v>
      </c>
      <c r="Y30" s="79">
        <v>527.41666666666663</v>
      </c>
      <c r="Z30" s="78">
        <v>-13.691531433246965</v>
      </c>
      <c r="AA30" s="51">
        <v>110</v>
      </c>
      <c r="AB30" s="78">
        <v>-30.37974683544304</v>
      </c>
      <c r="AC30" s="79">
        <v>79.416666666666671</v>
      </c>
      <c r="AD30" s="78">
        <v>-24.960629921259841</v>
      </c>
      <c r="AE30" s="51">
        <v>37</v>
      </c>
      <c r="AF30" s="78">
        <v>-42.1875</v>
      </c>
      <c r="AG30" s="79">
        <v>23.333333333333332</v>
      </c>
      <c r="AH30" s="78">
        <v>-34.117647058823529</v>
      </c>
      <c r="AI30" s="51">
        <v>73</v>
      </c>
      <c r="AJ30" s="78">
        <v>-22.340425531914892</v>
      </c>
      <c r="AK30" s="79">
        <v>56.083333333333336</v>
      </c>
      <c r="AL30" s="78">
        <v>-20.355029585798817</v>
      </c>
      <c r="AM30" s="51" t="s">
        <v>437</v>
      </c>
      <c r="AN30" s="78">
        <v>-10.256410256410255</v>
      </c>
      <c r="AO30" s="79">
        <v>0</v>
      </c>
      <c r="AP30" s="78" t="s">
        <v>238</v>
      </c>
      <c r="AQ30" s="51" t="s">
        <v>437</v>
      </c>
      <c r="AR30" s="78">
        <v>-27.27272727272727</v>
      </c>
      <c r="AS30" s="79">
        <v>0</v>
      </c>
      <c r="AT30" s="78" t="s">
        <v>238</v>
      </c>
      <c r="AU30" s="51" t="s">
        <v>437</v>
      </c>
      <c r="AV30" s="78">
        <v>-3.5714285714285712</v>
      </c>
      <c r="AW30" s="79">
        <v>0</v>
      </c>
      <c r="AX30" s="78" t="s">
        <v>238</v>
      </c>
      <c r="AY30" s="51">
        <v>71</v>
      </c>
      <c r="AZ30" s="78">
        <v>-37.719298245614034</v>
      </c>
      <c r="BA30" s="79">
        <v>74.75</v>
      </c>
      <c r="BB30" s="78">
        <v>-25.867768595041323</v>
      </c>
      <c r="BC30" s="51" t="s">
        <v>437</v>
      </c>
      <c r="BD30" s="78">
        <v>-44</v>
      </c>
      <c r="BE30" s="79">
        <v>20.833333333333332</v>
      </c>
      <c r="BF30" s="78">
        <v>-34.725848563968668</v>
      </c>
      <c r="BG30" s="51" t="s">
        <v>437</v>
      </c>
      <c r="BH30" s="78">
        <v>-32.8125</v>
      </c>
      <c r="BI30" s="79">
        <v>53.916666666666664</v>
      </c>
      <c r="BJ30" s="78">
        <v>-21.76541717049577</v>
      </c>
      <c r="BK30" s="51" t="s">
        <v>437</v>
      </c>
      <c r="BL30" s="78">
        <v>-20</v>
      </c>
      <c r="BM30" s="79">
        <v>4.666666666666667</v>
      </c>
      <c r="BN30" s="78">
        <v>-6.666666666666667</v>
      </c>
      <c r="BO30" s="51" t="s">
        <v>437</v>
      </c>
      <c r="BP30" s="78" t="s">
        <v>224</v>
      </c>
      <c r="BQ30" s="79">
        <v>2.5</v>
      </c>
      <c r="BR30" s="78">
        <v>-28.571428571428569</v>
      </c>
      <c r="BS30" s="51">
        <v>3</v>
      </c>
      <c r="BT30" s="78" t="s">
        <v>224</v>
      </c>
      <c r="BU30" s="79">
        <v>2.1666666666666665</v>
      </c>
      <c r="BV30" s="78">
        <v>44.444444444444443</v>
      </c>
      <c r="BW30" s="51">
        <v>0</v>
      </c>
      <c r="BX30" s="78" t="s">
        <v>238</v>
      </c>
      <c r="BY30" s="79">
        <v>0</v>
      </c>
      <c r="BZ30" s="78" t="s">
        <v>238</v>
      </c>
      <c r="CA30" s="51">
        <v>0</v>
      </c>
      <c r="CB30" s="78" t="s">
        <v>238</v>
      </c>
      <c r="CC30" s="79">
        <v>0</v>
      </c>
      <c r="CD30" s="78" t="s">
        <v>238</v>
      </c>
      <c r="CE30" s="51">
        <v>0</v>
      </c>
      <c r="CF30" s="78" t="s">
        <v>238</v>
      </c>
      <c r="CG30" s="79">
        <v>0</v>
      </c>
      <c r="CH30" s="78" t="s">
        <v>238</v>
      </c>
      <c r="CI30" s="51" t="s">
        <v>437</v>
      </c>
      <c r="CJ30" s="78">
        <v>100</v>
      </c>
      <c r="CK30" s="79">
        <v>122.33333333333333</v>
      </c>
      <c r="CL30" s="78">
        <v>-13.34120425029516</v>
      </c>
      <c r="CM30" s="51">
        <v>9</v>
      </c>
      <c r="CN30" s="78">
        <v>125</v>
      </c>
      <c r="CO30" s="79">
        <v>108.75</v>
      </c>
      <c r="CP30" s="78">
        <v>-14.817232375979112</v>
      </c>
      <c r="CQ30" s="51" t="s">
        <v>437</v>
      </c>
      <c r="CR30" s="78" t="s">
        <v>224</v>
      </c>
      <c r="CS30" s="79">
        <v>13.583333333333334</v>
      </c>
      <c r="CT30" s="78">
        <v>0.61728395061728392</v>
      </c>
      <c r="CU30" s="51">
        <v>3</v>
      </c>
      <c r="CV30" s="78" t="s">
        <v>224</v>
      </c>
      <c r="CW30" s="79">
        <v>10.916666666666666</v>
      </c>
      <c r="CX30" s="78">
        <v>-9.0277777777777768</v>
      </c>
      <c r="CY30" s="51">
        <v>3</v>
      </c>
      <c r="CZ30" s="78" t="s">
        <v>224</v>
      </c>
      <c r="DA30" s="79">
        <v>10.916666666666666</v>
      </c>
      <c r="DB30" s="78">
        <v>-9.0277777777777768</v>
      </c>
      <c r="DC30" s="51">
        <v>0</v>
      </c>
      <c r="DD30" s="78" t="s">
        <v>238</v>
      </c>
      <c r="DE30" s="79">
        <v>0</v>
      </c>
      <c r="DF30" s="78" t="s">
        <v>238</v>
      </c>
      <c r="DG30" s="51" t="s">
        <v>437</v>
      </c>
      <c r="DH30" s="78" t="s">
        <v>224</v>
      </c>
      <c r="DI30" s="79">
        <v>2.9166666666666665</v>
      </c>
      <c r="DJ30" s="78">
        <v>-32.692307692307693</v>
      </c>
      <c r="DK30" s="51" t="s">
        <v>437</v>
      </c>
      <c r="DL30" s="78" t="s">
        <v>224</v>
      </c>
      <c r="DM30" s="79">
        <v>2.9166666666666665</v>
      </c>
      <c r="DN30" s="78">
        <v>-32.692307692307693</v>
      </c>
      <c r="DO30" s="51">
        <v>0</v>
      </c>
      <c r="DP30" s="78" t="s">
        <v>238</v>
      </c>
      <c r="DQ30" s="79">
        <v>0</v>
      </c>
      <c r="DR30" s="78" t="s">
        <v>238</v>
      </c>
      <c r="DS30" s="51">
        <v>0</v>
      </c>
      <c r="DT30" s="78" t="s">
        <v>238</v>
      </c>
      <c r="DU30" s="79">
        <v>0</v>
      </c>
      <c r="DV30" s="78" t="s">
        <v>238</v>
      </c>
      <c r="DW30" s="51">
        <v>0</v>
      </c>
      <c r="DX30" s="78" t="s">
        <v>238</v>
      </c>
      <c r="DY30" s="79">
        <v>0</v>
      </c>
      <c r="DZ30" s="78" t="s">
        <v>238</v>
      </c>
      <c r="EA30" s="51">
        <v>0</v>
      </c>
      <c r="EB30" s="78" t="s">
        <v>238</v>
      </c>
      <c r="EC30" s="79">
        <v>0</v>
      </c>
      <c r="ED30" s="78" t="s">
        <v>238</v>
      </c>
      <c r="EE30" s="51" t="s">
        <v>437</v>
      </c>
      <c r="EF30" s="78" t="s">
        <v>224</v>
      </c>
      <c r="EG30" s="79">
        <v>7.25</v>
      </c>
      <c r="EH30" s="78">
        <v>-4.395604395604396</v>
      </c>
      <c r="EI30" s="51">
        <v>0</v>
      </c>
      <c r="EJ30" s="78" t="s">
        <v>238</v>
      </c>
      <c r="EK30" s="79">
        <v>5.25</v>
      </c>
      <c r="EL30" s="78">
        <v>-5.9701492537313428</v>
      </c>
      <c r="EM30" s="51" t="s">
        <v>437</v>
      </c>
      <c r="EN30" s="78" t="s">
        <v>224</v>
      </c>
      <c r="EO30" s="79">
        <v>2</v>
      </c>
      <c r="EP30" s="78">
        <v>0</v>
      </c>
      <c r="EQ30" s="51" t="s">
        <v>437</v>
      </c>
      <c r="ER30" s="78" t="s">
        <v>224</v>
      </c>
      <c r="ES30" s="79">
        <v>12.166666666666666</v>
      </c>
      <c r="ET30" s="78">
        <v>11.450381679389313</v>
      </c>
      <c r="EU30" s="51" t="s">
        <v>437</v>
      </c>
      <c r="EV30" s="78" t="s">
        <v>224</v>
      </c>
      <c r="EW30" s="79">
        <v>9.25</v>
      </c>
      <c r="EX30" s="78">
        <v>-6.7226890756302522</v>
      </c>
      <c r="EY30" s="51">
        <v>0</v>
      </c>
      <c r="EZ30" s="78" t="s">
        <v>224</v>
      </c>
      <c r="FA30" s="79">
        <v>2.9166666666666665</v>
      </c>
      <c r="FB30" s="78">
        <v>191.66666666666669</v>
      </c>
      <c r="FC30" s="51">
        <v>0</v>
      </c>
      <c r="FD30" s="78" t="s">
        <v>238</v>
      </c>
      <c r="FE30" s="79">
        <v>0</v>
      </c>
      <c r="FF30" s="78">
        <v>-100</v>
      </c>
      <c r="FG30" s="51">
        <v>0</v>
      </c>
      <c r="FH30" s="78" t="s">
        <v>238</v>
      </c>
      <c r="FI30" s="79">
        <v>0</v>
      </c>
      <c r="FJ30" s="78">
        <v>-100</v>
      </c>
      <c r="FK30" s="51">
        <v>0</v>
      </c>
      <c r="FL30" s="78" t="s">
        <v>238</v>
      </c>
      <c r="FM30" s="79">
        <v>0</v>
      </c>
      <c r="FN30" s="78" t="s">
        <v>238</v>
      </c>
      <c r="FO30" s="51">
        <v>0</v>
      </c>
      <c r="FP30" s="78" t="s">
        <v>238</v>
      </c>
      <c r="FQ30" s="79">
        <v>0</v>
      </c>
      <c r="FR30" s="78" t="s">
        <v>238</v>
      </c>
      <c r="FS30" s="51">
        <v>0</v>
      </c>
      <c r="FT30" s="78" t="s">
        <v>238</v>
      </c>
      <c r="FU30" s="79">
        <v>0</v>
      </c>
      <c r="FV30" s="78" t="s">
        <v>238</v>
      </c>
      <c r="FW30" s="51">
        <v>0</v>
      </c>
      <c r="FX30" s="78" t="s">
        <v>238</v>
      </c>
      <c r="FY30" s="79">
        <v>0</v>
      </c>
      <c r="FZ30" s="78" t="s">
        <v>238</v>
      </c>
      <c r="GA30" s="51">
        <v>5</v>
      </c>
      <c r="GB30" s="78" t="s">
        <v>224</v>
      </c>
      <c r="GC30" s="79">
        <v>87.083333333333329</v>
      </c>
      <c r="GD30" s="78">
        <v>-12.771285475792988</v>
      </c>
      <c r="GE30" s="51" t="s">
        <v>437</v>
      </c>
      <c r="GF30" s="78" t="s">
        <v>238</v>
      </c>
      <c r="GG30" s="79">
        <v>78.416666666666671</v>
      </c>
      <c r="GH30" s="78">
        <v>-12.220149253731345</v>
      </c>
      <c r="GI30" s="51" t="s">
        <v>437</v>
      </c>
      <c r="GJ30" s="78" t="s">
        <v>224</v>
      </c>
      <c r="GK30" s="79">
        <v>8.6666666666666661</v>
      </c>
      <c r="GL30" s="78">
        <v>-17.460317460317459</v>
      </c>
      <c r="GM30" s="51">
        <v>0</v>
      </c>
      <c r="GN30" s="78" t="s">
        <v>238</v>
      </c>
      <c r="GO30" s="79">
        <v>2</v>
      </c>
      <c r="GP30" s="78">
        <v>-65.217391304347828</v>
      </c>
      <c r="GQ30" s="51">
        <v>0</v>
      </c>
      <c r="GR30" s="78" t="s">
        <v>238</v>
      </c>
      <c r="GS30" s="79">
        <v>2</v>
      </c>
      <c r="GT30" s="78">
        <v>-65.217391304347828</v>
      </c>
      <c r="GU30" s="51">
        <v>0</v>
      </c>
      <c r="GV30" s="78" t="s">
        <v>238</v>
      </c>
      <c r="GW30" s="79">
        <v>0</v>
      </c>
      <c r="GX30" s="78" t="s">
        <v>238</v>
      </c>
      <c r="GY30" s="51">
        <v>119</v>
      </c>
      <c r="GZ30" s="78">
        <v>14.423076923076922</v>
      </c>
      <c r="HA30" s="79">
        <v>395.66666666666669</v>
      </c>
      <c r="HB30" s="78">
        <v>-10.330500472143532</v>
      </c>
      <c r="HC30" s="51">
        <v>6</v>
      </c>
      <c r="HD30" s="78">
        <v>100</v>
      </c>
      <c r="HE30" s="79">
        <v>11.833333333333334</v>
      </c>
      <c r="HF30" s="78">
        <v>57.777777777777771</v>
      </c>
      <c r="HG30" s="51">
        <v>113</v>
      </c>
      <c r="HH30" s="78">
        <v>11.881188118811881</v>
      </c>
      <c r="HI30" s="79">
        <v>383.83333333333331</v>
      </c>
      <c r="HJ30" s="78">
        <v>-11.508165225744477</v>
      </c>
      <c r="HK30" s="51">
        <v>119</v>
      </c>
      <c r="HL30" s="78">
        <v>15.53398058252427</v>
      </c>
      <c r="HM30" s="79">
        <v>391.58333333333331</v>
      </c>
      <c r="HN30" s="78">
        <v>-10.358641739793972</v>
      </c>
      <c r="HO30" s="51">
        <v>6</v>
      </c>
      <c r="HP30" s="78">
        <v>100</v>
      </c>
      <c r="HQ30" s="79">
        <v>10.833333333333334</v>
      </c>
      <c r="HR30" s="78">
        <v>54.761904761904766</v>
      </c>
      <c r="HS30" s="51">
        <v>113</v>
      </c>
      <c r="HT30" s="78">
        <v>13</v>
      </c>
      <c r="HU30" s="79">
        <v>380.75</v>
      </c>
      <c r="HV30" s="78">
        <v>-11.419154711128344</v>
      </c>
      <c r="HW30" s="78">
        <v>0</v>
      </c>
      <c r="HX30" s="78" t="s">
        <v>224</v>
      </c>
      <c r="HY30" s="78">
        <v>4.083333333333333</v>
      </c>
      <c r="HZ30" s="78">
        <v>-7.5471698113207548</v>
      </c>
      <c r="IA30" s="78">
        <v>0</v>
      </c>
      <c r="IB30" s="78" t="s">
        <v>238</v>
      </c>
      <c r="IC30" s="78">
        <v>1</v>
      </c>
      <c r="ID30" s="78">
        <v>100</v>
      </c>
      <c r="IE30" s="78">
        <v>0</v>
      </c>
      <c r="IF30" s="78" t="s">
        <v>224</v>
      </c>
      <c r="IG30" s="78">
        <v>3.0833333333333335</v>
      </c>
      <c r="IH30" s="78">
        <v>-21.276595744680851</v>
      </c>
      <c r="II30" s="51" t="s">
        <v>437</v>
      </c>
      <c r="IJ30" s="78" t="s">
        <v>224</v>
      </c>
      <c r="IK30" s="79">
        <v>4.416666666666667</v>
      </c>
      <c r="IL30" s="78">
        <v>1.9230769230769231</v>
      </c>
      <c r="IM30" s="51">
        <v>0</v>
      </c>
      <c r="IN30" s="78" t="s">
        <v>238</v>
      </c>
      <c r="IO30" s="79">
        <v>0</v>
      </c>
      <c r="IP30" s="78" t="s">
        <v>224</v>
      </c>
      <c r="IQ30" s="51" t="s">
        <v>437</v>
      </c>
      <c r="IR30" s="78" t="s">
        <v>224</v>
      </c>
      <c r="IS30" s="79">
        <v>4.416666666666667</v>
      </c>
      <c r="IT30" s="78">
        <v>3.9215686274509802</v>
      </c>
      <c r="IU30" s="51" t="s">
        <v>437</v>
      </c>
      <c r="IV30" s="78" t="s">
        <v>224</v>
      </c>
      <c r="IW30" s="79">
        <v>4.416666666666667</v>
      </c>
      <c r="IX30" s="78">
        <v>1.9230769230769231</v>
      </c>
      <c r="IY30" s="51">
        <v>0</v>
      </c>
      <c r="IZ30" s="78" t="s">
        <v>238</v>
      </c>
      <c r="JA30" s="79">
        <v>0</v>
      </c>
      <c r="JB30" s="78" t="s">
        <v>224</v>
      </c>
      <c r="JC30" s="51" t="s">
        <v>437</v>
      </c>
      <c r="JD30" s="78" t="s">
        <v>224</v>
      </c>
      <c r="JE30" s="79">
        <v>4.416666666666667</v>
      </c>
      <c r="JF30" s="78">
        <v>3.9215686274509802</v>
      </c>
      <c r="JG30" s="51">
        <v>223</v>
      </c>
      <c r="JH30" s="78">
        <v>13.197969543147209</v>
      </c>
      <c r="JI30" s="79">
        <v>899.66666666666663</v>
      </c>
      <c r="JJ30" s="78">
        <v>-15.873139562066546</v>
      </c>
      <c r="JK30" s="51">
        <v>86</v>
      </c>
      <c r="JL30" s="78">
        <v>28.35820895522388</v>
      </c>
      <c r="JM30" s="79">
        <v>580.33333333333337</v>
      </c>
      <c r="JN30" s="78">
        <v>-13.886484481266228</v>
      </c>
      <c r="JO30" s="51">
        <v>137</v>
      </c>
      <c r="JP30" s="78">
        <v>5.384615384615385</v>
      </c>
      <c r="JQ30" s="79">
        <v>319.33333333333331</v>
      </c>
      <c r="JR30" s="78">
        <v>-19.258322798145809</v>
      </c>
      <c r="JS30" s="51">
        <v>22</v>
      </c>
      <c r="JT30" s="78">
        <v>37.5</v>
      </c>
      <c r="JU30" s="79">
        <v>90.833333333333329</v>
      </c>
      <c r="JV30" s="78">
        <v>-17.983446200150489</v>
      </c>
      <c r="JW30" s="51" t="s">
        <v>437</v>
      </c>
      <c r="JX30" s="78">
        <v>31.25</v>
      </c>
      <c r="JY30" s="79">
        <v>90.583333333333329</v>
      </c>
      <c r="JZ30" s="78">
        <v>-17.962264150943398</v>
      </c>
      <c r="KA30" s="51" t="s">
        <v>437</v>
      </c>
      <c r="KB30" s="78" t="s">
        <v>224</v>
      </c>
      <c r="KC30" s="79">
        <v>0.25</v>
      </c>
      <c r="KD30" s="78">
        <v>-25</v>
      </c>
      <c r="KE30" s="51">
        <v>63</v>
      </c>
      <c r="KF30" s="78">
        <v>10.526315789473683</v>
      </c>
      <c r="KG30" s="79">
        <v>232.66666666666666</v>
      </c>
      <c r="KH30" s="78">
        <v>-24.986566362170876</v>
      </c>
      <c r="KI30" s="51" t="s">
        <v>437</v>
      </c>
      <c r="KJ30" s="78">
        <v>0</v>
      </c>
      <c r="KK30" s="79">
        <v>12.416666666666666</v>
      </c>
      <c r="KL30" s="78">
        <v>-45.421245421245423</v>
      </c>
      <c r="KM30" s="51" t="s">
        <v>437</v>
      </c>
      <c r="KN30" s="78">
        <v>11.111111111111111</v>
      </c>
      <c r="KO30" s="79">
        <v>220.25</v>
      </c>
      <c r="KP30" s="78">
        <v>-23.369092490576978</v>
      </c>
      <c r="KQ30" s="51">
        <v>66</v>
      </c>
      <c r="KR30" s="78">
        <v>43.478260869565219</v>
      </c>
      <c r="KS30" s="79">
        <v>19.416666666666668</v>
      </c>
      <c r="KT30" s="78">
        <v>13.106796116504855</v>
      </c>
      <c r="KU30" s="51">
        <v>18</v>
      </c>
      <c r="KV30" s="78">
        <v>157.14285714285714</v>
      </c>
      <c r="KW30" s="79">
        <v>8.8333333333333339</v>
      </c>
      <c r="KX30" s="78">
        <v>41.333333333333336</v>
      </c>
      <c r="KY30" s="51">
        <v>48</v>
      </c>
      <c r="KZ30" s="78">
        <v>23.076923076923077</v>
      </c>
      <c r="LA30" s="79">
        <v>10.583333333333334</v>
      </c>
      <c r="LB30" s="78">
        <v>-3.0534351145038165</v>
      </c>
      <c r="LC30" s="51" t="s">
        <v>437</v>
      </c>
      <c r="LD30" s="78">
        <v>66.666666666666657</v>
      </c>
      <c r="LE30" s="79">
        <v>331.16666666666669</v>
      </c>
      <c r="LF30" s="78">
        <v>-13.079615048118983</v>
      </c>
      <c r="LG30" s="51">
        <v>14</v>
      </c>
      <c r="LH30" s="78">
        <v>55.555555555555557</v>
      </c>
      <c r="LI30" s="79">
        <v>325.75</v>
      </c>
      <c r="LJ30" s="78">
        <v>-12.393545495293591</v>
      </c>
      <c r="LK30" s="51" t="s">
        <v>437</v>
      </c>
      <c r="LL30" s="78" t="s">
        <v>224</v>
      </c>
      <c r="LM30" s="79">
        <v>5.416666666666667</v>
      </c>
      <c r="LN30" s="78">
        <v>-40.909090909090914</v>
      </c>
      <c r="LO30" s="51">
        <v>4</v>
      </c>
      <c r="LP30" s="78" t="s">
        <v>238</v>
      </c>
      <c r="LQ30" s="79">
        <v>18.416666666666668</v>
      </c>
      <c r="LR30" s="78">
        <v>-20.216606498194945</v>
      </c>
      <c r="LS30" s="51">
        <v>4</v>
      </c>
      <c r="LT30" s="78" t="s">
        <v>238</v>
      </c>
      <c r="LU30" s="79">
        <v>18.416666666666668</v>
      </c>
      <c r="LV30" s="78">
        <v>-20.216606498194945</v>
      </c>
      <c r="LW30" s="51">
        <v>0</v>
      </c>
      <c r="LX30" s="78" t="s">
        <v>238</v>
      </c>
      <c r="LY30" s="79">
        <v>0</v>
      </c>
      <c r="LZ30" s="78" t="s">
        <v>238</v>
      </c>
      <c r="MA30" s="51">
        <v>20</v>
      </c>
      <c r="MB30" s="78">
        <v>-28.571428571428569</v>
      </c>
      <c r="MC30" s="79">
        <v>24.333333333333332</v>
      </c>
      <c r="MD30" s="78">
        <v>-2.666666666666667</v>
      </c>
      <c r="ME30" s="51">
        <v>12</v>
      </c>
      <c r="MF30" s="78">
        <v>20</v>
      </c>
      <c r="MG30" s="79">
        <v>15</v>
      </c>
      <c r="MH30" s="78">
        <v>-15.09433962264151</v>
      </c>
      <c r="MI30" s="51">
        <v>8</v>
      </c>
      <c r="MJ30" s="78">
        <v>-55.555555555555557</v>
      </c>
      <c r="MK30" s="79">
        <v>9.3333333333333339</v>
      </c>
      <c r="ML30" s="78">
        <v>27.27272727272727</v>
      </c>
      <c r="MM30" s="51">
        <v>28</v>
      </c>
      <c r="MN30" s="78">
        <v>-9.67741935483871</v>
      </c>
      <c r="MO30" s="79">
        <v>142.66666666666666</v>
      </c>
      <c r="MP30" s="78">
        <v>-11.752577319587628</v>
      </c>
      <c r="MQ30" s="51" t="s">
        <v>437</v>
      </c>
      <c r="MR30" s="78">
        <v>-6.666666666666667</v>
      </c>
      <c r="MS30" s="79">
        <v>94.583333333333329</v>
      </c>
      <c r="MT30" s="78">
        <v>-11.673151750972762</v>
      </c>
      <c r="MU30" s="51" t="s">
        <v>437</v>
      </c>
      <c r="MV30" s="78">
        <v>-12.5</v>
      </c>
      <c r="MW30" s="79">
        <v>48.083333333333336</v>
      </c>
      <c r="MX30" s="78">
        <v>-11.908396946564885</v>
      </c>
      <c r="MY30" s="51">
        <v>15</v>
      </c>
      <c r="MZ30" s="78">
        <v>25</v>
      </c>
      <c r="NA30" s="79">
        <v>120</v>
      </c>
      <c r="NB30" s="78">
        <v>-10.168434185901434</v>
      </c>
      <c r="NC30" s="51">
        <v>7</v>
      </c>
      <c r="ND30" s="78">
        <v>-12.5</v>
      </c>
      <c r="NE30" s="79">
        <v>83.083333333333329</v>
      </c>
      <c r="NF30" s="78">
        <v>-9.6101541251133273</v>
      </c>
      <c r="NG30" s="51">
        <v>8</v>
      </c>
      <c r="NH30" s="78">
        <v>100</v>
      </c>
      <c r="NI30" s="79">
        <v>36.916666666666664</v>
      </c>
      <c r="NJ30" s="78">
        <v>-11.4</v>
      </c>
      <c r="NK30" s="51" t="s">
        <v>437</v>
      </c>
      <c r="NL30" s="78">
        <v>-37.5</v>
      </c>
      <c r="NM30" s="79">
        <v>8.4166666666666661</v>
      </c>
      <c r="NN30" s="78">
        <v>-13.675213675213676</v>
      </c>
      <c r="NO30" s="51" t="s">
        <v>437</v>
      </c>
      <c r="NP30" s="78" t="s">
        <v>224</v>
      </c>
      <c r="NQ30" s="79">
        <v>4.583333333333333</v>
      </c>
      <c r="NR30" s="78">
        <v>-33.734939759036145</v>
      </c>
      <c r="NS30" s="51" t="s">
        <v>437</v>
      </c>
      <c r="NT30" s="78">
        <v>0</v>
      </c>
      <c r="NU30" s="79">
        <v>3.8333333333333335</v>
      </c>
      <c r="NV30" s="78">
        <v>35.294117647058826</v>
      </c>
      <c r="NW30" s="51" t="s">
        <v>437</v>
      </c>
      <c r="NX30" s="78">
        <v>-20</v>
      </c>
      <c r="NY30" s="79">
        <v>13.666666666666666</v>
      </c>
      <c r="NZ30" s="78">
        <v>-19.607843137254903</v>
      </c>
      <c r="OA30" s="51">
        <v>5</v>
      </c>
      <c r="OB30" s="78" t="s">
        <v>224</v>
      </c>
      <c r="OC30" s="79">
        <v>6.333333333333333</v>
      </c>
      <c r="OD30" s="78">
        <v>-16.483516483516482</v>
      </c>
      <c r="OE30" s="51" t="s">
        <v>437</v>
      </c>
      <c r="OF30" s="78">
        <v>-62.5</v>
      </c>
      <c r="OG30" s="79">
        <v>7.333333333333333</v>
      </c>
      <c r="OH30" s="78">
        <v>-22.123893805309734</v>
      </c>
      <c r="OI30" s="51">
        <v>0</v>
      </c>
      <c r="OJ30" s="78" t="s">
        <v>238</v>
      </c>
      <c r="OK30" s="79">
        <v>0</v>
      </c>
      <c r="OL30" s="78" t="s">
        <v>238</v>
      </c>
      <c r="OM30" s="51">
        <v>0</v>
      </c>
      <c r="ON30" s="78" t="s">
        <v>238</v>
      </c>
      <c r="OO30" s="79">
        <v>0</v>
      </c>
      <c r="OP30" s="78" t="s">
        <v>238</v>
      </c>
      <c r="OQ30" s="51">
        <v>0</v>
      </c>
      <c r="OR30" s="78" t="s">
        <v>238</v>
      </c>
      <c r="OS30" s="79">
        <v>0</v>
      </c>
      <c r="OT30" s="78" t="s">
        <v>238</v>
      </c>
      <c r="OU30" s="51" t="s">
        <v>437</v>
      </c>
      <c r="OV30" s="78">
        <v>-10</v>
      </c>
      <c r="OW30" s="79">
        <v>58.583333333333336</v>
      </c>
      <c r="OX30" s="78">
        <v>-7.9842931937172779</v>
      </c>
      <c r="OY30" s="51" t="s">
        <v>437</v>
      </c>
      <c r="OZ30" s="78">
        <v>-42.857142857142854</v>
      </c>
      <c r="PA30" s="79">
        <v>33.166666666666664</v>
      </c>
      <c r="PB30" s="78">
        <v>-12.527472527472527</v>
      </c>
      <c r="PC30" s="51">
        <v>5</v>
      </c>
      <c r="PD30" s="78">
        <v>66.666666666666657</v>
      </c>
      <c r="PE30" s="79">
        <v>25.416666666666668</v>
      </c>
      <c r="PF30" s="78">
        <v>-1.2944983818770228</v>
      </c>
      <c r="PG30" s="51">
        <v>49</v>
      </c>
      <c r="PH30" s="78">
        <v>32.432432432432435</v>
      </c>
      <c r="PI30" s="79">
        <v>129.91666666666666</v>
      </c>
      <c r="PJ30" s="78">
        <v>-9.3604651162790695</v>
      </c>
      <c r="PK30" s="51">
        <v>15</v>
      </c>
      <c r="PL30" s="78">
        <v>25</v>
      </c>
      <c r="PM30" s="79">
        <v>60.416666666666664</v>
      </c>
      <c r="PN30" s="78">
        <v>11.538461538461538</v>
      </c>
      <c r="PO30" s="51">
        <v>34</v>
      </c>
      <c r="PP30" s="78">
        <v>36</v>
      </c>
      <c r="PQ30" s="79">
        <v>69.5</v>
      </c>
      <c r="PR30" s="78">
        <v>-22.056074766355142</v>
      </c>
      <c r="PS30" s="51">
        <v>34</v>
      </c>
      <c r="PT30" s="78">
        <v>21.428571428571427</v>
      </c>
      <c r="PU30" s="79">
        <v>78.916666666666671</v>
      </c>
      <c r="PV30" s="78">
        <v>-12.314814814814815</v>
      </c>
      <c r="PW30" s="51" t="s">
        <v>437</v>
      </c>
      <c r="PX30" s="78">
        <v>20</v>
      </c>
      <c r="PY30" s="79">
        <v>25.666666666666668</v>
      </c>
      <c r="PZ30" s="78">
        <v>20.3125</v>
      </c>
      <c r="QA30" s="51" t="s">
        <v>437</v>
      </c>
      <c r="QB30" s="78">
        <v>21.739130434782609</v>
      </c>
      <c r="QC30" s="79">
        <v>53.25</v>
      </c>
      <c r="QD30" s="78">
        <v>-22.451456310679614</v>
      </c>
      <c r="QE30" s="51">
        <v>15</v>
      </c>
      <c r="QF30" s="78">
        <v>66.666666666666657</v>
      </c>
      <c r="QG30" s="79">
        <v>51</v>
      </c>
      <c r="QH30" s="78">
        <v>-4.375</v>
      </c>
      <c r="QI30" s="51" t="s">
        <v>437</v>
      </c>
      <c r="QJ30" s="78">
        <v>28.571428571428569</v>
      </c>
      <c r="QK30" s="79">
        <v>34.75</v>
      </c>
      <c r="QL30" s="78">
        <v>5.8375634517766501</v>
      </c>
      <c r="QM30" s="51" t="s">
        <v>437</v>
      </c>
      <c r="QN30" s="78" t="s">
        <v>224</v>
      </c>
      <c r="QO30" s="79">
        <v>16.25</v>
      </c>
      <c r="QP30" s="78">
        <v>-20.73170731707317</v>
      </c>
    </row>
    <row r="31" spans="1:458" ht="33.75" x14ac:dyDescent="0.2">
      <c r="A31" s="8" t="s">
        <v>112</v>
      </c>
      <c r="B31" s="43"/>
      <c r="C31" s="44">
        <v>220</v>
      </c>
      <c r="D31" s="78">
        <v>-13.043478260869565</v>
      </c>
      <c r="E31" s="79">
        <v>886.16666666666663</v>
      </c>
      <c r="F31" s="78">
        <v>-8.3986562150055999</v>
      </c>
      <c r="G31" s="51">
        <v>71</v>
      </c>
      <c r="H31" s="78">
        <v>-33.644859813084111</v>
      </c>
      <c r="I31" s="79">
        <v>565.66666666666663</v>
      </c>
      <c r="J31" s="78">
        <v>-6.7966497322531918</v>
      </c>
      <c r="K31" s="51">
        <v>149</v>
      </c>
      <c r="L31" s="78">
        <v>2.054794520547945</v>
      </c>
      <c r="M31" s="79">
        <v>320.5</v>
      </c>
      <c r="N31" s="78">
        <v>-11.095700416088766</v>
      </c>
      <c r="O31" s="51">
        <v>114</v>
      </c>
      <c r="P31" s="78">
        <v>-9.5238095238095237</v>
      </c>
      <c r="Q31" s="79">
        <v>333.16666666666669</v>
      </c>
      <c r="R31" s="78">
        <v>-10.278276481149012</v>
      </c>
      <c r="S31" s="51">
        <v>33</v>
      </c>
      <c r="T31" s="78">
        <v>-34</v>
      </c>
      <c r="U31" s="79">
        <v>137.91666666666666</v>
      </c>
      <c r="V31" s="78">
        <v>-6.2853907134767839</v>
      </c>
      <c r="W31" s="51">
        <v>81</v>
      </c>
      <c r="X31" s="78">
        <v>6.5789473684210522</v>
      </c>
      <c r="Y31" s="79">
        <v>195.25</v>
      </c>
      <c r="Z31" s="78">
        <v>-12.899628252788103</v>
      </c>
      <c r="AA31" s="51">
        <v>55</v>
      </c>
      <c r="AB31" s="78">
        <v>-19.117647058823529</v>
      </c>
      <c r="AC31" s="79">
        <v>32.833333333333336</v>
      </c>
      <c r="AD31" s="78">
        <v>-10.250569476082005</v>
      </c>
      <c r="AE31" s="51">
        <v>18</v>
      </c>
      <c r="AF31" s="78">
        <v>-43.75</v>
      </c>
      <c r="AG31" s="79">
        <v>18.833333333333332</v>
      </c>
      <c r="AH31" s="78">
        <v>-12.403100775193799</v>
      </c>
      <c r="AI31" s="51">
        <v>37</v>
      </c>
      <c r="AJ31" s="78">
        <v>2.7777777777777777</v>
      </c>
      <c r="AK31" s="79">
        <v>14</v>
      </c>
      <c r="AL31" s="78">
        <v>-7.1823204419889501</v>
      </c>
      <c r="AM31" s="51" t="s">
        <v>437</v>
      </c>
      <c r="AN31" s="78">
        <v>-35.294117647058826</v>
      </c>
      <c r="AO31" s="79">
        <v>0</v>
      </c>
      <c r="AP31" s="78" t="s">
        <v>238</v>
      </c>
      <c r="AQ31" s="51" t="s">
        <v>437</v>
      </c>
      <c r="AR31" s="78" t="s">
        <v>224</v>
      </c>
      <c r="AS31" s="79">
        <v>0</v>
      </c>
      <c r="AT31" s="78" t="s">
        <v>238</v>
      </c>
      <c r="AU31" s="51" t="s">
        <v>437</v>
      </c>
      <c r="AV31" s="78">
        <v>-23.076923076923077</v>
      </c>
      <c r="AW31" s="79">
        <v>0</v>
      </c>
      <c r="AX31" s="78" t="s">
        <v>238</v>
      </c>
      <c r="AY31" s="51">
        <v>42</v>
      </c>
      <c r="AZ31" s="78">
        <v>-14.285714285714285</v>
      </c>
      <c r="BA31" s="79">
        <v>31.5</v>
      </c>
      <c r="BB31" s="78">
        <v>-10.638297872340425</v>
      </c>
      <c r="BC31" s="51" t="s">
        <v>437</v>
      </c>
      <c r="BD31" s="78">
        <v>-44.444444444444443</v>
      </c>
      <c r="BE31" s="79">
        <v>18.166666666666668</v>
      </c>
      <c r="BF31" s="78">
        <v>-12.449799196787147</v>
      </c>
      <c r="BG31" s="51" t="s">
        <v>437</v>
      </c>
      <c r="BH31" s="78">
        <v>22.727272727272727</v>
      </c>
      <c r="BI31" s="79">
        <v>13.333333333333334</v>
      </c>
      <c r="BJ31" s="78">
        <v>-8.0459770114942533</v>
      </c>
      <c r="BK31" s="51" t="s">
        <v>437</v>
      </c>
      <c r="BL31" s="78" t="s">
        <v>224</v>
      </c>
      <c r="BM31" s="79">
        <v>1.3333333333333333</v>
      </c>
      <c r="BN31" s="78">
        <v>0</v>
      </c>
      <c r="BO31" s="51" t="s">
        <v>437</v>
      </c>
      <c r="BP31" s="78" t="s">
        <v>224</v>
      </c>
      <c r="BQ31" s="79">
        <v>0.66666666666666663</v>
      </c>
      <c r="BR31" s="78">
        <v>-11.111111111111111</v>
      </c>
      <c r="BS31" s="51">
        <v>0</v>
      </c>
      <c r="BT31" s="78" t="s">
        <v>224</v>
      </c>
      <c r="BU31" s="79">
        <v>0.66666666666666663</v>
      </c>
      <c r="BV31" s="78">
        <v>14.285714285714285</v>
      </c>
      <c r="BW31" s="51" t="s">
        <v>437</v>
      </c>
      <c r="BX31" s="78" t="s">
        <v>224</v>
      </c>
      <c r="BY31" s="79">
        <v>0</v>
      </c>
      <c r="BZ31" s="78" t="s">
        <v>238</v>
      </c>
      <c r="CA31" s="51" t="s">
        <v>437</v>
      </c>
      <c r="CB31" s="78" t="s">
        <v>224</v>
      </c>
      <c r="CC31" s="79">
        <v>0</v>
      </c>
      <c r="CD31" s="78" t="s">
        <v>238</v>
      </c>
      <c r="CE31" s="51">
        <v>0</v>
      </c>
      <c r="CF31" s="78" t="s">
        <v>238</v>
      </c>
      <c r="CG31" s="79">
        <v>0</v>
      </c>
      <c r="CH31" s="78" t="s">
        <v>238</v>
      </c>
      <c r="CI31" s="51" t="s">
        <v>437</v>
      </c>
      <c r="CJ31" s="78">
        <v>40</v>
      </c>
      <c r="CK31" s="79">
        <v>82.5</v>
      </c>
      <c r="CL31" s="78">
        <v>-10.244786944696283</v>
      </c>
      <c r="CM31" s="51" t="s">
        <v>437</v>
      </c>
      <c r="CN31" s="78">
        <v>75</v>
      </c>
      <c r="CO31" s="79">
        <v>76.916666666666671</v>
      </c>
      <c r="CP31" s="78">
        <v>-11.420345489443379</v>
      </c>
      <c r="CQ31" s="51">
        <v>0</v>
      </c>
      <c r="CR31" s="78" t="s">
        <v>224</v>
      </c>
      <c r="CS31" s="79">
        <v>5.583333333333333</v>
      </c>
      <c r="CT31" s="78">
        <v>9.8360655737704921</v>
      </c>
      <c r="CU31" s="51">
        <v>0</v>
      </c>
      <c r="CV31" s="78" t="s">
        <v>238</v>
      </c>
      <c r="CW31" s="79">
        <v>3.8333333333333335</v>
      </c>
      <c r="CX31" s="78">
        <v>-57.407407407407405</v>
      </c>
      <c r="CY31" s="51">
        <v>0</v>
      </c>
      <c r="CZ31" s="78" t="s">
        <v>238</v>
      </c>
      <c r="DA31" s="79">
        <v>3.8333333333333335</v>
      </c>
      <c r="DB31" s="78">
        <v>-57.407407407407405</v>
      </c>
      <c r="DC31" s="51">
        <v>0</v>
      </c>
      <c r="DD31" s="78" t="s">
        <v>238</v>
      </c>
      <c r="DE31" s="79">
        <v>0</v>
      </c>
      <c r="DF31" s="78" t="s">
        <v>238</v>
      </c>
      <c r="DG31" s="51" t="s">
        <v>437</v>
      </c>
      <c r="DH31" s="78" t="s">
        <v>224</v>
      </c>
      <c r="DI31" s="79">
        <v>1.9166666666666667</v>
      </c>
      <c r="DJ31" s="78">
        <v>-47.727272727272727</v>
      </c>
      <c r="DK31" s="51" t="s">
        <v>437</v>
      </c>
      <c r="DL31" s="78" t="s">
        <v>224</v>
      </c>
      <c r="DM31" s="79">
        <v>1.9166666666666667</v>
      </c>
      <c r="DN31" s="78">
        <v>-47.727272727272727</v>
      </c>
      <c r="DO31" s="51">
        <v>0</v>
      </c>
      <c r="DP31" s="78" t="s">
        <v>238</v>
      </c>
      <c r="DQ31" s="79">
        <v>0</v>
      </c>
      <c r="DR31" s="78" t="s">
        <v>238</v>
      </c>
      <c r="DS31" s="51">
        <v>0</v>
      </c>
      <c r="DT31" s="78" t="s">
        <v>238</v>
      </c>
      <c r="DU31" s="79">
        <v>0</v>
      </c>
      <c r="DV31" s="78" t="s">
        <v>238</v>
      </c>
      <c r="DW31" s="51">
        <v>0</v>
      </c>
      <c r="DX31" s="78" t="s">
        <v>238</v>
      </c>
      <c r="DY31" s="79">
        <v>0</v>
      </c>
      <c r="DZ31" s="78" t="s">
        <v>238</v>
      </c>
      <c r="EA31" s="51">
        <v>0</v>
      </c>
      <c r="EB31" s="78" t="s">
        <v>238</v>
      </c>
      <c r="EC31" s="79">
        <v>0</v>
      </c>
      <c r="ED31" s="78" t="s">
        <v>238</v>
      </c>
      <c r="EE31" s="51">
        <v>0</v>
      </c>
      <c r="EF31" s="78" t="s">
        <v>238</v>
      </c>
      <c r="EG31" s="79">
        <v>4.833333333333333</v>
      </c>
      <c r="EH31" s="78">
        <v>-15.942028985507244</v>
      </c>
      <c r="EI31" s="51">
        <v>0</v>
      </c>
      <c r="EJ31" s="78" t="s">
        <v>238</v>
      </c>
      <c r="EK31" s="79">
        <v>4.833333333333333</v>
      </c>
      <c r="EL31" s="78">
        <v>-10.76923076923077</v>
      </c>
      <c r="EM31" s="51">
        <v>0</v>
      </c>
      <c r="EN31" s="78" t="s">
        <v>238</v>
      </c>
      <c r="EO31" s="79">
        <v>0</v>
      </c>
      <c r="EP31" s="78">
        <v>-100</v>
      </c>
      <c r="EQ31" s="51" t="s">
        <v>437</v>
      </c>
      <c r="ER31" s="78">
        <v>66.666666666666657</v>
      </c>
      <c r="ES31" s="79">
        <v>15.416666666666666</v>
      </c>
      <c r="ET31" s="78">
        <v>24.161073825503358</v>
      </c>
      <c r="EU31" s="51" t="s">
        <v>437</v>
      </c>
      <c r="EV31" s="78" t="s">
        <v>224</v>
      </c>
      <c r="EW31" s="79">
        <v>12.416666666666666</v>
      </c>
      <c r="EX31" s="78">
        <v>20.161290322580644</v>
      </c>
      <c r="EY31" s="51">
        <v>0</v>
      </c>
      <c r="EZ31" s="78" t="s">
        <v>224</v>
      </c>
      <c r="FA31" s="79">
        <v>3</v>
      </c>
      <c r="FB31" s="78">
        <v>44</v>
      </c>
      <c r="FC31" s="51">
        <v>0</v>
      </c>
      <c r="FD31" s="78" t="s">
        <v>238</v>
      </c>
      <c r="FE31" s="79">
        <v>0.25</v>
      </c>
      <c r="FF31" s="78">
        <v>-75</v>
      </c>
      <c r="FG31" s="51">
        <v>0</v>
      </c>
      <c r="FH31" s="78" t="s">
        <v>238</v>
      </c>
      <c r="FI31" s="79">
        <v>0.25</v>
      </c>
      <c r="FJ31" s="78">
        <v>-75</v>
      </c>
      <c r="FK31" s="51">
        <v>0</v>
      </c>
      <c r="FL31" s="78" t="s">
        <v>238</v>
      </c>
      <c r="FM31" s="79">
        <v>0</v>
      </c>
      <c r="FN31" s="78" t="s">
        <v>238</v>
      </c>
      <c r="FO31" s="51">
        <v>0</v>
      </c>
      <c r="FP31" s="78" t="s">
        <v>238</v>
      </c>
      <c r="FQ31" s="79">
        <v>0</v>
      </c>
      <c r="FR31" s="78" t="s">
        <v>238</v>
      </c>
      <c r="FS31" s="51">
        <v>0</v>
      </c>
      <c r="FT31" s="78" t="s">
        <v>238</v>
      </c>
      <c r="FU31" s="79">
        <v>0</v>
      </c>
      <c r="FV31" s="78" t="s">
        <v>238</v>
      </c>
      <c r="FW31" s="51">
        <v>0</v>
      </c>
      <c r="FX31" s="78" t="s">
        <v>238</v>
      </c>
      <c r="FY31" s="79">
        <v>0</v>
      </c>
      <c r="FZ31" s="78" t="s">
        <v>238</v>
      </c>
      <c r="GA31" s="51" t="s">
        <v>437</v>
      </c>
      <c r="GB31" s="78" t="s">
        <v>224</v>
      </c>
      <c r="GC31" s="79">
        <v>53.833333333333336</v>
      </c>
      <c r="GD31" s="78">
        <v>-8.628005657708627</v>
      </c>
      <c r="GE31" s="51" t="s">
        <v>437</v>
      </c>
      <c r="GF31" s="78" t="s">
        <v>224</v>
      </c>
      <c r="GG31" s="79">
        <v>51.25</v>
      </c>
      <c r="GH31" s="78">
        <v>-8.8888888888888893</v>
      </c>
      <c r="GI31" s="51">
        <v>0</v>
      </c>
      <c r="GJ31" s="78" t="s">
        <v>238</v>
      </c>
      <c r="GK31" s="79">
        <v>2.5833333333333335</v>
      </c>
      <c r="GL31" s="78">
        <v>-3.125</v>
      </c>
      <c r="GM31" s="51">
        <v>0</v>
      </c>
      <c r="GN31" s="78" t="s">
        <v>238</v>
      </c>
      <c r="GO31" s="79">
        <v>2.4166666666666665</v>
      </c>
      <c r="GP31" s="78">
        <v>107.14285714285714</v>
      </c>
      <c r="GQ31" s="51">
        <v>0</v>
      </c>
      <c r="GR31" s="78" t="s">
        <v>238</v>
      </c>
      <c r="GS31" s="79">
        <v>2.4166666666666665</v>
      </c>
      <c r="GT31" s="78">
        <v>107.14285714285714</v>
      </c>
      <c r="GU31" s="51">
        <v>0</v>
      </c>
      <c r="GV31" s="78" t="s">
        <v>238</v>
      </c>
      <c r="GW31" s="79">
        <v>0</v>
      </c>
      <c r="GX31" s="78" t="s">
        <v>238</v>
      </c>
      <c r="GY31" s="51">
        <v>39</v>
      </c>
      <c r="GZ31" s="78">
        <v>14.705882352941178</v>
      </c>
      <c r="HA31" s="79">
        <v>150.25</v>
      </c>
      <c r="HB31" s="78">
        <v>-15.431519699812382</v>
      </c>
      <c r="HC31" s="51" t="s">
        <v>437</v>
      </c>
      <c r="HD31" s="78" t="s">
        <v>224</v>
      </c>
      <c r="HE31" s="79">
        <v>3.0833333333333335</v>
      </c>
      <c r="HF31" s="78">
        <v>-21.276595744680851</v>
      </c>
      <c r="HG31" s="51" t="s">
        <v>437</v>
      </c>
      <c r="HH31" s="78">
        <v>12.121212121212121</v>
      </c>
      <c r="HI31" s="79">
        <v>147.16666666666666</v>
      </c>
      <c r="HJ31" s="78">
        <v>-15.299760191846524</v>
      </c>
      <c r="HK31" s="51">
        <v>39</v>
      </c>
      <c r="HL31" s="78">
        <v>14.705882352941178</v>
      </c>
      <c r="HM31" s="79">
        <v>150.25</v>
      </c>
      <c r="HN31" s="78">
        <v>-15.312353217472992</v>
      </c>
      <c r="HO31" s="51" t="s">
        <v>437</v>
      </c>
      <c r="HP31" s="78" t="s">
        <v>224</v>
      </c>
      <c r="HQ31" s="79">
        <v>3.0833333333333335</v>
      </c>
      <c r="HR31" s="78">
        <v>-15.909090909090908</v>
      </c>
      <c r="HS31" s="51" t="s">
        <v>437</v>
      </c>
      <c r="HT31" s="78">
        <v>12.121212121212121</v>
      </c>
      <c r="HU31" s="79">
        <v>147.16666666666666</v>
      </c>
      <c r="HV31" s="78">
        <v>-15.299760191846524</v>
      </c>
      <c r="HW31" s="78">
        <v>0</v>
      </c>
      <c r="HX31" s="78" t="s">
        <v>238</v>
      </c>
      <c r="HY31" s="78">
        <v>0</v>
      </c>
      <c r="HZ31" s="78">
        <v>-100</v>
      </c>
      <c r="IA31" s="78">
        <v>0</v>
      </c>
      <c r="IB31" s="78" t="s">
        <v>238</v>
      </c>
      <c r="IC31" s="78">
        <v>0</v>
      </c>
      <c r="ID31" s="78">
        <v>-100</v>
      </c>
      <c r="IE31" s="78">
        <v>0</v>
      </c>
      <c r="IF31" s="78" t="s">
        <v>238</v>
      </c>
      <c r="IG31" s="78">
        <v>0</v>
      </c>
      <c r="IH31" s="78" t="s">
        <v>238</v>
      </c>
      <c r="II31" s="51" t="s">
        <v>437</v>
      </c>
      <c r="IJ31" s="78" t="s">
        <v>224</v>
      </c>
      <c r="IK31" s="79">
        <v>3</v>
      </c>
      <c r="IL31" s="78" t="s">
        <v>224</v>
      </c>
      <c r="IM31" s="51">
        <v>0</v>
      </c>
      <c r="IN31" s="78" t="s">
        <v>238</v>
      </c>
      <c r="IO31" s="79">
        <v>0</v>
      </c>
      <c r="IP31" s="78" t="s">
        <v>238</v>
      </c>
      <c r="IQ31" s="51" t="s">
        <v>437</v>
      </c>
      <c r="IR31" s="78" t="s">
        <v>224</v>
      </c>
      <c r="IS31" s="79">
        <v>3</v>
      </c>
      <c r="IT31" s="78" t="s">
        <v>224</v>
      </c>
      <c r="IU31" s="51" t="s">
        <v>437</v>
      </c>
      <c r="IV31" s="78" t="s">
        <v>224</v>
      </c>
      <c r="IW31" s="79">
        <v>3</v>
      </c>
      <c r="IX31" s="78" t="s">
        <v>224</v>
      </c>
      <c r="IY31" s="51">
        <v>0</v>
      </c>
      <c r="IZ31" s="78" t="s">
        <v>238</v>
      </c>
      <c r="JA31" s="79">
        <v>0</v>
      </c>
      <c r="JB31" s="78" t="s">
        <v>238</v>
      </c>
      <c r="JC31" s="51" t="s">
        <v>437</v>
      </c>
      <c r="JD31" s="78" t="s">
        <v>224</v>
      </c>
      <c r="JE31" s="79">
        <v>3</v>
      </c>
      <c r="JF31" s="78" t="s">
        <v>224</v>
      </c>
      <c r="JG31" s="51">
        <v>106</v>
      </c>
      <c r="JH31" s="78">
        <v>-16.535433070866144</v>
      </c>
      <c r="JI31" s="79">
        <v>553</v>
      </c>
      <c r="JJ31" s="78">
        <v>-7.2277366140081085</v>
      </c>
      <c r="JK31" s="51">
        <v>38</v>
      </c>
      <c r="JL31" s="78">
        <v>-33.333333333333329</v>
      </c>
      <c r="JM31" s="79">
        <v>427.75</v>
      </c>
      <c r="JN31" s="78">
        <v>-6.9603045133224573</v>
      </c>
      <c r="JO31" s="51">
        <v>68</v>
      </c>
      <c r="JP31" s="78">
        <v>-2.8571428571428572</v>
      </c>
      <c r="JQ31" s="79">
        <v>125.25</v>
      </c>
      <c r="JR31" s="78">
        <v>-8.1295843520782398</v>
      </c>
      <c r="JS31" s="51">
        <v>9</v>
      </c>
      <c r="JT31" s="78">
        <v>-10</v>
      </c>
      <c r="JU31" s="79">
        <v>59.083333333333336</v>
      </c>
      <c r="JV31" s="78">
        <v>-11.264080100125156</v>
      </c>
      <c r="JW31" s="51">
        <v>9</v>
      </c>
      <c r="JX31" s="78">
        <v>-10</v>
      </c>
      <c r="JY31" s="79">
        <v>59.083333333333336</v>
      </c>
      <c r="JZ31" s="78">
        <v>-10.592686002522068</v>
      </c>
      <c r="KA31" s="51">
        <v>0</v>
      </c>
      <c r="KB31" s="78" t="s">
        <v>238</v>
      </c>
      <c r="KC31" s="79">
        <v>0</v>
      </c>
      <c r="KD31" s="78">
        <v>-100</v>
      </c>
      <c r="KE31" s="51">
        <v>23</v>
      </c>
      <c r="KF31" s="78">
        <v>0</v>
      </c>
      <c r="KG31" s="79">
        <v>71.5</v>
      </c>
      <c r="KH31" s="78">
        <v>-8.3333333333333321</v>
      </c>
      <c r="KI31" s="51" t="s">
        <v>437</v>
      </c>
      <c r="KJ31" s="78" t="s">
        <v>224</v>
      </c>
      <c r="KK31" s="79">
        <v>4.5</v>
      </c>
      <c r="KL31" s="78">
        <v>-29.870129870129869</v>
      </c>
      <c r="KM31" s="51" t="s">
        <v>437</v>
      </c>
      <c r="KN31" s="78">
        <v>10</v>
      </c>
      <c r="KO31" s="79">
        <v>67</v>
      </c>
      <c r="KP31" s="78">
        <v>-6.4027939464493606</v>
      </c>
      <c r="KQ31" s="51">
        <v>18</v>
      </c>
      <c r="KR31" s="78">
        <v>63.636363636363633</v>
      </c>
      <c r="KS31" s="79">
        <v>6.333333333333333</v>
      </c>
      <c r="KT31" s="78">
        <v>-12.643678160919542</v>
      </c>
      <c r="KU31" s="51">
        <v>6</v>
      </c>
      <c r="KV31" s="78">
        <v>100</v>
      </c>
      <c r="KW31" s="79">
        <v>3.8333333333333335</v>
      </c>
      <c r="KX31" s="78">
        <v>21.052631578947366</v>
      </c>
      <c r="KY31" s="51">
        <v>12</v>
      </c>
      <c r="KZ31" s="78">
        <v>50</v>
      </c>
      <c r="LA31" s="79">
        <v>2.5</v>
      </c>
      <c r="LB31" s="78">
        <v>-38.775510204081634</v>
      </c>
      <c r="LC31" s="51" t="s">
        <v>437</v>
      </c>
      <c r="LD31" s="78" t="s">
        <v>224</v>
      </c>
      <c r="LE31" s="79">
        <v>205.91666666666666</v>
      </c>
      <c r="LF31" s="78">
        <v>-12.870239774330042</v>
      </c>
      <c r="LG31" s="51" t="s">
        <v>437</v>
      </c>
      <c r="LH31" s="78" t="s">
        <v>224</v>
      </c>
      <c r="LI31" s="79">
        <v>201.16666666666666</v>
      </c>
      <c r="LJ31" s="78">
        <v>-13.009009009009009</v>
      </c>
      <c r="LK31" s="51">
        <v>0</v>
      </c>
      <c r="LL31" s="78" t="s">
        <v>238</v>
      </c>
      <c r="LM31" s="79">
        <v>4.75</v>
      </c>
      <c r="LN31" s="78">
        <v>-6.557377049180328</v>
      </c>
      <c r="LO31" s="51">
        <v>0</v>
      </c>
      <c r="LP31" s="78" t="s">
        <v>224</v>
      </c>
      <c r="LQ31" s="79">
        <v>17.5</v>
      </c>
      <c r="LR31" s="78">
        <v>-17.647058823529413</v>
      </c>
      <c r="LS31" s="51">
        <v>0</v>
      </c>
      <c r="LT31" s="78" t="s">
        <v>224</v>
      </c>
      <c r="LU31" s="79">
        <v>17.5</v>
      </c>
      <c r="LV31" s="78">
        <v>-16</v>
      </c>
      <c r="LW31" s="51">
        <v>0</v>
      </c>
      <c r="LX31" s="78" t="s">
        <v>238</v>
      </c>
      <c r="LY31" s="79">
        <v>0</v>
      </c>
      <c r="LZ31" s="78">
        <v>-100</v>
      </c>
      <c r="MA31" s="51">
        <v>34</v>
      </c>
      <c r="MB31" s="78">
        <v>-27.659574468085108</v>
      </c>
      <c r="MC31" s="79">
        <v>13.75</v>
      </c>
      <c r="MD31" s="78">
        <v>-7.3033707865168536</v>
      </c>
      <c r="ME31" s="51">
        <v>6</v>
      </c>
      <c r="MF31" s="78">
        <v>-53.846153846153847</v>
      </c>
      <c r="MG31" s="79">
        <v>6.666666666666667</v>
      </c>
      <c r="MH31" s="78">
        <v>-20</v>
      </c>
      <c r="MI31" s="51">
        <v>28</v>
      </c>
      <c r="MJ31" s="78">
        <v>-17.647058823529413</v>
      </c>
      <c r="MK31" s="79">
        <v>7.083333333333333</v>
      </c>
      <c r="ML31" s="78">
        <v>8.9743589743589745</v>
      </c>
      <c r="MM31" s="51">
        <v>18</v>
      </c>
      <c r="MN31" s="78">
        <v>-21.739130434782609</v>
      </c>
      <c r="MO31" s="79">
        <v>170.66666666666666</v>
      </c>
      <c r="MP31" s="78">
        <v>1.2858555885262115</v>
      </c>
      <c r="MQ31" s="51" t="s">
        <v>437</v>
      </c>
      <c r="MR31" s="78">
        <v>-25</v>
      </c>
      <c r="MS31" s="79">
        <v>136.08333333333334</v>
      </c>
      <c r="MT31" s="78">
        <v>7.1522309711286089</v>
      </c>
      <c r="MU31" s="51" t="s">
        <v>437</v>
      </c>
      <c r="MV31" s="78">
        <v>-14.285714285714285</v>
      </c>
      <c r="MW31" s="79">
        <v>34.583333333333336</v>
      </c>
      <c r="MX31" s="78">
        <v>-16.666666666666664</v>
      </c>
      <c r="MY31" s="51">
        <v>14</v>
      </c>
      <c r="MZ31" s="78">
        <v>-22.222222222222221</v>
      </c>
      <c r="NA31" s="79">
        <v>163.66666666666666</v>
      </c>
      <c r="NB31" s="78">
        <v>0.82135523613963046</v>
      </c>
      <c r="NC31" s="51">
        <v>10</v>
      </c>
      <c r="ND31" s="78">
        <v>-28.571428571428569</v>
      </c>
      <c r="NE31" s="79">
        <v>132.16666666666666</v>
      </c>
      <c r="NF31" s="78">
        <v>6.8733153638814022</v>
      </c>
      <c r="NG31" s="51">
        <v>4</v>
      </c>
      <c r="NH31" s="78">
        <v>0</v>
      </c>
      <c r="NI31" s="79">
        <v>31.5</v>
      </c>
      <c r="NJ31" s="78">
        <v>-18.53448275862069</v>
      </c>
      <c r="NK31" s="51" t="s">
        <v>437</v>
      </c>
      <c r="NL31" s="78" t="s">
        <v>224</v>
      </c>
      <c r="NM31" s="79">
        <v>3.5833333333333335</v>
      </c>
      <c r="NN31" s="78">
        <v>19.444444444444446</v>
      </c>
      <c r="NO31" s="51" t="s">
        <v>437</v>
      </c>
      <c r="NP31" s="78" t="s">
        <v>224</v>
      </c>
      <c r="NQ31" s="79">
        <v>2.75</v>
      </c>
      <c r="NR31" s="78">
        <v>-2.9411764705882351</v>
      </c>
      <c r="NS31" s="51" t="s">
        <v>437</v>
      </c>
      <c r="NT31" s="78" t="s">
        <v>224</v>
      </c>
      <c r="NU31" s="79">
        <v>0.83333333333333337</v>
      </c>
      <c r="NV31" s="78" t="s">
        <v>224</v>
      </c>
      <c r="NW31" s="51" t="s">
        <v>437</v>
      </c>
      <c r="NX31" s="78" t="s">
        <v>224</v>
      </c>
      <c r="NY31" s="79">
        <v>3.4166666666666665</v>
      </c>
      <c r="NZ31" s="78">
        <v>10.810810810810811</v>
      </c>
      <c r="OA31" s="51">
        <v>0</v>
      </c>
      <c r="OB31" s="78" t="s">
        <v>224</v>
      </c>
      <c r="OC31" s="79">
        <v>1.1666666666666667</v>
      </c>
      <c r="OD31" s="78">
        <v>133.33333333333331</v>
      </c>
      <c r="OE31" s="51" t="s">
        <v>437</v>
      </c>
      <c r="OF31" s="78" t="s">
        <v>224</v>
      </c>
      <c r="OG31" s="79">
        <v>2.25</v>
      </c>
      <c r="OH31" s="78">
        <v>-12.903225806451612</v>
      </c>
      <c r="OI31" s="51">
        <v>0</v>
      </c>
      <c r="OJ31" s="78" t="s">
        <v>238</v>
      </c>
      <c r="OK31" s="79">
        <v>0</v>
      </c>
      <c r="OL31" s="78" t="s">
        <v>238</v>
      </c>
      <c r="OM31" s="51">
        <v>0</v>
      </c>
      <c r="ON31" s="78" t="s">
        <v>238</v>
      </c>
      <c r="OO31" s="79">
        <v>0</v>
      </c>
      <c r="OP31" s="78" t="s">
        <v>238</v>
      </c>
      <c r="OQ31" s="51">
        <v>0</v>
      </c>
      <c r="OR31" s="78" t="s">
        <v>238</v>
      </c>
      <c r="OS31" s="79">
        <v>0</v>
      </c>
      <c r="OT31" s="78" t="s">
        <v>238</v>
      </c>
      <c r="OU31" s="51" t="s">
        <v>437</v>
      </c>
      <c r="OV31" s="78" t="s">
        <v>224</v>
      </c>
      <c r="OW31" s="79">
        <v>25.75</v>
      </c>
      <c r="OX31" s="78">
        <v>4.7457627118644066</v>
      </c>
      <c r="OY31" s="51" t="s">
        <v>437</v>
      </c>
      <c r="OZ31" s="78" t="s">
        <v>224</v>
      </c>
      <c r="PA31" s="79">
        <v>16.416666666666668</v>
      </c>
      <c r="PB31" s="78">
        <v>-6.1904761904761907</v>
      </c>
      <c r="PC31" s="51">
        <v>0</v>
      </c>
      <c r="PD31" s="78" t="s">
        <v>224</v>
      </c>
      <c r="PE31" s="79">
        <v>9.3333333333333339</v>
      </c>
      <c r="PF31" s="78">
        <v>31.764705882352938</v>
      </c>
      <c r="PG31" s="51">
        <v>11</v>
      </c>
      <c r="PH31" s="78">
        <v>-42.105263157894733</v>
      </c>
      <c r="PI31" s="79">
        <v>64.583333333333329</v>
      </c>
      <c r="PJ31" s="78">
        <v>-0.64102564102564097</v>
      </c>
      <c r="PK31" s="51">
        <v>6</v>
      </c>
      <c r="PL31" s="78">
        <v>-53.846153846153847</v>
      </c>
      <c r="PM31" s="79">
        <v>39.083333333333336</v>
      </c>
      <c r="PN31" s="78">
        <v>11.933174224343675</v>
      </c>
      <c r="PO31" s="51">
        <v>5</v>
      </c>
      <c r="PP31" s="78">
        <v>-16.666666666666664</v>
      </c>
      <c r="PQ31" s="79">
        <v>25.5</v>
      </c>
      <c r="PR31" s="78">
        <v>-15.235457063711911</v>
      </c>
      <c r="PS31" s="51">
        <v>7</v>
      </c>
      <c r="PT31" s="78">
        <v>-46.153846153846153</v>
      </c>
      <c r="PU31" s="79">
        <v>35.75</v>
      </c>
      <c r="PV31" s="78">
        <v>12.30366492146597</v>
      </c>
      <c r="PW31" s="51" t="s">
        <v>437</v>
      </c>
      <c r="PX31" s="78">
        <v>-55.555555555555557</v>
      </c>
      <c r="PY31" s="79">
        <v>20.666666666666668</v>
      </c>
      <c r="PZ31" s="78">
        <v>39.325842696629216</v>
      </c>
      <c r="QA31" s="51" t="s">
        <v>437</v>
      </c>
      <c r="QB31" s="78">
        <v>-25</v>
      </c>
      <c r="QC31" s="79">
        <v>15.083333333333334</v>
      </c>
      <c r="QD31" s="78">
        <v>-11.274509803921569</v>
      </c>
      <c r="QE31" s="51">
        <v>4</v>
      </c>
      <c r="QF31" s="78">
        <v>-33.333333333333329</v>
      </c>
      <c r="QG31" s="79">
        <v>28.833333333333332</v>
      </c>
      <c r="QH31" s="78">
        <v>-13.06532663316583</v>
      </c>
      <c r="QI31" s="51" t="s">
        <v>437</v>
      </c>
      <c r="QJ31" s="78" t="s">
        <v>224</v>
      </c>
      <c r="QK31" s="79">
        <v>18.416666666666668</v>
      </c>
      <c r="QL31" s="78">
        <v>-8.2987551867219906</v>
      </c>
      <c r="QM31" s="51" t="s">
        <v>437</v>
      </c>
      <c r="QN31" s="78" t="s">
        <v>224</v>
      </c>
      <c r="QO31" s="79">
        <v>10.416666666666666</v>
      </c>
      <c r="QP31" s="78">
        <v>-20.382165605095544</v>
      </c>
    </row>
    <row r="32" spans="1:458" x14ac:dyDescent="0.2">
      <c r="A32" s="10" t="s">
        <v>172</v>
      </c>
      <c r="B32" s="43"/>
      <c r="C32" s="44" t="s">
        <v>437</v>
      </c>
      <c r="D32" s="78" t="s">
        <v>224</v>
      </c>
      <c r="E32" s="79">
        <v>27.666666666666668</v>
      </c>
      <c r="F32" s="78">
        <v>-16.3727959697733</v>
      </c>
      <c r="G32" s="51" t="s">
        <v>437</v>
      </c>
      <c r="H32" s="78" t="s">
        <v>224</v>
      </c>
      <c r="I32" s="79">
        <v>22.916666666666668</v>
      </c>
      <c r="J32" s="78">
        <v>-14.330218068535824</v>
      </c>
      <c r="K32" s="51">
        <v>0</v>
      </c>
      <c r="L32" s="78" t="s">
        <v>238</v>
      </c>
      <c r="M32" s="79">
        <v>4.75</v>
      </c>
      <c r="N32" s="78">
        <v>-25</v>
      </c>
      <c r="O32" s="51" t="s">
        <v>437</v>
      </c>
      <c r="P32" s="78" t="s">
        <v>224</v>
      </c>
      <c r="Q32" s="79">
        <v>18.083333333333332</v>
      </c>
      <c r="R32" s="78">
        <v>-22.77580071174377</v>
      </c>
      <c r="S32" s="51" t="s">
        <v>437</v>
      </c>
      <c r="T32" s="78" t="s">
        <v>224</v>
      </c>
      <c r="U32" s="79">
        <v>15</v>
      </c>
      <c r="V32" s="78">
        <v>-21.397379912663755</v>
      </c>
      <c r="W32" s="51">
        <v>0</v>
      </c>
      <c r="X32" s="78" t="s">
        <v>238</v>
      </c>
      <c r="Y32" s="79">
        <v>3.0833333333333335</v>
      </c>
      <c r="Z32" s="78">
        <v>-28.846153846153843</v>
      </c>
      <c r="AA32" s="51" t="s">
        <v>437</v>
      </c>
      <c r="AB32" s="78" t="s">
        <v>224</v>
      </c>
      <c r="AC32" s="79">
        <v>2.9166666666666665</v>
      </c>
      <c r="AD32" s="78">
        <v>-16.666666666666664</v>
      </c>
      <c r="AE32" s="51" t="s">
        <v>437</v>
      </c>
      <c r="AF32" s="78" t="s">
        <v>224</v>
      </c>
      <c r="AG32" s="79">
        <v>2.9166666666666665</v>
      </c>
      <c r="AH32" s="78">
        <v>0</v>
      </c>
      <c r="AI32" s="51">
        <v>0</v>
      </c>
      <c r="AJ32" s="78" t="s">
        <v>238</v>
      </c>
      <c r="AK32" s="79">
        <v>0</v>
      </c>
      <c r="AL32" s="78">
        <v>-100</v>
      </c>
      <c r="AM32" s="51">
        <v>0</v>
      </c>
      <c r="AN32" s="78" t="s">
        <v>238</v>
      </c>
      <c r="AO32" s="79">
        <v>0</v>
      </c>
      <c r="AP32" s="78" t="s">
        <v>238</v>
      </c>
      <c r="AQ32" s="51">
        <v>0</v>
      </c>
      <c r="AR32" s="78" t="s">
        <v>238</v>
      </c>
      <c r="AS32" s="79">
        <v>0</v>
      </c>
      <c r="AT32" s="78" t="s">
        <v>238</v>
      </c>
      <c r="AU32" s="51">
        <v>0</v>
      </c>
      <c r="AV32" s="78" t="s">
        <v>238</v>
      </c>
      <c r="AW32" s="79">
        <v>0</v>
      </c>
      <c r="AX32" s="78" t="s">
        <v>238</v>
      </c>
      <c r="AY32" s="51" t="s">
        <v>437</v>
      </c>
      <c r="AZ32" s="78" t="s">
        <v>224</v>
      </c>
      <c r="BA32" s="79">
        <v>2.9166666666666665</v>
      </c>
      <c r="BB32" s="78">
        <v>-16.666666666666664</v>
      </c>
      <c r="BC32" s="51" t="s">
        <v>437</v>
      </c>
      <c r="BD32" s="78" t="s">
        <v>224</v>
      </c>
      <c r="BE32" s="79">
        <v>2.9166666666666665</v>
      </c>
      <c r="BF32" s="78">
        <v>0</v>
      </c>
      <c r="BG32" s="51">
        <v>0</v>
      </c>
      <c r="BH32" s="78" t="s">
        <v>238</v>
      </c>
      <c r="BI32" s="79">
        <v>0</v>
      </c>
      <c r="BJ32" s="78">
        <v>-100</v>
      </c>
      <c r="BK32" s="51">
        <v>0</v>
      </c>
      <c r="BL32" s="78" t="s">
        <v>238</v>
      </c>
      <c r="BM32" s="79">
        <v>0</v>
      </c>
      <c r="BN32" s="78" t="s">
        <v>238</v>
      </c>
      <c r="BO32" s="51">
        <v>0</v>
      </c>
      <c r="BP32" s="78" t="s">
        <v>238</v>
      </c>
      <c r="BQ32" s="79">
        <v>0</v>
      </c>
      <c r="BR32" s="78" t="s">
        <v>238</v>
      </c>
      <c r="BS32" s="51">
        <v>0</v>
      </c>
      <c r="BT32" s="78" t="s">
        <v>238</v>
      </c>
      <c r="BU32" s="79">
        <v>0</v>
      </c>
      <c r="BV32" s="78" t="s">
        <v>238</v>
      </c>
      <c r="BW32" s="51">
        <v>0</v>
      </c>
      <c r="BX32" s="78" t="s">
        <v>238</v>
      </c>
      <c r="BY32" s="79">
        <v>0</v>
      </c>
      <c r="BZ32" s="78" t="s">
        <v>238</v>
      </c>
      <c r="CA32" s="51">
        <v>0</v>
      </c>
      <c r="CB32" s="78" t="s">
        <v>238</v>
      </c>
      <c r="CC32" s="79">
        <v>0</v>
      </c>
      <c r="CD32" s="78" t="s">
        <v>238</v>
      </c>
      <c r="CE32" s="51">
        <v>0</v>
      </c>
      <c r="CF32" s="78" t="s">
        <v>238</v>
      </c>
      <c r="CG32" s="79">
        <v>0</v>
      </c>
      <c r="CH32" s="78" t="s">
        <v>238</v>
      </c>
      <c r="CI32" s="51">
        <v>0</v>
      </c>
      <c r="CJ32" s="78" t="s">
        <v>238</v>
      </c>
      <c r="CK32" s="79">
        <v>6.583333333333333</v>
      </c>
      <c r="CL32" s="78">
        <v>-37.795275590551178</v>
      </c>
      <c r="CM32" s="51">
        <v>0</v>
      </c>
      <c r="CN32" s="78" t="s">
        <v>238</v>
      </c>
      <c r="CO32" s="79">
        <v>6.583333333333333</v>
      </c>
      <c r="CP32" s="78">
        <v>-37.795275590551178</v>
      </c>
      <c r="CQ32" s="51">
        <v>0</v>
      </c>
      <c r="CR32" s="78" t="s">
        <v>238</v>
      </c>
      <c r="CS32" s="79">
        <v>0</v>
      </c>
      <c r="CT32" s="78" t="s">
        <v>238</v>
      </c>
      <c r="CU32" s="51">
        <v>0</v>
      </c>
      <c r="CV32" s="78" t="s">
        <v>238</v>
      </c>
      <c r="CW32" s="79">
        <v>1</v>
      </c>
      <c r="CX32" s="78">
        <v>200</v>
      </c>
      <c r="CY32" s="51">
        <v>0</v>
      </c>
      <c r="CZ32" s="78" t="s">
        <v>238</v>
      </c>
      <c r="DA32" s="79">
        <v>1</v>
      </c>
      <c r="DB32" s="78">
        <v>200</v>
      </c>
      <c r="DC32" s="51">
        <v>0</v>
      </c>
      <c r="DD32" s="78" t="s">
        <v>238</v>
      </c>
      <c r="DE32" s="79">
        <v>0</v>
      </c>
      <c r="DF32" s="78" t="s">
        <v>238</v>
      </c>
      <c r="DG32" s="51">
        <v>0</v>
      </c>
      <c r="DH32" s="78" t="s">
        <v>238</v>
      </c>
      <c r="DI32" s="79">
        <v>0.16666666666666666</v>
      </c>
      <c r="DJ32" s="78" t="s">
        <v>224</v>
      </c>
      <c r="DK32" s="51">
        <v>0</v>
      </c>
      <c r="DL32" s="78" t="s">
        <v>238</v>
      </c>
      <c r="DM32" s="79">
        <v>0.16666666666666666</v>
      </c>
      <c r="DN32" s="78" t="s">
        <v>224</v>
      </c>
      <c r="DO32" s="51">
        <v>0</v>
      </c>
      <c r="DP32" s="78" t="s">
        <v>238</v>
      </c>
      <c r="DQ32" s="79">
        <v>0</v>
      </c>
      <c r="DR32" s="78" t="s">
        <v>238</v>
      </c>
      <c r="DS32" s="51">
        <v>0</v>
      </c>
      <c r="DT32" s="78" t="s">
        <v>238</v>
      </c>
      <c r="DU32" s="79">
        <v>0</v>
      </c>
      <c r="DV32" s="78" t="s">
        <v>238</v>
      </c>
      <c r="DW32" s="51">
        <v>0</v>
      </c>
      <c r="DX32" s="78" t="s">
        <v>238</v>
      </c>
      <c r="DY32" s="79">
        <v>0</v>
      </c>
      <c r="DZ32" s="78" t="s">
        <v>238</v>
      </c>
      <c r="EA32" s="51">
        <v>0</v>
      </c>
      <c r="EB32" s="78" t="s">
        <v>238</v>
      </c>
      <c r="EC32" s="79">
        <v>0</v>
      </c>
      <c r="ED32" s="78" t="s">
        <v>238</v>
      </c>
      <c r="EE32" s="51">
        <v>0</v>
      </c>
      <c r="EF32" s="78" t="s">
        <v>238</v>
      </c>
      <c r="EG32" s="79">
        <v>1.8333333333333333</v>
      </c>
      <c r="EH32" s="78">
        <v>-37.142857142857146</v>
      </c>
      <c r="EI32" s="51">
        <v>0</v>
      </c>
      <c r="EJ32" s="78" t="s">
        <v>238</v>
      </c>
      <c r="EK32" s="79">
        <v>1.8333333333333333</v>
      </c>
      <c r="EL32" s="78">
        <v>-37.142857142857146</v>
      </c>
      <c r="EM32" s="51">
        <v>0</v>
      </c>
      <c r="EN32" s="78" t="s">
        <v>238</v>
      </c>
      <c r="EO32" s="79">
        <v>0</v>
      </c>
      <c r="EP32" s="78" t="s">
        <v>238</v>
      </c>
      <c r="EQ32" s="51">
        <v>0</v>
      </c>
      <c r="ER32" s="78" t="s">
        <v>238</v>
      </c>
      <c r="ES32" s="79">
        <v>2.4166666666666665</v>
      </c>
      <c r="ET32" s="78">
        <v>-3.3333333333333335</v>
      </c>
      <c r="EU32" s="51">
        <v>0</v>
      </c>
      <c r="EV32" s="78" t="s">
        <v>238</v>
      </c>
      <c r="EW32" s="79">
        <v>2.4166666666666665</v>
      </c>
      <c r="EX32" s="78">
        <v>-3.3333333333333335</v>
      </c>
      <c r="EY32" s="51">
        <v>0</v>
      </c>
      <c r="EZ32" s="78" t="s">
        <v>238</v>
      </c>
      <c r="FA32" s="79">
        <v>0</v>
      </c>
      <c r="FB32" s="78" t="s">
        <v>238</v>
      </c>
      <c r="FC32" s="51">
        <v>0</v>
      </c>
      <c r="FD32" s="78" t="s">
        <v>238</v>
      </c>
      <c r="FE32" s="79">
        <v>0.25</v>
      </c>
      <c r="FF32" s="78">
        <v>-81.25</v>
      </c>
      <c r="FG32" s="51">
        <v>0</v>
      </c>
      <c r="FH32" s="78" t="s">
        <v>238</v>
      </c>
      <c r="FI32" s="79">
        <v>0.25</v>
      </c>
      <c r="FJ32" s="78">
        <v>-81.25</v>
      </c>
      <c r="FK32" s="51">
        <v>0</v>
      </c>
      <c r="FL32" s="78" t="s">
        <v>238</v>
      </c>
      <c r="FM32" s="79">
        <v>0</v>
      </c>
      <c r="FN32" s="78" t="s">
        <v>238</v>
      </c>
      <c r="FO32" s="51">
        <v>0</v>
      </c>
      <c r="FP32" s="78" t="s">
        <v>238</v>
      </c>
      <c r="FQ32" s="79">
        <v>0</v>
      </c>
      <c r="FR32" s="78" t="s">
        <v>238</v>
      </c>
      <c r="FS32" s="51">
        <v>0</v>
      </c>
      <c r="FT32" s="78" t="s">
        <v>238</v>
      </c>
      <c r="FU32" s="79">
        <v>0</v>
      </c>
      <c r="FV32" s="78" t="s">
        <v>238</v>
      </c>
      <c r="FW32" s="51">
        <v>0</v>
      </c>
      <c r="FX32" s="78" t="s">
        <v>238</v>
      </c>
      <c r="FY32" s="79">
        <v>0</v>
      </c>
      <c r="FZ32" s="78" t="s">
        <v>238</v>
      </c>
      <c r="GA32" s="51">
        <v>0</v>
      </c>
      <c r="GB32" s="78" t="s">
        <v>238</v>
      </c>
      <c r="GC32" s="79">
        <v>0.91666666666666663</v>
      </c>
      <c r="GD32" s="78">
        <v>-70.270270270270274</v>
      </c>
      <c r="GE32" s="51">
        <v>0</v>
      </c>
      <c r="GF32" s="78" t="s">
        <v>238</v>
      </c>
      <c r="GG32" s="79">
        <v>0.91666666666666663</v>
      </c>
      <c r="GH32" s="78">
        <v>-70.270270270270274</v>
      </c>
      <c r="GI32" s="51">
        <v>0</v>
      </c>
      <c r="GJ32" s="78" t="s">
        <v>238</v>
      </c>
      <c r="GK32" s="79">
        <v>0</v>
      </c>
      <c r="GL32" s="78" t="s">
        <v>238</v>
      </c>
      <c r="GM32" s="51">
        <v>0</v>
      </c>
      <c r="GN32" s="78" t="s">
        <v>238</v>
      </c>
      <c r="GO32" s="79">
        <v>0</v>
      </c>
      <c r="GP32" s="78">
        <v>-100</v>
      </c>
      <c r="GQ32" s="51">
        <v>0</v>
      </c>
      <c r="GR32" s="78" t="s">
        <v>238</v>
      </c>
      <c r="GS32" s="79">
        <v>0</v>
      </c>
      <c r="GT32" s="78">
        <v>-100</v>
      </c>
      <c r="GU32" s="51">
        <v>0</v>
      </c>
      <c r="GV32" s="78" t="s">
        <v>238</v>
      </c>
      <c r="GW32" s="79">
        <v>0</v>
      </c>
      <c r="GX32" s="78" t="s">
        <v>238</v>
      </c>
      <c r="GY32" s="51">
        <v>0</v>
      </c>
      <c r="GZ32" s="78" t="s">
        <v>238</v>
      </c>
      <c r="HA32" s="79">
        <v>2.9166666666666665</v>
      </c>
      <c r="HB32" s="78">
        <v>-30</v>
      </c>
      <c r="HC32" s="51">
        <v>0</v>
      </c>
      <c r="HD32" s="78" t="s">
        <v>238</v>
      </c>
      <c r="HE32" s="79" t="s">
        <v>437</v>
      </c>
      <c r="HF32" s="78">
        <v>-21.212121212121211</v>
      </c>
      <c r="HG32" s="51">
        <v>0</v>
      </c>
      <c r="HH32" s="78" t="s">
        <v>238</v>
      </c>
      <c r="HI32" s="79" t="s">
        <v>437</v>
      </c>
      <c r="HJ32" s="78">
        <v>-47.058823529411761</v>
      </c>
      <c r="HK32" s="51">
        <v>0</v>
      </c>
      <c r="HL32" s="78" t="s">
        <v>238</v>
      </c>
      <c r="HM32" s="79">
        <v>2.5</v>
      </c>
      <c r="HN32" s="78">
        <v>-25</v>
      </c>
      <c r="HO32" s="51">
        <v>0</v>
      </c>
      <c r="HP32" s="78" t="s">
        <v>238</v>
      </c>
      <c r="HQ32" s="79" t="s">
        <v>437</v>
      </c>
      <c r="HR32" s="78">
        <v>-16</v>
      </c>
      <c r="HS32" s="51">
        <v>0</v>
      </c>
      <c r="HT32" s="78" t="s">
        <v>238</v>
      </c>
      <c r="HU32" s="79" t="s">
        <v>437</v>
      </c>
      <c r="HV32" s="78">
        <v>-40</v>
      </c>
      <c r="HW32" s="78">
        <v>0</v>
      </c>
      <c r="HX32" s="78" t="s">
        <v>238</v>
      </c>
      <c r="HY32" s="78">
        <v>0.41666666666666669</v>
      </c>
      <c r="HZ32" s="78">
        <v>-50</v>
      </c>
      <c r="IA32" s="78">
        <v>0</v>
      </c>
      <c r="IB32" s="78" t="s">
        <v>238</v>
      </c>
      <c r="IC32" s="78">
        <v>0.41666666666666669</v>
      </c>
      <c r="ID32" s="78">
        <v>-37.5</v>
      </c>
      <c r="IE32" s="78">
        <v>0</v>
      </c>
      <c r="IF32" s="78" t="s">
        <v>238</v>
      </c>
      <c r="IG32" s="78">
        <v>0</v>
      </c>
      <c r="IH32" s="78" t="s">
        <v>224</v>
      </c>
      <c r="II32" s="51">
        <v>0</v>
      </c>
      <c r="IJ32" s="78" t="s">
        <v>238</v>
      </c>
      <c r="IK32" s="79">
        <v>0</v>
      </c>
      <c r="IL32" s="78" t="s">
        <v>238</v>
      </c>
      <c r="IM32" s="51">
        <v>0</v>
      </c>
      <c r="IN32" s="78" t="s">
        <v>238</v>
      </c>
      <c r="IO32" s="79">
        <v>0</v>
      </c>
      <c r="IP32" s="78" t="s">
        <v>238</v>
      </c>
      <c r="IQ32" s="51">
        <v>0</v>
      </c>
      <c r="IR32" s="78" t="s">
        <v>238</v>
      </c>
      <c r="IS32" s="79">
        <v>0</v>
      </c>
      <c r="IT32" s="78" t="s">
        <v>238</v>
      </c>
      <c r="IU32" s="51">
        <v>0</v>
      </c>
      <c r="IV32" s="78" t="s">
        <v>238</v>
      </c>
      <c r="IW32" s="79">
        <v>0</v>
      </c>
      <c r="IX32" s="78" t="s">
        <v>238</v>
      </c>
      <c r="IY32" s="51">
        <v>0</v>
      </c>
      <c r="IZ32" s="78" t="s">
        <v>238</v>
      </c>
      <c r="JA32" s="79">
        <v>0</v>
      </c>
      <c r="JB32" s="78" t="s">
        <v>238</v>
      </c>
      <c r="JC32" s="51">
        <v>0</v>
      </c>
      <c r="JD32" s="78" t="s">
        <v>238</v>
      </c>
      <c r="JE32" s="79">
        <v>0</v>
      </c>
      <c r="JF32" s="78" t="s">
        <v>238</v>
      </c>
      <c r="JG32" s="51">
        <v>0</v>
      </c>
      <c r="JH32" s="78" t="s">
        <v>238</v>
      </c>
      <c r="JI32" s="79">
        <v>9.5833333333333339</v>
      </c>
      <c r="JJ32" s="78">
        <v>-0.86206896551724133</v>
      </c>
      <c r="JK32" s="51">
        <v>0</v>
      </c>
      <c r="JL32" s="78" t="s">
        <v>238</v>
      </c>
      <c r="JM32" s="79">
        <v>7.916666666666667</v>
      </c>
      <c r="JN32" s="78">
        <v>3.2608695652173911</v>
      </c>
      <c r="JO32" s="51">
        <v>0</v>
      </c>
      <c r="JP32" s="78" t="s">
        <v>238</v>
      </c>
      <c r="JQ32" s="79">
        <v>1.6666666666666667</v>
      </c>
      <c r="JR32" s="78">
        <v>-16.666666666666664</v>
      </c>
      <c r="JS32" s="51">
        <v>0</v>
      </c>
      <c r="JT32" s="78" t="s">
        <v>238</v>
      </c>
      <c r="JU32" s="79">
        <v>4.166666666666667</v>
      </c>
      <c r="JV32" s="78">
        <v>21.951219512195124</v>
      </c>
      <c r="JW32" s="51">
        <v>0</v>
      </c>
      <c r="JX32" s="78" t="s">
        <v>238</v>
      </c>
      <c r="JY32" s="79">
        <v>4.166666666666667</v>
      </c>
      <c r="JZ32" s="78">
        <v>21.951219512195124</v>
      </c>
      <c r="KA32" s="51">
        <v>0</v>
      </c>
      <c r="KB32" s="78" t="s">
        <v>238</v>
      </c>
      <c r="KC32" s="79">
        <v>0</v>
      </c>
      <c r="KD32" s="78" t="s">
        <v>238</v>
      </c>
      <c r="KE32" s="51">
        <v>0</v>
      </c>
      <c r="KF32" s="78" t="s">
        <v>238</v>
      </c>
      <c r="KG32" s="79">
        <v>0</v>
      </c>
      <c r="KH32" s="78">
        <v>-100</v>
      </c>
      <c r="KI32" s="51">
        <v>0</v>
      </c>
      <c r="KJ32" s="78" t="s">
        <v>238</v>
      </c>
      <c r="KK32" s="79">
        <v>0</v>
      </c>
      <c r="KL32" s="78">
        <v>-100</v>
      </c>
      <c r="KM32" s="51">
        <v>0</v>
      </c>
      <c r="KN32" s="78" t="s">
        <v>238</v>
      </c>
      <c r="KO32" s="79">
        <v>0</v>
      </c>
      <c r="KP32" s="78" t="s">
        <v>224</v>
      </c>
      <c r="KQ32" s="51">
        <v>0</v>
      </c>
      <c r="KR32" s="78" t="s">
        <v>238</v>
      </c>
      <c r="KS32" s="79">
        <v>0</v>
      </c>
      <c r="KT32" s="78" t="s">
        <v>224</v>
      </c>
      <c r="KU32" s="51">
        <v>0</v>
      </c>
      <c r="KV32" s="78" t="s">
        <v>238</v>
      </c>
      <c r="KW32" s="79">
        <v>0</v>
      </c>
      <c r="KX32" s="78" t="s">
        <v>224</v>
      </c>
      <c r="KY32" s="51">
        <v>0</v>
      </c>
      <c r="KZ32" s="78" t="s">
        <v>238</v>
      </c>
      <c r="LA32" s="79">
        <v>0</v>
      </c>
      <c r="LB32" s="78" t="s">
        <v>238</v>
      </c>
      <c r="LC32" s="51">
        <v>0</v>
      </c>
      <c r="LD32" s="78" t="s">
        <v>238</v>
      </c>
      <c r="LE32" s="79">
        <v>1.6666666666666667</v>
      </c>
      <c r="LF32" s="78">
        <v>42.857142857142854</v>
      </c>
      <c r="LG32" s="51">
        <v>0</v>
      </c>
      <c r="LH32" s="78" t="s">
        <v>238</v>
      </c>
      <c r="LI32" s="79">
        <v>1.6666666666666667</v>
      </c>
      <c r="LJ32" s="78">
        <v>42.857142857142854</v>
      </c>
      <c r="LK32" s="51">
        <v>0</v>
      </c>
      <c r="LL32" s="78" t="s">
        <v>238</v>
      </c>
      <c r="LM32" s="79">
        <v>0</v>
      </c>
      <c r="LN32" s="78" t="s">
        <v>238</v>
      </c>
      <c r="LO32" s="51">
        <v>0</v>
      </c>
      <c r="LP32" s="78" t="s">
        <v>238</v>
      </c>
      <c r="LQ32" s="79">
        <v>0</v>
      </c>
      <c r="LR32" s="78">
        <v>-100</v>
      </c>
      <c r="LS32" s="51">
        <v>0</v>
      </c>
      <c r="LT32" s="78" t="s">
        <v>238</v>
      </c>
      <c r="LU32" s="79">
        <v>0</v>
      </c>
      <c r="LV32" s="78">
        <v>-100</v>
      </c>
      <c r="LW32" s="51">
        <v>0</v>
      </c>
      <c r="LX32" s="78" t="s">
        <v>238</v>
      </c>
      <c r="LY32" s="79">
        <v>0</v>
      </c>
      <c r="LZ32" s="78" t="s">
        <v>238</v>
      </c>
      <c r="MA32" s="51">
        <v>0</v>
      </c>
      <c r="MB32" s="78" t="s">
        <v>238</v>
      </c>
      <c r="MC32" s="79">
        <v>1.75</v>
      </c>
      <c r="MD32" s="78">
        <v>-19.230769230769234</v>
      </c>
      <c r="ME32" s="51">
        <v>0</v>
      </c>
      <c r="MF32" s="78" t="s">
        <v>238</v>
      </c>
      <c r="MG32" s="79">
        <v>0.33333333333333331</v>
      </c>
      <c r="MH32" s="78">
        <v>0</v>
      </c>
      <c r="MI32" s="51">
        <v>0</v>
      </c>
      <c r="MJ32" s="78" t="s">
        <v>238</v>
      </c>
      <c r="MK32" s="79">
        <v>1.4166666666666667</v>
      </c>
      <c r="ML32" s="78">
        <v>-22.727272727272727</v>
      </c>
      <c r="MM32" s="51">
        <v>0</v>
      </c>
      <c r="MN32" s="78" t="s">
        <v>238</v>
      </c>
      <c r="MO32" s="79">
        <v>1.5833333333333333</v>
      </c>
      <c r="MP32" s="78">
        <v>111.11111111111111</v>
      </c>
      <c r="MQ32" s="51">
        <v>0</v>
      </c>
      <c r="MR32" s="78" t="s">
        <v>238</v>
      </c>
      <c r="MS32" s="79">
        <v>1.4166666666666667</v>
      </c>
      <c r="MT32" s="78">
        <v>88.888888888888886</v>
      </c>
      <c r="MU32" s="51">
        <v>0</v>
      </c>
      <c r="MV32" s="78" t="s">
        <v>238</v>
      </c>
      <c r="MW32" s="79">
        <v>0.16666666666666666</v>
      </c>
      <c r="MX32" s="78" t="s">
        <v>224</v>
      </c>
      <c r="MY32" s="51">
        <v>0</v>
      </c>
      <c r="MZ32" s="78" t="s">
        <v>238</v>
      </c>
      <c r="NA32" s="79">
        <v>1.3333333333333333</v>
      </c>
      <c r="NB32" s="78">
        <v>77.777777777777786</v>
      </c>
      <c r="NC32" s="51">
        <v>0</v>
      </c>
      <c r="ND32" s="78" t="s">
        <v>238</v>
      </c>
      <c r="NE32" s="79">
        <v>1.1666666666666667</v>
      </c>
      <c r="NF32" s="78">
        <v>55.555555555555557</v>
      </c>
      <c r="NG32" s="51">
        <v>0</v>
      </c>
      <c r="NH32" s="78" t="s">
        <v>238</v>
      </c>
      <c r="NI32" s="79">
        <v>0.16666666666666666</v>
      </c>
      <c r="NJ32" s="78" t="s">
        <v>224</v>
      </c>
      <c r="NK32" s="51">
        <v>0</v>
      </c>
      <c r="NL32" s="78" t="s">
        <v>238</v>
      </c>
      <c r="NM32" s="79">
        <v>0</v>
      </c>
      <c r="NN32" s="78" t="s">
        <v>238</v>
      </c>
      <c r="NO32" s="51">
        <v>0</v>
      </c>
      <c r="NP32" s="78" t="s">
        <v>238</v>
      </c>
      <c r="NQ32" s="79">
        <v>0</v>
      </c>
      <c r="NR32" s="78" t="s">
        <v>238</v>
      </c>
      <c r="NS32" s="51">
        <v>0</v>
      </c>
      <c r="NT32" s="78" t="s">
        <v>238</v>
      </c>
      <c r="NU32" s="79">
        <v>0</v>
      </c>
      <c r="NV32" s="78" t="s">
        <v>238</v>
      </c>
      <c r="NW32" s="51">
        <v>0</v>
      </c>
      <c r="NX32" s="78" t="s">
        <v>238</v>
      </c>
      <c r="NY32" s="79">
        <v>0.25</v>
      </c>
      <c r="NZ32" s="78" t="s">
        <v>238</v>
      </c>
      <c r="OA32" s="51">
        <v>0</v>
      </c>
      <c r="OB32" s="78" t="s">
        <v>238</v>
      </c>
      <c r="OC32" s="79">
        <v>0.25</v>
      </c>
      <c r="OD32" s="78" t="s">
        <v>238</v>
      </c>
      <c r="OE32" s="51">
        <v>0</v>
      </c>
      <c r="OF32" s="78" t="s">
        <v>238</v>
      </c>
      <c r="OG32" s="79">
        <v>0</v>
      </c>
      <c r="OH32" s="78" t="s">
        <v>238</v>
      </c>
      <c r="OI32" s="51">
        <v>0</v>
      </c>
      <c r="OJ32" s="78" t="s">
        <v>238</v>
      </c>
      <c r="OK32" s="79">
        <v>0</v>
      </c>
      <c r="OL32" s="78" t="s">
        <v>238</v>
      </c>
      <c r="OM32" s="51">
        <v>0</v>
      </c>
      <c r="ON32" s="78" t="s">
        <v>238</v>
      </c>
      <c r="OO32" s="79">
        <v>0</v>
      </c>
      <c r="OP32" s="78" t="s">
        <v>238</v>
      </c>
      <c r="OQ32" s="51">
        <v>0</v>
      </c>
      <c r="OR32" s="78" t="s">
        <v>238</v>
      </c>
      <c r="OS32" s="79">
        <v>0</v>
      </c>
      <c r="OT32" s="78" t="s">
        <v>238</v>
      </c>
      <c r="OU32" s="51">
        <v>0</v>
      </c>
      <c r="OV32" s="78" t="s">
        <v>238</v>
      </c>
      <c r="OW32" s="79">
        <v>0.41666666666666669</v>
      </c>
      <c r="OX32" s="78">
        <v>-61.53846153846154</v>
      </c>
      <c r="OY32" s="51">
        <v>0</v>
      </c>
      <c r="OZ32" s="78" t="s">
        <v>238</v>
      </c>
      <c r="PA32" s="79">
        <v>0.33333333333333331</v>
      </c>
      <c r="PB32" s="78">
        <v>-69.230769230769226</v>
      </c>
      <c r="PC32" s="51">
        <v>0</v>
      </c>
      <c r="PD32" s="78" t="s">
        <v>238</v>
      </c>
      <c r="PE32" s="79">
        <v>8.3333333333333329E-2</v>
      </c>
      <c r="PF32" s="78" t="s">
        <v>224</v>
      </c>
      <c r="PG32" s="51">
        <v>0</v>
      </c>
      <c r="PH32" s="78" t="s">
        <v>238</v>
      </c>
      <c r="PI32" s="79">
        <v>5.666666666666667</v>
      </c>
      <c r="PJ32" s="78">
        <v>9.67741935483871</v>
      </c>
      <c r="PK32" s="51">
        <v>0</v>
      </c>
      <c r="PL32" s="78" t="s">
        <v>238</v>
      </c>
      <c r="PM32" s="79" t="s">
        <v>437</v>
      </c>
      <c r="PN32" s="78">
        <v>17.647058823529413</v>
      </c>
      <c r="PO32" s="51">
        <v>0</v>
      </c>
      <c r="PP32" s="78" t="s">
        <v>238</v>
      </c>
      <c r="PQ32" s="79" t="s">
        <v>437</v>
      </c>
      <c r="PR32" s="78">
        <v>0</v>
      </c>
      <c r="PS32" s="51">
        <v>0</v>
      </c>
      <c r="PT32" s="78" t="s">
        <v>238</v>
      </c>
      <c r="PU32" s="79">
        <v>1.4166666666666667</v>
      </c>
      <c r="PV32" s="78">
        <v>-5.5555555555555554</v>
      </c>
      <c r="PW32" s="51">
        <v>0</v>
      </c>
      <c r="PX32" s="78" t="s">
        <v>238</v>
      </c>
      <c r="PY32" s="79" t="s">
        <v>437</v>
      </c>
      <c r="PZ32" s="78">
        <v>-6.666666666666667</v>
      </c>
      <c r="QA32" s="51">
        <v>0</v>
      </c>
      <c r="QB32" s="78" t="s">
        <v>238</v>
      </c>
      <c r="QC32" s="79" t="s">
        <v>437</v>
      </c>
      <c r="QD32" s="78">
        <v>0</v>
      </c>
      <c r="QE32" s="51">
        <v>0</v>
      </c>
      <c r="QF32" s="78" t="s">
        <v>238</v>
      </c>
      <c r="QG32" s="79">
        <v>4.25</v>
      </c>
      <c r="QH32" s="78">
        <v>15.909090909090908</v>
      </c>
      <c r="QI32" s="51">
        <v>0</v>
      </c>
      <c r="QJ32" s="78" t="s">
        <v>238</v>
      </c>
      <c r="QK32" s="79">
        <v>2.1666666666666665</v>
      </c>
      <c r="QL32" s="78">
        <v>36.84210526315789</v>
      </c>
      <c r="QM32" s="51">
        <v>0</v>
      </c>
      <c r="QN32" s="78" t="s">
        <v>238</v>
      </c>
      <c r="QO32" s="79">
        <v>2.0833333333333335</v>
      </c>
      <c r="QP32" s="78">
        <v>0</v>
      </c>
    </row>
  </sheetData>
  <sheetProtection sheet="1" objects="1" scenarios="1"/>
  <mergeCells count="381">
    <mergeCell ref="QA16:QB16"/>
    <mergeCell ref="QC16:QD16"/>
    <mergeCell ref="QE16:QF16"/>
    <mergeCell ref="QG16:QH16"/>
    <mergeCell ref="QI16:QJ16"/>
    <mergeCell ref="QK16:QL16"/>
    <mergeCell ref="QM16:QN16"/>
    <mergeCell ref="QO16:QP16"/>
    <mergeCell ref="PI16:PJ16"/>
    <mergeCell ref="PK16:PL16"/>
    <mergeCell ref="PM16:PN16"/>
    <mergeCell ref="PO16:PP16"/>
    <mergeCell ref="PQ16:PR16"/>
    <mergeCell ref="PS16:PT16"/>
    <mergeCell ref="PU16:PV16"/>
    <mergeCell ref="PW16:PX16"/>
    <mergeCell ref="PY16:PZ16"/>
    <mergeCell ref="NS16:NT16"/>
    <mergeCell ref="NU16:NV16"/>
    <mergeCell ref="OU16:OV16"/>
    <mergeCell ref="OW16:OX16"/>
    <mergeCell ref="OY16:OZ16"/>
    <mergeCell ref="PA16:PB16"/>
    <mergeCell ref="PC16:PD16"/>
    <mergeCell ref="PE16:PF16"/>
    <mergeCell ref="PG16:PH16"/>
    <mergeCell ref="OI16:OJ16"/>
    <mergeCell ref="OK16:OL16"/>
    <mergeCell ref="OM16:ON16"/>
    <mergeCell ref="OO16:OP16"/>
    <mergeCell ref="OQ16:OR16"/>
    <mergeCell ref="OS16:OT16"/>
    <mergeCell ref="NW16:NX16"/>
    <mergeCell ref="NY16:NZ16"/>
    <mergeCell ref="OA16:OB16"/>
    <mergeCell ref="OC16:OD16"/>
    <mergeCell ref="OE16:OF16"/>
    <mergeCell ref="OG16:OH16"/>
    <mergeCell ref="NA16:NB16"/>
    <mergeCell ref="NC16:ND16"/>
    <mergeCell ref="NE16:NF16"/>
    <mergeCell ref="NG16:NH16"/>
    <mergeCell ref="NI16:NJ16"/>
    <mergeCell ref="NK16:NL16"/>
    <mergeCell ref="NM16:NN16"/>
    <mergeCell ref="NO16:NP16"/>
    <mergeCell ref="NQ16:NR16"/>
    <mergeCell ref="MI16:MJ16"/>
    <mergeCell ref="MK16:ML16"/>
    <mergeCell ref="MM16:MN16"/>
    <mergeCell ref="MO16:MP16"/>
    <mergeCell ref="MQ16:MR16"/>
    <mergeCell ref="MS16:MT16"/>
    <mergeCell ref="MU16:MV16"/>
    <mergeCell ref="MW16:MX16"/>
    <mergeCell ref="MY16:MZ16"/>
    <mergeCell ref="LQ16:LR16"/>
    <mergeCell ref="LS16:LT16"/>
    <mergeCell ref="LU16:LV16"/>
    <mergeCell ref="LW16:LX16"/>
    <mergeCell ref="LY16:LZ16"/>
    <mergeCell ref="MA16:MB16"/>
    <mergeCell ref="MC16:MD16"/>
    <mergeCell ref="ME16:MF16"/>
    <mergeCell ref="MG16:MH16"/>
    <mergeCell ref="KY16:KZ16"/>
    <mergeCell ref="LA16:LB16"/>
    <mergeCell ref="LC16:LD16"/>
    <mergeCell ref="LE16:LF16"/>
    <mergeCell ref="LG16:LH16"/>
    <mergeCell ref="LI16:LJ16"/>
    <mergeCell ref="LK16:LL16"/>
    <mergeCell ref="LM16:LN16"/>
    <mergeCell ref="LO16:LP16"/>
    <mergeCell ref="KG16:KH16"/>
    <mergeCell ref="KI16:KJ16"/>
    <mergeCell ref="KK16:KL16"/>
    <mergeCell ref="KM16:KN16"/>
    <mergeCell ref="KO16:KP16"/>
    <mergeCell ref="KQ16:KR16"/>
    <mergeCell ref="KS16:KT16"/>
    <mergeCell ref="KU16:KV16"/>
    <mergeCell ref="KW16:KX16"/>
    <mergeCell ref="JO16:JP16"/>
    <mergeCell ref="JQ16:JR16"/>
    <mergeCell ref="JS16:JT16"/>
    <mergeCell ref="JU16:JV16"/>
    <mergeCell ref="JW16:JX16"/>
    <mergeCell ref="JY16:JZ16"/>
    <mergeCell ref="KA16:KB16"/>
    <mergeCell ref="KC16:KD16"/>
    <mergeCell ref="KE16:KF16"/>
    <mergeCell ref="IW16:IX16"/>
    <mergeCell ref="IY16:IZ16"/>
    <mergeCell ref="JA16:JB16"/>
    <mergeCell ref="JC16:JD16"/>
    <mergeCell ref="JE16:JF16"/>
    <mergeCell ref="JG16:JH16"/>
    <mergeCell ref="JI16:JJ16"/>
    <mergeCell ref="JK16:JL16"/>
    <mergeCell ref="JM16:JN16"/>
    <mergeCell ref="HS16:HT16"/>
    <mergeCell ref="HU16:HV16"/>
    <mergeCell ref="II16:IJ16"/>
    <mergeCell ref="IK16:IL16"/>
    <mergeCell ref="IM16:IN16"/>
    <mergeCell ref="IO16:IP16"/>
    <mergeCell ref="IQ16:IR16"/>
    <mergeCell ref="IS16:IT16"/>
    <mergeCell ref="IU16:IV16"/>
    <mergeCell ref="HW16:HX16"/>
    <mergeCell ref="HY16:HZ16"/>
    <mergeCell ref="IA16:IB16"/>
    <mergeCell ref="IC16:ID16"/>
    <mergeCell ref="IE16:IF16"/>
    <mergeCell ref="IG16:IH16"/>
    <mergeCell ref="HA16:HB16"/>
    <mergeCell ref="HC16:HD16"/>
    <mergeCell ref="HE16:HF16"/>
    <mergeCell ref="HG16:HH16"/>
    <mergeCell ref="HI16:HJ16"/>
    <mergeCell ref="HK16:HL16"/>
    <mergeCell ref="HM16:HN16"/>
    <mergeCell ref="HO16:HP16"/>
    <mergeCell ref="HQ16:HR16"/>
    <mergeCell ref="GI16:GJ16"/>
    <mergeCell ref="GK16:GL16"/>
    <mergeCell ref="GM16:GN16"/>
    <mergeCell ref="GO16:GP16"/>
    <mergeCell ref="GQ16:GR16"/>
    <mergeCell ref="GS16:GT16"/>
    <mergeCell ref="GU16:GV16"/>
    <mergeCell ref="GW16:GX16"/>
    <mergeCell ref="GY16:GZ16"/>
    <mergeCell ref="ES16:ET16"/>
    <mergeCell ref="EU16:EV16"/>
    <mergeCell ref="EW16:EX16"/>
    <mergeCell ref="EY16:EZ16"/>
    <mergeCell ref="FA16:FB16"/>
    <mergeCell ref="GA16:GB16"/>
    <mergeCell ref="GC16:GD16"/>
    <mergeCell ref="GE16:GF16"/>
    <mergeCell ref="GG16:GH16"/>
    <mergeCell ref="FC16:FD16"/>
    <mergeCell ref="FE16:FF16"/>
    <mergeCell ref="FG16:FH16"/>
    <mergeCell ref="FI16:FJ16"/>
    <mergeCell ref="FK16:FL16"/>
    <mergeCell ref="FM16:FN16"/>
    <mergeCell ref="FO16:FP16"/>
    <mergeCell ref="FQ16:FR16"/>
    <mergeCell ref="FS16:FT16"/>
    <mergeCell ref="FU16:FV16"/>
    <mergeCell ref="FW16:FX16"/>
    <mergeCell ref="FY16:FZ16"/>
    <mergeCell ref="EA16:EB16"/>
    <mergeCell ref="EC16:ED16"/>
    <mergeCell ref="EE16:EF16"/>
    <mergeCell ref="EG16:EH16"/>
    <mergeCell ref="EI16:EJ16"/>
    <mergeCell ref="EK16:EL16"/>
    <mergeCell ref="EM16:EN16"/>
    <mergeCell ref="EO16:EP16"/>
    <mergeCell ref="EQ16:ER16"/>
    <mergeCell ref="DI16:DJ16"/>
    <mergeCell ref="DK16:DL16"/>
    <mergeCell ref="DM16:DN16"/>
    <mergeCell ref="DO16:DP16"/>
    <mergeCell ref="DQ16:DR16"/>
    <mergeCell ref="DS16:DT16"/>
    <mergeCell ref="DU16:DV16"/>
    <mergeCell ref="DW16:DX16"/>
    <mergeCell ref="DY16:DZ16"/>
    <mergeCell ref="CQ16:CR16"/>
    <mergeCell ref="CS16:CT16"/>
    <mergeCell ref="CU16:CV16"/>
    <mergeCell ref="CW16:CX16"/>
    <mergeCell ref="CY16:CZ16"/>
    <mergeCell ref="DA16:DB16"/>
    <mergeCell ref="DC16:DD16"/>
    <mergeCell ref="DE16:DF16"/>
    <mergeCell ref="DG16:DH16"/>
    <mergeCell ref="BY16:BZ16"/>
    <mergeCell ref="CA16:CB16"/>
    <mergeCell ref="CC16:CD16"/>
    <mergeCell ref="CE16:CF16"/>
    <mergeCell ref="CG16:CH16"/>
    <mergeCell ref="CI16:CJ16"/>
    <mergeCell ref="CK16:CL16"/>
    <mergeCell ref="CM16:CN16"/>
    <mergeCell ref="CO16:CP16"/>
    <mergeCell ref="BG16:BH16"/>
    <mergeCell ref="BI16:BJ16"/>
    <mergeCell ref="BK16:BL16"/>
    <mergeCell ref="BM16:BN16"/>
    <mergeCell ref="BO16:BP16"/>
    <mergeCell ref="BQ16:BR16"/>
    <mergeCell ref="BS16:BT16"/>
    <mergeCell ref="BU16:BV16"/>
    <mergeCell ref="BW16:BX16"/>
    <mergeCell ref="AO16:AP16"/>
    <mergeCell ref="AQ16:AR16"/>
    <mergeCell ref="AS16:AT16"/>
    <mergeCell ref="AU16:AV16"/>
    <mergeCell ref="AW16:AX16"/>
    <mergeCell ref="AY16:AZ16"/>
    <mergeCell ref="BA16:BB16"/>
    <mergeCell ref="BC16:BD16"/>
    <mergeCell ref="BE16:BF16"/>
    <mergeCell ref="A14:A17"/>
    <mergeCell ref="C14:N14"/>
    <mergeCell ref="O14:Z14"/>
    <mergeCell ref="AA14:AL14"/>
    <mergeCell ref="AM14:AX14"/>
    <mergeCell ref="C16:D16"/>
    <mergeCell ref="E16:F16"/>
    <mergeCell ref="G16:H16"/>
    <mergeCell ref="I16:J16"/>
    <mergeCell ref="K16:L16"/>
    <mergeCell ref="M16:N16"/>
    <mergeCell ref="O16:P16"/>
    <mergeCell ref="Q16:R16"/>
    <mergeCell ref="S16:T16"/>
    <mergeCell ref="U16:V16"/>
    <mergeCell ref="W16:X16"/>
    <mergeCell ref="Y16:Z16"/>
    <mergeCell ref="AA16:AB16"/>
    <mergeCell ref="AC16:AD16"/>
    <mergeCell ref="AE16:AF16"/>
    <mergeCell ref="AG16:AH16"/>
    <mergeCell ref="AI16:AJ16"/>
    <mergeCell ref="AK16:AL16"/>
    <mergeCell ref="AM16:AN16"/>
    <mergeCell ref="QE14:QP14"/>
    <mergeCell ref="KQ14:LB14"/>
    <mergeCell ref="LC14:LN14"/>
    <mergeCell ref="LO14:LZ14"/>
    <mergeCell ref="MA14:ML14"/>
    <mergeCell ref="MM14:MX14"/>
    <mergeCell ref="MY14:NJ14"/>
    <mergeCell ref="HK14:HV14"/>
    <mergeCell ref="II14:IT14"/>
    <mergeCell ref="IU14:JF14"/>
    <mergeCell ref="JG14:JR14"/>
    <mergeCell ref="JS14:KD14"/>
    <mergeCell ref="KE14:KP14"/>
    <mergeCell ref="NK14:NV14"/>
    <mergeCell ref="OU14:PF14"/>
    <mergeCell ref="PG14:PR14"/>
    <mergeCell ref="GY14:HJ14"/>
    <mergeCell ref="AY14:BJ14"/>
    <mergeCell ref="BK14:BV14"/>
    <mergeCell ref="BW14:CH14"/>
    <mergeCell ref="CI14:CT14"/>
    <mergeCell ref="CU14:DF14"/>
    <mergeCell ref="DG14:DR14"/>
    <mergeCell ref="PS14:QD14"/>
    <mergeCell ref="DS14:ED14"/>
    <mergeCell ref="EE14:EP14"/>
    <mergeCell ref="EQ14:FB14"/>
    <mergeCell ref="GA14:GL14"/>
    <mergeCell ref="GM14:GX14"/>
    <mergeCell ref="OI14:OT14"/>
    <mergeCell ref="NW14:OH14"/>
    <mergeCell ref="FC14:FN14"/>
    <mergeCell ref="FO14:FZ14"/>
    <mergeCell ref="HW14:IH14"/>
    <mergeCell ref="O15:R15"/>
    <mergeCell ref="S15:V15"/>
    <mergeCell ref="W15:Z15"/>
    <mergeCell ref="C15:F15"/>
    <mergeCell ref="G15:J15"/>
    <mergeCell ref="K15:N15"/>
    <mergeCell ref="AA15:AD15"/>
    <mergeCell ref="AE15:AH15"/>
    <mergeCell ref="AI15:AL15"/>
    <mergeCell ref="CE15:CH15"/>
    <mergeCell ref="CI15:CL15"/>
    <mergeCell ref="CM15:CP15"/>
    <mergeCell ref="CQ15:CT15"/>
    <mergeCell ref="AM15:AP15"/>
    <mergeCell ref="AQ15:AT15"/>
    <mergeCell ref="AU15:AX15"/>
    <mergeCell ref="BK15:BN15"/>
    <mergeCell ref="BO15:BR15"/>
    <mergeCell ref="BS15:BV15"/>
    <mergeCell ref="AY15:BB15"/>
    <mergeCell ref="BC15:BF15"/>
    <mergeCell ref="BG15:BJ15"/>
    <mergeCell ref="BW15:BZ15"/>
    <mergeCell ref="CA15:CD15"/>
    <mergeCell ref="EE15:EH15"/>
    <mergeCell ref="EI15:EL15"/>
    <mergeCell ref="EM15:EP15"/>
    <mergeCell ref="DG15:DJ15"/>
    <mergeCell ref="DK15:DN15"/>
    <mergeCell ref="DO15:DR15"/>
    <mergeCell ref="CU15:CX15"/>
    <mergeCell ref="CY15:DB15"/>
    <mergeCell ref="DC15:DF15"/>
    <mergeCell ref="DS15:DV15"/>
    <mergeCell ref="DW15:DZ15"/>
    <mergeCell ref="EA15:ED15"/>
    <mergeCell ref="GY15:HB15"/>
    <mergeCell ref="HC15:HF15"/>
    <mergeCell ref="HG15:HJ15"/>
    <mergeCell ref="GA15:GD15"/>
    <mergeCell ref="GE15:GH15"/>
    <mergeCell ref="GI15:GL15"/>
    <mergeCell ref="EQ15:ET15"/>
    <mergeCell ref="EU15:EX15"/>
    <mergeCell ref="EY15:FB15"/>
    <mergeCell ref="GM15:GP15"/>
    <mergeCell ref="GQ15:GT15"/>
    <mergeCell ref="GU15:GX15"/>
    <mergeCell ref="FC15:FF15"/>
    <mergeCell ref="FG15:FJ15"/>
    <mergeCell ref="FK15:FN15"/>
    <mergeCell ref="FO15:FR15"/>
    <mergeCell ref="FS15:FV15"/>
    <mergeCell ref="FW15:FZ15"/>
    <mergeCell ref="JG15:JJ15"/>
    <mergeCell ref="JK15:JN15"/>
    <mergeCell ref="JO15:JR15"/>
    <mergeCell ref="II15:IL15"/>
    <mergeCell ref="IM15:IP15"/>
    <mergeCell ref="IQ15:IT15"/>
    <mergeCell ref="HK15:HN15"/>
    <mergeCell ref="HO15:HR15"/>
    <mergeCell ref="HS15:HV15"/>
    <mergeCell ref="IU15:IX15"/>
    <mergeCell ref="IY15:JB15"/>
    <mergeCell ref="JC15:JF15"/>
    <mergeCell ref="HW15:HZ15"/>
    <mergeCell ref="IA15:ID15"/>
    <mergeCell ref="IE15:IH15"/>
    <mergeCell ref="LC15:LF15"/>
    <mergeCell ref="LG15:LJ15"/>
    <mergeCell ref="LK15:LN15"/>
    <mergeCell ref="KE15:KH15"/>
    <mergeCell ref="KI15:KL15"/>
    <mergeCell ref="KM15:KP15"/>
    <mergeCell ref="JS15:JV15"/>
    <mergeCell ref="JW15:JZ15"/>
    <mergeCell ref="KA15:KD15"/>
    <mergeCell ref="KQ15:KT15"/>
    <mergeCell ref="KU15:KX15"/>
    <mergeCell ref="KY15:LB15"/>
    <mergeCell ref="MA15:MD15"/>
    <mergeCell ref="ME15:MH15"/>
    <mergeCell ref="MI15:ML15"/>
    <mergeCell ref="LO15:LR15"/>
    <mergeCell ref="LS15:LV15"/>
    <mergeCell ref="LW15:LZ15"/>
    <mergeCell ref="MM15:MP15"/>
    <mergeCell ref="MQ15:MT15"/>
    <mergeCell ref="MU15:MX15"/>
    <mergeCell ref="NK15:NN15"/>
    <mergeCell ref="NO15:NR15"/>
    <mergeCell ref="NS15:NV15"/>
    <mergeCell ref="PG15:PJ15"/>
    <mergeCell ref="PK15:PN15"/>
    <mergeCell ref="PO15:PR15"/>
    <mergeCell ref="MY15:NB15"/>
    <mergeCell ref="NC15:NF15"/>
    <mergeCell ref="NG15:NJ15"/>
    <mergeCell ref="OI15:OL15"/>
    <mergeCell ref="OM15:OP15"/>
    <mergeCell ref="OQ15:OT15"/>
    <mergeCell ref="NW15:NZ15"/>
    <mergeCell ref="OA15:OD15"/>
    <mergeCell ref="OE15:OH15"/>
    <mergeCell ref="QE15:QH15"/>
    <mergeCell ref="QI15:QL15"/>
    <mergeCell ref="QM15:QP15"/>
    <mergeCell ref="PS15:PV15"/>
    <mergeCell ref="PW15:PZ15"/>
    <mergeCell ref="QA15:QD15"/>
    <mergeCell ref="OU15:OX15"/>
    <mergeCell ref="OY15:PB15"/>
    <mergeCell ref="PC15:PF1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2">
    <pageSetUpPr fitToPage="1"/>
  </sheetPr>
  <dimension ref="A1:A53"/>
  <sheetViews>
    <sheetView tabSelected="1" zoomScaleNormal="100" workbookViewId="0"/>
  </sheetViews>
  <sheetFormatPr baseColWidth="10" defaultRowHeight="14.25" x14ac:dyDescent="0.2"/>
  <cols>
    <col min="1" max="2" width="45.625" style="12" customWidth="1"/>
    <col min="3" max="16384" width="11" style="12"/>
  </cols>
  <sheetData>
    <row r="1" ht="14.1" customHeight="1" x14ac:dyDescent="0.2"/>
    <row r="2" ht="14.1" customHeight="1" x14ac:dyDescent="0.2"/>
    <row r="3" ht="14.1" customHeight="1" x14ac:dyDescent="0.2"/>
    <row r="4" ht="14.1" customHeight="1" x14ac:dyDescent="0.2"/>
    <row r="5" ht="14.1" customHeight="1" x14ac:dyDescent="0.2"/>
    <row r="6" ht="14.1" customHeight="1" x14ac:dyDescent="0.2"/>
    <row r="7" ht="14.1" customHeight="1" x14ac:dyDescent="0.2"/>
    <row r="8" ht="14.1" customHeight="1" x14ac:dyDescent="0.2"/>
    <row r="9" ht="14.1" customHeight="1" x14ac:dyDescent="0.2"/>
    <row r="10" ht="14.1" customHeight="1" x14ac:dyDescent="0.2"/>
    <row r="11" ht="14.1" customHeight="1" x14ac:dyDescent="0.2"/>
    <row r="12" ht="14.1" customHeight="1" x14ac:dyDescent="0.2"/>
    <row r="13" ht="14.1" customHeight="1" x14ac:dyDescent="0.2"/>
    <row r="14" ht="14.1" customHeight="1" x14ac:dyDescent="0.2"/>
    <row r="15" ht="14.1" customHeight="1" x14ac:dyDescent="0.2"/>
    <row r="16" ht="14.1" customHeight="1" x14ac:dyDescent="0.2"/>
    <row r="17" ht="14.1" customHeight="1" x14ac:dyDescent="0.2"/>
    <row r="18" ht="14.1" customHeight="1" x14ac:dyDescent="0.2"/>
    <row r="19" ht="14.1" customHeight="1" x14ac:dyDescent="0.2"/>
    <row r="20" ht="14.1" customHeight="1" x14ac:dyDescent="0.2"/>
    <row r="21" ht="14.1" customHeight="1" x14ac:dyDescent="0.2"/>
    <row r="22" ht="14.1" customHeight="1" x14ac:dyDescent="0.2"/>
    <row r="23" ht="14.1" customHeight="1" x14ac:dyDescent="0.2"/>
    <row r="24" ht="14.1" customHeight="1" x14ac:dyDescent="0.2"/>
    <row r="25" ht="14.1" customHeight="1" x14ac:dyDescent="0.2"/>
    <row r="26" ht="14.1" customHeight="1" x14ac:dyDescent="0.2"/>
    <row r="27" ht="14.1" customHeight="1" x14ac:dyDescent="0.2"/>
    <row r="28" ht="14.1" customHeight="1" x14ac:dyDescent="0.2"/>
    <row r="29" ht="14.1" customHeight="1" x14ac:dyDescent="0.2"/>
    <row r="30" ht="14.1" customHeight="1" x14ac:dyDescent="0.2"/>
    <row r="31" ht="14.1" customHeight="1" x14ac:dyDescent="0.2"/>
    <row r="32" ht="14.1" customHeight="1" x14ac:dyDescent="0.2"/>
    <row r="33" ht="14.1" customHeight="1" x14ac:dyDescent="0.2"/>
    <row r="34" ht="14.1" customHeight="1" x14ac:dyDescent="0.2"/>
    <row r="35" ht="14.1" customHeight="1" x14ac:dyDescent="0.2"/>
    <row r="36" ht="14.1" customHeight="1" x14ac:dyDescent="0.2"/>
    <row r="37" ht="14.1" customHeight="1" x14ac:dyDescent="0.2"/>
    <row r="38" ht="14.1" customHeight="1" x14ac:dyDescent="0.2"/>
    <row r="39" ht="14.1" customHeight="1" x14ac:dyDescent="0.2"/>
    <row r="40" ht="14.1" customHeight="1" x14ac:dyDescent="0.2"/>
    <row r="41" ht="14.1" customHeight="1" x14ac:dyDescent="0.2"/>
    <row r="42" ht="14.1" customHeight="1" x14ac:dyDescent="0.2"/>
    <row r="43" ht="14.1" customHeight="1" x14ac:dyDescent="0.2"/>
    <row r="44" ht="14.1" customHeight="1" x14ac:dyDescent="0.2"/>
    <row r="45" ht="14.1" customHeight="1" x14ac:dyDescent="0.2"/>
    <row r="46" ht="14.1" customHeight="1" x14ac:dyDescent="0.2"/>
    <row r="47" ht="14.1" customHeight="1" x14ac:dyDescent="0.2"/>
    <row r="48" ht="14.1" customHeight="1" x14ac:dyDescent="0.2"/>
    <row r="49" ht="14.1" customHeight="1" x14ac:dyDescent="0.2"/>
    <row r="50" ht="14.1" customHeight="1" x14ac:dyDescent="0.2"/>
    <row r="51" ht="14.1" customHeight="1" x14ac:dyDescent="0.2"/>
    <row r="52" ht="14.1" customHeight="1" x14ac:dyDescent="0.2"/>
    <row r="53" ht="123" customHeight="1" x14ac:dyDescent="0.2"/>
  </sheetData>
  <sheetProtection sheet="1" objects="1" scenarios="1"/>
  <pageMargins left="0.31496062992126" right="0" top="0" bottom="0" header="0" footer="0"/>
  <pageSetup paperSize="9" scale="9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CB83-89C0-4B48-9F97-FDD19DE0EB38}">
  <sheetPr codeName="Tabelle2">
    <pageSetUpPr fitToPage="1"/>
  </sheetPr>
  <dimension ref="A1:E40"/>
  <sheetViews>
    <sheetView showGridLines="0" zoomScaleNormal="100" workbookViewId="0"/>
  </sheetViews>
  <sheetFormatPr baseColWidth="10" defaultRowHeight="15" customHeight="1" x14ac:dyDescent="0.2"/>
  <cols>
    <col min="1" max="1" width="27.75" style="510" customWidth="1"/>
    <col min="2" max="2" width="53.125" style="510" customWidth="1"/>
    <col min="3" max="16384" width="11" style="510"/>
  </cols>
  <sheetData>
    <row r="1" spans="1:5" ht="33" customHeight="1" x14ac:dyDescent="0.2">
      <c r="A1" s="508"/>
      <c r="B1" s="509"/>
    </row>
    <row r="4" spans="1:5" ht="15" customHeight="1" x14ac:dyDescent="0.2">
      <c r="A4" s="511" t="s">
        <v>194</v>
      </c>
    </row>
    <row r="6" spans="1:5" ht="15" customHeight="1" x14ac:dyDescent="0.2">
      <c r="A6" s="512" t="s">
        <v>227</v>
      </c>
      <c r="B6" s="515" t="s">
        <v>228</v>
      </c>
      <c r="C6" s="515"/>
      <c r="D6" s="515"/>
      <c r="E6" s="515"/>
    </row>
    <row r="7" spans="1:5" ht="9" customHeight="1" x14ac:dyDescent="0.2">
      <c r="B7" s="507"/>
      <c r="C7" s="507"/>
      <c r="D7" s="507"/>
      <c r="E7" s="507"/>
    </row>
    <row r="8" spans="1:5" ht="15" customHeight="1" x14ac:dyDescent="0.2">
      <c r="A8" s="512" t="s">
        <v>421</v>
      </c>
      <c r="B8" s="510">
        <v>994</v>
      </c>
      <c r="C8" s="515"/>
      <c r="D8" s="515"/>
      <c r="E8" s="515"/>
    </row>
    <row r="9" spans="1:5" ht="9" customHeight="1" x14ac:dyDescent="0.2">
      <c r="C9" s="507"/>
      <c r="D9" s="507"/>
      <c r="E9" s="507"/>
    </row>
    <row r="10" spans="1:5" ht="15" customHeight="1" x14ac:dyDescent="0.2">
      <c r="A10" s="512" t="s">
        <v>195</v>
      </c>
      <c r="B10" s="515" t="s">
        <v>69</v>
      </c>
      <c r="C10" s="515"/>
      <c r="D10" s="515"/>
      <c r="E10" s="515"/>
    </row>
    <row r="11" spans="1:5" ht="9" customHeight="1" x14ac:dyDescent="0.2">
      <c r="B11" s="507"/>
      <c r="C11" s="507"/>
      <c r="D11" s="219"/>
      <c r="E11" s="507"/>
    </row>
    <row r="12" spans="1:5" ht="15" customHeight="1" x14ac:dyDescent="0.2">
      <c r="A12" s="512" t="s">
        <v>196</v>
      </c>
      <c r="B12" s="515" t="s">
        <v>436</v>
      </c>
      <c r="C12" s="515"/>
      <c r="D12" s="515"/>
      <c r="E12" s="515"/>
    </row>
    <row r="13" spans="1:5" ht="9" customHeight="1" x14ac:dyDescent="0.2">
      <c r="B13" s="218"/>
      <c r="C13" s="220"/>
      <c r="D13" s="220"/>
      <c r="E13" s="220"/>
    </row>
    <row r="14" spans="1:5" ht="15" customHeight="1" x14ac:dyDescent="0.2">
      <c r="A14" s="512" t="s">
        <v>197</v>
      </c>
      <c r="B14" s="515" t="s">
        <v>438</v>
      </c>
      <c r="C14" s="507"/>
      <c r="D14" s="507"/>
      <c r="E14" s="507"/>
    </row>
    <row r="15" spans="1:5" ht="9" customHeight="1" x14ac:dyDescent="0.2">
      <c r="B15" s="220"/>
      <c r="C15" s="507"/>
      <c r="D15" s="507"/>
      <c r="E15" s="507"/>
    </row>
    <row r="16" spans="1:5" ht="15" customHeight="1" x14ac:dyDescent="0.2">
      <c r="A16" s="512" t="s">
        <v>198</v>
      </c>
      <c r="B16" s="221">
        <v>45464</v>
      </c>
      <c r="C16" s="507"/>
      <c r="D16" s="507"/>
      <c r="E16" s="507"/>
    </row>
    <row r="17" spans="1:5" ht="9" customHeight="1" x14ac:dyDescent="0.2">
      <c r="B17" s="221"/>
      <c r="C17" s="507"/>
      <c r="D17" s="507"/>
      <c r="E17" s="507"/>
    </row>
    <row r="18" spans="1:5" ht="15" customHeight="1" x14ac:dyDescent="0.2">
      <c r="A18" s="512" t="s">
        <v>225</v>
      </c>
      <c r="B18" s="221" t="s">
        <v>226</v>
      </c>
      <c r="C18" s="507"/>
      <c r="D18" s="507"/>
      <c r="E18" s="507"/>
    </row>
    <row r="19" spans="1:5" ht="9" customHeight="1" x14ac:dyDescent="0.2">
      <c r="B19" s="221"/>
    </row>
    <row r="20" spans="1:5" ht="15" customHeight="1" x14ac:dyDescent="0.2">
      <c r="A20" s="512" t="s">
        <v>422</v>
      </c>
      <c r="B20" s="221">
        <v>45504</v>
      </c>
    </row>
    <row r="21" spans="1:5" ht="9" customHeight="1" x14ac:dyDescent="0.2"/>
    <row r="22" spans="1:5" ht="15" customHeight="1" x14ac:dyDescent="0.2">
      <c r="A22" s="512" t="s">
        <v>199</v>
      </c>
    </row>
    <row r="23" spans="1:5" ht="9" customHeight="1" x14ac:dyDescent="0.2"/>
    <row r="24" spans="1:5" ht="15" customHeight="1" x14ac:dyDescent="0.2">
      <c r="A24" s="512" t="s">
        <v>200</v>
      </c>
      <c r="B24" s="510" t="s">
        <v>201</v>
      </c>
    </row>
    <row r="25" spans="1:5" ht="15" customHeight="1" x14ac:dyDescent="0.2">
      <c r="B25" s="510" t="s">
        <v>202</v>
      </c>
    </row>
    <row r="26" spans="1:5" ht="15" customHeight="1" x14ac:dyDescent="0.2">
      <c r="A26" s="512" t="s">
        <v>203</v>
      </c>
      <c r="B26" s="510" t="s">
        <v>297</v>
      </c>
    </row>
    <row r="27" spans="1:5" ht="15" customHeight="1" x14ac:dyDescent="0.2">
      <c r="B27" s="510" t="s">
        <v>201</v>
      </c>
    </row>
    <row r="28" spans="1:5" ht="15" customHeight="1" x14ac:dyDescent="0.2">
      <c r="B28" s="510" t="s">
        <v>298</v>
      </c>
    </row>
    <row r="29" spans="1:5" ht="15" customHeight="1" x14ac:dyDescent="0.2">
      <c r="A29" s="510" t="s">
        <v>204</v>
      </c>
      <c r="B29" s="514" t="s">
        <v>299</v>
      </c>
    </row>
    <row r="30" spans="1:5" ht="15" customHeight="1" x14ac:dyDescent="0.2">
      <c r="A30" s="510" t="s">
        <v>205</v>
      </c>
      <c r="B30" s="510" t="s">
        <v>300</v>
      </c>
    </row>
    <row r="31" spans="1:5" ht="15" customHeight="1" x14ac:dyDescent="0.2">
      <c r="A31" s="510" t="s">
        <v>206</v>
      </c>
      <c r="B31" s="510" t="s">
        <v>301</v>
      </c>
    </row>
    <row r="32" spans="1:5" ht="9" customHeight="1" x14ac:dyDescent="0.2"/>
    <row r="33" spans="1:5" ht="15" customHeight="1" x14ac:dyDescent="0.2">
      <c r="A33" s="512" t="s">
        <v>207</v>
      </c>
      <c r="B33" s="513" t="s">
        <v>423</v>
      </c>
    </row>
    <row r="34" spans="1:5" ht="9" customHeight="1" x14ac:dyDescent="0.2"/>
    <row r="35" spans="1:5" ht="15" customHeight="1" x14ac:dyDescent="0.2">
      <c r="A35" s="512" t="s">
        <v>208</v>
      </c>
      <c r="B35" s="510" t="s">
        <v>424</v>
      </c>
    </row>
    <row r="36" spans="1:5" ht="15" customHeight="1" x14ac:dyDescent="0.2">
      <c r="B36" s="516" t="s">
        <v>302</v>
      </c>
      <c r="C36" s="516"/>
      <c r="D36" s="516"/>
      <c r="E36" s="516"/>
    </row>
    <row r="37" spans="1:5" ht="9" customHeight="1" x14ac:dyDescent="0.2"/>
    <row r="38" spans="1:5" ht="15" customHeight="1" x14ac:dyDescent="0.2">
      <c r="A38" s="512" t="s">
        <v>209</v>
      </c>
      <c r="B38" s="510" t="s">
        <v>6</v>
      </c>
    </row>
    <row r="39" spans="1:5" ht="15" customHeight="1" x14ac:dyDescent="0.2">
      <c r="B39" s="513" t="s">
        <v>425</v>
      </c>
    </row>
    <row r="40" spans="1:5" ht="105" customHeight="1" x14ac:dyDescent="0.2">
      <c r="B40" s="513" t="s">
        <v>426</v>
      </c>
    </row>
  </sheetData>
  <sheetProtection sheet="1" objects="1" scenarios="1"/>
  <hyperlinks>
    <hyperlink ref="B33" r:id="rId1" xr:uid="{E9F8AE44-159C-4ABC-BE2D-526DD377EB92}"/>
    <hyperlink ref="B39" r:id="rId2" xr:uid="{8790B908-F770-483F-8947-CBCF39177A6C}"/>
    <hyperlink ref="B40" r:id="rId3" display="https://statistik.arbeitsagentur.de/" xr:uid="{22EEBB1E-0A7C-4521-B18A-01B98A1588A5}"/>
    <hyperlink ref="B29" r:id="rId4" xr:uid="{1FEBA90E-FF90-473F-8D1B-E8060BD1080E}"/>
  </hyperlinks>
  <pageMargins left="0.70866141732283472" right="0.39370078740157483" top="0.39370078740157483" bottom="0.59055118110236227" header="0.51181102362204722" footer="0.51181102362204722"/>
  <pageSetup paperSize="9" orientation="portrait"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24">
    <pageSetUpPr autoPageBreaks="0" fitToPage="1"/>
  </sheetPr>
  <dimension ref="A1:H49"/>
  <sheetViews>
    <sheetView showGridLines="0" zoomScaleNormal="100" workbookViewId="0"/>
  </sheetViews>
  <sheetFormatPr baseColWidth="10" defaultColWidth="8.625" defaultRowHeight="16.5" customHeight="1" x14ac:dyDescent="0.2"/>
  <cols>
    <col min="1" max="1" width="8.625" style="179"/>
    <col min="2" max="2" width="15.5" style="179" customWidth="1"/>
    <col min="3" max="5" width="11.625" style="179" customWidth="1"/>
    <col min="6" max="6" width="5" style="179" customWidth="1"/>
    <col min="7" max="7" width="20.625" style="179" customWidth="1"/>
    <col min="8" max="8" width="7.75" style="179" customWidth="1"/>
    <col min="9" max="16384" width="8.625" style="179"/>
  </cols>
  <sheetData>
    <row r="1" spans="1:8" s="178" customFormat="1" ht="33.75" customHeight="1" x14ac:dyDescent="0.2">
      <c r="A1" s="336"/>
      <c r="B1" s="337"/>
      <c r="C1" s="336"/>
      <c r="D1" s="336"/>
      <c r="E1" s="336"/>
      <c r="F1" s="336"/>
      <c r="G1" s="336"/>
      <c r="H1" s="337"/>
    </row>
    <row r="2" spans="1:8" ht="12.75" customHeight="1" x14ac:dyDescent="0.2"/>
    <row r="3" spans="1:8" ht="15" customHeight="1" x14ac:dyDescent="0.25">
      <c r="A3" s="180" t="s">
        <v>70</v>
      </c>
      <c r="D3" s="181"/>
      <c r="E3" s="181"/>
      <c r="F3" s="181"/>
      <c r="G3" s="181"/>
      <c r="H3" s="181"/>
    </row>
    <row r="4" spans="1:8" ht="12.75" customHeight="1" x14ac:dyDescent="0.2"/>
    <row r="5" spans="1:8" ht="15" x14ac:dyDescent="0.25">
      <c r="A5" s="182" t="s">
        <v>69</v>
      </c>
      <c r="D5" s="183"/>
      <c r="E5" s="183"/>
      <c r="F5" s="183"/>
      <c r="G5" s="183"/>
      <c r="H5" s="183"/>
    </row>
    <row r="6" spans="1:8" ht="12.75" customHeight="1" x14ac:dyDescent="0.2">
      <c r="A6" s="184" t="s">
        <v>436</v>
      </c>
      <c r="D6" s="185"/>
      <c r="E6" s="185"/>
      <c r="F6" s="185"/>
      <c r="G6" s="185"/>
      <c r="H6" s="185"/>
    </row>
    <row r="7" spans="1:8" ht="12.75" customHeight="1" x14ac:dyDescent="0.2">
      <c r="A7" s="184" t="s">
        <v>438</v>
      </c>
      <c r="D7" s="185"/>
      <c r="E7" s="185"/>
      <c r="F7" s="185"/>
      <c r="G7" s="185"/>
      <c r="H7" s="185"/>
    </row>
    <row r="8" spans="1:8" s="186" customFormat="1" ht="12.75" customHeight="1" x14ac:dyDescent="0.2">
      <c r="C8" s="187"/>
      <c r="D8" s="187"/>
      <c r="E8" s="187"/>
      <c r="F8" s="187"/>
      <c r="G8" s="187"/>
    </row>
    <row r="9" spans="1:8" s="186" customFormat="1" ht="18" customHeight="1" x14ac:dyDescent="0.25">
      <c r="A9" s="188" t="s">
        <v>229</v>
      </c>
      <c r="B9" s="189"/>
      <c r="C9" s="190"/>
      <c r="D9" s="190"/>
      <c r="E9" s="190"/>
      <c r="F9" s="190"/>
      <c r="G9" s="190"/>
      <c r="H9" s="191"/>
    </row>
    <row r="10" spans="1:8" s="186" customFormat="1" ht="12.75" customHeight="1" x14ac:dyDescent="0.2">
      <c r="C10" s="187"/>
      <c r="D10" s="187"/>
      <c r="E10" s="187"/>
      <c r="F10" s="187"/>
      <c r="G10" s="187"/>
    </row>
    <row r="11" spans="1:8" s="186" customFormat="1" ht="22.5" customHeight="1" x14ac:dyDescent="0.2">
      <c r="A11" s="192" t="s">
        <v>74</v>
      </c>
      <c r="B11" s="543" t="s">
        <v>90</v>
      </c>
      <c r="C11" s="543"/>
      <c r="D11" s="543"/>
      <c r="E11" s="543"/>
      <c r="F11" s="543"/>
      <c r="G11" s="543"/>
      <c r="H11" s="543"/>
    </row>
    <row r="12" spans="1:8" s="186" customFormat="1" ht="22.5" customHeight="1" x14ac:dyDescent="0.2">
      <c r="A12" s="192" t="s">
        <v>75</v>
      </c>
      <c r="B12" s="543" t="s">
        <v>91</v>
      </c>
      <c r="C12" s="543"/>
      <c r="D12" s="543"/>
      <c r="E12" s="543"/>
      <c r="F12" s="543"/>
      <c r="G12" s="543"/>
      <c r="H12" s="543"/>
    </row>
    <row r="13" spans="1:8" s="186" customFormat="1" ht="22.5" customHeight="1" x14ac:dyDescent="0.2">
      <c r="A13" s="192" t="s">
        <v>76</v>
      </c>
      <c r="B13" s="543" t="s">
        <v>92</v>
      </c>
      <c r="C13" s="543"/>
      <c r="D13" s="543"/>
      <c r="E13" s="543"/>
      <c r="F13" s="543"/>
      <c r="G13" s="543"/>
      <c r="H13" s="543"/>
    </row>
    <row r="14" spans="1:8" s="186" customFormat="1" ht="22.5" customHeight="1" x14ac:dyDescent="0.2">
      <c r="A14" s="192" t="s">
        <v>77</v>
      </c>
      <c r="B14" s="543" t="s">
        <v>93</v>
      </c>
      <c r="C14" s="543"/>
      <c r="D14" s="543"/>
      <c r="E14" s="543"/>
      <c r="F14" s="543"/>
      <c r="G14" s="543"/>
      <c r="H14" s="543"/>
    </row>
    <row r="15" spans="1:8" s="186" customFormat="1" ht="22.5" customHeight="1" x14ac:dyDescent="0.2">
      <c r="A15" s="192" t="s">
        <v>127</v>
      </c>
      <c r="B15" s="542" t="s">
        <v>248</v>
      </c>
      <c r="C15" s="543"/>
      <c r="D15" s="543"/>
      <c r="E15" s="543"/>
      <c r="F15" s="543"/>
      <c r="G15" s="543"/>
      <c r="H15" s="543"/>
    </row>
    <row r="16" spans="1:8" s="186" customFormat="1" ht="22.5" customHeight="1" x14ac:dyDescent="0.2">
      <c r="A16" s="192" t="s">
        <v>78</v>
      </c>
      <c r="B16" s="543" t="s">
        <v>94</v>
      </c>
      <c r="C16" s="543"/>
      <c r="D16" s="543"/>
      <c r="E16" s="543"/>
      <c r="F16" s="543"/>
      <c r="G16" s="543"/>
      <c r="H16" s="543"/>
    </row>
    <row r="17" spans="1:8" s="186" customFormat="1" ht="18" customHeight="1" x14ac:dyDescent="0.2">
      <c r="A17" s="188" t="s">
        <v>230</v>
      </c>
      <c r="B17" s="193"/>
      <c r="C17" s="193"/>
      <c r="D17" s="193"/>
      <c r="E17" s="193"/>
      <c r="F17" s="193"/>
      <c r="G17" s="193"/>
      <c r="H17" s="193"/>
    </row>
    <row r="18" spans="1:8" s="186" customFormat="1" ht="12.75" customHeight="1" x14ac:dyDescent="0.2">
      <c r="A18" s="192"/>
      <c r="B18" s="194"/>
      <c r="C18" s="194"/>
      <c r="D18" s="194"/>
      <c r="E18" s="194"/>
      <c r="F18" s="194"/>
      <c r="G18" s="194"/>
      <c r="H18" s="194"/>
    </row>
    <row r="19" spans="1:8" s="186" customFormat="1" ht="33" customHeight="1" x14ac:dyDescent="0.2">
      <c r="A19" s="192" t="s">
        <v>79</v>
      </c>
      <c r="B19" s="543" t="s">
        <v>231</v>
      </c>
      <c r="C19" s="543"/>
      <c r="D19" s="543"/>
      <c r="E19" s="543"/>
      <c r="F19" s="543"/>
      <c r="G19" s="543"/>
      <c r="H19" s="543"/>
    </row>
    <row r="20" spans="1:8" s="186" customFormat="1" ht="33" customHeight="1" x14ac:dyDescent="0.2">
      <c r="A20" s="192" t="s">
        <v>80</v>
      </c>
      <c r="B20" s="543" t="s">
        <v>232</v>
      </c>
      <c r="C20" s="543"/>
      <c r="D20" s="543"/>
      <c r="E20" s="543"/>
      <c r="F20" s="543"/>
      <c r="G20" s="543"/>
      <c r="H20" s="543"/>
    </row>
    <row r="21" spans="1:8" s="186" customFormat="1" ht="33" customHeight="1" x14ac:dyDescent="0.2">
      <c r="A21" s="192" t="s">
        <v>81</v>
      </c>
      <c r="B21" s="543" t="s">
        <v>233</v>
      </c>
      <c r="C21" s="543"/>
      <c r="D21" s="543"/>
      <c r="E21" s="543"/>
      <c r="F21" s="543"/>
      <c r="G21" s="543"/>
      <c r="H21" s="543"/>
    </row>
    <row r="22" spans="1:8" s="186" customFormat="1" ht="33" customHeight="1" x14ac:dyDescent="0.2">
      <c r="A22" s="192" t="s">
        <v>128</v>
      </c>
      <c r="B22" s="543" t="s">
        <v>234</v>
      </c>
      <c r="C22" s="543"/>
      <c r="D22" s="543"/>
      <c r="E22" s="543"/>
      <c r="F22" s="543"/>
      <c r="G22" s="543"/>
      <c r="H22" s="543"/>
    </row>
    <row r="23" spans="1:8" s="186" customFormat="1" ht="40.5" customHeight="1" x14ac:dyDescent="0.2">
      <c r="A23" s="192" t="s">
        <v>82</v>
      </c>
      <c r="B23" s="542" t="s">
        <v>282</v>
      </c>
      <c r="C23" s="543"/>
      <c r="D23" s="543"/>
      <c r="E23" s="543"/>
      <c r="F23" s="543"/>
      <c r="G23" s="543"/>
      <c r="H23" s="543"/>
    </row>
    <row r="24" spans="1:8" s="186" customFormat="1" ht="12.75" customHeight="1" x14ac:dyDescent="0.2">
      <c r="A24" s="335"/>
      <c r="B24" s="195"/>
      <c r="C24" s="196"/>
      <c r="D24" s="197"/>
      <c r="E24" s="197"/>
      <c r="F24" s="197"/>
      <c r="G24" s="197"/>
      <c r="H24" s="197"/>
    </row>
    <row r="25" spans="1:8" s="186" customFormat="1" ht="18.75" customHeight="1" x14ac:dyDescent="0.2">
      <c r="A25" s="198" t="s">
        <v>72</v>
      </c>
      <c r="C25" s="199"/>
      <c r="E25" s="199"/>
      <c r="F25" s="199"/>
      <c r="G25" s="199"/>
      <c r="H25" s="200"/>
    </row>
    <row r="26" spans="1:8" s="186" customFormat="1" ht="18.75" customHeight="1" x14ac:dyDescent="0.2">
      <c r="A26" s="198" t="s">
        <v>272</v>
      </c>
      <c r="C26" s="199"/>
      <c r="E26" s="199"/>
      <c r="F26" s="199"/>
      <c r="G26" s="199"/>
      <c r="H26" s="200"/>
    </row>
    <row r="27" spans="1:8" s="186" customFormat="1" ht="18.75" customHeight="1" x14ac:dyDescent="0.2">
      <c r="A27" s="198" t="s">
        <v>73</v>
      </c>
      <c r="C27" s="199"/>
      <c r="E27" s="199"/>
      <c r="F27" s="199"/>
      <c r="G27" s="199"/>
      <c r="H27" s="200"/>
    </row>
    <row r="28" spans="1:8" s="186" customFormat="1" ht="18.75" customHeight="1" x14ac:dyDescent="0.2">
      <c r="A28" s="198" t="s">
        <v>389</v>
      </c>
      <c r="C28" s="199"/>
      <c r="E28" s="199"/>
      <c r="F28" s="199"/>
      <c r="G28" s="199"/>
      <c r="H28" s="200"/>
    </row>
    <row r="29" spans="1:8" s="186" customFormat="1" ht="19.5" customHeight="1" x14ac:dyDescent="0.2">
      <c r="A29" s="198" t="s">
        <v>71</v>
      </c>
      <c r="C29" s="199"/>
      <c r="E29" s="199"/>
      <c r="F29" s="199"/>
      <c r="G29" s="199"/>
      <c r="H29" s="200"/>
    </row>
    <row r="30" spans="1:8" s="201" customFormat="1" ht="12.75" x14ac:dyDescent="0.2">
      <c r="B30" s="202"/>
      <c r="C30" s="203"/>
      <c r="D30" s="203"/>
      <c r="E30" s="203"/>
      <c r="F30" s="203"/>
      <c r="G30" s="203"/>
      <c r="H30" s="203"/>
    </row>
    <row r="31" spans="1:8" s="201" customFormat="1" ht="12.75" x14ac:dyDescent="0.2">
      <c r="B31" s="204"/>
      <c r="C31" s="203"/>
      <c r="D31" s="203"/>
      <c r="E31" s="203"/>
      <c r="F31" s="203"/>
      <c r="G31" s="203"/>
      <c r="H31" s="203"/>
    </row>
    <row r="32" spans="1:8" s="201" customFormat="1" ht="12.75" x14ac:dyDescent="0.2">
      <c r="B32" s="205"/>
      <c r="C32" s="206"/>
      <c r="E32" s="207"/>
      <c r="F32" s="207"/>
      <c r="G32" s="207"/>
      <c r="H32" s="207"/>
    </row>
    <row r="33" spans="2:8" s="201" customFormat="1" ht="12.75" x14ac:dyDescent="0.2">
      <c r="B33" s="205"/>
      <c r="C33" s="206"/>
      <c r="D33" s="208"/>
      <c r="E33" s="208"/>
      <c r="F33" s="208"/>
      <c r="G33" s="208"/>
      <c r="H33" s="208"/>
    </row>
    <row r="34" spans="2:8" s="201" customFormat="1" ht="12.75" x14ac:dyDescent="0.2">
      <c r="B34" s="205"/>
      <c r="C34" s="206"/>
      <c r="D34" s="206"/>
      <c r="E34" s="206"/>
      <c r="F34" s="206"/>
      <c r="G34" s="206"/>
      <c r="H34" s="206"/>
    </row>
    <row r="35" spans="2:8" s="201" customFormat="1" ht="12.75" x14ac:dyDescent="0.2">
      <c r="B35" s="205"/>
      <c r="C35" s="203"/>
      <c r="D35" s="203"/>
      <c r="E35" s="203"/>
      <c r="F35" s="203"/>
      <c r="G35" s="203"/>
      <c r="H35" s="203"/>
    </row>
    <row r="36" spans="2:8" s="201" customFormat="1" ht="12.75" x14ac:dyDescent="0.2">
      <c r="B36" s="205"/>
      <c r="C36" s="206"/>
      <c r="E36" s="207"/>
      <c r="F36" s="207"/>
      <c r="G36" s="207"/>
      <c r="H36" s="207"/>
    </row>
    <row r="37" spans="2:8" s="201" customFormat="1" ht="12.75" x14ac:dyDescent="0.2">
      <c r="B37" s="205"/>
      <c r="C37" s="206"/>
      <c r="D37" s="208"/>
      <c r="E37" s="208"/>
      <c r="F37" s="208"/>
      <c r="G37" s="208"/>
      <c r="H37" s="208"/>
    </row>
    <row r="38" spans="2:8" s="201" customFormat="1" ht="12.75" x14ac:dyDescent="0.2">
      <c r="B38" s="205"/>
      <c r="C38" s="206"/>
      <c r="D38" s="206"/>
      <c r="E38" s="206"/>
      <c r="F38" s="206"/>
      <c r="G38" s="206"/>
      <c r="H38" s="206"/>
    </row>
    <row r="39" spans="2:8" s="201" customFormat="1" ht="12.75" x14ac:dyDescent="0.2">
      <c r="B39" s="209"/>
      <c r="C39" s="203"/>
      <c r="D39" s="203"/>
      <c r="E39" s="203"/>
      <c r="F39" s="203"/>
      <c r="G39" s="203"/>
      <c r="H39" s="203"/>
    </row>
    <row r="40" spans="2:8" s="201" customFormat="1" ht="12.75" x14ac:dyDescent="0.2">
      <c r="B40" s="209"/>
      <c r="C40" s="210"/>
      <c r="E40" s="211"/>
      <c r="F40" s="211"/>
      <c r="G40" s="211"/>
      <c r="H40" s="211"/>
    </row>
    <row r="41" spans="2:8" ht="12" x14ac:dyDescent="0.2">
      <c r="B41" s="212"/>
      <c r="C41" s="213"/>
      <c r="D41" s="214"/>
      <c r="E41" s="214"/>
      <c r="F41" s="214"/>
      <c r="G41" s="214"/>
      <c r="H41" s="214"/>
    </row>
    <row r="42" spans="2:8" ht="12" x14ac:dyDescent="0.2">
      <c r="B42" s="215"/>
      <c r="C42" s="2"/>
      <c r="D42" s="215"/>
      <c r="E42" s="215"/>
      <c r="F42" s="215"/>
      <c r="G42" s="215"/>
      <c r="H42" s="215"/>
    </row>
    <row r="43" spans="2:8" ht="12" x14ac:dyDescent="0.2">
      <c r="B43" s="215"/>
      <c r="C43" s="215"/>
      <c r="D43" s="215"/>
      <c r="E43" s="215"/>
      <c r="F43" s="215"/>
      <c r="G43" s="215"/>
      <c r="H43" s="215"/>
    </row>
    <row r="44" spans="2:8" ht="12" x14ac:dyDescent="0.2">
      <c r="B44" s="215"/>
      <c r="D44" s="216"/>
      <c r="E44" s="216"/>
      <c r="F44" s="215"/>
      <c r="G44" s="215"/>
      <c r="H44" s="215"/>
    </row>
    <row r="45" spans="2:8" ht="12" x14ac:dyDescent="0.2">
      <c r="B45" s="215"/>
      <c r="C45" s="215"/>
      <c r="D45" s="215"/>
      <c r="E45" s="215"/>
      <c r="F45" s="3"/>
      <c r="G45" s="215"/>
      <c r="H45" s="215"/>
    </row>
    <row r="46" spans="2:8" ht="12" x14ac:dyDescent="0.2">
      <c r="B46" s="215"/>
      <c r="C46" s="4"/>
      <c r="D46" s="216"/>
      <c r="E46" s="216"/>
      <c r="F46" s="215"/>
      <c r="G46" s="215"/>
      <c r="H46" s="215"/>
    </row>
    <row r="47" spans="2:8" ht="12" x14ac:dyDescent="0.2">
      <c r="B47" s="215"/>
      <c r="C47" s="217"/>
      <c r="D47" s="215"/>
      <c r="E47" s="215"/>
      <c r="F47" s="215"/>
      <c r="G47" s="215"/>
      <c r="H47" s="215"/>
    </row>
    <row r="48" spans="2:8" ht="12" x14ac:dyDescent="0.2">
      <c r="B48" s="215"/>
      <c r="C48" s="215"/>
      <c r="D48" s="215"/>
      <c r="E48" s="215"/>
      <c r="F48" s="215"/>
      <c r="G48" s="215"/>
      <c r="H48" s="215"/>
    </row>
    <row r="49" spans="2:8" ht="16.5" customHeight="1" x14ac:dyDescent="0.2">
      <c r="B49" s="215"/>
      <c r="C49" s="215"/>
      <c r="D49" s="215"/>
      <c r="E49" s="215"/>
      <c r="F49" s="215"/>
      <c r="G49" s="215"/>
      <c r="H49" s="215"/>
    </row>
  </sheetData>
  <sheetProtection sheet="1" objects="1" scenarios="1"/>
  <mergeCells count="11">
    <mergeCell ref="B11:H11"/>
    <mergeCell ref="B12:H12"/>
    <mergeCell ref="B13:H13"/>
    <mergeCell ref="B14:H14"/>
    <mergeCell ref="B15:H15"/>
    <mergeCell ref="B23:H23"/>
    <mergeCell ref="B16:H16"/>
    <mergeCell ref="B19:H19"/>
    <mergeCell ref="B20:H20"/>
    <mergeCell ref="B21:H21"/>
    <mergeCell ref="B22:H22"/>
  </mergeCells>
  <hyperlinks>
    <hyperlink ref="A25" location="Hinweis_Reha!A1" display="Methodische Hinweise Reha" xr:uid="{00000000-0004-0000-1B00-000000000000}"/>
    <hyperlink ref="A29" location="'Statistik-Infoseite'!A1" display="Info" xr:uid="{00000000-0004-0000-1B00-000001000000}"/>
    <hyperlink ref="A27" location="Hinweis_Verbleib!A1" display="Methodische Hinweise Verbleib" xr:uid="{00000000-0004-0000-1B00-000002000000}"/>
    <hyperlink ref="A11" location="'1 - Zugang'!A1" display="Tabelle 1" xr:uid="{00000000-0004-0000-1B00-000003000000}"/>
    <hyperlink ref="A12" location="'2 - Bestand'!A1" display="Tabelle 2" xr:uid="{00000000-0004-0000-1B00-000004000000}"/>
    <hyperlink ref="A13" location="'3 - Abgang'!A1" display="Tabelle 3" xr:uid="{00000000-0004-0000-1B00-000005000000}"/>
    <hyperlink ref="A14" location="'4 - Zeitreihe'!A1" display="Tabelle 4" xr:uid="{00000000-0004-0000-1B00-000006000000}"/>
    <hyperlink ref="A16" location="'5 - Verbleib'!A1" display="Tabelle 5" xr:uid="{00000000-0004-0000-1B00-000007000000}"/>
    <hyperlink ref="A19" location="'6 - Eintritte_TN'!A1" display="Tabelle 6" xr:uid="{00000000-0004-0000-1B00-000008000000}"/>
    <hyperlink ref="A20" location="'7 - Bestand_TN'!A1" display="Tabelle 7" xr:uid="{00000000-0004-0000-1B00-000009000000}"/>
    <hyperlink ref="A21" location="'8 - Zeitreihe_TN'!A1" display="Tabelle 8" xr:uid="{00000000-0004-0000-1B00-00000A000000}"/>
    <hyperlink ref="A23" location="'9 - Verbleib_TN'!A1" display="Tabelle 9" xr:uid="{00000000-0004-0000-1B00-00000B000000}"/>
    <hyperlink ref="A15" location="'4a - Behinderungsart_Reha'!A1" display="Tabelle 4a" xr:uid="{00000000-0004-0000-1B00-00000C000000}"/>
    <hyperlink ref="A22" location="'8a - Behinderungsart_TN'!A1" display="Tabelle 8a" xr:uid="{00000000-0004-0000-1B00-00000D000000}"/>
    <hyperlink ref="A26" location="Hinweis_Förderstatistik!A1" display="Methodische Hinweise Förderstatistik" xr:uid="{00000000-0004-0000-1B00-00000E000000}"/>
    <hyperlink ref="A28" location="Zielsetzung_Instrumente!A1" display="Methodische Hinweise zur Verbleibsermittlung" xr:uid="{858836B6-3EAD-4F26-A8DA-5E63D08F1902}"/>
  </hyperlinks>
  <printOptions horizontalCentered="1"/>
  <pageMargins left="0.70866141732283472" right="0.39370078740157483" top="0.39370078740157483" bottom="0.39370078740157483" header="0.39370078740157483" footer="0.39370078740157483"/>
  <pageSetup paperSize="9" scale="91"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1">
    <pageSetUpPr autoPageBreaks="0" fitToPage="1"/>
  </sheetPr>
  <dimension ref="A1:K53"/>
  <sheetViews>
    <sheetView showGridLines="0" zoomScaleNormal="100" workbookViewId="0">
      <pane ySplit="10" topLeftCell="A11" activePane="bottomLeft" state="frozen"/>
      <selection pane="bottomLeft"/>
    </sheetView>
  </sheetViews>
  <sheetFormatPr baseColWidth="10" defaultColWidth="9" defaultRowHeight="14.25" customHeight="1" x14ac:dyDescent="0.2"/>
  <cols>
    <col min="1" max="1" width="22.875" style="248" customWidth="1"/>
    <col min="2" max="2" width="2" style="248" customWidth="1"/>
    <col min="3" max="11" width="11.375" style="248" customWidth="1"/>
    <col min="12" max="16384" width="9" style="248"/>
  </cols>
  <sheetData>
    <row r="1" spans="1:11" ht="33.75" customHeight="1" x14ac:dyDescent="0.2">
      <c r="A1" s="338"/>
      <c r="B1" s="338"/>
      <c r="C1" s="338"/>
      <c r="D1" s="338"/>
      <c r="E1" s="338"/>
      <c r="F1" s="338"/>
      <c r="G1" s="338"/>
      <c r="H1" s="338"/>
      <c r="I1" s="338"/>
      <c r="J1" s="338"/>
      <c r="K1" s="339" t="s">
        <v>5</v>
      </c>
    </row>
    <row r="2" spans="1:11" ht="11.25" customHeight="1" x14ac:dyDescent="0.2"/>
    <row r="3" spans="1:11" ht="15" customHeight="1" x14ac:dyDescent="0.2">
      <c r="A3" s="553" t="s">
        <v>17</v>
      </c>
      <c r="B3" s="553"/>
      <c r="C3" s="554"/>
      <c r="D3" s="554"/>
      <c r="E3" s="554"/>
      <c r="F3" s="554"/>
      <c r="G3" s="554"/>
      <c r="H3" s="554"/>
      <c r="I3" s="554"/>
      <c r="J3" s="554"/>
      <c r="K3" s="554"/>
    </row>
    <row r="4" spans="1:11" x14ac:dyDescent="0.2">
      <c r="A4" s="252" t="s">
        <v>436</v>
      </c>
      <c r="B4" s="264"/>
    </row>
    <row r="5" spans="1:11" x14ac:dyDescent="0.2">
      <c r="A5" s="265" t="s">
        <v>438</v>
      </c>
      <c r="B5" s="265"/>
    </row>
    <row r="6" spans="1:11" ht="11.25" customHeight="1" x14ac:dyDescent="0.2"/>
    <row r="7" spans="1:11" x14ac:dyDescent="0.2">
      <c r="A7" s="555" t="s">
        <v>7</v>
      </c>
      <c r="B7" s="557"/>
      <c r="C7" s="555" t="s">
        <v>2</v>
      </c>
      <c r="D7" s="556"/>
      <c r="E7" s="557"/>
      <c r="F7" s="562" t="s">
        <v>83</v>
      </c>
      <c r="G7" s="563"/>
      <c r="H7" s="563"/>
      <c r="I7" s="547"/>
      <c r="J7" s="547"/>
      <c r="K7" s="548"/>
    </row>
    <row r="8" spans="1:11" x14ac:dyDescent="0.2">
      <c r="A8" s="564"/>
      <c r="B8" s="565"/>
      <c r="C8" s="558"/>
      <c r="D8" s="559"/>
      <c r="E8" s="560"/>
      <c r="F8" s="561" t="s">
        <v>0</v>
      </c>
      <c r="G8" s="561"/>
      <c r="H8" s="562"/>
      <c r="I8" s="561" t="s">
        <v>1</v>
      </c>
      <c r="J8" s="561"/>
      <c r="K8" s="561"/>
    </row>
    <row r="9" spans="1:11" ht="41.25" customHeight="1" x14ac:dyDescent="0.2">
      <c r="A9" s="564"/>
      <c r="B9" s="565"/>
      <c r="C9" s="266" t="s">
        <v>8</v>
      </c>
      <c r="D9" s="266" t="s">
        <v>9</v>
      </c>
      <c r="E9" s="267" t="s">
        <v>65</v>
      </c>
      <c r="F9" s="266" t="s">
        <v>8</v>
      </c>
      <c r="G9" s="266" t="s">
        <v>9</v>
      </c>
      <c r="H9" s="267" t="s">
        <v>66</v>
      </c>
      <c r="I9" s="266" t="s">
        <v>8</v>
      </c>
      <c r="J9" s="266" t="s">
        <v>9</v>
      </c>
      <c r="K9" s="266" t="s">
        <v>67</v>
      </c>
    </row>
    <row r="10" spans="1:11" s="258" customFormat="1" ht="11.25" customHeight="1" x14ac:dyDescent="0.2">
      <c r="A10" s="566"/>
      <c r="B10" s="567"/>
      <c r="C10" s="268">
        <v>1</v>
      </c>
      <c r="D10" s="268">
        <v>2</v>
      </c>
      <c r="E10" s="269">
        <v>3</v>
      </c>
      <c r="F10" s="268">
        <v>4</v>
      </c>
      <c r="G10" s="268">
        <v>5</v>
      </c>
      <c r="H10" s="269">
        <v>6</v>
      </c>
      <c r="I10" s="268">
        <v>7</v>
      </c>
      <c r="J10" s="268">
        <v>8</v>
      </c>
      <c r="K10" s="268">
        <v>9</v>
      </c>
    </row>
    <row r="11" spans="1:11" ht="15" customHeight="1" x14ac:dyDescent="0.2">
      <c r="A11" s="545" t="s">
        <v>2</v>
      </c>
      <c r="B11" s="546"/>
      <c r="C11" s="547"/>
      <c r="D11" s="547"/>
      <c r="E11" s="547"/>
      <c r="F11" s="547"/>
      <c r="G11" s="547"/>
      <c r="H11" s="547"/>
      <c r="I11" s="547"/>
      <c r="J11" s="547"/>
      <c r="K11" s="548"/>
    </row>
    <row r="12" spans="1:11" ht="15" customHeight="1" x14ac:dyDescent="0.2">
      <c r="A12" s="270" t="s">
        <v>34</v>
      </c>
      <c r="B12" s="271"/>
      <c r="C12" s="80">
        <v>4377</v>
      </c>
      <c r="D12" s="81">
        <v>11191</v>
      </c>
      <c r="E12" s="82">
        <v>2.2569444444444442</v>
      </c>
      <c r="F12" s="80">
        <v>3630</v>
      </c>
      <c r="G12" s="81">
        <v>9229</v>
      </c>
      <c r="H12" s="82">
        <v>2.0004420866489832</v>
      </c>
      <c r="I12" s="80">
        <v>747</v>
      </c>
      <c r="J12" s="81">
        <v>1962</v>
      </c>
      <c r="K12" s="82">
        <v>3.481012658227848</v>
      </c>
    </row>
    <row r="13" spans="1:11" ht="20.100000000000001" customHeight="1" x14ac:dyDescent="0.2">
      <c r="A13" s="272" t="s">
        <v>3</v>
      </c>
      <c r="B13" s="273"/>
      <c r="C13" s="83">
        <v>2726</v>
      </c>
      <c r="D13" s="84">
        <v>7024</v>
      </c>
      <c r="E13" s="85">
        <v>1.8856977081520163</v>
      </c>
      <c r="F13" s="83">
        <v>2288</v>
      </c>
      <c r="G13" s="84">
        <v>5844</v>
      </c>
      <c r="H13" s="85">
        <v>1.2649454167388667</v>
      </c>
      <c r="I13" s="83">
        <v>438</v>
      </c>
      <c r="J13" s="84">
        <v>1180</v>
      </c>
      <c r="K13" s="85">
        <v>5.0756901157613532</v>
      </c>
    </row>
    <row r="14" spans="1:11" ht="15" customHeight="1" x14ac:dyDescent="0.2">
      <c r="A14" s="272" t="s">
        <v>4</v>
      </c>
      <c r="B14" s="273"/>
      <c r="C14" s="83">
        <v>1651</v>
      </c>
      <c r="D14" s="84">
        <v>4167</v>
      </c>
      <c r="E14" s="85">
        <v>2.8888888888888888</v>
      </c>
      <c r="F14" s="83">
        <v>1342</v>
      </c>
      <c r="G14" s="84">
        <v>3385</v>
      </c>
      <c r="H14" s="85">
        <v>3.2956972841013119</v>
      </c>
      <c r="I14" s="83">
        <v>309</v>
      </c>
      <c r="J14" s="84">
        <v>782</v>
      </c>
      <c r="K14" s="85">
        <v>1.1642949547218628</v>
      </c>
    </row>
    <row r="15" spans="1:11" ht="19.5" customHeight="1" x14ac:dyDescent="0.2">
      <c r="A15" s="272" t="s">
        <v>10</v>
      </c>
      <c r="B15" s="273"/>
      <c r="C15" s="83">
        <v>2798</v>
      </c>
      <c r="D15" s="84">
        <v>6447</v>
      </c>
      <c r="E15" s="85">
        <v>3.1031807602792859E-2</v>
      </c>
      <c r="F15" s="83">
        <v>2364</v>
      </c>
      <c r="G15" s="84">
        <v>5465</v>
      </c>
      <c r="H15" s="85">
        <v>0.94200221647580351</v>
      </c>
      <c r="I15" s="83">
        <v>434</v>
      </c>
      <c r="J15" s="84">
        <v>982</v>
      </c>
      <c r="K15" s="85">
        <v>-4.7526673132880699</v>
      </c>
    </row>
    <row r="16" spans="1:11" ht="15" customHeight="1" x14ac:dyDescent="0.2">
      <c r="A16" s="272" t="s">
        <v>102</v>
      </c>
      <c r="B16" s="273"/>
      <c r="C16" s="83">
        <v>1539</v>
      </c>
      <c r="D16" s="84">
        <v>4603</v>
      </c>
      <c r="E16" s="85">
        <v>4.9475604195166438</v>
      </c>
      <c r="F16" s="83">
        <v>1231</v>
      </c>
      <c r="G16" s="84">
        <v>3643</v>
      </c>
      <c r="H16" s="85">
        <v>2.9968900197907833</v>
      </c>
      <c r="I16" s="83">
        <v>308</v>
      </c>
      <c r="J16" s="84">
        <v>960</v>
      </c>
      <c r="K16" s="85">
        <v>13.074204946996467</v>
      </c>
    </row>
    <row r="17" spans="1:11" ht="15" customHeight="1" x14ac:dyDescent="0.2">
      <c r="A17" s="272" t="s">
        <v>103</v>
      </c>
      <c r="B17" s="273"/>
      <c r="C17" s="83">
        <v>40</v>
      </c>
      <c r="D17" s="84">
        <v>141</v>
      </c>
      <c r="E17" s="85">
        <v>24.778761061946902</v>
      </c>
      <c r="F17" s="83">
        <v>35</v>
      </c>
      <c r="G17" s="84">
        <v>121</v>
      </c>
      <c r="H17" s="85">
        <v>24.742268041237114</v>
      </c>
      <c r="I17" s="83">
        <v>5</v>
      </c>
      <c r="J17" s="84">
        <v>20</v>
      </c>
      <c r="K17" s="85">
        <v>25</v>
      </c>
    </row>
    <row r="18" spans="1:11" ht="20.100000000000001" customHeight="1" x14ac:dyDescent="0.2">
      <c r="A18" s="272" t="s">
        <v>13</v>
      </c>
      <c r="B18" s="273"/>
      <c r="C18" s="83">
        <v>3850</v>
      </c>
      <c r="D18" s="84">
        <v>9744</v>
      </c>
      <c r="E18" s="85">
        <v>0.9218021750388401</v>
      </c>
      <c r="F18" s="83">
        <v>3248</v>
      </c>
      <c r="G18" s="84">
        <v>8151</v>
      </c>
      <c r="H18" s="85">
        <v>0.79139359465809322</v>
      </c>
      <c r="I18" s="83">
        <v>602</v>
      </c>
      <c r="J18" s="84">
        <v>1593</v>
      </c>
      <c r="K18" s="85">
        <v>1.5943877551020409</v>
      </c>
    </row>
    <row r="19" spans="1:11" ht="15" customHeight="1" x14ac:dyDescent="0.2">
      <c r="A19" s="272" t="s">
        <v>14</v>
      </c>
      <c r="B19" s="274"/>
      <c r="C19" s="83">
        <v>527</v>
      </c>
      <c r="D19" s="84">
        <v>1447</v>
      </c>
      <c r="E19" s="85">
        <v>12.25756400310318</v>
      </c>
      <c r="F19" s="83">
        <v>382</v>
      </c>
      <c r="G19" s="84">
        <v>1078</v>
      </c>
      <c r="H19" s="85">
        <v>12.174817898022892</v>
      </c>
      <c r="I19" s="83">
        <v>145</v>
      </c>
      <c r="J19" s="84">
        <v>369</v>
      </c>
      <c r="K19" s="85">
        <v>12.5</v>
      </c>
    </row>
    <row r="20" spans="1:11" ht="20.100000000000001" customHeight="1" x14ac:dyDescent="0.2">
      <c r="A20" s="272" t="s">
        <v>15</v>
      </c>
      <c r="B20" s="273"/>
      <c r="C20" s="83">
        <v>1173</v>
      </c>
      <c r="D20" s="84">
        <v>2905</v>
      </c>
      <c r="E20" s="85">
        <v>6.0993425858290724</v>
      </c>
      <c r="F20" s="83">
        <v>980</v>
      </c>
      <c r="G20" s="84">
        <v>2371</v>
      </c>
      <c r="H20" s="85">
        <v>6.0375670840787121</v>
      </c>
      <c r="I20" s="83">
        <v>193</v>
      </c>
      <c r="J20" s="84">
        <v>534</v>
      </c>
      <c r="K20" s="85">
        <v>6.3745019920318722</v>
      </c>
    </row>
    <row r="21" spans="1:11" ht="20.100000000000001" customHeight="1" x14ac:dyDescent="0.2">
      <c r="A21" s="272" t="s">
        <v>16</v>
      </c>
      <c r="B21" s="274"/>
      <c r="C21" s="83">
        <v>812</v>
      </c>
      <c r="D21" s="84">
        <v>2439</v>
      </c>
      <c r="E21" s="85">
        <v>8.3518436250555315</v>
      </c>
      <c r="F21" s="83">
        <v>511</v>
      </c>
      <c r="G21" s="84">
        <v>1508</v>
      </c>
      <c r="H21" s="85">
        <v>9.3546047860768677</v>
      </c>
      <c r="I21" s="83">
        <v>301</v>
      </c>
      <c r="J21" s="84">
        <v>931</v>
      </c>
      <c r="K21" s="85">
        <v>6.7660550458715596</v>
      </c>
    </row>
    <row r="22" spans="1:11" ht="27.75" customHeight="1" x14ac:dyDescent="0.2">
      <c r="A22" s="275" t="s">
        <v>247</v>
      </c>
      <c r="B22" s="276" t="s">
        <v>159</v>
      </c>
      <c r="C22" s="86">
        <v>226.65024630541899</v>
      </c>
      <c r="D22" s="87">
        <v>243.41984419844201</v>
      </c>
      <c r="E22" s="88">
        <v>11.860537223763998</v>
      </c>
      <c r="F22" s="86">
        <v>159.115459882583</v>
      </c>
      <c r="G22" s="87">
        <v>158.07493368700301</v>
      </c>
      <c r="H22" s="88">
        <v>9.6963985165900226</v>
      </c>
      <c r="I22" s="86">
        <v>341.302325581395</v>
      </c>
      <c r="J22" s="87">
        <v>381.65843179376998</v>
      </c>
      <c r="K22" s="88">
        <v>18.555220784595974</v>
      </c>
    </row>
    <row r="23" spans="1:11" ht="15" customHeight="1" x14ac:dyDescent="0.2">
      <c r="A23" s="549" t="s">
        <v>11</v>
      </c>
      <c r="B23" s="550"/>
      <c r="C23" s="551"/>
      <c r="D23" s="551"/>
      <c r="E23" s="551"/>
      <c r="F23" s="551"/>
      <c r="G23" s="551"/>
      <c r="H23" s="551"/>
      <c r="I23" s="551"/>
      <c r="J23" s="551"/>
      <c r="K23" s="552"/>
    </row>
    <row r="24" spans="1:11" ht="15" customHeight="1" x14ac:dyDescent="0.2">
      <c r="A24" s="270" t="s">
        <v>34</v>
      </c>
      <c r="B24" s="271"/>
      <c r="C24" s="84">
        <v>2823</v>
      </c>
      <c r="D24" s="84">
        <v>6465</v>
      </c>
      <c r="E24" s="89">
        <v>3.09360548556849</v>
      </c>
      <c r="F24" s="83">
        <v>2318</v>
      </c>
      <c r="G24" s="84">
        <v>5279</v>
      </c>
      <c r="H24" s="89">
        <v>3.815142576204523</v>
      </c>
      <c r="I24" s="83">
        <v>505</v>
      </c>
      <c r="J24" s="84">
        <v>1186</v>
      </c>
      <c r="K24" s="85">
        <v>0</v>
      </c>
    </row>
    <row r="25" spans="1:11" ht="19.5" customHeight="1" x14ac:dyDescent="0.2">
      <c r="A25" s="272" t="s">
        <v>3</v>
      </c>
      <c r="B25" s="273"/>
      <c r="C25" s="84">
        <v>1724</v>
      </c>
      <c r="D25" s="84">
        <v>3960</v>
      </c>
      <c r="E25" s="89">
        <v>2.4844720496894408</v>
      </c>
      <c r="F25" s="83">
        <v>1437</v>
      </c>
      <c r="G25" s="84">
        <v>3274</v>
      </c>
      <c r="H25" s="89">
        <v>2.9883611198490092</v>
      </c>
      <c r="I25" s="83">
        <v>287</v>
      </c>
      <c r="J25" s="84">
        <v>686</v>
      </c>
      <c r="K25" s="85">
        <v>0.145985401459854</v>
      </c>
    </row>
    <row r="26" spans="1:11" ht="15" customHeight="1" x14ac:dyDescent="0.2">
      <c r="A26" s="272" t="s">
        <v>4</v>
      </c>
      <c r="B26" s="273"/>
      <c r="C26" s="84">
        <v>1099</v>
      </c>
      <c r="D26" s="84">
        <v>2505</v>
      </c>
      <c r="E26" s="89">
        <v>4.0714582467802245</v>
      </c>
      <c r="F26" s="83">
        <v>881</v>
      </c>
      <c r="G26" s="84">
        <v>2005</v>
      </c>
      <c r="H26" s="89">
        <v>5.1941238195173138</v>
      </c>
      <c r="I26" s="83">
        <v>218</v>
      </c>
      <c r="J26" s="84">
        <v>500</v>
      </c>
      <c r="K26" s="85">
        <v>-0.19960079840319359</v>
      </c>
    </row>
    <row r="27" spans="1:11" ht="20.100000000000001" customHeight="1" x14ac:dyDescent="0.2">
      <c r="A27" s="272" t="s">
        <v>10</v>
      </c>
      <c r="B27" s="273"/>
      <c r="C27" s="84" t="s">
        <v>437</v>
      </c>
      <c r="D27" s="84">
        <v>5772</v>
      </c>
      <c r="E27" s="89">
        <v>1.0150507525376269</v>
      </c>
      <c r="F27" s="83" t="s">
        <v>437</v>
      </c>
      <c r="G27" s="84">
        <v>4833</v>
      </c>
      <c r="H27" s="89">
        <v>2.1344040574809804</v>
      </c>
      <c r="I27" s="83">
        <v>418</v>
      </c>
      <c r="J27" s="84">
        <v>939</v>
      </c>
      <c r="K27" s="85">
        <v>-4.3788187372708762</v>
      </c>
    </row>
    <row r="28" spans="1:11" ht="15" customHeight="1" x14ac:dyDescent="0.2">
      <c r="A28" s="272" t="s">
        <v>102</v>
      </c>
      <c r="B28" s="273"/>
      <c r="C28" s="84">
        <v>245</v>
      </c>
      <c r="D28" s="84">
        <v>689</v>
      </c>
      <c r="E28" s="89">
        <v>25.272727272727273</v>
      </c>
      <c r="F28" s="83">
        <v>158</v>
      </c>
      <c r="G28" s="84">
        <v>442</v>
      </c>
      <c r="H28" s="89">
        <v>27.011494252873565</v>
      </c>
      <c r="I28" s="83">
        <v>87</v>
      </c>
      <c r="J28" s="84">
        <v>247</v>
      </c>
      <c r="K28" s="85">
        <v>22.277227722772277</v>
      </c>
    </row>
    <row r="29" spans="1:11" ht="15" customHeight="1" x14ac:dyDescent="0.2">
      <c r="A29" s="272" t="s">
        <v>103</v>
      </c>
      <c r="B29" s="273"/>
      <c r="C29" s="84" t="s">
        <v>437</v>
      </c>
      <c r="D29" s="84">
        <v>4</v>
      </c>
      <c r="E29" s="89">
        <v>-42.857142857142854</v>
      </c>
      <c r="F29" s="83" t="s">
        <v>437</v>
      </c>
      <c r="G29" s="84">
        <v>4</v>
      </c>
      <c r="H29" s="89">
        <v>-20</v>
      </c>
      <c r="I29" s="83">
        <v>0</v>
      </c>
      <c r="J29" s="84">
        <v>0</v>
      </c>
      <c r="K29" s="85" t="s">
        <v>224</v>
      </c>
    </row>
    <row r="30" spans="1:11" ht="20.100000000000001" customHeight="1" x14ac:dyDescent="0.2">
      <c r="A30" s="272" t="s">
        <v>13</v>
      </c>
      <c r="B30" s="273"/>
      <c r="C30" s="84">
        <v>2525</v>
      </c>
      <c r="D30" s="84">
        <v>5769</v>
      </c>
      <c r="E30" s="89">
        <v>1.6026769989432901</v>
      </c>
      <c r="F30" s="83">
        <v>2134</v>
      </c>
      <c r="G30" s="84">
        <v>4833</v>
      </c>
      <c r="H30" s="89">
        <v>2.3290281600677534</v>
      </c>
      <c r="I30" s="83">
        <v>391</v>
      </c>
      <c r="J30" s="84">
        <v>936</v>
      </c>
      <c r="K30" s="85">
        <v>-1.9895287958115182</v>
      </c>
    </row>
    <row r="31" spans="1:11" ht="15" customHeight="1" x14ac:dyDescent="0.2">
      <c r="A31" s="272" t="s">
        <v>14</v>
      </c>
      <c r="B31" s="274"/>
      <c r="C31" s="84">
        <v>298</v>
      </c>
      <c r="D31" s="84">
        <v>696</v>
      </c>
      <c r="E31" s="89">
        <v>17.36930860033727</v>
      </c>
      <c r="F31" s="83">
        <v>184</v>
      </c>
      <c r="G31" s="84">
        <v>446</v>
      </c>
      <c r="H31" s="89">
        <v>23.204419889502763</v>
      </c>
      <c r="I31" s="83">
        <v>114</v>
      </c>
      <c r="J31" s="84">
        <v>250</v>
      </c>
      <c r="K31" s="85">
        <v>8.2251082251082259</v>
      </c>
    </row>
    <row r="32" spans="1:11" ht="20.100000000000001" customHeight="1" x14ac:dyDescent="0.2">
      <c r="A32" s="272" t="s">
        <v>15</v>
      </c>
      <c r="B32" s="273"/>
      <c r="C32" s="84">
        <v>885</v>
      </c>
      <c r="D32" s="84">
        <v>1991</v>
      </c>
      <c r="E32" s="89">
        <v>11.291224147568474</v>
      </c>
      <c r="F32" s="83">
        <v>749</v>
      </c>
      <c r="G32" s="84">
        <v>1662</v>
      </c>
      <c r="H32" s="89">
        <v>12.145748987854251</v>
      </c>
      <c r="I32" s="83">
        <v>136</v>
      </c>
      <c r="J32" s="84">
        <v>329</v>
      </c>
      <c r="K32" s="85">
        <v>7.1661237785016292</v>
      </c>
    </row>
    <row r="33" spans="1:11" ht="20.100000000000001" customHeight="1" x14ac:dyDescent="0.2">
      <c r="A33" s="272" t="s">
        <v>16</v>
      </c>
      <c r="B33" s="274"/>
      <c r="C33" s="84">
        <v>249</v>
      </c>
      <c r="D33" s="84">
        <v>708</v>
      </c>
      <c r="E33" s="89">
        <v>6.3063063063063058</v>
      </c>
      <c r="F33" s="83">
        <v>111</v>
      </c>
      <c r="G33" s="84">
        <v>314</v>
      </c>
      <c r="H33" s="89">
        <v>11.347517730496454</v>
      </c>
      <c r="I33" s="83">
        <v>138</v>
      </c>
      <c r="J33" s="84">
        <v>394</v>
      </c>
      <c r="K33" s="85">
        <v>2.604166666666667</v>
      </c>
    </row>
    <row r="34" spans="1:11" ht="27.75" customHeight="1" x14ac:dyDescent="0.2">
      <c r="A34" s="275" t="s">
        <v>247</v>
      </c>
      <c r="B34" s="276" t="s">
        <v>159</v>
      </c>
      <c r="C34" s="86">
        <v>247.86746987951801</v>
      </c>
      <c r="D34" s="87">
        <v>265.65677966101703</v>
      </c>
      <c r="E34" s="88">
        <v>13.155278159515035</v>
      </c>
      <c r="F34" s="86">
        <v>176.61261261261299</v>
      </c>
      <c r="G34" s="87">
        <v>185.69108280254801</v>
      </c>
      <c r="H34" s="88">
        <v>-2.1457966300759779</v>
      </c>
      <c r="I34" s="86">
        <v>305.18115942028999</v>
      </c>
      <c r="J34" s="87">
        <v>329.38578680203</v>
      </c>
      <c r="K34" s="88">
        <v>29.396203468697024</v>
      </c>
    </row>
    <row r="35" spans="1:11" ht="15" customHeight="1" x14ac:dyDescent="0.2">
      <c r="A35" s="549" t="s">
        <v>12</v>
      </c>
      <c r="B35" s="550"/>
      <c r="C35" s="551"/>
      <c r="D35" s="551"/>
      <c r="E35" s="551"/>
      <c r="F35" s="551"/>
      <c r="G35" s="551"/>
      <c r="H35" s="551"/>
      <c r="I35" s="551"/>
      <c r="J35" s="551"/>
      <c r="K35" s="552"/>
    </row>
    <row r="36" spans="1:11" ht="15" customHeight="1" x14ac:dyDescent="0.2">
      <c r="A36" s="270" t="s">
        <v>34</v>
      </c>
      <c r="B36" s="271"/>
      <c r="C36" s="84">
        <v>1554</v>
      </c>
      <c r="D36" s="84">
        <v>4726</v>
      </c>
      <c r="E36" s="89">
        <v>1.1341750481489408</v>
      </c>
      <c r="F36" s="83">
        <v>1312</v>
      </c>
      <c r="G36" s="84">
        <v>3950</v>
      </c>
      <c r="H36" s="89">
        <v>-0.32803431743628564</v>
      </c>
      <c r="I36" s="83">
        <v>242</v>
      </c>
      <c r="J36" s="84">
        <v>776</v>
      </c>
      <c r="K36" s="85">
        <v>9.295774647887324</v>
      </c>
    </row>
    <row r="37" spans="1:11" ht="20.100000000000001" customHeight="1" x14ac:dyDescent="0.2">
      <c r="A37" s="272" t="s">
        <v>3</v>
      </c>
      <c r="B37" s="273"/>
      <c r="C37" s="84">
        <v>1002</v>
      </c>
      <c r="D37" s="84">
        <v>3064</v>
      </c>
      <c r="E37" s="89">
        <v>1.1221122112211221</v>
      </c>
      <c r="F37" s="83">
        <v>851</v>
      </c>
      <c r="G37" s="84">
        <v>2570</v>
      </c>
      <c r="H37" s="89">
        <v>-0.84876543209876543</v>
      </c>
      <c r="I37" s="83">
        <v>151</v>
      </c>
      <c r="J37" s="84">
        <v>494</v>
      </c>
      <c r="K37" s="85">
        <v>12.785388127853881</v>
      </c>
    </row>
    <row r="38" spans="1:11" ht="15" customHeight="1" x14ac:dyDescent="0.2">
      <c r="A38" s="272" t="s">
        <v>4</v>
      </c>
      <c r="B38" s="273"/>
      <c r="C38" s="84">
        <v>552</v>
      </c>
      <c r="D38" s="84">
        <v>1662</v>
      </c>
      <c r="E38" s="89">
        <v>1.1564211807668898</v>
      </c>
      <c r="F38" s="83">
        <v>461</v>
      </c>
      <c r="G38" s="84">
        <v>1380</v>
      </c>
      <c r="H38" s="89">
        <v>0.65645514223194745</v>
      </c>
      <c r="I38" s="83">
        <v>91</v>
      </c>
      <c r="J38" s="84">
        <v>282</v>
      </c>
      <c r="K38" s="85">
        <v>3.6764705882352944</v>
      </c>
    </row>
    <row r="39" spans="1:11" ht="20.100000000000001" customHeight="1" x14ac:dyDescent="0.2">
      <c r="A39" s="272" t="s">
        <v>10</v>
      </c>
      <c r="B39" s="273"/>
      <c r="C39" s="84" t="s">
        <v>437</v>
      </c>
      <c r="D39" s="84">
        <v>675</v>
      </c>
      <c r="E39" s="89">
        <v>-7.6607387140902876</v>
      </c>
      <c r="F39" s="83" t="s">
        <v>437</v>
      </c>
      <c r="G39" s="84">
        <v>632</v>
      </c>
      <c r="H39" s="89">
        <v>-7.3313782991202352</v>
      </c>
      <c r="I39" s="83">
        <v>16</v>
      </c>
      <c r="J39" s="84">
        <v>43</v>
      </c>
      <c r="K39" s="85">
        <v>-12.244897959183673</v>
      </c>
    </row>
    <row r="40" spans="1:11" ht="15" customHeight="1" x14ac:dyDescent="0.2">
      <c r="A40" s="272" t="s">
        <v>102</v>
      </c>
      <c r="B40" s="273"/>
      <c r="C40" s="84">
        <v>1294</v>
      </c>
      <c r="D40" s="84">
        <v>3914</v>
      </c>
      <c r="E40" s="89">
        <v>2.0333680917622523</v>
      </c>
      <c r="F40" s="83">
        <v>1073</v>
      </c>
      <c r="G40" s="84">
        <v>3201</v>
      </c>
      <c r="H40" s="89">
        <v>0.37629350893697083</v>
      </c>
      <c r="I40" s="83">
        <v>221</v>
      </c>
      <c r="J40" s="84">
        <v>713</v>
      </c>
      <c r="K40" s="85">
        <v>10.200927357032457</v>
      </c>
    </row>
    <row r="41" spans="1:11" ht="15" customHeight="1" x14ac:dyDescent="0.2">
      <c r="A41" s="272" t="s">
        <v>103</v>
      </c>
      <c r="B41" s="273"/>
      <c r="C41" s="84" t="s">
        <v>437</v>
      </c>
      <c r="D41" s="84">
        <v>137</v>
      </c>
      <c r="E41" s="89">
        <v>29.245283018867923</v>
      </c>
      <c r="F41" s="83" t="s">
        <v>437</v>
      </c>
      <c r="G41" s="84">
        <v>117</v>
      </c>
      <c r="H41" s="89">
        <v>27.173913043478258</v>
      </c>
      <c r="I41" s="83">
        <v>5</v>
      </c>
      <c r="J41" s="84">
        <v>20</v>
      </c>
      <c r="K41" s="85">
        <v>42.857142857142854</v>
      </c>
    </row>
    <row r="42" spans="1:11" ht="20.100000000000001" customHeight="1" x14ac:dyDescent="0.2">
      <c r="A42" s="272" t="s">
        <v>13</v>
      </c>
      <c r="B42" s="273"/>
      <c r="C42" s="84">
        <v>1325</v>
      </c>
      <c r="D42" s="84">
        <v>3975</v>
      </c>
      <c r="E42" s="89">
        <v>-5.0289162685441285E-2</v>
      </c>
      <c r="F42" s="83">
        <v>1114</v>
      </c>
      <c r="G42" s="84">
        <v>3318</v>
      </c>
      <c r="H42" s="89">
        <v>-1.3674197384066586</v>
      </c>
      <c r="I42" s="83">
        <v>211</v>
      </c>
      <c r="J42" s="84">
        <v>657</v>
      </c>
      <c r="K42" s="85">
        <v>7.177814029363784</v>
      </c>
    </row>
    <row r="43" spans="1:11" ht="15" customHeight="1" x14ac:dyDescent="0.2">
      <c r="A43" s="272" t="s">
        <v>14</v>
      </c>
      <c r="B43" s="274"/>
      <c r="C43" s="84">
        <v>229</v>
      </c>
      <c r="D43" s="84">
        <v>751</v>
      </c>
      <c r="E43" s="89">
        <v>7.9022988505747129</v>
      </c>
      <c r="F43" s="83">
        <v>198</v>
      </c>
      <c r="G43" s="84">
        <v>632</v>
      </c>
      <c r="H43" s="89">
        <v>5.5091819699499167</v>
      </c>
      <c r="I43" s="83">
        <v>31</v>
      </c>
      <c r="J43" s="84">
        <v>119</v>
      </c>
      <c r="K43" s="85">
        <v>22.680412371134022</v>
      </c>
    </row>
    <row r="44" spans="1:11" ht="20.100000000000001" customHeight="1" x14ac:dyDescent="0.2">
      <c r="A44" s="272" t="s">
        <v>15</v>
      </c>
      <c r="B44" s="273"/>
      <c r="C44" s="84">
        <v>288</v>
      </c>
      <c r="D44" s="84">
        <v>914</v>
      </c>
      <c r="E44" s="89">
        <v>-3.6880927291886199</v>
      </c>
      <c r="F44" s="83">
        <v>231</v>
      </c>
      <c r="G44" s="84">
        <v>709</v>
      </c>
      <c r="H44" s="89">
        <v>-5.9681697612732094</v>
      </c>
      <c r="I44" s="83">
        <v>57</v>
      </c>
      <c r="J44" s="84">
        <v>205</v>
      </c>
      <c r="K44" s="85">
        <v>5.1282051282051277</v>
      </c>
    </row>
    <row r="45" spans="1:11" ht="20.100000000000001" customHeight="1" x14ac:dyDescent="0.2">
      <c r="A45" s="272" t="s">
        <v>16</v>
      </c>
      <c r="B45" s="274"/>
      <c r="C45" s="84">
        <v>563</v>
      </c>
      <c r="D45" s="84">
        <v>1731</v>
      </c>
      <c r="E45" s="89">
        <v>9.2113564668769712</v>
      </c>
      <c r="F45" s="83">
        <v>400</v>
      </c>
      <c r="G45" s="84">
        <v>1194</v>
      </c>
      <c r="H45" s="89">
        <v>8.8422971741112111</v>
      </c>
      <c r="I45" s="83">
        <v>163</v>
      </c>
      <c r="J45" s="84">
        <v>537</v>
      </c>
      <c r="K45" s="85">
        <v>10.040983606557377</v>
      </c>
    </row>
    <row r="46" spans="1:11" ht="27.75" customHeight="1" x14ac:dyDescent="0.2">
      <c r="A46" s="275" t="s">
        <v>247</v>
      </c>
      <c r="B46" s="276" t="s">
        <v>159</v>
      </c>
      <c r="C46" s="86">
        <v>217.266429840142</v>
      </c>
      <c r="D46" s="87">
        <v>234.32466782206799</v>
      </c>
      <c r="E46" s="88">
        <v>11.565046370963984</v>
      </c>
      <c r="F46" s="86">
        <v>154.26</v>
      </c>
      <c r="G46" s="87">
        <v>150.81239530988299</v>
      </c>
      <c r="H46" s="88">
        <v>12.577208436591974</v>
      </c>
      <c r="I46" s="86">
        <v>371.88343558282202</v>
      </c>
      <c r="J46" s="87">
        <v>420.01117318435797</v>
      </c>
      <c r="K46" s="88">
        <v>7.2447797417349875</v>
      </c>
    </row>
    <row r="47" spans="1:11" ht="11.25" customHeight="1" x14ac:dyDescent="0.2">
      <c r="A47" s="259" t="s">
        <v>439</v>
      </c>
      <c r="B47" s="259"/>
      <c r="C47" s="260"/>
      <c r="D47" s="260"/>
      <c r="E47" s="260"/>
      <c r="F47" s="260"/>
      <c r="G47" s="260"/>
      <c r="H47" s="260"/>
      <c r="I47" s="260"/>
      <c r="J47" s="260"/>
      <c r="K47" s="261" t="s">
        <v>6</v>
      </c>
    </row>
    <row r="49" spans="1:11" ht="14.25" customHeight="1" x14ac:dyDescent="0.2">
      <c r="A49" s="253" t="s">
        <v>276</v>
      </c>
      <c r="B49" s="253"/>
    </row>
    <row r="50" spans="1:11" ht="14.25" customHeight="1" x14ac:dyDescent="0.2">
      <c r="A50" s="253" t="s">
        <v>210</v>
      </c>
      <c r="B50" s="253"/>
    </row>
    <row r="51" spans="1:11" ht="14.25" customHeight="1" x14ac:dyDescent="0.2">
      <c r="A51" s="253" t="s">
        <v>84</v>
      </c>
      <c r="B51" s="253"/>
    </row>
    <row r="52" spans="1:11" ht="14.25" customHeight="1" x14ac:dyDescent="0.2">
      <c r="A52" s="253" t="s">
        <v>85</v>
      </c>
      <c r="B52" s="253"/>
    </row>
    <row r="53" spans="1:11" x14ac:dyDescent="0.2">
      <c r="A53" s="544"/>
      <c r="B53" s="544"/>
      <c r="C53" s="544"/>
      <c r="D53" s="544"/>
      <c r="E53" s="544"/>
      <c r="F53" s="544"/>
      <c r="G53" s="544"/>
      <c r="H53" s="544"/>
      <c r="I53" s="544"/>
      <c r="J53" s="544"/>
      <c r="K53" s="544"/>
    </row>
  </sheetData>
  <sheetProtection sheet="1" objects="1" scenarios="1"/>
  <mergeCells count="10">
    <mergeCell ref="A53:K53"/>
    <mergeCell ref="A11:K11"/>
    <mergeCell ref="A23:K23"/>
    <mergeCell ref="A35:K35"/>
    <mergeCell ref="A3:K3"/>
    <mergeCell ref="C7:E8"/>
    <mergeCell ref="F8:H8"/>
    <mergeCell ref="I8:K8"/>
    <mergeCell ref="F7:K7"/>
    <mergeCell ref="A7:B10"/>
  </mergeCells>
  <printOptions horizontalCentered="1"/>
  <pageMargins left="0.70866141732283472" right="0.39370078740157483" top="0.39370078740157483" bottom="0.39370078740157483" header="0.51181102362204722" footer="0.51181102362204722"/>
  <pageSetup paperSize="9" scale="65"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12</vt:i4>
      </vt:variant>
    </vt:vector>
  </HeadingPairs>
  <TitlesOfParts>
    <vt:vector size="36" baseType="lpstr">
      <vt:lpstr>HB_Klappfelder</vt:lpstr>
      <vt:lpstr>HB_4a</vt:lpstr>
      <vt:lpstr>HB_6-7</vt:lpstr>
      <vt:lpstr>HB_8</vt:lpstr>
      <vt:lpstr>HB_8a</vt:lpstr>
      <vt:lpstr>Deckblatt</vt:lpstr>
      <vt:lpstr>Impressum</vt:lpstr>
      <vt:lpstr>Inhaltsverzeichnis</vt:lpstr>
      <vt:lpstr>1 - Zugang</vt:lpstr>
      <vt:lpstr>2 - Bestand</vt:lpstr>
      <vt:lpstr>3 - Abgang</vt:lpstr>
      <vt:lpstr>4 - Zeitreihe</vt:lpstr>
      <vt:lpstr>4a - Behinderungsart_Reha</vt:lpstr>
      <vt:lpstr>5 - Verbleib</vt:lpstr>
      <vt:lpstr>6 - Eintritte_TN</vt:lpstr>
      <vt:lpstr>7 - Bestand_TN</vt:lpstr>
      <vt:lpstr>8 - Zeitreihe_TN</vt:lpstr>
      <vt:lpstr>8a - Behinderungsart_TN</vt:lpstr>
      <vt:lpstr>9 - Verbleib_TN</vt:lpstr>
      <vt:lpstr>Hinweis_Reha</vt:lpstr>
      <vt:lpstr>Hinweis_Förderstatistik</vt:lpstr>
      <vt:lpstr>Hinweis_Verbleib</vt:lpstr>
      <vt:lpstr>Zielsetzung_Instrumente</vt:lpstr>
      <vt:lpstr>Statistik-Infoseite</vt:lpstr>
      <vt:lpstr>'4a - Behinderungsart_Reha'!Druckbereich</vt:lpstr>
      <vt:lpstr>'6 - Eintritte_TN'!Druckbereich</vt:lpstr>
      <vt:lpstr>'9 - Verbleib_TN'!Druckbereich</vt:lpstr>
      <vt:lpstr>Hinweis_Förderstatistik!Druckbereich</vt:lpstr>
      <vt:lpstr>Hinweis_Verbleib!Druckbereich</vt:lpstr>
      <vt:lpstr>'Statistik-Infoseite'!Druckbereich</vt:lpstr>
      <vt:lpstr>'6 - Eintritte_TN'!Drucktitel</vt:lpstr>
      <vt:lpstr>'7 - Bestand_TN'!Drucktitel</vt:lpstr>
      <vt:lpstr>'9 - Verbleib_TN'!Drucktitel</vt:lpstr>
      <vt:lpstr>Hinweis_Förderstatistik!Drucktitel</vt:lpstr>
      <vt:lpstr>Hinweis_Reha!Drucktitel</vt:lpstr>
      <vt:lpstr>Hinweis_Verbleib!Drucktitel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2023-09-26T12:57:06Z</cp:lastPrinted>
  <dcterms:created xsi:type="dcterms:W3CDTF">2015-07-20T07:24:45Z</dcterms:created>
  <dcterms:modified xsi:type="dcterms:W3CDTF">2024-06-21T12:33:39Z</dcterms:modified>
</cp:coreProperties>
</file>