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drawings/drawing10.xml" ContentType="application/vnd.openxmlformats-officedocument.drawing+xml"/>
  <Override PartName="/xl/drawings/drawing11.xml" ContentType="application/vnd.openxmlformats-officedocument.drawing+xml"/>
  <Override PartName="/xl/activeX/activeX2.xml" ContentType="application/vnd.ms-office.activeX+xml"/>
  <Override PartName="/xl/activeX/activeX2.bin" ContentType="application/vnd.ms-office.activeX"/>
  <Override PartName="/xl/drawings/drawing12.xml" ContentType="application/vnd.openxmlformats-officedocument.drawing+xml"/>
  <Override PartName="/xl/activeX/activeX3.xml" ContentType="application/vnd.ms-office.activeX+xml"/>
  <Override PartName="/xl/activeX/activeX3.bin" ContentType="application/vnd.ms-office.activeX"/>
  <Override PartName="/xl/drawings/drawing13.xml" ContentType="application/vnd.openxmlformats-officedocument.drawing+xml"/>
  <Override PartName="/xl/activeX/activeX4.xml" ContentType="application/vnd.ms-office.activeX+xml"/>
  <Override PartName="/xl/activeX/activeX4.bin" ContentType="application/vnd.ms-office.activeX"/>
  <Override PartName="/xl/drawings/drawing14.xml" ContentType="application/vnd.openxmlformats-officedocument.drawing+xml"/>
  <Override PartName="/xl/activeX/activeX5.xml" ContentType="application/vnd.ms-office.activeX+xml"/>
  <Override PartName="/xl/activeX/activeX5.bin" ContentType="application/vnd.ms-office.activeX"/>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updateLinks="always" codeName="DieseArbeitsmappe" defaultThemeVersion="124226"/>
  <mc:AlternateContent xmlns:mc="http://schemas.openxmlformats.org/markup-compatibility/2006">
    <mc:Choice Requires="x15">
      <x15ac:absPath xmlns:x15ac="http://schemas.microsoft.com/office/spreadsheetml/2010/11/ac" url="\\Dst.baintern.de\dfs\701\BA-Daten\Statistik\Pinnwand\Produkte\Produkte-StS_gemeinsam\Berufliche Rehabilitation\202111\"/>
    </mc:Choice>
  </mc:AlternateContent>
  <xr:revisionPtr revIDLastSave="0" documentId="8_{0148E6A9-8DE5-4D7B-B868-693BC561FB25}" xr6:coauthVersionLast="36" xr6:coauthVersionMax="36" xr10:uidLastSave="{00000000-0000-0000-0000-000000000000}"/>
  <bookViews>
    <workbookView xWindow="120" yWindow="135" windowWidth="10005" windowHeight="10005" tabRatio="819" firstSheet="5" activeTab="5" xr2:uid="{00000000-000D-0000-FFFF-FFFF00000000}"/>
  </bookViews>
  <sheets>
    <sheet name="HB_Klappfelder" sheetId="121" state="hidden" r:id="rId1"/>
    <sheet name="HB_4a" sheetId="155" state="hidden" r:id="rId2"/>
    <sheet name="HB_6-7" sheetId="120" state="hidden" r:id="rId3"/>
    <sheet name="HB_8" sheetId="125" state="hidden" r:id="rId4"/>
    <sheet name="HB_8a" sheetId="128" state="hidden" r:id="rId5"/>
    <sheet name="Deckblatt" sheetId="231" r:id="rId6"/>
    <sheet name="Impressum" sheetId="154" r:id="rId7"/>
    <sheet name="Inhaltsverzeichnis" sheetId="153" r:id="rId8"/>
    <sheet name="1 - Zugang" sheetId="2" r:id="rId9"/>
    <sheet name="2 - Bestand" sheetId="7" r:id="rId10"/>
    <sheet name="3 - Abgang" sheetId="8" r:id="rId11"/>
    <sheet name="4 - Zeitreihe" sheetId="9" r:id="rId12"/>
    <sheet name="4a - Behinderungsart_Reha" sheetId="15" r:id="rId13"/>
    <sheet name="5 - Verbleib" sheetId="31" r:id="rId14"/>
    <sheet name="6 - Eintritte_TN" sheetId="16" r:id="rId15"/>
    <sheet name="7 - Bestand_TN" sheetId="122" r:id="rId16"/>
    <sheet name="8 - Zeitreihe_TN" sheetId="126" r:id="rId17"/>
    <sheet name="8a - Behinderungsart_TN" sheetId="87" r:id="rId18"/>
    <sheet name="9 - Verbleib_TN" sheetId="29" r:id="rId19"/>
    <sheet name="Hinweis_Reha" sheetId="227" r:id="rId20"/>
    <sheet name="Hinweis_Förderstatistik" sheetId="228" r:id="rId21"/>
    <sheet name="Hinweis_Verbleib" sheetId="229" r:id="rId22"/>
    <sheet name="Statistik-Infoseite" sheetId="230" r:id="rId23"/>
  </sheets>
  <externalReferences>
    <externalReference r:id="rId24"/>
  </externalReferences>
  <definedNames>
    <definedName name="DM">1.95583</definedName>
    <definedName name="_xlnm.Print_Area" localSheetId="12">'4a - Behinderungsart_Reha'!$A$1:$J$59</definedName>
    <definedName name="_xlnm.Print_Area" localSheetId="14">'6 - Eintritte_TN'!$A$1:$AC$61</definedName>
    <definedName name="_xlnm.Print_Area" localSheetId="18">'9 - Verbleib_TN'!$A$1:$AU$59</definedName>
    <definedName name="_xlnm.Print_Area" localSheetId="20">Hinweis_Förderstatistik!$A$1:$B$21</definedName>
    <definedName name="_xlnm.Print_Area" localSheetId="21">Hinweis_Verbleib!$A$1:$B$33</definedName>
    <definedName name="_xlnm.Print_Area" localSheetId="22">'Statistik-Infoseite'!$A$1:$G$43</definedName>
    <definedName name="_xlnm.Print_Titles" localSheetId="14">'6 - Eintritte_TN'!$A:$A,'6 - Eintritte_TN'!$1:$16</definedName>
    <definedName name="_xlnm.Print_Titles" localSheetId="15">'7 - Bestand_TN'!$A:$A,'7 - Bestand_TN'!$1:$16</definedName>
    <definedName name="_xlnm.Print_Titles" localSheetId="18">'9 - Verbleib_TN'!$A:$A,'9 - Verbleib_TN'!$1:$15</definedName>
    <definedName name="_xlnm.Print_Titles" localSheetId="20">Hinweis_Förderstatistik!$1:$3</definedName>
    <definedName name="_xlnm.Print_Titles" localSheetId="19">Hinweis_Reha!$1:$3</definedName>
    <definedName name="_xlnm.Print_Titles" localSheetId="21">Hinweis_Verbleib!$1:$3</definedName>
    <definedName name="EUR">1</definedName>
    <definedName name="Titelzeile">[1]Tabelle1!$A$5:$A$5</definedName>
  </definedNames>
  <calcPr calcId="191029"/>
</workbook>
</file>

<file path=xl/calcChain.xml><?xml version="1.0" encoding="utf-8"?>
<calcChain xmlns="http://schemas.openxmlformats.org/spreadsheetml/2006/main">
  <c r="A9" i="87" l="1"/>
  <c r="A9" i="126"/>
  <c r="A9" i="122" l="1"/>
  <c r="A9" i="16"/>
  <c r="A45" i="87" l="1"/>
  <c r="A54" i="122" l="1"/>
  <c r="A46" i="126"/>
  <c r="A56" i="15"/>
  <c r="A54" i="16"/>
  <c r="B9" i="15"/>
  <c r="H9" i="15" s="1"/>
  <c r="E9" i="15" l="1"/>
  <c r="A3" i="15" l="1"/>
  <c r="A6" i="122" l="1"/>
  <c r="A6" i="126"/>
  <c r="A6" i="87" l="1"/>
  <c r="A5" i="15"/>
  <c r="A6" i="16"/>
  <c r="AC32" i="122" l="1"/>
  <c r="AA32" i="122"/>
  <c r="AB32" i="16"/>
  <c r="Z32" i="122"/>
  <c r="X32" i="122"/>
  <c r="Y32" i="16"/>
  <c r="W32" i="122"/>
  <c r="U32" i="122"/>
  <c r="V32" i="16"/>
  <c r="T32" i="122"/>
  <c r="R32" i="122"/>
  <c r="S32" i="16"/>
  <c r="Q32" i="122"/>
  <c r="O32" i="122"/>
  <c r="P32" i="16"/>
  <c r="N32" i="122"/>
  <c r="L32" i="122"/>
  <c r="M32" i="16"/>
  <c r="K32" i="122"/>
  <c r="I32" i="122"/>
  <c r="J32" i="16"/>
  <c r="H32" i="122"/>
  <c r="F32" i="122"/>
  <c r="G32" i="16"/>
  <c r="E32" i="122"/>
  <c r="C32" i="122"/>
  <c r="D32" i="16"/>
  <c r="AB32" i="122"/>
  <c r="AC32" i="16"/>
  <c r="AA32" i="16"/>
  <c r="Y32" i="122"/>
  <c r="Z32" i="16"/>
  <c r="X32" i="16"/>
  <c r="V32" i="122"/>
  <c r="W32" i="16"/>
  <c r="U32" i="16"/>
  <c r="S32" i="122"/>
  <c r="T32" i="16"/>
  <c r="R32" i="16"/>
  <c r="P32" i="122"/>
  <c r="Q32" i="16"/>
  <c r="O32" i="16"/>
  <c r="M32" i="122"/>
  <c r="N32" i="16"/>
  <c r="L32" i="16"/>
  <c r="J32" i="122"/>
  <c r="K32" i="16"/>
  <c r="I32" i="16"/>
  <c r="G32" i="122"/>
  <c r="H32" i="16"/>
  <c r="F32" i="16"/>
  <c r="D32" i="122"/>
  <c r="E32" i="16"/>
  <c r="C32" i="16"/>
  <c r="AB31" i="122"/>
  <c r="AC31" i="16"/>
  <c r="AA31" i="16"/>
  <c r="Y31" i="122"/>
  <c r="Z31" i="16"/>
  <c r="X31" i="16"/>
  <c r="V31" i="122"/>
  <c r="W31" i="16"/>
  <c r="U31" i="16"/>
  <c r="S31" i="122"/>
  <c r="T31" i="16"/>
  <c r="R31" i="16"/>
  <c r="P31" i="122"/>
  <c r="Q31" i="16"/>
  <c r="O31" i="16"/>
  <c r="M31" i="122"/>
  <c r="N31" i="16"/>
  <c r="L31" i="16"/>
  <c r="J31" i="122"/>
  <c r="K31" i="16"/>
  <c r="I31" i="16"/>
  <c r="G31" i="122"/>
  <c r="H31" i="16"/>
  <c r="F31" i="16"/>
  <c r="D31" i="122"/>
  <c r="E31" i="16"/>
  <c r="C31" i="16"/>
  <c r="AA31" i="122"/>
  <c r="Z31" i="122"/>
  <c r="Y31" i="16"/>
  <c r="U31" i="122"/>
  <c r="T31" i="122"/>
  <c r="S31" i="16"/>
  <c r="O31" i="122"/>
  <c r="N31" i="122"/>
  <c r="M31" i="16"/>
  <c r="I31" i="122"/>
  <c r="H31" i="122"/>
  <c r="G31" i="16"/>
  <c r="C31" i="122"/>
  <c r="AC31" i="122"/>
  <c r="AB31" i="16"/>
  <c r="X31" i="122"/>
  <c r="W31" i="122"/>
  <c r="V31" i="16"/>
  <c r="R31" i="122"/>
  <c r="Q31" i="122"/>
  <c r="P31" i="16"/>
  <c r="L31" i="122"/>
  <c r="K31" i="122"/>
  <c r="J31" i="16"/>
  <c r="F31" i="122"/>
  <c r="E31" i="122"/>
  <c r="D31" i="16"/>
  <c r="AB30" i="122"/>
  <c r="AC30" i="16"/>
  <c r="AA30" i="16"/>
  <c r="Y30" i="122"/>
  <c r="Z30" i="16"/>
  <c r="X30" i="16"/>
  <c r="V30" i="122"/>
  <c r="W30" i="16"/>
  <c r="U30" i="16"/>
  <c r="S30" i="122"/>
  <c r="T30" i="16"/>
  <c r="R30" i="16"/>
  <c r="P30" i="122"/>
  <c r="Q30" i="16"/>
  <c r="O30" i="16"/>
  <c r="M30" i="122"/>
  <c r="N30" i="16"/>
  <c r="L30" i="16"/>
  <c r="J30" i="122"/>
  <c r="K30" i="16"/>
  <c r="I30" i="16"/>
  <c r="G30" i="122"/>
  <c r="H30" i="16"/>
  <c r="F30" i="16"/>
  <c r="D30" i="122"/>
  <c r="E30" i="16"/>
  <c r="C30" i="16"/>
  <c r="AC30" i="122"/>
  <c r="AA30" i="122"/>
  <c r="AB30" i="16"/>
  <c r="Z30" i="122"/>
  <c r="X30" i="122"/>
  <c r="Y30" i="16"/>
  <c r="W30" i="122"/>
  <c r="U30" i="122"/>
  <c r="V30" i="16"/>
  <c r="T30" i="122"/>
  <c r="R30" i="122"/>
  <c r="S30" i="16"/>
  <c r="Q30" i="122"/>
  <c r="O30" i="122"/>
  <c r="P30" i="16"/>
  <c r="N30" i="122"/>
  <c r="L30" i="122"/>
  <c r="M30" i="16"/>
  <c r="K30" i="122"/>
  <c r="I30" i="122"/>
  <c r="J30" i="16"/>
  <c r="H30" i="122"/>
  <c r="F30" i="122"/>
  <c r="G30" i="16"/>
  <c r="E30" i="122"/>
  <c r="C30" i="122"/>
  <c r="D30" i="16"/>
  <c r="AA29" i="122"/>
  <c r="Z29" i="122"/>
  <c r="Y29" i="16"/>
  <c r="U29" i="122"/>
  <c r="T29" i="122"/>
  <c r="S29" i="16"/>
  <c r="O29" i="122"/>
  <c r="N29" i="122"/>
  <c r="M29" i="16"/>
  <c r="I29" i="122"/>
  <c r="H29" i="122"/>
  <c r="G29" i="16"/>
  <c r="C29" i="122"/>
  <c r="AB29" i="16"/>
  <c r="W29" i="122"/>
  <c r="R29" i="122"/>
  <c r="P29" i="16"/>
  <c r="K29" i="122"/>
  <c r="F29" i="122"/>
  <c r="AC29" i="16"/>
  <c r="Y29" i="122"/>
  <c r="X29" i="16"/>
  <c r="W29" i="16"/>
  <c r="S29" i="122"/>
  <c r="R29" i="16"/>
  <c r="Q29" i="16"/>
  <c r="M29" i="122"/>
  <c r="L29" i="16"/>
  <c r="K29" i="16"/>
  <c r="G29" i="122"/>
  <c r="F29" i="16"/>
  <c r="E29" i="16"/>
  <c r="AC29" i="122"/>
  <c r="X29" i="122"/>
  <c r="V29" i="16"/>
  <c r="Q29" i="122"/>
  <c r="L29" i="122"/>
  <c r="J29" i="16"/>
  <c r="E29" i="122"/>
  <c r="D29" i="16"/>
  <c r="AB29" i="122"/>
  <c r="AA29" i="16"/>
  <c r="Z29" i="16"/>
  <c r="V29" i="122"/>
  <c r="U29" i="16"/>
  <c r="T29" i="16"/>
  <c r="P29" i="122"/>
  <c r="O29" i="16"/>
  <c r="N29" i="16"/>
  <c r="J29" i="122"/>
  <c r="I29" i="16"/>
  <c r="H29" i="16"/>
  <c r="D29" i="122"/>
  <c r="C29" i="16"/>
  <c r="F24" i="15"/>
  <c r="F54" i="15"/>
  <c r="C33" i="15"/>
  <c r="E18" i="15"/>
  <c r="C35" i="15" l="1"/>
  <c r="O17" i="16"/>
  <c r="T17" i="16"/>
  <c r="L18" i="16"/>
  <c r="Q18" i="16"/>
  <c r="S18" i="122"/>
  <c r="N19" i="16"/>
  <c r="P19" i="122"/>
  <c r="M20" i="122"/>
  <c r="R20" i="16"/>
  <c r="O21" i="16"/>
  <c r="T21" i="16"/>
  <c r="L22" i="16"/>
  <c r="Q22" i="16"/>
  <c r="S22" i="122"/>
  <c r="N23" i="16"/>
  <c r="P23" i="122"/>
  <c r="M24" i="122"/>
  <c r="R24" i="16"/>
  <c r="O25" i="16"/>
  <c r="T25" i="16"/>
  <c r="L26" i="16"/>
  <c r="Q26" i="16"/>
  <c r="S26" i="122"/>
  <c r="N27" i="16"/>
  <c r="P27" i="122"/>
  <c r="M28" i="122"/>
  <c r="R28" i="16"/>
  <c r="N33" i="16"/>
  <c r="P33" i="122"/>
  <c r="M34" i="122"/>
  <c r="R34" i="16"/>
  <c r="O35" i="16"/>
  <c r="T35" i="16"/>
  <c r="L36" i="16"/>
  <c r="Q36" i="16"/>
  <c r="S36" i="122"/>
  <c r="N37" i="16"/>
  <c r="P37" i="122"/>
  <c r="M41" i="122"/>
  <c r="R41" i="16"/>
  <c r="L42" i="122"/>
  <c r="T42" i="16"/>
  <c r="L43" i="16"/>
  <c r="S43" i="122"/>
  <c r="P44" i="122"/>
  <c r="O46" i="16"/>
  <c r="S47" i="122"/>
  <c r="M49" i="122"/>
  <c r="T50" i="16"/>
  <c r="N38" i="16"/>
  <c r="R39" i="16"/>
  <c r="L17" i="122"/>
  <c r="S18" i="16"/>
  <c r="P19" i="16"/>
  <c r="N20" i="122"/>
  <c r="R21" i="122"/>
  <c r="O22" i="122"/>
  <c r="P23" i="16"/>
  <c r="M24" i="16"/>
  <c r="T24" i="122"/>
  <c r="Q25" i="122"/>
  <c r="O26" i="122"/>
  <c r="L27" i="122"/>
  <c r="S28" i="16"/>
  <c r="Q33" i="122"/>
  <c r="M34" i="16"/>
  <c r="T34" i="122"/>
  <c r="Q35" i="122"/>
  <c r="O36" i="122"/>
  <c r="S41" i="16"/>
  <c r="R42" i="122"/>
  <c r="T43" i="122"/>
  <c r="Q49" i="16"/>
  <c r="M17" i="122"/>
  <c r="R17" i="16"/>
  <c r="O18" i="16"/>
  <c r="T18" i="16"/>
  <c r="L19" i="16"/>
  <c r="Q19" i="16"/>
  <c r="S19" i="122"/>
  <c r="N20" i="16"/>
  <c r="P20" i="122"/>
  <c r="M21" i="122"/>
  <c r="R21" i="16"/>
  <c r="O22" i="16"/>
  <c r="T22" i="16"/>
  <c r="L23" i="16"/>
  <c r="Q23" i="16"/>
  <c r="S23" i="122"/>
  <c r="N24" i="16"/>
  <c r="P24" i="122"/>
  <c r="M25" i="122"/>
  <c r="R25" i="16"/>
  <c r="O26" i="16"/>
  <c r="T26" i="16"/>
  <c r="L27" i="16"/>
  <c r="Q27" i="16"/>
  <c r="S27" i="122"/>
  <c r="N28" i="16"/>
  <c r="P28" i="122"/>
  <c r="L33" i="16"/>
  <c r="Q33" i="16"/>
  <c r="S33" i="122"/>
  <c r="N34" i="16"/>
  <c r="P34" i="122"/>
  <c r="M35" i="122"/>
  <c r="R35" i="16"/>
  <c r="O36" i="16"/>
  <c r="T36" i="16"/>
  <c r="L37" i="16"/>
  <c r="Q37" i="16"/>
  <c r="S37" i="122"/>
  <c r="N41" i="16"/>
  <c r="P41" i="122"/>
  <c r="M42" i="16"/>
  <c r="Q42" i="122"/>
  <c r="R43" i="16"/>
  <c r="O44" i="16"/>
  <c r="Q47" i="16"/>
  <c r="O50" i="16"/>
  <c r="S53" i="122"/>
  <c r="M39" i="122"/>
  <c r="T40" i="16"/>
  <c r="P17" i="16"/>
  <c r="M18" i="16"/>
  <c r="T18" i="122"/>
  <c r="Q19" i="122"/>
  <c r="M20" i="16"/>
  <c r="T20" i="122"/>
  <c r="Q21" i="122"/>
  <c r="N22" i="122"/>
  <c r="Q23" i="122"/>
  <c r="N24" i="122"/>
  <c r="R25" i="122"/>
  <c r="N26" i="122"/>
  <c r="R27" i="122"/>
  <c r="O28" i="122"/>
  <c r="P33" i="16"/>
  <c r="N34" i="122"/>
  <c r="R35" i="122"/>
  <c r="N36" i="122"/>
  <c r="L37" i="122"/>
  <c r="R37" i="122"/>
  <c r="O41" i="122"/>
  <c r="P42" i="122"/>
  <c r="O43" i="122"/>
  <c r="S45" i="122"/>
  <c r="N50" i="16"/>
  <c r="R53" i="16"/>
  <c r="M17" i="16"/>
  <c r="O17" i="122"/>
  <c r="T17" i="122"/>
  <c r="L18" i="122"/>
  <c r="Q18" i="122"/>
  <c r="N19" i="122"/>
  <c r="S19" i="16"/>
  <c r="P20" i="16"/>
  <c r="R20" i="122"/>
  <c r="M21" i="16"/>
  <c r="O21" i="122"/>
  <c r="T21" i="122"/>
  <c r="L22" i="122"/>
  <c r="Q22" i="122"/>
  <c r="N23" i="122"/>
  <c r="S23" i="16"/>
  <c r="P24" i="16"/>
  <c r="R24" i="122"/>
  <c r="M25" i="16"/>
  <c r="O25" i="122"/>
  <c r="T25" i="122"/>
  <c r="L26" i="122"/>
  <c r="Q26" i="122"/>
  <c r="N27" i="122"/>
  <c r="S27" i="16"/>
  <c r="P28" i="16"/>
  <c r="R28" i="122"/>
  <c r="N33" i="122"/>
  <c r="S33" i="16"/>
  <c r="P34" i="16"/>
  <c r="R34" i="122"/>
  <c r="M35" i="16"/>
  <c r="O35" i="122"/>
  <c r="T35" i="122"/>
  <c r="L36" i="122"/>
  <c r="Q36" i="122"/>
  <c r="N37" i="122"/>
  <c r="S37" i="16"/>
  <c r="P41" i="16"/>
  <c r="R41" i="122"/>
  <c r="P42" i="16"/>
  <c r="N43" i="122"/>
  <c r="R44" i="122"/>
  <c r="Q45" i="16"/>
  <c r="O48" i="16"/>
  <c r="S49" i="122"/>
  <c r="M53" i="122"/>
  <c r="T38" i="16"/>
  <c r="N40" i="16"/>
  <c r="L43" i="122"/>
  <c r="Q43" i="122"/>
  <c r="N44" i="122"/>
  <c r="S44" i="16"/>
  <c r="P45" i="16"/>
  <c r="R45" i="122"/>
  <c r="M46" i="16"/>
  <c r="O46" i="122"/>
  <c r="T46" i="122"/>
  <c r="L47" i="122"/>
  <c r="Q47" i="122"/>
  <c r="N48" i="122"/>
  <c r="S48" i="16"/>
  <c r="P49" i="16"/>
  <c r="R49" i="122"/>
  <c r="M50" i="16"/>
  <c r="O50" i="122"/>
  <c r="T50" i="122"/>
  <c r="L53" i="122"/>
  <c r="Q53" i="122"/>
  <c r="N38" i="122"/>
  <c r="S38" i="16"/>
  <c r="P39" i="16"/>
  <c r="R39" i="122"/>
  <c r="M40" i="16"/>
  <c r="O40" i="122"/>
  <c r="T40" i="122"/>
  <c r="M45" i="16"/>
  <c r="O45" i="122"/>
  <c r="T45" i="122"/>
  <c r="L46" i="122"/>
  <c r="Q46" i="122"/>
  <c r="N47" i="122"/>
  <c r="S47" i="16"/>
  <c r="P48" i="16"/>
  <c r="R48" i="122"/>
  <c r="M49" i="16"/>
  <c r="O49" i="122"/>
  <c r="T49" i="122"/>
  <c r="L50" i="122"/>
  <c r="Q50" i="122"/>
  <c r="N53" i="122"/>
  <c r="S53" i="16"/>
  <c r="P38" i="16"/>
  <c r="R38" i="122"/>
  <c r="M39" i="16"/>
  <c r="O39" i="122"/>
  <c r="T39" i="122"/>
  <c r="L40" i="122"/>
  <c r="Q40" i="122"/>
  <c r="L42" i="16"/>
  <c r="Q42" i="16"/>
  <c r="S42" i="122"/>
  <c r="N43" i="16"/>
  <c r="P43" i="122"/>
  <c r="M44" i="122"/>
  <c r="R44" i="16"/>
  <c r="O45" i="16"/>
  <c r="T45" i="16"/>
  <c r="L46" i="16"/>
  <c r="Q46" i="16"/>
  <c r="S46" i="122"/>
  <c r="N47" i="16"/>
  <c r="P47" i="122"/>
  <c r="M48" i="122"/>
  <c r="R48" i="16"/>
  <c r="O49" i="16"/>
  <c r="T49" i="16"/>
  <c r="L50" i="16"/>
  <c r="Q50" i="16"/>
  <c r="S50" i="122"/>
  <c r="N53" i="16"/>
  <c r="P53" i="122"/>
  <c r="M38" i="122"/>
  <c r="R38" i="16"/>
  <c r="O39" i="16"/>
  <c r="T39" i="16"/>
  <c r="L40" i="16"/>
  <c r="Q40" i="16"/>
  <c r="S40" i="122"/>
  <c r="L52" i="16"/>
  <c r="M52" i="122"/>
  <c r="Q52" i="16"/>
  <c r="R52" i="16"/>
  <c r="S52" i="122"/>
  <c r="L52" i="122"/>
  <c r="P52" i="16"/>
  <c r="Q52" i="122"/>
  <c r="R52" i="122"/>
  <c r="U51" i="16"/>
  <c r="K51" i="122"/>
  <c r="D51" i="16"/>
  <c r="X51" i="16"/>
  <c r="F51" i="16"/>
  <c r="Z51" i="122"/>
  <c r="P51" i="122"/>
  <c r="G51" i="122"/>
  <c r="AC51" i="122"/>
  <c r="H51" i="122"/>
  <c r="R51" i="122"/>
  <c r="D51" i="122"/>
  <c r="O51" i="16"/>
  <c r="Y51" i="122"/>
  <c r="C51" i="16"/>
  <c r="L51" i="16"/>
  <c r="V51" i="122"/>
  <c r="N51" i="122"/>
  <c r="V51" i="16"/>
  <c r="AB51" i="122"/>
  <c r="I51" i="16"/>
  <c r="O51" i="122"/>
  <c r="W51" i="122"/>
  <c r="E51" i="16"/>
  <c r="K51" i="16"/>
  <c r="Q51" i="16"/>
  <c r="W51" i="16"/>
  <c r="AC51" i="16"/>
  <c r="N17" i="16"/>
  <c r="P17" i="122"/>
  <c r="M18" i="122"/>
  <c r="R18" i="16"/>
  <c r="O19" i="16"/>
  <c r="T19" i="16"/>
  <c r="L20" i="16"/>
  <c r="Q20" i="16"/>
  <c r="S20" i="122"/>
  <c r="N21" i="16"/>
  <c r="P21" i="122"/>
  <c r="M22" i="122"/>
  <c r="R22" i="16"/>
  <c r="O23" i="16"/>
  <c r="T23" i="16"/>
  <c r="L24" i="16"/>
  <c r="Q24" i="16"/>
  <c r="S24" i="122"/>
  <c r="N25" i="16"/>
  <c r="P25" i="122"/>
  <c r="M26" i="122"/>
  <c r="R26" i="16"/>
  <c r="O27" i="16"/>
  <c r="T27" i="16"/>
  <c r="L28" i="16"/>
  <c r="Q28" i="16"/>
  <c r="S28" i="122"/>
  <c r="O33" i="16"/>
  <c r="T33" i="16"/>
  <c r="L34" i="16"/>
  <c r="Q34" i="16"/>
  <c r="S34" i="122"/>
  <c r="N35" i="16"/>
  <c r="P35" i="122"/>
  <c r="M36" i="122"/>
  <c r="R36" i="16"/>
  <c r="O37" i="16"/>
  <c r="T37" i="16"/>
  <c r="L41" i="16"/>
  <c r="Q41" i="16"/>
  <c r="S41" i="122"/>
  <c r="O42" i="122"/>
  <c r="Q43" i="16"/>
  <c r="N44" i="16"/>
  <c r="R45" i="16"/>
  <c r="L47" i="16"/>
  <c r="P48" i="122"/>
  <c r="Q53" i="16"/>
  <c r="O40" i="16"/>
  <c r="Q17" i="122"/>
  <c r="N18" i="122"/>
  <c r="R19" i="122"/>
  <c r="S20" i="16"/>
  <c r="P21" i="16"/>
  <c r="M22" i="16"/>
  <c r="T22" i="122"/>
  <c r="R23" i="122"/>
  <c r="O24" i="122"/>
  <c r="L25" i="122"/>
  <c r="M26" i="16"/>
  <c r="T26" i="122"/>
  <c r="Q27" i="122"/>
  <c r="N28" i="122"/>
  <c r="L33" i="122"/>
  <c r="O34" i="122"/>
  <c r="L35" i="122"/>
  <c r="M36" i="16"/>
  <c r="T36" i="122"/>
  <c r="Q37" i="122"/>
  <c r="N41" i="122"/>
  <c r="N42" i="122"/>
  <c r="M43" i="16"/>
  <c r="Q44" i="122"/>
  <c r="L45" i="16"/>
  <c r="P46" i="122"/>
  <c r="L39" i="16"/>
  <c r="P40" i="122"/>
  <c r="L17" i="16"/>
  <c r="Q17" i="16"/>
  <c r="S17" i="122"/>
  <c r="N18" i="16"/>
  <c r="P18" i="122"/>
  <c r="M19" i="122"/>
  <c r="R19" i="16"/>
  <c r="O20" i="16"/>
  <c r="T20" i="16"/>
  <c r="L21" i="16"/>
  <c r="Q21" i="16"/>
  <c r="S21" i="122"/>
  <c r="N22" i="16"/>
  <c r="P22" i="122"/>
  <c r="M23" i="122"/>
  <c r="R23" i="16"/>
  <c r="O24" i="16"/>
  <c r="T24" i="16"/>
  <c r="L25" i="16"/>
  <c r="Q25" i="16"/>
  <c r="S25" i="122"/>
  <c r="N26" i="16"/>
  <c r="P26" i="122"/>
  <c r="M27" i="122"/>
  <c r="R27" i="16"/>
  <c r="O28" i="16"/>
  <c r="T28" i="16"/>
  <c r="M33" i="122"/>
  <c r="R33" i="16"/>
  <c r="O34" i="16"/>
  <c r="T34" i="16"/>
  <c r="L35" i="16"/>
  <c r="Q35" i="16"/>
  <c r="S35" i="122"/>
  <c r="N36" i="16"/>
  <c r="P36" i="122"/>
  <c r="M37" i="122"/>
  <c r="R37" i="16"/>
  <c r="O41" i="16"/>
  <c r="T41" i="16"/>
  <c r="O42" i="16"/>
  <c r="T42" i="122"/>
  <c r="M43" i="122"/>
  <c r="T44" i="16"/>
  <c r="M45" i="122"/>
  <c r="T46" i="16"/>
  <c r="N48" i="16"/>
  <c r="R49" i="16"/>
  <c r="L53" i="16"/>
  <c r="P38" i="122"/>
  <c r="R17" i="122"/>
  <c r="O18" i="122"/>
  <c r="L19" i="122"/>
  <c r="O20" i="122"/>
  <c r="L21" i="122"/>
  <c r="S22" i="16"/>
  <c r="L23" i="122"/>
  <c r="S24" i="16"/>
  <c r="P25" i="16"/>
  <c r="S26" i="16"/>
  <c r="P27" i="16"/>
  <c r="M28" i="16"/>
  <c r="T28" i="122"/>
  <c r="R33" i="122"/>
  <c r="S34" i="16"/>
  <c r="P35" i="16"/>
  <c r="S36" i="16"/>
  <c r="P37" i="16"/>
  <c r="M41" i="16"/>
  <c r="T41" i="122"/>
  <c r="L44" i="122"/>
  <c r="M47" i="122"/>
  <c r="T48" i="16"/>
  <c r="O38" i="16"/>
  <c r="S39" i="122"/>
  <c r="N17" i="122"/>
  <c r="S17" i="16"/>
  <c r="P18" i="16"/>
  <c r="R18" i="122"/>
  <c r="M19" i="16"/>
  <c r="O19" i="122"/>
  <c r="T19" i="122"/>
  <c r="L20" i="122"/>
  <c r="Q20" i="122"/>
  <c r="N21" i="122"/>
  <c r="S21" i="16"/>
  <c r="P22" i="16"/>
  <c r="R22" i="122"/>
  <c r="M23" i="16"/>
  <c r="O23" i="122"/>
  <c r="T23" i="122"/>
  <c r="L24" i="122"/>
  <c r="Q24" i="122"/>
  <c r="N25" i="122"/>
  <c r="S25" i="16"/>
  <c r="P26" i="16"/>
  <c r="R26" i="122"/>
  <c r="M27" i="16"/>
  <c r="O27" i="122"/>
  <c r="T27" i="122"/>
  <c r="L28" i="122"/>
  <c r="Q28" i="122"/>
  <c r="M33" i="16"/>
  <c r="O33" i="122"/>
  <c r="T33" i="122"/>
  <c r="L34" i="122"/>
  <c r="Q34" i="122"/>
  <c r="N35" i="122"/>
  <c r="S35" i="16"/>
  <c r="P36" i="16"/>
  <c r="R36" i="122"/>
  <c r="M37" i="16"/>
  <c r="O37" i="122"/>
  <c r="T37" i="122"/>
  <c r="L41" i="122"/>
  <c r="Q41" i="122"/>
  <c r="N42" i="16"/>
  <c r="S42" i="16"/>
  <c r="S43" i="16"/>
  <c r="P44" i="16"/>
  <c r="N46" i="16"/>
  <c r="R47" i="16"/>
  <c r="L49" i="16"/>
  <c r="P50" i="122"/>
  <c r="Q39" i="16"/>
  <c r="P43" i="16"/>
  <c r="R43" i="122"/>
  <c r="M44" i="16"/>
  <c r="O44" i="122"/>
  <c r="T44" i="122"/>
  <c r="L45" i="122"/>
  <c r="Q45" i="122"/>
  <c r="N46" i="122"/>
  <c r="S46" i="16"/>
  <c r="P47" i="16"/>
  <c r="R47" i="122"/>
  <c r="M48" i="16"/>
  <c r="O48" i="122"/>
  <c r="T48" i="122"/>
  <c r="L49" i="122"/>
  <c r="Q49" i="122"/>
  <c r="N50" i="122"/>
  <c r="S50" i="16"/>
  <c r="P53" i="16"/>
  <c r="R53" i="122"/>
  <c r="M38" i="16"/>
  <c r="O38" i="122"/>
  <c r="T38" i="122"/>
  <c r="L39" i="122"/>
  <c r="Q39" i="122"/>
  <c r="N40" i="122"/>
  <c r="S40" i="16"/>
  <c r="N45" i="122"/>
  <c r="S45" i="16"/>
  <c r="P46" i="16"/>
  <c r="R46" i="122"/>
  <c r="M47" i="16"/>
  <c r="O47" i="122"/>
  <c r="T47" i="122"/>
  <c r="L48" i="122"/>
  <c r="Q48" i="122"/>
  <c r="N49" i="122"/>
  <c r="S49" i="16"/>
  <c r="P50" i="16"/>
  <c r="R50" i="122"/>
  <c r="M53" i="16"/>
  <c r="O53" i="122"/>
  <c r="T53" i="122"/>
  <c r="L38" i="122"/>
  <c r="Q38" i="122"/>
  <c r="N39" i="122"/>
  <c r="S39" i="16"/>
  <c r="P40" i="16"/>
  <c r="R40" i="122"/>
  <c r="M42" i="122"/>
  <c r="R42" i="16"/>
  <c r="O43" i="16"/>
  <c r="T43" i="16"/>
  <c r="L44" i="16"/>
  <c r="Q44" i="16"/>
  <c r="S44" i="122"/>
  <c r="N45" i="16"/>
  <c r="P45" i="122"/>
  <c r="M46" i="122"/>
  <c r="R46" i="16"/>
  <c r="O47" i="16"/>
  <c r="T47" i="16"/>
  <c r="L48" i="16"/>
  <c r="Q48" i="16"/>
  <c r="S48" i="122"/>
  <c r="N49" i="16"/>
  <c r="P49" i="122"/>
  <c r="M50" i="122"/>
  <c r="R50" i="16"/>
  <c r="O53" i="16"/>
  <c r="T53" i="16"/>
  <c r="L38" i="16"/>
  <c r="Q38" i="16"/>
  <c r="S38" i="122"/>
  <c r="N39" i="16"/>
  <c r="P39" i="122"/>
  <c r="M40" i="122"/>
  <c r="R40" i="16"/>
  <c r="N52" i="16"/>
  <c r="O52" i="16"/>
  <c r="P52" i="122"/>
  <c r="T52" i="16"/>
  <c r="M52" i="16"/>
  <c r="N52" i="122"/>
  <c r="O52" i="122"/>
  <c r="S52" i="16"/>
  <c r="T52" i="122"/>
  <c r="U51" i="122"/>
  <c r="L51" i="122"/>
  <c r="I51" i="122"/>
  <c r="P51" i="16"/>
  <c r="G51" i="16"/>
  <c r="AB51" i="16"/>
  <c r="S51" i="16"/>
  <c r="C51" i="122"/>
  <c r="M51" i="122"/>
  <c r="Y51" i="16"/>
  <c r="J51" i="16"/>
  <c r="T51" i="122"/>
  <c r="F51" i="122"/>
  <c r="Q51" i="122"/>
  <c r="AA51" i="122"/>
  <c r="J51" i="122"/>
  <c r="R51" i="16"/>
  <c r="X51" i="122"/>
  <c r="E51" i="122"/>
  <c r="M51" i="16"/>
  <c r="S51" i="122"/>
  <c r="AA51" i="16"/>
  <c r="H51" i="16"/>
  <c r="N51" i="16"/>
  <c r="T51" i="16"/>
  <c r="Z51" i="16"/>
  <c r="E24" i="15"/>
  <c r="I22" i="15"/>
  <c r="B33" i="15"/>
  <c r="I15" i="15"/>
  <c r="C55" i="15"/>
  <c r="E36" i="15"/>
  <c r="C53" i="15"/>
  <c r="C17" i="16"/>
  <c r="H17" i="16"/>
  <c r="V17" i="122"/>
  <c r="AA17" i="16"/>
  <c r="E18" i="16"/>
  <c r="G18" i="122"/>
  <c r="X18" i="16"/>
  <c r="AC18" i="16"/>
  <c r="D19" i="122"/>
  <c r="I19" i="16"/>
  <c r="U19" i="16"/>
  <c r="Z19" i="16"/>
  <c r="AB19" i="122"/>
  <c r="F20" i="16"/>
  <c r="K20" i="16"/>
  <c r="W20" i="16"/>
  <c r="Y20" i="122"/>
  <c r="C21" i="16"/>
  <c r="H21" i="16"/>
  <c r="J21" i="122"/>
  <c r="V21" i="122"/>
  <c r="AA21" i="16"/>
  <c r="E22" i="16"/>
  <c r="G22" i="122"/>
  <c r="X22" i="16"/>
  <c r="AC22" i="16"/>
  <c r="D23" i="122"/>
  <c r="I23" i="16"/>
  <c r="U23" i="16"/>
  <c r="Z23" i="16"/>
  <c r="AB23" i="122"/>
  <c r="F24" i="16"/>
  <c r="K24" i="16"/>
  <c r="W24" i="16"/>
  <c r="Y24" i="122"/>
  <c r="C25" i="16"/>
  <c r="H25" i="16"/>
  <c r="J25" i="122"/>
  <c r="V25" i="122"/>
  <c r="AA25" i="16"/>
  <c r="E26" i="16"/>
  <c r="G26" i="122"/>
  <c r="X26" i="16"/>
  <c r="AC26" i="16"/>
  <c r="D27" i="122"/>
  <c r="I27" i="16"/>
  <c r="U27" i="16"/>
  <c r="Z27" i="16"/>
  <c r="AB27" i="122"/>
  <c r="F28" i="16"/>
  <c r="K28" i="16"/>
  <c r="W28" i="16"/>
  <c r="Y28" i="122"/>
  <c r="D33" i="122"/>
  <c r="I33" i="16"/>
  <c r="U33" i="16"/>
  <c r="Z33" i="16"/>
  <c r="AB33" i="122"/>
  <c r="F34" i="16"/>
  <c r="K34" i="16"/>
  <c r="W34" i="16"/>
  <c r="Y34" i="122"/>
  <c r="C35" i="16"/>
  <c r="H35" i="16"/>
  <c r="J35" i="122"/>
  <c r="V35" i="122"/>
  <c r="AA35" i="16"/>
  <c r="E36" i="16"/>
  <c r="G36" i="122"/>
  <c r="X36" i="16"/>
  <c r="AC36" i="16"/>
  <c r="D37" i="122"/>
  <c r="I37" i="16"/>
  <c r="U37" i="16"/>
  <c r="Z37" i="16"/>
  <c r="AB37" i="122"/>
  <c r="F41" i="16"/>
  <c r="K41" i="16"/>
  <c r="W41" i="16"/>
  <c r="Y41" i="122"/>
  <c r="C42" i="16"/>
  <c r="H42" i="122"/>
  <c r="Y42" i="16"/>
  <c r="E43" i="16"/>
  <c r="AC43" i="16"/>
  <c r="I44" i="16"/>
  <c r="Z44" i="16"/>
  <c r="K45" i="16"/>
  <c r="Y45" i="122"/>
  <c r="E47" i="16"/>
  <c r="I48" i="16"/>
  <c r="Z48" i="16"/>
  <c r="C50" i="16"/>
  <c r="G53" i="122"/>
  <c r="X53" i="16"/>
  <c r="AB38" i="122"/>
  <c r="H40" i="16"/>
  <c r="V40" i="122"/>
  <c r="V17" i="16"/>
  <c r="C18" i="122"/>
  <c r="I18" i="122"/>
  <c r="Z18" i="122"/>
  <c r="F19" i="122"/>
  <c r="W19" i="122"/>
  <c r="G20" i="16"/>
  <c r="U20" i="122"/>
  <c r="D21" i="16"/>
  <c r="K21" i="122"/>
  <c r="AB21" i="16"/>
  <c r="H22" i="122"/>
  <c r="Y22" i="16"/>
  <c r="F23" i="122"/>
  <c r="W23" i="122"/>
  <c r="C24" i="122"/>
  <c r="AA24" i="122"/>
  <c r="J25" i="16"/>
  <c r="AB25" i="16"/>
  <c r="H26" i="122"/>
  <c r="Y26" i="16"/>
  <c r="E27" i="122"/>
  <c r="V27" i="16"/>
  <c r="AC27" i="122"/>
  <c r="I28" i="122"/>
  <c r="Z28" i="122"/>
  <c r="J33" i="16"/>
  <c r="X33" i="122"/>
  <c r="C34" i="122"/>
  <c r="AA34" i="122"/>
  <c r="J35" i="16"/>
  <c r="X35" i="122"/>
  <c r="G36" i="16"/>
  <c r="Y36" i="16"/>
  <c r="E37" i="122"/>
  <c r="K37" i="122"/>
  <c r="V37" i="16"/>
  <c r="AC37" i="122"/>
  <c r="I41" i="122"/>
  <c r="Z41" i="122"/>
  <c r="I42" i="16"/>
  <c r="C43" i="122"/>
  <c r="J44" i="16"/>
  <c r="X44" i="122"/>
  <c r="AC45" i="16"/>
  <c r="F47" i="16"/>
  <c r="J48" i="122"/>
  <c r="U50" i="16"/>
  <c r="Y53" i="122"/>
  <c r="V38" i="122"/>
  <c r="AC39" i="16"/>
  <c r="Z40" i="16"/>
  <c r="F17" i="16"/>
  <c r="K17" i="16"/>
  <c r="W17" i="16"/>
  <c r="Y17" i="122"/>
  <c r="C18" i="16"/>
  <c r="H18" i="16"/>
  <c r="J18" i="122"/>
  <c r="V18" i="122"/>
  <c r="AA18" i="16"/>
  <c r="E19" i="16"/>
  <c r="G19" i="122"/>
  <c r="X19" i="16"/>
  <c r="AC19" i="16"/>
  <c r="D20" i="122"/>
  <c r="I20" i="16"/>
  <c r="U20" i="16"/>
  <c r="Z20" i="16"/>
  <c r="AB20" i="122"/>
  <c r="F21" i="16"/>
  <c r="K21" i="16"/>
  <c r="W21" i="16"/>
  <c r="Y21" i="122"/>
  <c r="C22" i="16"/>
  <c r="H22" i="16"/>
  <c r="J22" i="122"/>
  <c r="V22" i="122"/>
  <c r="AA22" i="16"/>
  <c r="E23" i="16"/>
  <c r="G23" i="122"/>
  <c r="X23" i="16"/>
  <c r="AC23" i="16"/>
  <c r="D24" i="122"/>
  <c r="I24" i="16"/>
  <c r="U24" i="16"/>
  <c r="Z24" i="16"/>
  <c r="AB24" i="122"/>
  <c r="F25" i="16"/>
  <c r="K25" i="16"/>
  <c r="W25" i="16"/>
  <c r="Y25" i="122"/>
  <c r="C26" i="16"/>
  <c r="H26" i="16"/>
  <c r="J26" i="122"/>
  <c r="V26" i="122"/>
  <c r="AA26" i="16"/>
  <c r="E27" i="16"/>
  <c r="G27" i="122"/>
  <c r="X27" i="16"/>
  <c r="AC27" i="16"/>
  <c r="D28" i="122"/>
  <c r="I28" i="16"/>
  <c r="U28" i="16"/>
  <c r="Z28" i="16"/>
  <c r="AB28" i="122"/>
  <c r="E33" i="16"/>
  <c r="G33" i="122"/>
  <c r="X33" i="16"/>
  <c r="AC33" i="16"/>
  <c r="D34" i="122"/>
  <c r="I34" i="16"/>
  <c r="U34" i="16"/>
  <c r="Z34" i="16"/>
  <c r="AB34" i="122"/>
  <c r="F35" i="16"/>
  <c r="K35" i="16"/>
  <c r="W35" i="16"/>
  <c r="Y35" i="122"/>
  <c r="C36" i="16"/>
  <c r="H36" i="16"/>
  <c r="J36" i="122"/>
  <c r="V36" i="122"/>
  <c r="AA36" i="16"/>
  <c r="E37" i="16"/>
  <c r="G37" i="122"/>
  <c r="X37" i="16"/>
  <c r="AC37" i="16"/>
  <c r="D41" i="122"/>
  <c r="I41" i="16"/>
  <c r="U41" i="16"/>
  <c r="Z41" i="16"/>
  <c r="AB41" i="122"/>
  <c r="H42" i="16"/>
  <c r="V42" i="122"/>
  <c r="AB42" i="122"/>
  <c r="K43" i="16"/>
  <c r="Y43" i="122"/>
  <c r="H44" i="16"/>
  <c r="V44" i="122"/>
  <c r="F45" i="16"/>
  <c r="W45" i="16"/>
  <c r="J46" i="122"/>
  <c r="AA46" i="16"/>
  <c r="D48" i="122"/>
  <c r="U48" i="16"/>
  <c r="K49" i="16"/>
  <c r="Y49" i="122"/>
  <c r="E53" i="16"/>
  <c r="I38" i="16"/>
  <c r="Z38" i="16"/>
  <c r="C40" i="16"/>
  <c r="F17" i="122"/>
  <c r="W17" i="122"/>
  <c r="AC17" i="122"/>
  <c r="AA18" i="122"/>
  <c r="J19" i="16"/>
  <c r="X19" i="122"/>
  <c r="C20" i="122"/>
  <c r="AA20" i="122"/>
  <c r="J21" i="16"/>
  <c r="X21" i="122"/>
  <c r="G22" i="16"/>
  <c r="U22" i="122"/>
  <c r="D23" i="16"/>
  <c r="J23" i="16"/>
  <c r="X23" i="122"/>
  <c r="G24" i="16"/>
  <c r="U24" i="122"/>
  <c r="D25" i="16"/>
  <c r="K25" i="122"/>
  <c r="X25" i="122"/>
  <c r="G26" i="16"/>
  <c r="U26" i="122"/>
  <c r="D27" i="16"/>
  <c r="K27" i="122"/>
  <c r="AB27" i="16"/>
  <c r="H28" i="122"/>
  <c r="Y28" i="16"/>
  <c r="F33" i="122"/>
  <c r="W33" i="122"/>
  <c r="G34" i="16"/>
  <c r="U34" i="122"/>
  <c r="D35" i="16"/>
  <c r="K35" i="122"/>
  <c r="AB35" i="16"/>
  <c r="H36" i="122"/>
  <c r="U36" i="122"/>
  <c r="D37" i="16"/>
  <c r="AB37" i="16"/>
  <c r="H41" i="122"/>
  <c r="Y41" i="16"/>
  <c r="G42" i="16"/>
  <c r="AB42" i="16"/>
  <c r="E44" i="122"/>
  <c r="V44" i="16"/>
  <c r="Z46" i="16"/>
  <c r="C48" i="16"/>
  <c r="G49" i="122"/>
  <c r="E39" i="16"/>
  <c r="I40" i="16"/>
  <c r="Y17" i="16"/>
  <c r="AA17" i="122"/>
  <c r="E18" i="122"/>
  <c r="J18" i="16"/>
  <c r="V18" i="16"/>
  <c r="X18" i="122"/>
  <c r="AC18" i="122"/>
  <c r="G19" i="16"/>
  <c r="I19" i="122"/>
  <c r="U19" i="122"/>
  <c r="Z19" i="122"/>
  <c r="D20" i="16"/>
  <c r="F20" i="122"/>
  <c r="K20" i="122"/>
  <c r="W20" i="122"/>
  <c r="AB20" i="16"/>
  <c r="C21" i="122"/>
  <c r="H21" i="122"/>
  <c r="Y21" i="16"/>
  <c r="AA21" i="122"/>
  <c r="E22" i="122"/>
  <c r="J22" i="16"/>
  <c r="V22" i="16"/>
  <c r="X22" i="122"/>
  <c r="AC22" i="122"/>
  <c r="G23" i="16"/>
  <c r="I23" i="122"/>
  <c r="U23" i="122"/>
  <c r="Z23" i="122"/>
  <c r="D24" i="16"/>
  <c r="F24" i="122"/>
  <c r="K24" i="122"/>
  <c r="W24" i="122"/>
  <c r="AB24" i="16"/>
  <c r="C25" i="122"/>
  <c r="H25" i="122"/>
  <c r="Y25" i="16"/>
  <c r="AA25" i="122"/>
  <c r="E26" i="122"/>
  <c r="J26" i="16"/>
  <c r="V26" i="16"/>
  <c r="X26" i="122"/>
  <c r="AC26" i="122"/>
  <c r="G27" i="16"/>
  <c r="I27" i="122"/>
  <c r="U27" i="122"/>
  <c r="Z27" i="122"/>
  <c r="D28" i="16"/>
  <c r="F28" i="122"/>
  <c r="K28" i="122"/>
  <c r="W28" i="122"/>
  <c r="AB28" i="16"/>
  <c r="G33" i="16"/>
  <c r="I33" i="122"/>
  <c r="U33" i="122"/>
  <c r="Z33" i="122"/>
  <c r="D34" i="16"/>
  <c r="F34" i="122"/>
  <c r="K34" i="122"/>
  <c r="W34" i="122"/>
  <c r="AB34" i="16"/>
  <c r="C35" i="122"/>
  <c r="H35" i="122"/>
  <c r="Y35" i="16"/>
  <c r="AA35" i="122"/>
  <c r="E36" i="122"/>
  <c r="J36" i="16"/>
  <c r="V36" i="16"/>
  <c r="X36" i="122"/>
  <c r="AC36" i="122"/>
  <c r="G37" i="16"/>
  <c r="I37" i="122"/>
  <c r="U37" i="122"/>
  <c r="Z37" i="122"/>
  <c r="D41" i="16"/>
  <c r="F41" i="122"/>
  <c r="K41" i="122"/>
  <c r="W41" i="122"/>
  <c r="AB41" i="16"/>
  <c r="D42" i="122"/>
  <c r="I42" i="122"/>
  <c r="U42" i="16"/>
  <c r="Z42" i="122"/>
  <c r="G43" i="16"/>
  <c r="U43" i="122"/>
  <c r="D44" i="16"/>
  <c r="K44" i="122"/>
  <c r="AB44" i="16"/>
  <c r="D46" i="122"/>
  <c r="U46" i="16"/>
  <c r="K47" i="16"/>
  <c r="Y47" i="122"/>
  <c r="E49" i="16"/>
  <c r="I50" i="16"/>
  <c r="Z50" i="16"/>
  <c r="C38" i="16"/>
  <c r="G39" i="122"/>
  <c r="X39" i="16"/>
  <c r="AB40" i="122"/>
  <c r="AA42" i="122"/>
  <c r="E43" i="122"/>
  <c r="J43" i="16"/>
  <c r="V43" i="16"/>
  <c r="X43" i="122"/>
  <c r="AC43" i="122"/>
  <c r="G44" i="16"/>
  <c r="I44" i="122"/>
  <c r="U44" i="122"/>
  <c r="Z44" i="122"/>
  <c r="D45" i="16"/>
  <c r="F45" i="122"/>
  <c r="K45" i="122"/>
  <c r="W45" i="122"/>
  <c r="AB45" i="16"/>
  <c r="C46" i="122"/>
  <c r="H46" i="122"/>
  <c r="Y46" i="16"/>
  <c r="AA46" i="122"/>
  <c r="E47" i="122"/>
  <c r="J47" i="16"/>
  <c r="V47" i="16"/>
  <c r="X47" i="122"/>
  <c r="AC47" i="122"/>
  <c r="G48" i="16"/>
  <c r="I48" i="122"/>
  <c r="U48" i="122"/>
  <c r="Z48" i="122"/>
  <c r="D49" i="16"/>
  <c r="F49" i="122"/>
  <c r="K49" i="122"/>
  <c r="W49" i="122"/>
  <c r="AB49" i="16"/>
  <c r="C50" i="122"/>
  <c r="H50" i="122"/>
  <c r="Y50" i="16"/>
  <c r="AA50" i="122"/>
  <c r="E53" i="122"/>
  <c r="J53" i="16"/>
  <c r="V53" i="16"/>
  <c r="X53" i="122"/>
  <c r="AC53" i="122"/>
  <c r="G38" i="16"/>
  <c r="I38" i="122"/>
  <c r="U38" i="122"/>
  <c r="Z38" i="122"/>
  <c r="D39" i="16"/>
  <c r="F39" i="122"/>
  <c r="K39" i="122"/>
  <c r="W39" i="122"/>
  <c r="AB39" i="16"/>
  <c r="C40" i="122"/>
  <c r="H40" i="122"/>
  <c r="Y40" i="16"/>
  <c r="AA40" i="122"/>
  <c r="C45" i="122"/>
  <c r="H45" i="122"/>
  <c r="Y45" i="16"/>
  <c r="AA45" i="122"/>
  <c r="E46" i="122"/>
  <c r="J46" i="16"/>
  <c r="V46" i="16"/>
  <c r="X46" i="122"/>
  <c r="AC46" i="122"/>
  <c r="G47" i="16"/>
  <c r="I47" i="122"/>
  <c r="U47" i="122"/>
  <c r="Z47" i="122"/>
  <c r="D48" i="16"/>
  <c r="F48" i="122"/>
  <c r="K48" i="122"/>
  <c r="W48" i="122"/>
  <c r="AB48" i="16"/>
  <c r="C49" i="122"/>
  <c r="H49" i="122"/>
  <c r="Y49" i="16"/>
  <c r="AA49" i="122"/>
  <c r="E50" i="122"/>
  <c r="J50" i="16"/>
  <c r="V50" i="16"/>
  <c r="X50" i="122"/>
  <c r="AC50" i="122"/>
  <c r="G53" i="16"/>
  <c r="I53" i="122"/>
  <c r="U53" i="122"/>
  <c r="Z53" i="122"/>
  <c r="D38" i="16"/>
  <c r="F38" i="122"/>
  <c r="K38" i="122"/>
  <c r="W38" i="122"/>
  <c r="AB38" i="16"/>
  <c r="C39" i="122"/>
  <c r="H39" i="122"/>
  <c r="Y39" i="16"/>
  <c r="AA39" i="122"/>
  <c r="E40" i="122"/>
  <c r="J40" i="16"/>
  <c r="V40" i="16"/>
  <c r="X40" i="122"/>
  <c r="AC40" i="122"/>
  <c r="E42" i="16"/>
  <c r="G42" i="122"/>
  <c r="X42" i="16"/>
  <c r="AC42" i="16"/>
  <c r="D43" i="122"/>
  <c r="I43" i="16"/>
  <c r="U43" i="16"/>
  <c r="Z43" i="16"/>
  <c r="AB43" i="122"/>
  <c r="F44" i="16"/>
  <c r="K44" i="16"/>
  <c r="W44" i="16"/>
  <c r="Y44" i="122"/>
  <c r="C45" i="16"/>
  <c r="H45" i="16"/>
  <c r="J45" i="122"/>
  <c r="V45" i="122"/>
  <c r="AA45" i="16"/>
  <c r="E46" i="16"/>
  <c r="G46" i="122"/>
  <c r="X46" i="16"/>
  <c r="AC46" i="16"/>
  <c r="D47" i="122"/>
  <c r="I47" i="16"/>
  <c r="U47" i="16"/>
  <c r="Z47" i="16"/>
  <c r="AB47" i="122"/>
  <c r="F48" i="16"/>
  <c r="K48" i="16"/>
  <c r="W48" i="16"/>
  <c r="Y48" i="122"/>
  <c r="C49" i="16"/>
  <c r="H49" i="16"/>
  <c r="J49" i="122"/>
  <c r="V49" i="122"/>
  <c r="AA49" i="16"/>
  <c r="E50" i="16"/>
  <c r="G50" i="122"/>
  <c r="X50" i="16"/>
  <c r="AC50" i="16"/>
  <c r="D53" i="122"/>
  <c r="I53" i="16"/>
  <c r="U53" i="16"/>
  <c r="Z53" i="16"/>
  <c r="AB53" i="122"/>
  <c r="F38" i="16"/>
  <c r="K38" i="16"/>
  <c r="W38" i="16"/>
  <c r="Y38" i="122"/>
  <c r="C39" i="16"/>
  <c r="H39" i="16"/>
  <c r="J39" i="122"/>
  <c r="V39" i="122"/>
  <c r="AA39" i="16"/>
  <c r="E40" i="16"/>
  <c r="G40" i="122"/>
  <c r="X40" i="16"/>
  <c r="AC40" i="16"/>
  <c r="C52" i="16"/>
  <c r="E52" i="16"/>
  <c r="F52" i="16"/>
  <c r="G52" i="122"/>
  <c r="K52" i="16"/>
  <c r="W52" i="16"/>
  <c r="X52" i="16"/>
  <c r="Y52" i="122"/>
  <c r="AC52" i="16"/>
  <c r="E52" i="122"/>
  <c r="F52" i="122"/>
  <c r="J52" i="16"/>
  <c r="K52" i="122"/>
  <c r="V52" i="16"/>
  <c r="W52" i="122"/>
  <c r="X52" i="122"/>
  <c r="AB52" i="16"/>
  <c r="AC52" i="122"/>
  <c r="I17" i="16"/>
  <c r="U17" i="16"/>
  <c r="Z17" i="16"/>
  <c r="AB17" i="122"/>
  <c r="F18" i="16"/>
  <c r="K18" i="16"/>
  <c r="W18" i="16"/>
  <c r="Y18" i="122"/>
  <c r="C19" i="16"/>
  <c r="H19" i="16"/>
  <c r="J19" i="122"/>
  <c r="V19" i="122"/>
  <c r="AA19" i="16"/>
  <c r="E20" i="16"/>
  <c r="G20" i="122"/>
  <c r="X20" i="16"/>
  <c r="AC20" i="16"/>
  <c r="D21" i="122"/>
  <c r="I21" i="16"/>
  <c r="U21" i="16"/>
  <c r="Z21" i="16"/>
  <c r="AB21" i="122"/>
  <c r="F22" i="16"/>
  <c r="K22" i="16"/>
  <c r="W22" i="16"/>
  <c r="Y22" i="122"/>
  <c r="C23" i="16"/>
  <c r="H23" i="16"/>
  <c r="J23" i="122"/>
  <c r="V23" i="122"/>
  <c r="AA23" i="16"/>
  <c r="E24" i="16"/>
  <c r="G24" i="122"/>
  <c r="X24" i="16"/>
  <c r="AC24" i="16"/>
  <c r="D25" i="122"/>
  <c r="I25" i="16"/>
  <c r="U25" i="16"/>
  <c r="Z25" i="16"/>
  <c r="AB25" i="122"/>
  <c r="F26" i="16"/>
  <c r="K26" i="16"/>
  <c r="W26" i="16"/>
  <c r="Y26" i="122"/>
  <c r="C27" i="16"/>
  <c r="H27" i="16"/>
  <c r="J27" i="122"/>
  <c r="V27" i="122"/>
  <c r="AA27" i="16"/>
  <c r="E28" i="16"/>
  <c r="G28" i="122"/>
  <c r="X28" i="16"/>
  <c r="AC28" i="16"/>
  <c r="C33" i="16"/>
  <c r="H33" i="16"/>
  <c r="J33" i="122"/>
  <c r="V33" i="122"/>
  <c r="AA33" i="16"/>
  <c r="E34" i="16"/>
  <c r="G34" i="122"/>
  <c r="X34" i="16"/>
  <c r="AC34" i="16"/>
  <c r="D35" i="122"/>
  <c r="I35" i="16"/>
  <c r="U35" i="16"/>
  <c r="Z35" i="16"/>
  <c r="AB35" i="122"/>
  <c r="F36" i="16"/>
  <c r="K36" i="16"/>
  <c r="W36" i="16"/>
  <c r="Y36" i="122"/>
  <c r="C37" i="16"/>
  <c r="H37" i="16"/>
  <c r="J37" i="122"/>
  <c r="V37" i="122"/>
  <c r="AA37" i="16"/>
  <c r="E41" i="16"/>
  <c r="G41" i="122"/>
  <c r="X41" i="16"/>
  <c r="AC41" i="16"/>
  <c r="E42" i="122"/>
  <c r="J42" i="122"/>
  <c r="V42" i="16"/>
  <c r="AA42" i="16"/>
  <c r="G43" i="122"/>
  <c r="X43" i="16"/>
  <c r="D44" i="122"/>
  <c r="U44" i="16"/>
  <c r="AB44" i="122"/>
  <c r="H46" i="16"/>
  <c r="V46" i="122"/>
  <c r="AC47" i="16"/>
  <c r="F49" i="16"/>
  <c r="W49" i="16"/>
  <c r="J50" i="122"/>
  <c r="AA50" i="16"/>
  <c r="D38" i="122"/>
  <c r="U38" i="16"/>
  <c r="K39" i="16"/>
  <c r="Y39" i="122"/>
  <c r="J17" i="16"/>
  <c r="X17" i="122"/>
  <c r="H18" i="122"/>
  <c r="U18" i="122"/>
  <c r="D19" i="16"/>
  <c r="K19" i="122"/>
  <c r="AC19" i="122"/>
  <c r="I20" i="122"/>
  <c r="Z20" i="122"/>
  <c r="F21" i="122"/>
  <c r="W21" i="122"/>
  <c r="C22" i="122"/>
  <c r="AA22" i="122"/>
  <c r="K23" i="122"/>
  <c r="AB23" i="16"/>
  <c r="H24" i="122"/>
  <c r="Y24" i="16"/>
  <c r="E25" i="122"/>
  <c r="V25" i="16"/>
  <c r="C26" i="122"/>
  <c r="AA26" i="122"/>
  <c r="J27" i="16"/>
  <c r="X27" i="122"/>
  <c r="G28" i="16"/>
  <c r="U28" i="122"/>
  <c r="E33" i="122"/>
  <c r="V33" i="16"/>
  <c r="AC33" i="122"/>
  <c r="H34" i="122"/>
  <c r="Y34" i="16"/>
  <c r="E35" i="122"/>
  <c r="V35" i="16"/>
  <c r="AC35" i="122"/>
  <c r="AA36" i="122"/>
  <c r="J37" i="16"/>
  <c r="X37" i="122"/>
  <c r="G41" i="16"/>
  <c r="U41" i="122"/>
  <c r="D42" i="16"/>
  <c r="Z42" i="16"/>
  <c r="AA43" i="122"/>
  <c r="W47" i="16"/>
  <c r="AA48" i="16"/>
  <c r="D50" i="122"/>
  <c r="K53" i="16"/>
  <c r="H38" i="16"/>
  <c r="E17" i="16"/>
  <c r="X17" i="16"/>
  <c r="AC17" i="16"/>
  <c r="D18" i="122"/>
  <c r="I18" i="16"/>
  <c r="U18" i="16"/>
  <c r="Z18" i="16"/>
  <c r="AB18" i="122"/>
  <c r="F19" i="16"/>
  <c r="K19" i="16"/>
  <c r="W19" i="16"/>
  <c r="Y19" i="122"/>
  <c r="C20" i="16"/>
  <c r="H20" i="16"/>
  <c r="J20" i="122"/>
  <c r="V20" i="122"/>
  <c r="AA20" i="16"/>
  <c r="E21" i="16"/>
  <c r="G21" i="122"/>
  <c r="X21" i="16"/>
  <c r="AC21" i="16"/>
  <c r="D22" i="122"/>
  <c r="I22" i="16"/>
  <c r="U22" i="16"/>
  <c r="Z22" i="16"/>
  <c r="AB22" i="122"/>
  <c r="F23" i="16"/>
  <c r="K23" i="16"/>
  <c r="W23" i="16"/>
  <c r="Y23" i="122"/>
  <c r="C24" i="16"/>
  <c r="H24" i="16"/>
  <c r="J24" i="122"/>
  <c r="V24" i="122"/>
  <c r="AA24" i="16"/>
  <c r="E25" i="16"/>
  <c r="G25" i="122"/>
  <c r="X25" i="16"/>
  <c r="AC25" i="16"/>
  <c r="D26" i="122"/>
  <c r="I26" i="16"/>
  <c r="U26" i="16"/>
  <c r="Z26" i="16"/>
  <c r="AB26" i="122"/>
  <c r="F27" i="16"/>
  <c r="K27" i="16"/>
  <c r="W27" i="16"/>
  <c r="Y27" i="122"/>
  <c r="C28" i="16"/>
  <c r="H28" i="16"/>
  <c r="J28" i="122"/>
  <c r="V28" i="122"/>
  <c r="AA28" i="16"/>
  <c r="F33" i="16"/>
  <c r="K33" i="16"/>
  <c r="W33" i="16"/>
  <c r="Y33" i="122"/>
  <c r="C34" i="16"/>
  <c r="H34" i="16"/>
  <c r="J34" i="122"/>
  <c r="V34" i="122"/>
  <c r="AA34" i="16"/>
  <c r="E35" i="16"/>
  <c r="G35" i="122"/>
  <c r="X35" i="16"/>
  <c r="AC35" i="16"/>
  <c r="D36" i="122"/>
  <c r="I36" i="16"/>
  <c r="U36" i="16"/>
  <c r="Z36" i="16"/>
  <c r="AB36" i="122"/>
  <c r="F37" i="16"/>
  <c r="K37" i="16"/>
  <c r="W37" i="16"/>
  <c r="Y37" i="122"/>
  <c r="C41" i="16"/>
  <c r="H41" i="16"/>
  <c r="J41" i="122"/>
  <c r="V41" i="122"/>
  <c r="AA41" i="16"/>
  <c r="C42" i="122"/>
  <c r="J42" i="16"/>
  <c r="X42" i="122"/>
  <c r="F43" i="16"/>
  <c r="W43" i="16"/>
  <c r="C44" i="16"/>
  <c r="J44" i="122"/>
  <c r="AA44" i="16"/>
  <c r="C46" i="16"/>
  <c r="G47" i="122"/>
  <c r="X47" i="16"/>
  <c r="AB48" i="122"/>
  <c r="H50" i="16"/>
  <c r="V50" i="122"/>
  <c r="AC53" i="16"/>
  <c r="F39" i="16"/>
  <c r="W39" i="16"/>
  <c r="J40" i="122"/>
  <c r="AA40" i="16"/>
  <c r="D17" i="16"/>
  <c r="AB17" i="16"/>
  <c r="G18" i="16"/>
  <c r="Y18" i="16"/>
  <c r="E19" i="122"/>
  <c r="V19" i="16"/>
  <c r="AB19" i="16"/>
  <c r="H20" i="122"/>
  <c r="Y20" i="16"/>
  <c r="E21" i="122"/>
  <c r="V21" i="16"/>
  <c r="AC21" i="122"/>
  <c r="I22" i="122"/>
  <c r="Z22" i="122"/>
  <c r="E23" i="122"/>
  <c r="V23" i="16"/>
  <c r="AC23" i="122"/>
  <c r="I24" i="122"/>
  <c r="Z24" i="122"/>
  <c r="F25" i="122"/>
  <c r="W25" i="122"/>
  <c r="AC25" i="122"/>
  <c r="I26" i="122"/>
  <c r="Z26" i="122"/>
  <c r="F27" i="122"/>
  <c r="W27" i="122"/>
  <c r="C28" i="122"/>
  <c r="AA28" i="122"/>
  <c r="D33" i="16"/>
  <c r="K33" i="122"/>
  <c r="AB33" i="16"/>
  <c r="I34" i="122"/>
  <c r="Z34" i="122"/>
  <c r="F35" i="122"/>
  <c r="W35" i="122"/>
  <c r="C36" i="122"/>
  <c r="I36" i="122"/>
  <c r="Z36" i="122"/>
  <c r="F37" i="122"/>
  <c r="W37" i="122"/>
  <c r="C41" i="122"/>
  <c r="AA41" i="122"/>
  <c r="K42" i="122"/>
  <c r="U42" i="122"/>
  <c r="H43" i="122"/>
  <c r="Y43" i="16"/>
  <c r="E45" i="16"/>
  <c r="I46" i="16"/>
  <c r="X49" i="16"/>
  <c r="AB50" i="122"/>
  <c r="G17" i="16"/>
  <c r="U17" i="122"/>
  <c r="Z17" i="122"/>
  <c r="D18" i="16"/>
  <c r="F18" i="122"/>
  <c r="K18" i="122"/>
  <c r="W18" i="122"/>
  <c r="AB18" i="16"/>
  <c r="C19" i="122"/>
  <c r="H19" i="122"/>
  <c r="Y19" i="16"/>
  <c r="AA19" i="122"/>
  <c r="E20" i="122"/>
  <c r="J20" i="16"/>
  <c r="V20" i="16"/>
  <c r="X20" i="122"/>
  <c r="AC20" i="122"/>
  <c r="G21" i="16"/>
  <c r="I21" i="122"/>
  <c r="U21" i="122"/>
  <c r="Z21" i="122"/>
  <c r="D22" i="16"/>
  <c r="F22" i="122"/>
  <c r="K22" i="122"/>
  <c r="W22" i="122"/>
  <c r="AB22" i="16"/>
  <c r="C23" i="122"/>
  <c r="H23" i="122"/>
  <c r="Y23" i="16"/>
  <c r="AA23" i="122"/>
  <c r="E24" i="122"/>
  <c r="J24" i="16"/>
  <c r="V24" i="16"/>
  <c r="X24" i="122"/>
  <c r="AC24" i="122"/>
  <c r="G25" i="16"/>
  <c r="I25" i="122"/>
  <c r="U25" i="122"/>
  <c r="Z25" i="122"/>
  <c r="D26" i="16"/>
  <c r="F26" i="122"/>
  <c r="K26" i="122"/>
  <c r="W26" i="122"/>
  <c r="AB26" i="16"/>
  <c r="C27" i="122"/>
  <c r="H27" i="122"/>
  <c r="Y27" i="16"/>
  <c r="AA27" i="122"/>
  <c r="E28" i="122"/>
  <c r="J28" i="16"/>
  <c r="V28" i="16"/>
  <c r="X28" i="122"/>
  <c r="AC28" i="122"/>
  <c r="C33" i="122"/>
  <c r="H33" i="122"/>
  <c r="Y33" i="16"/>
  <c r="AA33" i="122"/>
  <c r="E34" i="122"/>
  <c r="J34" i="16"/>
  <c r="V34" i="16"/>
  <c r="X34" i="122"/>
  <c r="AC34" i="122"/>
  <c r="G35" i="16"/>
  <c r="I35" i="122"/>
  <c r="U35" i="122"/>
  <c r="Z35" i="122"/>
  <c r="D36" i="16"/>
  <c r="F36" i="122"/>
  <c r="K36" i="122"/>
  <c r="W36" i="122"/>
  <c r="AB36" i="16"/>
  <c r="C37" i="122"/>
  <c r="H37" i="122"/>
  <c r="Y37" i="16"/>
  <c r="AA37" i="122"/>
  <c r="E41" i="122"/>
  <c r="J41" i="16"/>
  <c r="V41" i="16"/>
  <c r="X41" i="122"/>
  <c r="AC41" i="122"/>
  <c r="F42" i="122"/>
  <c r="W42" i="122"/>
  <c r="AC42" i="122"/>
  <c r="I43" i="122"/>
  <c r="Z43" i="122"/>
  <c r="F44" i="122"/>
  <c r="W44" i="122"/>
  <c r="G45" i="122"/>
  <c r="X45" i="16"/>
  <c r="AB46" i="122"/>
  <c r="H48" i="16"/>
  <c r="V48" i="122"/>
  <c r="AC49" i="16"/>
  <c r="F53" i="16"/>
  <c r="W53" i="16"/>
  <c r="J38" i="122"/>
  <c r="AA38" i="16"/>
  <c r="D40" i="122"/>
  <c r="U40" i="16"/>
  <c r="D43" i="16"/>
  <c r="F43" i="122"/>
  <c r="K43" i="122"/>
  <c r="W43" i="122"/>
  <c r="AB43" i="16"/>
  <c r="C44" i="122"/>
  <c r="H44" i="122"/>
  <c r="Y44" i="16"/>
  <c r="AA44" i="122"/>
  <c r="E45" i="122"/>
  <c r="J45" i="16"/>
  <c r="V45" i="16"/>
  <c r="X45" i="122"/>
  <c r="AC45" i="122"/>
  <c r="G46" i="16"/>
  <c r="I46" i="122"/>
  <c r="U46" i="122"/>
  <c r="Z46" i="122"/>
  <c r="D47" i="16"/>
  <c r="F47" i="122"/>
  <c r="K47" i="122"/>
  <c r="W47" i="122"/>
  <c r="AB47" i="16"/>
  <c r="C48" i="122"/>
  <c r="H48" i="122"/>
  <c r="Y48" i="16"/>
  <c r="AA48" i="122"/>
  <c r="E49" i="122"/>
  <c r="J49" i="16"/>
  <c r="V49" i="16"/>
  <c r="X49" i="122"/>
  <c r="AC49" i="122"/>
  <c r="G50" i="16"/>
  <c r="I50" i="122"/>
  <c r="U50" i="122"/>
  <c r="Z50" i="122"/>
  <c r="D53" i="16"/>
  <c r="F53" i="122"/>
  <c r="K53" i="122"/>
  <c r="W53" i="122"/>
  <c r="AB53" i="16"/>
  <c r="C38" i="122"/>
  <c r="H38" i="122"/>
  <c r="Y38" i="16"/>
  <c r="AA38" i="122"/>
  <c r="E39" i="122"/>
  <c r="J39" i="16"/>
  <c r="V39" i="16"/>
  <c r="X39" i="122"/>
  <c r="AC39" i="122"/>
  <c r="G40" i="16"/>
  <c r="I40" i="122"/>
  <c r="U40" i="122"/>
  <c r="Z40" i="122"/>
  <c r="AC44" i="122"/>
  <c r="G45" i="16"/>
  <c r="I45" i="122"/>
  <c r="U45" i="122"/>
  <c r="Z45" i="122"/>
  <c r="D46" i="16"/>
  <c r="F46" i="122"/>
  <c r="K46" i="122"/>
  <c r="W46" i="122"/>
  <c r="AB46" i="16"/>
  <c r="C47" i="122"/>
  <c r="H47" i="122"/>
  <c r="Y47" i="16"/>
  <c r="AA47" i="122"/>
  <c r="E48" i="122"/>
  <c r="J48" i="16"/>
  <c r="V48" i="16"/>
  <c r="X48" i="122"/>
  <c r="AC48" i="122"/>
  <c r="G49" i="16"/>
  <c r="I49" i="122"/>
  <c r="U49" i="122"/>
  <c r="Z49" i="122"/>
  <c r="D50" i="16"/>
  <c r="F50" i="122"/>
  <c r="K50" i="122"/>
  <c r="W50" i="122"/>
  <c r="AB50" i="16"/>
  <c r="C53" i="122"/>
  <c r="H53" i="122"/>
  <c r="Y53" i="16"/>
  <c r="AA53" i="122"/>
  <c r="E38" i="122"/>
  <c r="J38" i="16"/>
  <c r="V38" i="16"/>
  <c r="X38" i="122"/>
  <c r="AC38" i="122"/>
  <c r="G39" i="16"/>
  <c r="I39" i="122"/>
  <c r="U39" i="122"/>
  <c r="Z39" i="122"/>
  <c r="D40" i="16"/>
  <c r="F40" i="122"/>
  <c r="K40" i="122"/>
  <c r="W40" i="122"/>
  <c r="AB40" i="16"/>
  <c r="F42" i="16"/>
  <c r="K42" i="16"/>
  <c r="W42" i="16"/>
  <c r="Y42" i="122"/>
  <c r="C43" i="16"/>
  <c r="H43" i="16"/>
  <c r="J43" i="122"/>
  <c r="V43" i="122"/>
  <c r="AA43" i="16"/>
  <c r="E44" i="16"/>
  <c r="G44" i="122"/>
  <c r="X44" i="16"/>
  <c r="AC44" i="16"/>
  <c r="D45" i="122"/>
  <c r="I45" i="16"/>
  <c r="U45" i="16"/>
  <c r="Z45" i="16"/>
  <c r="AB45" i="122"/>
  <c r="F46" i="16"/>
  <c r="K46" i="16"/>
  <c r="W46" i="16"/>
  <c r="Y46" i="122"/>
  <c r="C47" i="16"/>
  <c r="H47" i="16"/>
  <c r="J47" i="122"/>
  <c r="V47" i="122"/>
  <c r="AA47" i="16"/>
  <c r="E48" i="16"/>
  <c r="G48" i="122"/>
  <c r="X48" i="16"/>
  <c r="AC48" i="16"/>
  <c r="D49" i="122"/>
  <c r="I49" i="16"/>
  <c r="U49" i="16"/>
  <c r="Z49" i="16"/>
  <c r="AB49" i="122"/>
  <c r="F50" i="16"/>
  <c r="K50" i="16"/>
  <c r="W50" i="16"/>
  <c r="Y50" i="122"/>
  <c r="C53" i="16"/>
  <c r="H53" i="16"/>
  <c r="J53" i="122"/>
  <c r="V53" i="122"/>
  <c r="AA53" i="16"/>
  <c r="E38" i="16"/>
  <c r="G38" i="122"/>
  <c r="X38" i="16"/>
  <c r="AC38" i="16"/>
  <c r="D39" i="122"/>
  <c r="I39" i="16"/>
  <c r="U39" i="16"/>
  <c r="Z39" i="16"/>
  <c r="AB39" i="122"/>
  <c r="F40" i="16"/>
  <c r="K40" i="16"/>
  <c r="W40" i="16"/>
  <c r="Y40" i="122"/>
  <c r="D52" i="16"/>
  <c r="D52" i="122"/>
  <c r="H52" i="16"/>
  <c r="I52" i="16"/>
  <c r="J52" i="122"/>
  <c r="U52" i="16"/>
  <c r="V52" i="122"/>
  <c r="Z52" i="16"/>
  <c r="AA52" i="16"/>
  <c r="AB52" i="122"/>
  <c r="C52" i="122"/>
  <c r="G52" i="16"/>
  <c r="H52" i="122"/>
  <c r="I52" i="122"/>
  <c r="U52" i="122"/>
  <c r="Y52" i="16"/>
  <c r="Z52" i="122"/>
  <c r="AA52" i="122"/>
  <c r="E32" i="15"/>
  <c r="B44" i="15"/>
  <c r="B29" i="15"/>
  <c r="E34" i="15"/>
  <c r="C14" i="15"/>
  <c r="B23" i="15"/>
  <c r="H33" i="15"/>
  <c r="F43" i="15"/>
  <c r="C21" i="15"/>
  <c r="I47" i="15"/>
  <c r="H31" i="15"/>
  <c r="I39" i="15"/>
  <c r="B37" i="15"/>
  <c r="B25" i="15"/>
  <c r="E30" i="15"/>
  <c r="H35" i="15"/>
  <c r="F23" i="15"/>
  <c r="E20" i="15"/>
  <c r="B31" i="15"/>
  <c r="B48" i="15"/>
  <c r="B19" i="15"/>
  <c r="H29" i="15"/>
  <c r="B35" i="15"/>
  <c r="C37" i="15"/>
  <c r="I18" i="15"/>
  <c r="C45" i="15"/>
  <c r="I35" i="15"/>
  <c r="F40" i="15"/>
  <c r="H17" i="15"/>
  <c r="H25" i="15"/>
  <c r="F34" i="15"/>
  <c r="F52" i="15"/>
  <c r="I12" i="15"/>
  <c r="B28" i="15"/>
  <c r="E16" i="15"/>
  <c r="H37" i="15"/>
  <c r="C51" i="15"/>
  <c r="I45" i="15"/>
  <c r="F28" i="15"/>
  <c r="I17" i="15"/>
  <c r="H21" i="15"/>
  <c r="I40" i="15"/>
  <c r="E40" i="15"/>
  <c r="I43" i="15"/>
  <c r="H46" i="15"/>
  <c r="F48" i="15"/>
  <c r="H13" i="15"/>
  <c r="F30" i="15"/>
  <c r="C24" i="15"/>
  <c r="I53" i="15"/>
  <c r="B15" i="15"/>
  <c r="B39" i="15"/>
  <c r="H49" i="15"/>
  <c r="E52" i="15"/>
  <c r="B55" i="15"/>
  <c r="I29" i="15"/>
  <c r="C12" i="15"/>
  <c r="I19" i="15"/>
  <c r="B13" i="15"/>
  <c r="F44" i="15"/>
  <c r="C44" i="15"/>
  <c r="E43" i="15"/>
  <c r="B49" i="15"/>
  <c r="H51" i="15"/>
  <c r="E54" i="15"/>
  <c r="C23" i="15"/>
  <c r="C29" i="15"/>
  <c r="F37" i="15"/>
  <c r="C47" i="15"/>
  <c r="C17" i="15"/>
  <c r="C27" i="15"/>
  <c r="B21" i="15"/>
  <c r="E27" i="15"/>
  <c r="G27" i="15" s="1"/>
  <c r="B46" i="15"/>
  <c r="H39" i="15"/>
  <c r="F50" i="15"/>
  <c r="C16" i="15"/>
  <c r="I13" i="15"/>
  <c r="F16" i="15"/>
  <c r="E12" i="15"/>
  <c r="G12" i="15" s="1"/>
  <c r="I24" i="15"/>
  <c r="H15" i="15"/>
  <c r="C49" i="15"/>
  <c r="H23" i="15"/>
  <c r="I31" i="15"/>
  <c r="F32" i="15"/>
  <c r="E45" i="15"/>
  <c r="I49" i="15"/>
  <c r="H42" i="15"/>
  <c r="J42" i="15" s="1"/>
  <c r="I55" i="15"/>
  <c r="E48" i="15"/>
  <c r="B51" i="15"/>
  <c r="H53" i="15"/>
  <c r="F25" i="15"/>
  <c r="H19" i="15"/>
  <c r="E38" i="15"/>
  <c r="F46" i="15"/>
  <c r="C40" i="15"/>
  <c r="C19" i="15"/>
  <c r="C18" i="15"/>
  <c r="F20" i="15"/>
  <c r="B17" i="15"/>
  <c r="E22" i="15"/>
  <c r="E14" i="15"/>
  <c r="I33" i="15"/>
  <c r="I37" i="15"/>
  <c r="I51" i="15"/>
  <c r="I27" i="15"/>
  <c r="C38" i="15"/>
  <c r="B42" i="15"/>
  <c r="D42" i="15" s="1"/>
  <c r="C31" i="15"/>
  <c r="H44" i="15"/>
  <c r="E47" i="15"/>
  <c r="E50" i="15"/>
  <c r="B53" i="15"/>
  <c r="H55" i="15"/>
  <c r="C15" i="15"/>
  <c r="I21" i="15"/>
  <c r="F21" i="15"/>
  <c r="F19" i="15"/>
  <c r="F14" i="15"/>
  <c r="F17" i="15"/>
  <c r="B14" i="15"/>
  <c r="H16" i="15"/>
  <c r="E19" i="15"/>
  <c r="B22" i="15"/>
  <c r="H24" i="15"/>
  <c r="E28" i="15"/>
  <c r="B30" i="15"/>
  <c r="H32" i="15"/>
  <c r="E35" i="15"/>
  <c r="I38" i="15"/>
  <c r="C42" i="15"/>
  <c r="I30" i="15"/>
  <c r="F33" i="15"/>
  <c r="C43" i="15"/>
  <c r="B38" i="15"/>
  <c r="H40" i="15"/>
  <c r="E44" i="15"/>
  <c r="B47" i="15"/>
  <c r="B50" i="15"/>
  <c r="H52" i="15"/>
  <c r="E55" i="15"/>
  <c r="C46" i="15"/>
  <c r="I48" i="15"/>
  <c r="F51" i="15"/>
  <c r="C54" i="15"/>
  <c r="F15" i="15"/>
  <c r="F13" i="15"/>
  <c r="C22" i="15"/>
  <c r="F18" i="15"/>
  <c r="I16" i="15"/>
  <c r="I23" i="15"/>
  <c r="C25" i="15"/>
  <c r="E13" i="15"/>
  <c r="B16" i="15"/>
  <c r="H18" i="15"/>
  <c r="E21" i="15"/>
  <c r="B24" i="15"/>
  <c r="H27" i="15"/>
  <c r="E29" i="15"/>
  <c r="B32" i="15"/>
  <c r="H34" i="15"/>
  <c r="F42" i="15"/>
  <c r="I44" i="15"/>
  <c r="C28" i="15"/>
  <c r="C30" i="15"/>
  <c r="I32" i="15"/>
  <c r="F35" i="15"/>
  <c r="F36" i="15"/>
  <c r="E37" i="15"/>
  <c r="B40" i="15"/>
  <c r="H43" i="15"/>
  <c r="E46" i="15"/>
  <c r="E49" i="15"/>
  <c r="B52" i="15"/>
  <c r="H54" i="15"/>
  <c r="F45" i="15"/>
  <c r="C48" i="15"/>
  <c r="I50" i="15"/>
  <c r="F53" i="15"/>
  <c r="C20" i="15"/>
  <c r="H12" i="15"/>
  <c r="J12" i="15" s="1"/>
  <c r="E15" i="15"/>
  <c r="B18" i="15"/>
  <c r="H20" i="15"/>
  <c r="E23" i="15"/>
  <c r="B27" i="15"/>
  <c r="H28" i="15"/>
  <c r="E31" i="15"/>
  <c r="B34" i="15"/>
  <c r="I25" i="15"/>
  <c r="F29" i="15"/>
  <c r="C32" i="15"/>
  <c r="I34" i="15"/>
  <c r="I36" i="15"/>
  <c r="C39" i="15"/>
  <c r="H36" i="15"/>
  <c r="E39" i="15"/>
  <c r="B43" i="15"/>
  <c r="H45" i="15"/>
  <c r="H48" i="15"/>
  <c r="E51" i="15"/>
  <c r="B54" i="15"/>
  <c r="F47" i="15"/>
  <c r="C50" i="15"/>
  <c r="I52" i="15"/>
  <c r="F55" i="15"/>
  <c r="I14" i="15"/>
  <c r="F12" i="15"/>
  <c r="I20" i="15"/>
  <c r="C13" i="15"/>
  <c r="F22" i="15"/>
  <c r="B12" i="15"/>
  <c r="H14" i="15"/>
  <c r="E17" i="15"/>
  <c r="B20" i="15"/>
  <c r="H22" i="15"/>
  <c r="E25" i="15"/>
  <c r="H30" i="15"/>
  <c r="E33" i="15"/>
  <c r="C36" i="15"/>
  <c r="F38" i="15"/>
  <c r="F27" i="15"/>
  <c r="I28" i="15"/>
  <c r="F31" i="15"/>
  <c r="C34" i="15"/>
  <c r="F39" i="15"/>
  <c r="I42" i="15"/>
  <c r="B36" i="15"/>
  <c r="H38" i="15"/>
  <c r="E42" i="15"/>
  <c r="G42" i="15" s="1"/>
  <c r="B45" i="15"/>
  <c r="H47" i="15"/>
  <c r="H50" i="15"/>
  <c r="E53" i="15"/>
  <c r="I46" i="15"/>
  <c r="F49" i="15"/>
  <c r="C52" i="15"/>
  <c r="I54" i="15"/>
  <c r="I17" i="122" l="1"/>
  <c r="C17" i="122"/>
  <c r="E17" i="122"/>
  <c r="K17" i="122"/>
  <c r="G17" i="122"/>
  <c r="D17" i="122"/>
  <c r="H17" i="122"/>
  <c r="J17" i="122"/>
  <c r="G29" i="15"/>
  <c r="J29" i="15"/>
  <c r="G53" i="15"/>
  <c r="J53" i="15"/>
  <c r="D44" i="15"/>
  <c r="D48" i="15"/>
  <c r="D45" i="15"/>
  <c r="D50" i="15"/>
  <c r="D54" i="15"/>
  <c r="D43" i="15"/>
  <c r="D52" i="15"/>
  <c r="D53" i="15"/>
  <c r="D30" i="15"/>
  <c r="J55" i="15"/>
  <c r="J44" i="15"/>
  <c r="G33" i="15"/>
  <c r="G37" i="15"/>
  <c r="G35" i="15"/>
  <c r="D55" i="15"/>
  <c r="G31" i="15"/>
  <c r="D49" i="15"/>
  <c r="G21" i="15"/>
  <c r="G13" i="15"/>
  <c r="G24" i="15"/>
  <c r="G16" i="15"/>
  <c r="J22" i="15"/>
  <c r="G22" i="15"/>
  <c r="D31" i="15"/>
  <c r="D32" i="15"/>
  <c r="D28" i="15"/>
  <c r="D29" i="15"/>
  <c r="D39" i="15"/>
  <c r="D35" i="15"/>
  <c r="D38" i="15"/>
  <c r="D37" i="15"/>
  <c r="D27" i="15"/>
  <c r="G46" i="15"/>
  <c r="D33" i="15"/>
  <c r="J47" i="15"/>
  <c r="D36" i="15"/>
  <c r="D34" i="15"/>
  <c r="D12" i="15"/>
  <c r="J48" i="15"/>
  <c r="G43" i="15"/>
  <c r="D47" i="15"/>
  <c r="D20" i="15"/>
  <c r="G55" i="15"/>
  <c r="D51" i="15"/>
  <c r="G54" i="15"/>
  <c r="G34" i="15"/>
  <c r="G30" i="15"/>
  <c r="G20" i="15"/>
  <c r="G51" i="15"/>
  <c r="G39" i="15"/>
  <c r="G23" i="15"/>
  <c r="G28" i="15"/>
  <c r="G40" i="15"/>
  <c r="G36" i="15"/>
  <c r="G32" i="15"/>
  <c r="G17" i="15"/>
  <c r="G25" i="15"/>
  <c r="G18" i="15"/>
  <c r="G15" i="15"/>
  <c r="G19" i="15"/>
  <c r="G14" i="15"/>
  <c r="G38" i="15"/>
  <c r="J32" i="15"/>
  <c r="G50" i="15"/>
  <c r="G44" i="15"/>
  <c r="J33" i="15"/>
  <c r="G45" i="15"/>
  <c r="J31" i="15"/>
  <c r="G49" i="15"/>
  <c r="D24" i="15"/>
  <c r="J39" i="15"/>
  <c r="D22" i="15"/>
  <c r="D40" i="15"/>
  <c r="D16" i="15"/>
  <c r="J16" i="15"/>
  <c r="J52" i="15"/>
  <c r="D46" i="15"/>
  <c r="J14" i="15"/>
  <c r="J43" i="15"/>
  <c r="J34" i="15"/>
  <c r="J27" i="15"/>
  <c r="J18" i="15"/>
  <c r="J25" i="15"/>
  <c r="J40" i="15"/>
  <c r="J19" i="15"/>
  <c r="D17" i="15"/>
  <c r="J38" i="15"/>
  <c r="J30" i="15"/>
  <c r="J54" i="15"/>
  <c r="J51" i="15"/>
  <c r="J35" i="15"/>
  <c r="J36" i="15"/>
  <c r="J17" i="15"/>
  <c r="J49" i="15"/>
  <c r="J37" i="15"/>
  <c r="J24" i="15"/>
  <c r="D23" i="15"/>
  <c r="J28" i="15"/>
  <c r="D19" i="15"/>
  <c r="J50" i="15"/>
  <c r="J45" i="15"/>
  <c r="J20" i="15"/>
  <c r="J46" i="15"/>
  <c r="J21" i="15"/>
  <c r="D25" i="15"/>
  <c r="D18" i="15"/>
  <c r="J13" i="15"/>
  <c r="G52" i="15"/>
  <c r="G48" i="15"/>
  <c r="D15" i="15"/>
  <c r="D14" i="15"/>
  <c r="D21" i="15"/>
  <c r="D13" i="15"/>
  <c r="G47" i="15"/>
  <c r="J15" i="15"/>
  <c r="J23" i="15"/>
  <c r="A37" i="126"/>
  <c r="A17" i="126"/>
  <c r="A41" i="126"/>
  <c r="A21" i="126"/>
  <c r="A28" i="126"/>
  <c r="A18" i="126"/>
  <c r="A32" i="126"/>
  <c r="A22" i="126"/>
  <c r="A39" i="126"/>
  <c r="A19" i="126"/>
  <c r="A43" i="126"/>
  <c r="A23" i="126"/>
  <c r="A30" i="126"/>
  <c r="A20" i="126"/>
  <c r="A34" i="126"/>
  <c r="A24" i="126"/>
  <c r="A45" i="126"/>
  <c r="A25" i="126"/>
  <c r="A40" i="126"/>
  <c r="F40" i="126" s="1"/>
  <c r="A44" i="126"/>
  <c r="A27" i="126"/>
  <c r="A35" i="126"/>
  <c r="A29" i="126"/>
  <c r="A33" i="126"/>
  <c r="A38" i="126"/>
  <c r="A42" i="126"/>
  <c r="A31" i="126"/>
  <c r="A4" i="15" l="1"/>
  <c r="A5" i="122"/>
  <c r="A5" i="16"/>
  <c r="A5" i="87"/>
  <c r="A5" i="126"/>
  <c r="F29" i="87"/>
  <c r="I28" i="87"/>
  <c r="I27" i="87"/>
  <c r="C27" i="87"/>
  <c r="F26" i="87"/>
  <c r="F25" i="87"/>
  <c r="I24" i="87"/>
  <c r="C24" i="87"/>
  <c r="F23" i="87"/>
  <c r="I22" i="87"/>
  <c r="I21" i="87"/>
  <c r="C21" i="87"/>
  <c r="F20" i="87"/>
  <c r="I19" i="87"/>
  <c r="I18" i="87"/>
  <c r="F18" i="87"/>
  <c r="I17" i="87"/>
  <c r="C17" i="87"/>
  <c r="I34" i="87"/>
  <c r="I32" i="87"/>
  <c r="C31" i="87"/>
  <c r="H29" i="87"/>
  <c r="E29" i="87"/>
  <c r="B29" i="87"/>
  <c r="H28" i="87"/>
  <c r="E28" i="87"/>
  <c r="B28" i="87"/>
  <c r="H27" i="87"/>
  <c r="E27" i="87"/>
  <c r="B27" i="87"/>
  <c r="H26" i="87"/>
  <c r="E26" i="87"/>
  <c r="B26" i="87"/>
  <c r="H25" i="87"/>
  <c r="E25" i="87"/>
  <c r="B25" i="87"/>
  <c r="H24" i="87"/>
  <c r="E24" i="87"/>
  <c r="B24" i="87"/>
  <c r="H23" i="87"/>
  <c r="E23" i="87"/>
  <c r="B23" i="87"/>
  <c r="H22" i="87"/>
  <c r="E22" i="87"/>
  <c r="B22" i="87"/>
  <c r="H21" i="87"/>
  <c r="E21" i="87"/>
  <c r="B21" i="87"/>
  <c r="H20" i="87"/>
  <c r="E20" i="87"/>
  <c r="B20" i="87"/>
  <c r="H19" i="87"/>
  <c r="E19" i="87"/>
  <c r="B19" i="87"/>
  <c r="H18" i="87"/>
  <c r="E18" i="87"/>
  <c r="B18" i="87"/>
  <c r="H17" i="87"/>
  <c r="E17" i="87"/>
  <c r="B17" i="87"/>
  <c r="F16" i="87"/>
  <c r="F44" i="87"/>
  <c r="I43" i="87"/>
  <c r="C43" i="87"/>
  <c r="F42" i="87"/>
  <c r="I41" i="87"/>
  <c r="C41" i="87"/>
  <c r="F40" i="87"/>
  <c r="I39" i="87"/>
  <c r="F39" i="87"/>
  <c r="I38" i="87"/>
  <c r="C38" i="87"/>
  <c r="F37" i="87"/>
  <c r="I36" i="87"/>
  <c r="C36" i="87"/>
  <c r="F35" i="87"/>
  <c r="F34" i="87"/>
  <c r="F33" i="87"/>
  <c r="C32" i="87"/>
  <c r="I44" i="87"/>
  <c r="C44" i="87"/>
  <c r="F43" i="87"/>
  <c r="I42" i="87"/>
  <c r="C42" i="87"/>
  <c r="F41" i="87"/>
  <c r="I40" i="87"/>
  <c r="C40" i="87"/>
  <c r="C39" i="87"/>
  <c r="F38" i="87"/>
  <c r="I37" i="87"/>
  <c r="C37" i="87"/>
  <c r="F36" i="87"/>
  <c r="I35" i="87"/>
  <c r="C35" i="87"/>
  <c r="I33" i="87"/>
  <c r="F32" i="87"/>
  <c r="H44" i="87"/>
  <c r="E44" i="87"/>
  <c r="B44" i="87"/>
  <c r="H43" i="87"/>
  <c r="E43" i="87"/>
  <c r="B43" i="87"/>
  <c r="H42" i="87"/>
  <c r="E42" i="87"/>
  <c r="B42" i="87"/>
  <c r="H41" i="87"/>
  <c r="E41" i="87"/>
  <c r="B41" i="87"/>
  <c r="H40" i="87"/>
  <c r="E40" i="87"/>
  <c r="B40" i="87"/>
  <c r="H39" i="87"/>
  <c r="E39" i="87"/>
  <c r="B39" i="87"/>
  <c r="H38" i="87"/>
  <c r="E38" i="87"/>
  <c r="B38" i="87"/>
  <c r="H37" i="87"/>
  <c r="E37" i="87"/>
  <c r="B37" i="87"/>
  <c r="H36" i="87"/>
  <c r="E36" i="87"/>
  <c r="B36" i="87"/>
  <c r="H35" i="87"/>
  <c r="E35" i="87"/>
  <c r="B35" i="87"/>
  <c r="H34" i="87"/>
  <c r="E34" i="87"/>
  <c r="B34" i="87"/>
  <c r="H33" i="87"/>
  <c r="E33" i="87"/>
  <c r="B33" i="87"/>
  <c r="H32" i="87"/>
  <c r="E32" i="87"/>
  <c r="B32" i="87"/>
  <c r="I16" i="87"/>
  <c r="C16" i="87"/>
  <c r="I29" i="87"/>
  <c r="C29" i="87"/>
  <c r="F28" i="87"/>
  <c r="C28" i="87"/>
  <c r="F27" i="87"/>
  <c r="I26" i="87"/>
  <c r="C26" i="87"/>
  <c r="I25" i="87"/>
  <c r="C25" i="87"/>
  <c r="F24" i="87"/>
  <c r="I23" i="87"/>
  <c r="C23" i="87"/>
  <c r="F22" i="87"/>
  <c r="C22" i="87"/>
  <c r="F21" i="87"/>
  <c r="I20" i="87"/>
  <c r="C20" i="87"/>
  <c r="F19" i="87"/>
  <c r="C19" i="87"/>
  <c r="C18" i="87"/>
  <c r="F17" i="87"/>
  <c r="F31" i="87"/>
  <c r="C34" i="87"/>
  <c r="C33" i="87"/>
  <c r="I31" i="87"/>
  <c r="H31" i="87"/>
  <c r="J31" i="87" s="1"/>
  <c r="H16" i="87"/>
  <c r="J16" i="87" s="1"/>
  <c r="B16" i="87"/>
  <c r="E31" i="87"/>
  <c r="G31" i="87" s="1"/>
  <c r="E16" i="87"/>
  <c r="B31" i="87"/>
  <c r="D31" i="87" s="1"/>
  <c r="D16" i="87" l="1"/>
  <c r="C45" i="126"/>
  <c r="F42" i="126"/>
  <c r="G39" i="126"/>
  <c r="I43" i="126"/>
  <c r="G23" i="126"/>
  <c r="H25" i="126"/>
  <c r="D25" i="126"/>
  <c r="G41" i="126"/>
  <c r="B18" i="126"/>
  <c r="I19" i="126"/>
  <c r="F34" i="126"/>
  <c r="F18" i="126"/>
  <c r="C33" i="126"/>
  <c r="J34" i="126"/>
  <c r="J38" i="126"/>
  <c r="F19" i="126"/>
  <c r="C17" i="126"/>
  <c r="J18" i="126"/>
  <c r="B24" i="126"/>
  <c r="H20" i="126"/>
  <c r="J28" i="126"/>
  <c r="B31" i="126"/>
  <c r="J35" i="126"/>
  <c r="G33" i="126"/>
  <c r="C18" i="126"/>
  <c r="G17" i="126"/>
  <c r="E19" i="126"/>
  <c r="B34" i="126"/>
  <c r="E43" i="126"/>
  <c r="D22" i="126"/>
  <c r="H35" i="126"/>
  <c r="B27" i="126"/>
  <c r="I28" i="126"/>
  <c r="I32" i="126"/>
  <c r="C34" i="126"/>
  <c r="E38" i="126"/>
  <c r="F44" i="126"/>
  <c r="D18" i="126"/>
  <c r="F22" i="126"/>
  <c r="E27" i="126"/>
  <c r="H32" i="126"/>
  <c r="H38" i="126"/>
  <c r="G42" i="126"/>
  <c r="C27" i="126"/>
  <c r="B39" i="126"/>
  <c r="I21" i="126"/>
  <c r="G22" i="126"/>
  <c r="F27" i="126"/>
  <c r="E31" i="126"/>
  <c r="B38" i="126"/>
  <c r="I38" i="126"/>
  <c r="H43" i="126"/>
  <c r="C44" i="126"/>
  <c r="J44" i="126"/>
  <c r="B45" i="126"/>
  <c r="D34" i="87"/>
  <c r="D38" i="87"/>
  <c r="D42" i="87"/>
  <c r="H18" i="126"/>
  <c r="J17" i="126"/>
  <c r="H19" i="126"/>
  <c r="E20" i="126"/>
  <c r="E21" i="126"/>
  <c r="F21" i="126"/>
  <c r="D23" i="126"/>
  <c r="I24" i="126"/>
  <c r="B28" i="126"/>
  <c r="C21" i="126"/>
  <c r="J22" i="126"/>
  <c r="E24" i="126"/>
  <c r="F29" i="126"/>
  <c r="B23" i="126"/>
  <c r="F24" i="126"/>
  <c r="C30" i="126"/>
  <c r="J27" i="126"/>
  <c r="E25" i="126"/>
  <c r="B29" i="126"/>
  <c r="B25" i="126"/>
  <c r="I27" i="126"/>
  <c r="E29" i="126"/>
  <c r="B32" i="126"/>
  <c r="B30" i="126"/>
  <c r="I31" i="126"/>
  <c r="H34" i="126"/>
  <c r="G32" i="126"/>
  <c r="E34" i="126"/>
  <c r="B35" i="126"/>
  <c r="E37" i="126"/>
  <c r="E39" i="126"/>
  <c r="D41" i="126"/>
  <c r="E40" i="126"/>
  <c r="E42" i="126"/>
  <c r="F43" i="126"/>
  <c r="F45" i="126"/>
  <c r="D33" i="87"/>
  <c r="J35" i="87"/>
  <c r="D37" i="87"/>
  <c r="J39" i="87"/>
  <c r="D41" i="87"/>
  <c r="J43" i="87"/>
  <c r="G27" i="126"/>
  <c r="C19" i="126"/>
  <c r="H22" i="126"/>
  <c r="C23" i="126"/>
  <c r="J31" i="126"/>
  <c r="D29" i="126"/>
  <c r="F31" i="126"/>
  <c r="G37" i="126"/>
  <c r="G34" i="126"/>
  <c r="C37" i="126"/>
  <c r="B20" i="126"/>
  <c r="F20" i="126"/>
  <c r="I20" i="126"/>
  <c r="H17" i="126"/>
  <c r="G18" i="126"/>
  <c r="F17" i="126"/>
  <c r="D19" i="126"/>
  <c r="G24" i="126"/>
  <c r="B21" i="126"/>
  <c r="I22" i="126"/>
  <c r="C24" i="126"/>
  <c r="H24" i="126"/>
  <c r="H27" i="126"/>
  <c r="H30" i="126"/>
  <c r="D31" i="126"/>
  <c r="C35" i="126"/>
  <c r="D34" i="126"/>
  <c r="C32" i="126"/>
  <c r="J33" i="126"/>
  <c r="D37" i="126"/>
  <c r="J37" i="126"/>
  <c r="H39" i="126"/>
  <c r="H41" i="126"/>
  <c r="H40" i="126"/>
  <c r="J42" i="126"/>
  <c r="C42" i="126"/>
  <c r="I44" i="126"/>
  <c r="I45" i="126"/>
  <c r="G20" i="87"/>
  <c r="G16" i="87"/>
  <c r="J32" i="87"/>
  <c r="G35" i="87"/>
  <c r="J36" i="87"/>
  <c r="G39" i="87"/>
  <c r="J40" i="87"/>
  <c r="G43" i="87"/>
  <c r="J44" i="87"/>
  <c r="G17" i="87"/>
  <c r="J18" i="87"/>
  <c r="D20" i="87"/>
  <c r="G21" i="87"/>
  <c r="J22" i="87"/>
  <c r="D24" i="87"/>
  <c r="G25" i="87"/>
  <c r="J26" i="87"/>
  <c r="D28" i="87"/>
  <c r="G29" i="87"/>
  <c r="D21" i="126"/>
  <c r="C25" i="126"/>
  <c r="C28" i="126"/>
  <c r="C31" i="126"/>
  <c r="H31" i="126"/>
  <c r="E32" i="126"/>
  <c r="F35" i="126"/>
  <c r="H37" i="126"/>
  <c r="C39" i="126"/>
  <c r="C40" i="126"/>
  <c r="H42" i="126"/>
  <c r="G45" i="126"/>
  <c r="D45" i="126"/>
  <c r="G34" i="87"/>
  <c r="G38" i="87"/>
  <c r="G42" i="87"/>
  <c r="J17" i="87"/>
  <c r="D19" i="87"/>
  <c r="J21" i="87"/>
  <c r="D23" i="87"/>
  <c r="G24" i="87"/>
  <c r="J25" i="87"/>
  <c r="D27" i="87"/>
  <c r="G28" i="87"/>
  <c r="J29" i="87"/>
  <c r="J19" i="126"/>
  <c r="E17" i="126"/>
  <c r="B19" i="126"/>
  <c r="E18" i="126"/>
  <c r="J20" i="126"/>
  <c r="C20" i="126"/>
  <c r="J21" i="126"/>
  <c r="H23" i="126"/>
  <c r="G21" i="126"/>
  <c r="E23" i="126"/>
  <c r="J24" i="126"/>
  <c r="F28" i="126"/>
  <c r="H21" i="126"/>
  <c r="F23" i="126"/>
  <c r="G25" i="126"/>
  <c r="E28" i="126"/>
  <c r="I25" i="126"/>
  <c r="G28" i="126"/>
  <c r="G29" i="126"/>
  <c r="F25" i="126"/>
  <c r="D28" i="126"/>
  <c r="C29" i="126"/>
  <c r="I29" i="126"/>
  <c r="G31" i="126"/>
  <c r="E30" i="126"/>
  <c r="J32" i="126"/>
  <c r="D35" i="126"/>
  <c r="F30" i="126"/>
  <c r="E33" i="126"/>
  <c r="B33" i="126"/>
  <c r="I34" i="126"/>
  <c r="G35" i="126"/>
  <c r="E35" i="126"/>
  <c r="I37" i="126"/>
  <c r="B37" i="126"/>
  <c r="F38" i="126"/>
  <c r="F39" i="126"/>
  <c r="B40" i="126"/>
  <c r="I39" i="126"/>
  <c r="J40" i="126"/>
  <c r="J39" i="126"/>
  <c r="G40" i="126"/>
  <c r="J41" i="126"/>
  <c r="I40" i="126"/>
  <c r="B43" i="126"/>
  <c r="E41" i="126"/>
  <c r="I42" i="126"/>
  <c r="B44" i="126"/>
  <c r="J43" i="126"/>
  <c r="H45" i="126"/>
  <c r="J45" i="126"/>
  <c r="D32" i="87"/>
  <c r="G33" i="87"/>
  <c r="J34" i="87"/>
  <c r="D36" i="87"/>
  <c r="G37" i="87"/>
  <c r="J38" i="87"/>
  <c r="D40" i="87"/>
  <c r="G41" i="87"/>
  <c r="J42" i="87"/>
  <c r="D44" i="87"/>
  <c r="D18" i="87"/>
  <c r="G19" i="87"/>
  <c r="J20" i="87"/>
  <c r="D22" i="87"/>
  <c r="G23" i="87"/>
  <c r="J24" i="87"/>
  <c r="D26" i="87"/>
  <c r="G27" i="87"/>
  <c r="J28" i="87"/>
  <c r="D17" i="126"/>
  <c r="I17" i="126"/>
  <c r="G19" i="126"/>
  <c r="D20" i="126"/>
  <c r="B17" i="126"/>
  <c r="I18" i="126"/>
  <c r="F32" i="126"/>
  <c r="G20" i="126"/>
  <c r="E22" i="126"/>
  <c r="B22" i="126"/>
  <c r="I23" i="126"/>
  <c r="C22" i="126"/>
  <c r="J23" i="126"/>
  <c r="D24" i="126"/>
  <c r="J29" i="126"/>
  <c r="D27" i="126"/>
  <c r="G30" i="126"/>
  <c r="J25" i="126"/>
  <c r="H28" i="126"/>
  <c r="H29" i="126"/>
  <c r="H33" i="126"/>
  <c r="D30" i="126"/>
  <c r="I30" i="126"/>
  <c r="J30" i="126"/>
  <c r="D33" i="126"/>
  <c r="D32" i="126"/>
  <c r="G38" i="126"/>
  <c r="I33" i="126"/>
  <c r="F33" i="126"/>
  <c r="I35" i="126"/>
  <c r="C38" i="126"/>
  <c r="F37" i="126"/>
  <c r="D38" i="126"/>
  <c r="B41" i="126"/>
  <c r="D39" i="126"/>
  <c r="C41" i="126"/>
  <c r="D40" i="126"/>
  <c r="F41" i="126"/>
  <c r="I41" i="126"/>
  <c r="D42" i="126"/>
  <c r="G43" i="126"/>
  <c r="G44" i="126"/>
  <c r="B42" i="126"/>
  <c r="C43" i="126"/>
  <c r="D43" i="126"/>
  <c r="H44" i="126"/>
  <c r="D44" i="126"/>
  <c r="E44" i="126"/>
  <c r="E45" i="126"/>
  <c r="G32" i="87"/>
  <c r="J33" i="87"/>
  <c r="D35" i="87"/>
  <c r="G36" i="87"/>
  <c r="J37" i="87"/>
  <c r="D39" i="87"/>
  <c r="G40" i="87"/>
  <c r="J41" i="87"/>
  <c r="D43" i="87"/>
  <c r="G44" i="87"/>
  <c r="D17" i="87"/>
  <c r="G18" i="87"/>
  <c r="J19" i="87"/>
  <c r="D21" i="87"/>
  <c r="G22" i="87"/>
  <c r="J23" i="87"/>
  <c r="D25" i="87"/>
  <c r="G26" i="87"/>
  <c r="J27" i="87"/>
  <c r="D29" i="87"/>
</calcChain>
</file>

<file path=xl/sharedStrings.xml><?xml version="1.0" encoding="utf-8"?>
<sst xmlns="http://schemas.openxmlformats.org/spreadsheetml/2006/main" count="7739" uniqueCount="388">
  <si>
    <t>SGB III</t>
  </si>
  <si>
    <t>SGB II</t>
  </si>
  <si>
    <t>Insgesamt</t>
  </si>
  <si>
    <t>Männer</t>
  </si>
  <si>
    <t>Frauen</t>
  </si>
  <si>
    <t>Reha-Statistik</t>
  </si>
  <si>
    <t>© Statistik der Bundesagentur für Arbeit</t>
  </si>
  <si>
    <t>Merkmal</t>
  </si>
  <si>
    <t>im
Berichtsmonat</t>
  </si>
  <si>
    <t>seit
Jahresbeginn</t>
  </si>
  <si>
    <t>unter 25 Jahre</t>
  </si>
  <si>
    <t>Ersteingliederung</t>
  </si>
  <si>
    <t>Wiedereingliederung</t>
  </si>
  <si>
    <t>Deutsche</t>
  </si>
  <si>
    <t>Ausländer</t>
  </si>
  <si>
    <t>Schwerbehinderte</t>
  </si>
  <si>
    <t>Arbeitslose</t>
  </si>
  <si>
    <t>1. Zugang an Rehabilitanden nach Strukturmerkmalen</t>
  </si>
  <si>
    <t>2. Bestand an Rehabilitanden nach Strukturmerkmalen</t>
  </si>
  <si>
    <t>gleitender
12-Monats-
durchschnitt</t>
  </si>
  <si>
    <t>3. Abgang an Rehabilitanden nach Strukturmerkmalen</t>
  </si>
  <si>
    <t>davon</t>
  </si>
  <si>
    <t>Deutschland</t>
  </si>
  <si>
    <t>Maßnahmeart</t>
  </si>
  <si>
    <t xml:space="preserve">Insgesamt (Summe 1. + 2.) </t>
  </si>
  <si>
    <t>darunter 6 Monate nach Austritt</t>
  </si>
  <si>
    <t>sv-pflichtig
beschäftigt</t>
  </si>
  <si>
    <t>nicht
arbeitslos</t>
  </si>
  <si>
    <t>bis unter 12 Monate</t>
  </si>
  <si>
    <t>12 bis unter 24 Monate</t>
  </si>
  <si>
    <t>24 Monate und länger</t>
  </si>
  <si>
    <t>abgeschlossene Dauer
der Rehabilitation</t>
  </si>
  <si>
    <t>Berichtsjahr</t>
  </si>
  <si>
    <t>4. Rehabilitanden im Zeitverlauf</t>
  </si>
  <si>
    <t>Durchschnitt (in Tagen)</t>
  </si>
  <si>
    <t>Insgesamt, darunter</t>
  </si>
  <si>
    <t>Abgang insgesamt, darunter</t>
  </si>
  <si>
    <t>Leistungen zur Aktivierung und beruflichen Eingliederung</t>
  </si>
  <si>
    <t>Teilnahmen an Maßnahmen zur Aktivierung und berufliche Eingliederung</t>
  </si>
  <si>
    <t>Einstiegsqualifizierung</t>
  </si>
  <si>
    <t>Ausbildungsbegleitende Hilfen</t>
  </si>
  <si>
    <t>Außerbetriebliche Berufsausbildung</t>
  </si>
  <si>
    <t>Leistungen zur Förderung der beruflichen Weiterbildung</t>
  </si>
  <si>
    <t>Aufnahme einer selbständigen Tätigkeit</t>
  </si>
  <si>
    <t>Gründungszuschuss</t>
  </si>
  <si>
    <t>besondere Maßnahmen zur Weiterbildung</t>
  </si>
  <si>
    <t>Eignungsabklärung/Berufsfindung</t>
  </si>
  <si>
    <t>Einzelfallförderung (Kfz-Hilfe, Techn. Arbeitshilfe, etc.)</t>
  </si>
  <si>
    <t>sonstige individuelle rehaspezifische Maßnahmen</t>
  </si>
  <si>
    <t>unterstützte Beschäftigung</t>
  </si>
  <si>
    <t>Berufsvorbereitende Bildungsmaßnahmen (BvB allgemein inkl. BvB-Pro)</t>
  </si>
  <si>
    <t>Berufsvorbereitende Bildungsmaßnahmen (BvB rehaspezifisch)</t>
  </si>
  <si>
    <t>unter 25 Jahre bei Eintritt</t>
  </si>
  <si>
    <t>davon Rechtskreis der Kostenträgerschaft</t>
  </si>
  <si>
    <t>Integrationsfachdienst</t>
  </si>
  <si>
    <t>Verbleib
nach Beendigung
der Rehabilitation</t>
  </si>
  <si>
    <t>Berichtsbeschreibung:</t>
  </si>
  <si>
    <t>Berichtsfilter:</t>
  </si>
  <si>
    <t>Berichtsgrenzwerte:</t>
  </si>
  <si>
    <t>Leerer Filter</t>
  </si>
  <si>
    <t>Berichts-Cache verwendet: Nein</t>
  </si>
  <si>
    <t>Metriken</t>
  </si>
  <si>
    <t>Zugang</t>
  </si>
  <si>
    <t>Bestand</t>
  </si>
  <si>
    <t>Abgang</t>
  </si>
  <si>
    <t>Berufsvorbereitung und Berufsausbildung (ohne BOM und BAB)</t>
  </si>
  <si>
    <r>
      <t>Veränderung
(Sp.2)
zum Vorjahr</t>
    </r>
    <r>
      <rPr>
        <vertAlign val="superscript"/>
        <sz val="8"/>
        <rFont val="Arial"/>
        <family val="2"/>
      </rPr>
      <t xml:space="preserve"> 2)</t>
    </r>
  </si>
  <si>
    <r>
      <t>Veränderung
(Sp.5)
zum Vorjahr</t>
    </r>
    <r>
      <rPr>
        <vertAlign val="superscript"/>
        <sz val="8"/>
        <rFont val="Arial"/>
        <family val="2"/>
      </rPr>
      <t xml:space="preserve"> 2)</t>
    </r>
  </si>
  <si>
    <r>
      <t>Veränderung
(Sp.8)
zum Vorjahr</t>
    </r>
    <r>
      <rPr>
        <vertAlign val="superscript"/>
        <sz val="8"/>
        <rFont val="Arial"/>
        <family val="2"/>
      </rPr>
      <t xml:space="preserve"> 2)</t>
    </r>
  </si>
  <si>
    <t>Kennung Teilnehmer</t>
  </si>
  <si>
    <t>Berufliche Rehabilitation</t>
  </si>
  <si>
    <t>Inhaltsverzeichnis</t>
  </si>
  <si>
    <t>Info</t>
  </si>
  <si>
    <t>Methodische Hinweise Reha</t>
  </si>
  <si>
    <t>Methodische Hinweise Verbleib</t>
  </si>
  <si>
    <t>Tabelle 1</t>
  </si>
  <si>
    <t>Tabelle 2</t>
  </si>
  <si>
    <t>Tabelle 3</t>
  </si>
  <si>
    <t>Tabelle 4</t>
  </si>
  <si>
    <t>Tabelle 5</t>
  </si>
  <si>
    <t>Tabelle 6</t>
  </si>
  <si>
    <t>Tabelle 7</t>
  </si>
  <si>
    <t>Tabelle 8</t>
  </si>
  <si>
    <t>Tabelle 9</t>
  </si>
  <si>
    <t>davon Rechtskreis</t>
  </si>
  <si>
    <t>1) Bezogen auf Rehabilitanden, die unmittelbar vor Beginn des Reha-Verfahrens arbeitslos waren. Es wird die bisherige Dauer der Arbeitslosigkeit bis zum Beginn des Reha-Verfahrens berechnet.</t>
  </si>
  <si>
    <t xml:space="preserve">2) Veränderung in Prozent bzw. bei der durchschnittlichen Dauer der Arbeitslosigkeit in Tagen </t>
  </si>
  <si>
    <r>
      <t>in Förderung der Teilhabe</t>
    </r>
    <r>
      <rPr>
        <vertAlign val="superscript"/>
        <sz val="8"/>
        <rFont val="Arial"/>
        <family val="2"/>
      </rPr>
      <t xml:space="preserve"> 1)</t>
    </r>
  </si>
  <si>
    <r>
      <t>Veränderung
(Sp.2)
zum Vorjahr</t>
    </r>
    <r>
      <rPr>
        <vertAlign val="superscript"/>
        <sz val="8"/>
        <rFont val="Arial"/>
        <family val="2"/>
      </rPr>
      <t xml:space="preserve"> 1)</t>
    </r>
  </si>
  <si>
    <r>
      <t>Veränderung
(Sp.5)
zum Vorjahr</t>
    </r>
    <r>
      <rPr>
        <vertAlign val="superscript"/>
        <sz val="8"/>
        <rFont val="Arial"/>
        <family val="2"/>
      </rPr>
      <t xml:space="preserve"> 1)</t>
    </r>
  </si>
  <si>
    <r>
      <t>Veränderung
(Sp.8)
zum Vorjahr</t>
    </r>
    <r>
      <rPr>
        <vertAlign val="superscript"/>
        <sz val="8"/>
        <rFont val="Arial"/>
        <family val="2"/>
      </rPr>
      <t xml:space="preserve"> 1)</t>
    </r>
  </si>
  <si>
    <t>Zugang an Rehabilitanden nach Strukturmerkmalen</t>
  </si>
  <si>
    <t>Bestand an Rehabilitanden nach Strukturmerkmalen</t>
  </si>
  <si>
    <t>Abgang an Rehabilitanden nach Strukturmerkmalen</t>
  </si>
  <si>
    <t>Rehabilitanden im Zeitverlauf</t>
  </si>
  <si>
    <t>Beschäftigung und Arbeitslosigkeit nach Beendigung der beruflichen Rehabilitation</t>
  </si>
  <si>
    <t xml:space="preserve">2) Veränderung in Prozent bzw. bei der durchschnittlichen Dauer der Rehabilitation in Tagen </t>
  </si>
  <si>
    <t xml:space="preserve">1) Veränderung in Prozent bzw. bei der durchschnittlichen Dauer der Rehabilitation in Tagen </t>
  </si>
  <si>
    <t>5. Beschäftigung und Arbeitslosigkeit nach Beendigung der beruflichen Rehabilitation</t>
  </si>
  <si>
    <t>- sozialversicherungspflichtig beschäftigt (in %)</t>
  </si>
  <si>
    <t>- arbeitslos (absolut)</t>
  </si>
  <si>
    <t>- arbeitslos (in %)</t>
  </si>
  <si>
    <t>1) vgl. Tabelle 7 Zeile "Insgesamt"</t>
  </si>
  <si>
    <t>25 bis unter 55 Jahre</t>
  </si>
  <si>
    <t>55 Jahre und älter</t>
  </si>
  <si>
    <t>55 Jahre und älter bei Eintritt</t>
  </si>
  <si>
    <t>besondere Maßnahmen zur Ausbildungsförderung</t>
  </si>
  <si>
    <t>Förderung der beruflichen Weiterbildung</t>
  </si>
  <si>
    <t>Psychische, geistige, neurologische Behinderung</t>
  </si>
  <si>
    <t>Psychische Behinderung</t>
  </si>
  <si>
    <t>Neurologische Behinderung</t>
  </si>
  <si>
    <t>Geistige Behinderung</t>
  </si>
  <si>
    <t>Behinderung - organisch</t>
  </si>
  <si>
    <t>Sonstige Behinderung</t>
  </si>
  <si>
    <t>Behinderung der Sinnesorgane</t>
  </si>
  <si>
    <t>Lernbehinderung</t>
  </si>
  <si>
    <t>Sehbehinderung</t>
  </si>
  <si>
    <t>Hörbehinderung</t>
  </si>
  <si>
    <t>Sonstige Behinderungsarten</t>
  </si>
  <si>
    <t>Körperbehinderung des Stütz- und Bewegungsapparates</t>
  </si>
  <si>
    <t>Summe seit Jahresbeginn / gleitender
12-Monats-
durchschnitt</t>
  </si>
  <si>
    <t>Anteil (Sp.1)
an Insgesamt
in %</t>
  </si>
  <si>
    <t>Veränderung (Sp.1) zum Vorjahr in %</t>
  </si>
  <si>
    <t>Veränderung (Sp.4) zum Vorjahr in %</t>
  </si>
  <si>
    <t>Anteil (Sp.4)
an Insgesamt
in %</t>
  </si>
  <si>
    <t>Veränderung (Sp.7) zum Vorjahr in %</t>
  </si>
  <si>
    <t>Anteil (Sp.7)
an Insgesamt
in %</t>
  </si>
  <si>
    <t>Eintritte</t>
  </si>
  <si>
    <t>Tabelle 4a</t>
  </si>
  <si>
    <t>Tabelle 8a</t>
  </si>
  <si>
    <t>Teilnehmeranzahl_alle FST+XS</t>
  </si>
  <si>
    <t>3 Monate nach Abgang</t>
  </si>
  <si>
    <t>- sozialversicherungspflichtig beschäftigt (absolut)</t>
  </si>
  <si>
    <t>6 Monate nach Abgang</t>
  </si>
  <si>
    <t>12 Monate nach Abgang</t>
  </si>
  <si>
    <t/>
  </si>
  <si>
    <t>Art der Behinderung</t>
  </si>
  <si>
    <t>1. allgemeine Leistungen zur Teilhabe von Menschen mit Behinderungen (ohne BOM und BAB)</t>
  </si>
  <si>
    <t>Probebeschäftigung für Menschen mit Behinderungen</t>
  </si>
  <si>
    <t>Arbeitshilfen für Menschen mit Behinderungen</t>
  </si>
  <si>
    <t>Zuschüsse z. Ausbildungsvergütung  für Menschen mit Behinderungen u. schwerbeh. Menschen</t>
  </si>
  <si>
    <t>Zuschuss für schwerbehinderte Menschen im Anschluss an Aus- u. Weiterbildung</t>
  </si>
  <si>
    <t>2. besondere Leistungen zur Teilhabe von Menschen mit Behinderungen</t>
  </si>
  <si>
    <t>Eingliederungszuschuss für Menschen mit Behinderungen und schwerbehinderte Menschen</t>
  </si>
  <si>
    <t>4a. Zugang an Rehabilitanden nach der Reha-relevanten Behinderungsart</t>
  </si>
  <si>
    <t>Summe seit Jahresbeginn</t>
  </si>
  <si>
    <t xml:space="preserve">6. Eintritte von Rehabilitanden in Maßnahmen zur Förderung der Teilhabe von Menschen mit Behinderungen am Arbeitsleben nach Maßnahmeart </t>
  </si>
  <si>
    <t>Jahr 2013</t>
  </si>
  <si>
    <t>Jahr 2014</t>
  </si>
  <si>
    <t>Jahr 2015</t>
  </si>
  <si>
    <t>Jahr 2016</t>
  </si>
  <si>
    <t>Jahr 2017</t>
  </si>
  <si>
    <t>Jahr 2018</t>
  </si>
  <si>
    <t>8a. Rehabilitanden in Maßnahmen zur Förderung der Teilhabe von Menschen mit Behinderungen am Arbeitsleben nach der Reha-relevanten Behinderungsart</t>
  </si>
  <si>
    <t>K_SGBTräger</t>
  </si>
  <si>
    <t>Zugang_JS_Rehabilitand</t>
  </si>
  <si>
    <t>Zugang_JS_VJ_Rehabilitand</t>
  </si>
  <si>
    <t>Bestand_GJW_aktuell_Rehabilitand</t>
  </si>
  <si>
    <t>Bestand_GJW_VJ_Rehabilitand</t>
  </si>
  <si>
    <t>Abgang_JS_Rehabilitand</t>
  </si>
  <si>
    <t>Abgang_JS_VJ_Rehabilitand</t>
  </si>
  <si>
    <t>K_EE_WE</t>
  </si>
  <si>
    <t>3)</t>
  </si>
  <si>
    <t>in Förderung der Teilhabe</t>
  </si>
  <si>
    <t>1)</t>
  </si>
  <si>
    <t>aktueller BM</t>
  </si>
  <si>
    <t>akt. 12-Monatssumme</t>
  </si>
  <si>
    <t>12-Monatssume VJ</t>
  </si>
  <si>
    <t>aktueller BM Zugang</t>
  </si>
  <si>
    <t>Summe seit Jahresbeginn Zugang</t>
  </si>
  <si>
    <t>Summe seit Jahresbeginn VJ Zugang</t>
  </si>
  <si>
    <t>Erst-eingliederung</t>
  </si>
  <si>
    <t>Wieder-eingliederung</t>
  </si>
  <si>
    <t>Zugang (Jahressumme)</t>
  </si>
  <si>
    <t>Bestand (Jahresdurchschnitt)</t>
  </si>
  <si>
    <t>Abgang (Jahressumme)</t>
  </si>
  <si>
    <t>K_Tab4a_Behinderungsart</t>
  </si>
  <si>
    <t>Ohne Angabe</t>
  </si>
  <si>
    <t>K_Merkmale_Tab6</t>
  </si>
  <si>
    <t>K_Rechtskreis_Tab6</t>
  </si>
  <si>
    <t>Eintritte_Monat</t>
  </si>
  <si>
    <t>Eintritte_JFW_aktuell</t>
  </si>
  <si>
    <t>Eintritte_JFW_VJ</t>
  </si>
  <si>
    <t>Bestand_Monat</t>
  </si>
  <si>
    <t>Bestand_GJW_aktuell</t>
  </si>
  <si>
    <t>Bestand_GJW_VJ</t>
  </si>
  <si>
    <t>DH_K_Maßnahmen</t>
  </si>
  <si>
    <t>Schwerbehinderte Menschen</t>
  </si>
  <si>
    <t>Förderstatistik</t>
  </si>
  <si>
    <t>Eingliederungszuschuss für besonders betroffene schwerbehinderte Menschen EGZ-SB</t>
  </si>
  <si>
    <t>Eingliederungszuschuss für Menschen mit Behinderungen und schwerbehinderte Menschen EGZ</t>
  </si>
  <si>
    <t>durchschnittliche Teilnahmedauer (in Tagen)</t>
  </si>
  <si>
    <t>Berichtsmonat=201001:Januar 2010, 201002:Februar 2010, 201003:März 2010, 201004:April 2010, 201005:Mai 2010, 201006:Juni 2010, 201007:Juli 2010, 201008:August 2010, 201009:September 2010, 201010:Oktober 2010, 201011:November 2010, 201012:Dezember 2010, 201101:Januar 2011, 201102:Februar 2011, 201103:März 2011, 201104:April 2011, 201105:Mai 2011, 201106:Juni 2011, 201107:Juli 2011, 201108:August 2011, 201109:September 2011, 201110:Oktober 2011, 201111:November 2011, 201112:Dezember 2011, 201201:Januar 2012, 201202:Februar 2012, 201203:März 2012, 201204:April 2012, 201205:Mai 2012, 201206:Juni 2012, 201207:Juli 2012, 201208:August 2012, 201209:September 2012, 201210:Oktober 2012, 201211:November 2012, 201212:Dezember 2012, 201301:Januar 2013, 201302:Februar 2013, 201303:März 2013, 201304:April 2013, 201305:Mai 2013, 201306:Juni 2013, 201307:Juli 2013, 201308:August 2013, 201309:September 2013, 201310:Oktober 2013, 201311:November 2013, 201312:Dezember 2013, 201401:Januar 2014, 201402:Februar 2014, 201403:März 2014, 201404:April 2014, 201405:Mai 2014, 201406:Juni 2014, 201407:Juli 2014, 201408:August 2014, 201409:September 2014, 201410:Oktober 2014, 201411:November 2014, 201412:Dezember 2014, 201501:Januar 2015, 201502:Februar 2015, 201503:März 2015, 201504:April 2015, 201505:Mai 2015, 201506:Juni 2015, 201507:Juli 2015, 201508:August 2015, 201509:September 2015, 201510:Oktober 2015, 201511:November 2015, 201512:Dezember 2015, 201601:Januar 2016, 201602:Februar 2016, 201603:März 2016, 201604:April 2016, 201605:Mai 2016, 201606:Juni 2016, 201607:Juli 2016, 201608:August 2016, 201609:September 2016, 201610:Oktober 2016, 201611:November 2016, 201612:Dezember 2016, 201701:Januar 2017, 201702:Februar 2017, 201703:März 2017, 201704:April 2017, 201705:Mai 2017, 201706:Juni 2017, 201707:Juli 2017, 201708:August 2017, 201709:September 2017, 201710:Oktober 2017, 201711:November 2017, 201712:Dezember 2017, 201801:Januar 2018, 201802:Februar 2018, 201803:März 2018, 201804:April 2018 Und {Monatswert Gebietsstand}=20180700 Und {Kennung Teilnehmer}=Zugang, Bestand, Abgang Und {Rehafall ja/nein}=J:Ja</t>
  </si>
  <si>
    <t>K_Rechtskreis</t>
  </si>
  <si>
    <t>darunter: begleitete betriebliche Ausbildung</t>
  </si>
  <si>
    <t>Insgesamt (Summe 1. + 2.)</t>
  </si>
  <si>
    <t>Unterstützte Beschäftigung</t>
  </si>
  <si>
    <t>{Monatswert Gebietsstand}=20180700 Und {Kennung Teilnehmer}=Zugang, Bestand</t>
  </si>
  <si>
    <t>bisherige Dauer der Rehabilitation</t>
  </si>
  <si>
    <t>Impressum</t>
  </si>
  <si>
    <t>Titel:</t>
  </si>
  <si>
    <t>Region:</t>
  </si>
  <si>
    <t>Berichtsmonat:</t>
  </si>
  <si>
    <t>Erstellungsdatum:</t>
  </si>
  <si>
    <t>Hinweise:</t>
  </si>
  <si>
    <t>Herausgeberin:</t>
  </si>
  <si>
    <t>Bundesagentur für Arbeit</t>
  </si>
  <si>
    <t>Statistik</t>
  </si>
  <si>
    <t>Rückfragen an:</t>
  </si>
  <si>
    <t>E-Mail:</t>
  </si>
  <si>
    <t>Hotline:</t>
  </si>
  <si>
    <t>Fax:</t>
  </si>
  <si>
    <t>Internet:</t>
  </si>
  <si>
    <t>Zitierhinweis:</t>
  </si>
  <si>
    <t>Nutzungsbedingungen:</t>
  </si>
  <si>
    <t>Sie können Informationen speichern, (auch auszugsweise) mit Quellen-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</si>
  <si>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</si>
  <si>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</si>
  <si>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</si>
  <si>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</si>
  <si>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</si>
  <si>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</si>
  <si>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</si>
  <si>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</si>
  <si>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.X Veränderung größer als 250%</t>
  </si>
  <si>
    <t xml:space="preserve">1) Veränderung in Prozent bzw. bei der durchschnittlichen Teilnahmedauer in Tagen </t>
  </si>
  <si>
    <t>Qualitätsbericht Förderstatistik</t>
  </si>
  <si>
    <t>Statistik-Infoseite</t>
  </si>
  <si>
    <t>Im Internet stehen statistische Informationen unterteilt nach folgenden Themenbereichen zur Verfügung:</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</si>
  <si>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</si>
  <si>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</si>
  <si>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</si>
  <si>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</si>
  <si>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</si>
  <si>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</si>
  <si>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</si>
  <si>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</si>
  <si>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</si>
  <si>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Januar</t>
  </si>
  <si>
    <t>Februar</t>
  </si>
  <si>
    <t>März</t>
  </si>
  <si>
    <t>April</t>
  </si>
  <si>
    <t>Mai</t>
  </si>
  <si>
    <t>Juni</t>
  </si>
  <si>
    <t>Juli</t>
  </si>
  <si>
    <t>August</t>
  </si>
  <si>
    <t>September</t>
  </si>
  <si>
    <t>Oktober</t>
  </si>
  <si>
    <t>November</t>
  </si>
  <si>
    <t>Dezember</t>
  </si>
  <si>
    <t>Periodizität:</t>
  </si>
  <si>
    <t>monatlich</t>
  </si>
  <si>
    <t>Produktlinie/Reihe:</t>
  </si>
  <si>
    <t>Tabellen</t>
  </si>
  <si>
    <t>Nächster
Veröffentlichungstermin:</t>
  </si>
  <si>
    <t>Teilhabe von Menschen mit Behinderungen Arbeitsleben (Rehabilitanden)</t>
  </si>
  <si>
    <t>Förderung der Teilhabe von Menschen mit Behinderungen am Arbeitsleben</t>
  </si>
  <si>
    <t>Eintritte von Rehabilitanden in Maßnahmen zur Förderung der Teilhabe von Menschen mit Behinderungen am Arbeitsleben nach Maßnahmeart</t>
  </si>
  <si>
    <t>Bestand von Rehabilitanden in Maßnahmen zur Förderung der Teilhabe von Menschen mit Behinderungen am Arbeitsleben nach Maßnahmeart</t>
  </si>
  <si>
    <t>Rehabilitanden in Maßnahmen zur Förderung der Teilhabe von Menschen mit Behinderungen am Arbeitsleben im Zeitverlauf</t>
  </si>
  <si>
    <t>Rehabilitanden in Maßnahmen zur Förderung der Teilhabe von Menschen mit Behinderungen am Arbeitsleben nach der Reha-relevanten Behinderungsart</t>
  </si>
  <si>
    <t>8. Rehabilitanden in Maßnahmen zur Förderung der Teilhabe von Menschen mit Behinderungen am Arbeitsleben im Zeitverlauf</t>
  </si>
  <si>
    <t>4a. Bestand an Rehabilitanden nach der Reha-relevanten Behinderungsart</t>
  </si>
  <si>
    <t>4a. Abgang an Rehabilitanden nach der Reha-relevanten Behinderungsart</t>
  </si>
  <si>
    <t>X</t>
  </si>
  <si>
    <t>gleitender 12-Monats-durchschnitt</t>
  </si>
  <si>
    <t>Förderungen aus dem Vermittlungsbudget</t>
  </si>
  <si>
    <t>.X</t>
  </si>
  <si>
    <t>Förderung und berufliche Rehabilitation</t>
  </si>
  <si>
    <t>Bildung</t>
  </si>
  <si>
    <t>Einnahmen/Ausgaben</t>
  </si>
  <si>
    <t>Familien und Kinder</t>
  </si>
  <si>
    <t>darunter: Eingangsverfahren und Berufsbildungsbereich</t>
  </si>
  <si>
    <t>durchschn. Dauer der Arbeitslosigkeit (in Tagen)</t>
  </si>
  <si>
    <t>Zugang/Bestand und Abgang an Rehabilitanden nach der Reha-relevanten Behinderungsart</t>
  </si>
  <si>
    <t>Jahr 2019</t>
  </si>
  <si>
    <t xml:space="preserve">Methodische Hinweise zur Verbleibsermittlung </t>
  </si>
  <si>
    <r>
      <rPr>
        <b/>
        <sz val="10"/>
        <rFont val="Arial"/>
        <family val="2"/>
      </rPr>
      <t>Definition der Kennzahlen</t>
    </r>
    <r>
      <rPr>
        <b/>
        <sz val="9"/>
        <rFont val="Arial"/>
        <family val="2"/>
      </rPr>
      <t xml:space="preserve">
</t>
    </r>
    <r>
      <rPr>
        <sz val="9"/>
        <rFont val="Arial"/>
        <family val="2"/>
      </rPr>
      <t>Um Vergleiche der Ergebnisse der Verbleibsanalyse über verschiedene Regionen oder auch im zeitlichen Verlauf abbilden zu können, werden die absoluten Austrittszahlen nach den verschiedenen Arbeitsmarktstatus jeweils in Beziehung zu den Austritten insgesamt dargestellt. Die entsprechenden Indikatoren werden im Folgenden definiert.</t>
    </r>
  </si>
  <si>
    <r>
      <rPr>
        <b/>
        <sz val="10"/>
        <color indexed="8"/>
        <rFont val="Arial"/>
        <family val="2"/>
      </rPr>
      <t>Eingliederungsquote – Verbleib in sozialversicherungspflichtiger Beschäftigung (EQ)</t>
    </r>
    <r>
      <rPr>
        <sz val="10"/>
        <color indexed="8"/>
        <rFont val="Arial"/>
        <family val="2"/>
      </rPr>
      <t xml:space="preserve">
</t>
    </r>
    <r>
      <rPr>
        <sz val="9"/>
        <color indexed="8"/>
        <rFont val="Arial"/>
        <family val="2"/>
      </rPr>
      <t>Die Integration in Arbeit ist sowohl im SGB III als auch im SGB II das zentrale Ziel der Arbeitsagenturen und Jobcenter. Die sozialversicherungspflichtige Beschäftigung hat an der Erwerbstätigkeit in Deutschland mit Abstand den größten Anteil. Insofern ist die EQ einer der zentralen Indikatoren in der Verbleibsanalyse.</t>
    </r>
  </si>
  <si>
    <r>
      <rPr>
        <b/>
        <sz val="10"/>
        <color indexed="8"/>
        <rFont val="Arial"/>
        <family val="2"/>
      </rPr>
      <t>Nichtleistungsempfängerquote – Verbleib im Nichtleistungsbezug (NLQ)</t>
    </r>
    <r>
      <rPr>
        <sz val="10"/>
        <color indexed="8"/>
        <rFont val="Arial"/>
        <family val="2"/>
      </rPr>
      <t xml:space="preserve">
</t>
    </r>
    <r>
      <rPr>
        <sz val="9"/>
        <color indexed="8"/>
        <rFont val="Arial"/>
        <family val="2"/>
      </rPr>
      <t>Die NLQ ist ein Indikator für das Ausmaß der Vermeidung und Beendigung des Leistungsbezugs. Zudem bietet diese Größe gegenüber der Eingliederungsquote den Vorteil, dass auch die Aufnahme einer selbständigen Tätigkeit, sofern das Einkommen bedarfsdeckend ist, positiv in die Größe einfließt.</t>
    </r>
  </si>
  <si>
    <r>
      <rPr>
        <b/>
        <sz val="10"/>
        <color indexed="8"/>
        <rFont val="Arial"/>
        <family val="2"/>
      </rPr>
      <t>Leistungsempfängerquote – Verbleib im Leistungsbezug (LQ)</t>
    </r>
    <r>
      <rPr>
        <sz val="10"/>
        <color indexed="8"/>
        <rFont val="Arial"/>
        <family val="2"/>
      </rPr>
      <t xml:space="preserve">
</t>
    </r>
    <r>
      <rPr>
        <sz val="9"/>
        <color indexed="8"/>
        <rFont val="Arial"/>
        <family val="2"/>
      </rPr>
      <t>Die LQ ist der Komplementärindikator zur Nichtleistungsempfängerquote.</t>
    </r>
  </si>
  <si>
    <r>
      <rPr>
        <b/>
        <sz val="10"/>
        <rFont val="Arial"/>
        <family val="2"/>
      </rPr>
      <t>Verbleib in sozialversicherungspflichtiger Beschäftigung und im Leistungsbezug (EQ LB)</t>
    </r>
    <r>
      <rPr>
        <sz val="10"/>
        <rFont val="Arial"/>
        <family val="2"/>
      </rPr>
      <t xml:space="preserve">
</t>
    </r>
    <r>
      <rPr>
        <sz val="9"/>
        <rFont val="Arial"/>
        <family val="2"/>
      </rPr>
      <t>Diese Kennzahl ist insbesondere im Rechtskreis SGB II von Bedeutung: Die vollständige Überwindung von Hilfebedürftigkeit ist auch bei Aufnahme einer sozialversicherungspflichtigen Beschäftigung nicht immer gegeben. Die Gründe dafür sind vielschichtig, so kann bspw. der Umfang der Beschäftigung oder das Lohnniveau zu gering oder die Bedarfsgemeinschaft zu groß sein.</t>
    </r>
  </si>
  <si>
    <r>
      <rPr>
        <b/>
        <sz val="10"/>
        <rFont val="Arial"/>
        <family val="2"/>
      </rPr>
      <t>Verbleib im Leistungsbezug und in Folgeförderung (LB FF)</t>
    </r>
    <r>
      <rPr>
        <sz val="10"/>
        <rFont val="Arial"/>
        <family val="2"/>
      </rPr>
      <t xml:space="preserve">
</t>
    </r>
    <r>
      <rPr>
        <sz val="9"/>
        <rFont val="Arial"/>
        <family val="2"/>
      </rPr>
      <t xml:space="preserve">Nicht jedes Instrument hat originär das Ziel der Arbeitsaufnahme, einige weisen auch einen vorbereitenden Charakter auf. Die </t>
    </r>
    <r>
      <rPr>
        <sz val="9"/>
        <color indexed="8"/>
        <rFont val="Arial"/>
        <family val="2"/>
      </rPr>
      <t>Kennzahl</t>
    </r>
    <r>
      <rPr>
        <sz val="9"/>
        <rFont val="Arial"/>
        <family val="2"/>
      </rPr>
      <t xml:space="preserve"> zu Personen, die nach Beendigung der Maßnahme im Leistungsbezug sind und bereits an einer weiterführenden Förderung teilnehmen, muss immer vor dem Hintergrund der Gesamtstrategie gesehen werden.</t>
    </r>
  </si>
  <si>
    <r>
      <rPr>
        <b/>
        <sz val="10"/>
        <rFont val="Arial"/>
        <family val="2"/>
      </rPr>
      <t>Verbleib im Leistungsbezug und arbeitslos (LB Alo)</t>
    </r>
    <r>
      <rPr>
        <sz val="10"/>
        <rFont val="Arial"/>
        <family val="2"/>
      </rPr>
      <t xml:space="preserve">
</t>
    </r>
    <r>
      <rPr>
        <sz val="9"/>
        <rFont val="Arial"/>
        <family val="2"/>
      </rPr>
      <t>Diese Größe ist eine Teilgröße der Leistungsempfängerquote und gibt einen weiter differenzierten Blick auf Personen, die Hilfebedürftigkeit bisher nicht überwinden konnten oder weiterhin Arbeitslosengeld beziehen. Der Personenkreis kann üblicherweise als direkt verfügbares Potenzial für die Arbeitsmarktintegration gesehen werden.</t>
    </r>
  </si>
  <si>
    <r>
      <rPr>
        <b/>
        <sz val="10"/>
        <color indexed="8"/>
        <rFont val="Arial"/>
        <family val="2"/>
      </rPr>
      <t>Nina-Quote - Verbleib nicht nachweisbar (NinaQ)</t>
    </r>
    <r>
      <rPr>
        <sz val="10"/>
        <color indexed="8"/>
        <rFont val="Arial"/>
        <family val="2"/>
      </rPr>
      <t xml:space="preserve">
</t>
    </r>
    <r>
      <rPr>
        <sz val="9"/>
        <color indexed="8"/>
        <rFont val="Arial"/>
        <family val="2"/>
      </rPr>
      <t>Diese Größe gibt Auskunft darüber, wie hoch der Anteil der Personen ist, über die die Förderstatistik zum betreffenden Zeitpunkt keine Aussage zum Verbleib treffen kann. Die Gründe hierfür können zum Beispiel die Aufnahme einer ungeförderten selbständigen Tätigkeit, eine Beschäftigungsaufnahme im Ausland oder das Ausscheiden aus dem Erwerbsleben sein. Je nach betrachtetem Instrument muss die Interpretation der Nina-Quote unterschiedlich ausfallen. Auch variiert das Niveau dieser Größe je nach Zielsetzung der Instrumente.</t>
    </r>
  </si>
  <si>
    <r>
      <rPr>
        <b/>
        <sz val="10"/>
        <color indexed="8"/>
        <rFont val="Arial"/>
        <family val="2"/>
      </rPr>
      <t>Im Verbleibsintervall an mehr als 7 Tagen sozialversicherungspflichtig beschäftigt (Svp7)</t>
    </r>
    <r>
      <rPr>
        <sz val="10"/>
        <color indexed="8"/>
        <rFont val="Arial"/>
        <family val="2"/>
      </rPr>
      <t xml:space="preserve">
</t>
    </r>
    <r>
      <rPr>
        <sz val="9"/>
        <color indexed="8"/>
        <rFont val="Arial"/>
        <family val="2"/>
      </rPr>
      <t xml:space="preserve">Anders als die bisher beschriebenen Indikatoren bildet diese Kennzahl ab, ob überhaupt eine Beschäftigungsaufnahme nach einer Förderung erfolgt ist, auch wenn diese zum Verbleibsintervall-Ende nicht mehr besteht. Im Vergleich zur Eingliederungsquote fällt sie höher aus. Die Größe </t>
    </r>
    <r>
      <rPr>
        <i/>
        <sz val="9"/>
        <color indexed="8"/>
        <rFont val="Arial"/>
        <family val="2"/>
      </rPr>
      <t>an mehr als sieben Tagen sozialversicherungspflichtig beschäftigt</t>
    </r>
    <r>
      <rPr>
        <sz val="9"/>
        <color indexed="8"/>
        <rFont val="Arial"/>
        <family val="2"/>
      </rPr>
      <t xml:space="preserve"> bildet die Übergänge in Beschäftigung also umfassender ab.</t>
    </r>
  </si>
  <si>
    <r>
      <rPr>
        <b/>
        <sz val="10"/>
        <rFont val="Arial"/>
        <family val="2"/>
      </rPr>
      <t>Weiterführende Informationen</t>
    </r>
    <r>
      <rPr>
        <sz val="10"/>
        <rFont val="Arial"/>
        <family val="2"/>
      </rPr>
      <t xml:space="preserve">
</t>
    </r>
    <r>
      <rPr>
        <sz val="9"/>
        <rFont val="Arial"/>
        <family val="2"/>
      </rPr>
      <t xml:space="preserve">Weiterführende Informationen befinden sich im Methodenbericht </t>
    </r>
    <r>
      <rPr>
        <i/>
        <sz val="9"/>
        <rFont val="Arial"/>
        <family val="2"/>
      </rPr>
      <t>Erweiterte Verbleibsanalyse von Teilnehmenden an arbeitsmarkpolitischen Instrumenten</t>
    </r>
    <r>
      <rPr>
        <sz val="9"/>
        <rFont val="Arial"/>
        <family val="2"/>
      </rPr>
      <t xml:space="preserve"> im Internet unter:</t>
    </r>
  </si>
  <si>
    <r>
      <rPr>
        <b/>
        <sz val="10"/>
        <color indexed="8"/>
        <rFont val="Arial"/>
        <family val="2"/>
      </rPr>
      <t>Einschränkungen</t>
    </r>
    <r>
      <rPr>
        <sz val="10"/>
        <color indexed="8"/>
        <rFont val="Arial"/>
        <family val="2"/>
      </rPr>
      <t xml:space="preserve">
</t>
    </r>
    <r>
      <rPr>
        <sz val="9"/>
        <color indexed="8"/>
        <rFont val="Arial"/>
        <family val="2"/>
      </rPr>
      <t xml:space="preserve">Verbleibskennzahlen können erst ab einer </t>
    </r>
    <r>
      <rPr>
        <b/>
        <sz val="9"/>
        <color indexed="8"/>
        <rFont val="Arial"/>
        <family val="2"/>
      </rPr>
      <t>Mindestfallzahl</t>
    </r>
    <r>
      <rPr>
        <sz val="9"/>
        <color indexed="8"/>
        <rFont val="Arial"/>
        <family val="2"/>
      </rPr>
      <t xml:space="preserve"> der Grundgesamtheit als repräsentative Messung angesehen werden. Je kleiner die Fallzahl (also die Zahl der betrachteten Austritte) desto eher sind Verbleibsergebnisse als rein zufälliges Resultat anzusehen, das weder etwas über die Qualität einer Maßnahme oder eines Trägers noch über die Qualität der Arbeit der Agentur oder des Jobcenters aussagt. Deswegen werden Verbleibskennzahlen, bei denen weniger als 20 Austritte zu Grunde liegen, nicht ausgewiesen. Ab 20 Austritten werden die Verbleibskennzahlen ausgewiesen, auch wenn der zufällige Status eines Einzelnen das Ergebnis beeinflussen kann. Trotz dieser Einschränkung können aus den Information Trends abgleitet werden. Statistisch sichere Ergebnisse liegen erst bei mehr als 100 Austritten vor.
</t>
    </r>
    <r>
      <rPr>
        <b/>
        <sz val="9"/>
        <color indexed="8"/>
        <rFont val="Arial"/>
        <family val="2"/>
      </rPr>
      <t xml:space="preserve">Plausibilität XSozial
</t>
    </r>
    <r>
      <rPr>
        <sz val="9"/>
        <color indexed="8"/>
        <rFont val="Arial"/>
        <family val="2"/>
      </rPr>
      <t>Bei Trägern, die über den Datenstandard XSozial-BA-SGB II melden, ist es möglich, dass die Leistungsempfängerdaten als nicht plausibel eingestuft werden.
Liegen solche Datenausfälle im berichteten Zeitraum, werden die Quoten, die auf dem (nicht) Vorliegen eines Leistungsbezuges basieren (bspw. NLQ oder LQ), für die betroffenen JC nicht ausgewiesen („x“). Je nach Ausmaß des Ausfalls bzw. Zahl der betroffenen JC gilt dies auch für die nächsthöhere regionale Ebene.</t>
    </r>
  </si>
  <si>
    <t xml:space="preserve">Methodische Hinweise zur Förderstatistik 
</t>
  </si>
  <si>
    <r>
      <rPr>
        <b/>
        <sz val="10"/>
        <rFont val="Arial"/>
        <family val="2"/>
      </rPr>
      <t xml:space="preserve">Erhebungsgegenstand und begriffliche Abgrenzung 
</t>
    </r>
    <r>
      <rPr>
        <sz val="9"/>
        <rFont val="Arial"/>
        <family val="2"/>
      </rPr>
      <t xml:space="preserve">Die Grundgesamtheit der Förderstatistik bilden Förderungen bzw. Teilnahmen von Personen an Maßnahmen der aktiven Arbeitsmarktförderung (§ 3 Abs. 2 SGB III) und Leistungen zur Eingliederung (§§ 16 bis 16i SGB II) des Bundes. Es erfolgt eine Zählung von Förderfällen bzw. Teilnahmen, nicht von Personen. Folglich wird eine Person, die mehrere Förderleistungen erhält, mehrfach gezählt. </t>
    </r>
  </si>
  <si>
    <r>
      <rPr>
        <b/>
        <sz val="10"/>
        <rFont val="Arial"/>
        <family val="2"/>
      </rPr>
      <t xml:space="preserve">Regionale Zuordnung
</t>
    </r>
    <r>
      <rPr>
        <sz val="9"/>
        <rFont val="Arial"/>
        <family val="2"/>
      </rPr>
      <t xml:space="preserve">Die regionale Zuordnung einer Förderung erfolgt standardmäßig nach dem Wohnort der teilnehmenden Person. Es kann aber auch dargestellt werden, welche Arbeitsagentur oder welches Jobcenter die Kosten einer Förderung trägt. </t>
    </r>
  </si>
  <si>
    <t>Wartezeit und Hochrechnung</t>
  </si>
  <si>
    <r>
      <t xml:space="preserve">Hochrechung
</t>
    </r>
    <r>
      <rPr>
        <sz val="9"/>
        <rFont val="Arial"/>
        <family val="2"/>
      </rPr>
      <t>Um trotzdem am aktuellen Rand Eckwerte der Förderstatistik darstellen und Vergleichbarkeit mit endgültigen Vormonatsergebnissen erreichen zu können, wurde ein Algorithmus entwickelt. Dieser errechnet aus den vorläufigen Ergebnissen am aktuellen Rand hochgerechnete Werte, die mit den festgeschriebenen Vormonatsergebnissen vergleichbar sind. Das Hochrechnungsverfahren basiert auf Erfahrungswerten über den Umfang der Nacherfassungen je Region und Maßnahmeartgruppe. Es kann nur für solche Maßnahmeartgruppen Anwendung finden, für die ausreichend Erfahrungswerte vorliegen.
In Veröffentlichungen sind hochgerechnete Ergebnisse mit dem Hinweis „vorläufige hochgerechnete Ergebnisse“ gekennzeichnet.</t>
    </r>
  </si>
  <si>
    <t>Methodenberichte zum Thema Förderung</t>
  </si>
  <si>
    <t>Datenausfall</t>
  </si>
  <si>
    <t>ältere Ausfälle</t>
  </si>
  <si>
    <t xml:space="preserve">7. Bestand von Rehabilitanden in Maßnahmen zur Förderung der Teilhabe von Menschen mit Behinderungen am Arbeitsleben nach Maßnahmeart </t>
  </si>
  <si>
    <r>
      <t>Veränderung
(Sp.11)
zum Vorjahr</t>
    </r>
    <r>
      <rPr>
        <vertAlign val="superscript"/>
        <sz val="8"/>
        <rFont val="Arial"/>
        <family val="2"/>
      </rPr>
      <t xml:space="preserve"> 1)</t>
    </r>
  </si>
  <si>
    <r>
      <t>Veränderung
(Sp.14)
zum Vorjahr</t>
    </r>
    <r>
      <rPr>
        <vertAlign val="superscript"/>
        <sz val="8"/>
        <rFont val="Arial"/>
        <family val="2"/>
      </rPr>
      <t xml:space="preserve"> 1)</t>
    </r>
  </si>
  <si>
    <r>
      <t>Veränderung
(Sp.17)
zum Vorjahr</t>
    </r>
    <r>
      <rPr>
        <vertAlign val="superscript"/>
        <sz val="8"/>
        <rFont val="Arial"/>
        <family val="2"/>
      </rPr>
      <t xml:space="preserve"> 1)</t>
    </r>
  </si>
  <si>
    <r>
      <t>Veränderung
(Sp.20)
zum Vorjahr</t>
    </r>
    <r>
      <rPr>
        <vertAlign val="superscript"/>
        <sz val="8"/>
        <rFont val="Arial"/>
        <family val="2"/>
      </rPr>
      <t xml:space="preserve"> 1)</t>
    </r>
  </si>
  <si>
    <r>
      <t>Veränderung
(Sp.23)
zum Vorjahr</t>
    </r>
    <r>
      <rPr>
        <vertAlign val="superscript"/>
        <sz val="8"/>
        <rFont val="Arial"/>
        <family val="2"/>
      </rPr>
      <t xml:space="preserve"> 1)</t>
    </r>
  </si>
  <si>
    <r>
      <t>Veränderung
(Sp.26)
zum Vorjahr</t>
    </r>
    <r>
      <rPr>
        <vertAlign val="superscript"/>
        <sz val="8"/>
        <rFont val="Arial"/>
        <family val="2"/>
      </rPr>
      <t xml:space="preserve"> 1)</t>
    </r>
  </si>
  <si>
    <t>Methodische Hinweise zur Statistik der Teilhabe am Arbeitsleben von Menschen mit Behinderungen (Reha-Statistik)</t>
  </si>
  <si>
    <t>Diese Statistik berichtet über Rehabilitandinnen und Rehabilitanden, für die die Bundesagentur für Arbeit (BA) als Rehabilitationsträger zuständig ist.</t>
  </si>
  <si>
    <t>1) Rehabilitandinnen und Rehabilitanden</t>
  </si>
  <si>
    <r>
      <rPr>
        <b/>
        <sz val="10"/>
        <rFont val="Arial"/>
        <family val="2"/>
      </rPr>
      <t>Menschen mit Behinderungen</t>
    </r>
    <r>
      <rPr>
        <sz val="9"/>
        <rFont val="Arial"/>
        <family val="2"/>
      </rPr>
      <t xml:space="preserve">
Rehabilitandinnen und Rehabilitanden sind Menschen mit Behinderungen im Sinne des § 19 Sozialgesetzbuch (SGB) III, deren Aussichten, am Arbeitsleben teilzuhaben oder weiter teilzuhaben, wegen Art oder Schwere ihrer Behinderung im Sinne von § 2 Abs. 1 SGB IX nicht nur vorübergehend wesentlich gemindert sind und die deshalb Hilfen zur Teilhabe am Arbeitsleben benötigen. Dies umfasst auch Menschen mit einer Lernbehinderung. Menschen, denen eine Behinderung mit den oben genannten Folgen droht, stehen Menschen mit Behinderungen gleich. 
Menschen mit Behinderungen sind nach § 2 Abs. 1 SGB IX Personen, die körperliche, seelische, geistige oder Sinnesbeeinträchtigungen haben, die sie wegen einstellungs- und umweltbedingter Barrieren mit hoher Wahrscheinlichkeit länger als sechs Monate an der gleichberechtigten Teilhabe an der Gesellschaft hindern können. Eine Beeinträchtigung in diesem Sinne liegt vor, wenn der Körper- und Gesundheitszustand von dem für das Lebensalter typischen Zustand abweicht. Menschen sind von Behinderung bedroht, wenn eine entsprechende Beeinträchtigung zu erwarten ist.
</t>
    </r>
  </si>
  <si>
    <r>
      <rPr>
        <b/>
        <sz val="10"/>
        <rFont val="Arial"/>
        <family val="2"/>
      </rPr>
      <t>Teilhabe am Arbeitsleben</t>
    </r>
    <r>
      <rPr>
        <sz val="9"/>
        <rFont val="Arial"/>
        <family val="2"/>
      </rPr>
      <t xml:space="preserve">
Für die Entscheidung, ob Menschen mit Behinderungen eine berufliche Rehabilitation erhalten, ist maßgebend, ob die Behinderung die Teilhabe am Arbeitsleben wesentlich beeinträchtigt oder absehbar zu beeinträchtigen droht. Nicht entscheidend ist hingegen der anerkannte Grad der Behinderung (GdB).</t>
    </r>
  </si>
  <si>
    <t>2) Förderung der Teilhabe am Arbeitsleben von Menschen mit Behinderungen</t>
  </si>
  <si>
    <r>
      <rPr>
        <b/>
        <sz val="10"/>
        <rFont val="Arial"/>
        <family val="2"/>
      </rPr>
      <t>Leistungen zur Teilhabe am Arbeitsleben</t>
    </r>
    <r>
      <rPr>
        <b/>
        <sz val="10"/>
        <color indexed="8"/>
        <rFont val="Arial"/>
        <family val="2"/>
      </rPr>
      <t xml:space="preserve"> (LTA)</t>
    </r>
    <r>
      <rPr>
        <sz val="9"/>
        <rFont val="Arial"/>
        <family val="2"/>
      </rPr>
      <t xml:space="preserve">
Für Menschen mit Behinderungen im Sinne des § 19 SGB III können Leistungen zur Teilhabe am Arbeitsleben (LTA) nach den §§ 49 f. SGB IX erbracht werden. Die Leistungen zur Teilhabe am Arbeitsleben werden im SGB III konkretisiert. Die Leistungen sollen die Erwerbsfähigkeit von Menschen mit Behinderungen entsprechend ihrer Leistungsfähigkeit erhalten, verbessern, herstellen oder wiederherstellen, um ihre Teilhabe am Arbeitsleben möglichst auf Dauer zu sichern. 
Dies können </t>
    </r>
    <r>
      <rPr>
        <b/>
        <sz val="9"/>
        <rFont val="Arial"/>
        <family val="2"/>
      </rPr>
      <t>allgemeine Leistungen oder besondere Leistungen</t>
    </r>
    <r>
      <rPr>
        <sz val="9"/>
        <rFont val="Arial"/>
        <family val="2"/>
      </rPr>
      <t xml:space="preserve"> zur Teilhabe am Arbeitsleben sein. Sie richten sich grundsätzlich nach den Vorschriften des zweiten bis fünften und des siebten Abschnitts des dritten Kapitels des SGB III. Die allgemeinen Leistungen (§§ 115 ff. SGB III) stehen auch Leistungsberechtigten ohne Behinderungen offen.</t>
    </r>
  </si>
  <si>
    <r>
      <rPr>
        <b/>
        <sz val="10"/>
        <rFont val="Arial"/>
        <family val="2"/>
      </rPr>
      <t>Dreimonatige Wartezeit</t>
    </r>
    <r>
      <rPr>
        <sz val="9"/>
        <rFont val="Arial"/>
        <family val="2"/>
      </rPr>
      <t xml:space="preserve">
Die Daten  zu Rehabilitanden und zur Förderung der Teilhabe am Arbeitsleben werden erst nach einer Wartezeit von drei Monaten endgültig festgeschrieben. Innerhalb der drei Monate sind Korrekturen und Nacherfassungen möglich. Dadurch erhöhen sich Vollzähligkeit und Qualität der statistischen Daten.</t>
    </r>
  </si>
  <si>
    <t>Methodische Hinweise Förderstatistik</t>
  </si>
  <si>
    <t>Ausbildungsmarkt</t>
  </si>
  <si>
    <t>Regionale Mobilität</t>
  </si>
  <si>
    <t>Abkürzungsverzeichnis</t>
  </si>
  <si>
    <t>*) Aus Datenschutzgründen und Gründen der statistischen Geheimhaltung werden Zahlenwerte von 1 oder 2 und Daten, aus denen rechnerisch auf einen solchen Zahlenwert geschlossen werden kann, anonymisiert.</t>
  </si>
  <si>
    <t>Eingliede-
rungsquote
(EQ)</t>
  </si>
  <si>
    <t>Verbleibs-
quote
(VQ)</t>
  </si>
  <si>
    <t>9. Verbleib nach Austritt von Rehabilitanden aus Maßnahmen zur Förderung der Teilhabe von Menschen mit Behinderungen am Arbeitsleben</t>
  </si>
  <si>
    <t>Austritte Insgesamt</t>
  </si>
  <si>
    <t>Plausibilität XSozial-BA-SGB II</t>
  </si>
  <si>
    <r>
      <rPr>
        <b/>
        <sz val="10"/>
        <color indexed="8"/>
        <rFont val="Arial"/>
        <family val="2"/>
      </rPr>
      <t>Rehabilitationsträger</t>
    </r>
    <r>
      <rPr>
        <sz val="9"/>
        <color indexed="8"/>
        <rFont val="Arial"/>
        <family val="2"/>
      </rPr>
      <t xml:space="preserve">
Die BA ist nach § 6 SGB IX ein Träger der Leistungen zur Teilhabe am Arbeitsleben (Rehabilitationsträger).
Neben der BA gibt es weitere Träger der beruflichen Rehabilitation, z. B.
- die Träger der gesetzlichen Unfallversicherung (Berufsgenossenschaften),
- die Träger der gesetzlichen Rentenversicherung oder
- die Träger der Eingliederungshilfe.
Die Zuständigkeit richtet sich nach den jeweiligen Sozialgesetzen, die u. a. nach der Ursache der Behinderung und den zurückgelegten Versicherungszeiten in der gesetzlichen Rentenversicherung unterscheiden. Die BA ist zuständiger Träger für die berufliche Rehabilitation, sofern kein anderer Rehabilitationsträger zuständig ist. In die Statistik zur Teilhabe am Arbeitsleben von Menschen mit Behinderungen fließen nur Informationen zu Rehabilitanden ein, deren Rehabilitationsträger die BA ist. 
Die BA ist auch Rehabilitationsträger für die Leistungen zur Teilhabe am Arbeitsleben für erwerbsfähige Leistungsberechtigte mit Behinderungen, die Leistungen zur Grundsicherung für Arbeitsuchende nach dem SGB II durch ein Jobcenter erhalten. Rehabilitanden können also je nach Leistungsverantwortung dem </t>
    </r>
    <r>
      <rPr>
        <b/>
        <sz val="9"/>
        <color indexed="8"/>
        <rFont val="Arial"/>
        <family val="2"/>
      </rPr>
      <t>Rechtskreis</t>
    </r>
    <r>
      <rPr>
        <sz val="9"/>
        <color indexed="8"/>
        <rFont val="Arial"/>
        <family val="2"/>
      </rPr>
      <t xml:space="preserve"> des SGB II oder des SGB III zugeordnet sein.</t>
    </r>
  </si>
  <si>
    <r>
      <rPr>
        <b/>
        <sz val="10"/>
        <rFont val="Arial"/>
        <family val="2"/>
      </rPr>
      <t>Berufliche Erst- und Wiedereingliederung</t>
    </r>
    <r>
      <rPr>
        <sz val="9"/>
        <rFont val="Arial"/>
        <family val="2"/>
      </rPr>
      <t xml:space="preserve">
Eine berufliche Rehabilitation soll die Schwierigkeiten beseitigen oder mildern, die auf Grund einer Behinderung die Berufsausbildung oder Berufsausübung erschweren oder unmöglich erscheinen lassen.
Die berufliche </t>
    </r>
    <r>
      <rPr>
        <b/>
        <sz val="9"/>
        <rFont val="Arial"/>
        <family val="2"/>
      </rPr>
      <t>Ersteingliederung</t>
    </r>
    <r>
      <rPr>
        <sz val="9"/>
        <rFont val="Arial"/>
        <family val="2"/>
      </rPr>
      <t xml:space="preserve"> hat die möglichst vollständige und dauerhafte Eingliederung junger Menschen mit Behinderungen oder von Behinderung bedrohter junger Menschen in den allgemeinen Arbeitsmarkt zum Ziel.
Die berufliche </t>
    </r>
    <r>
      <rPr>
        <b/>
        <sz val="9"/>
        <rFont val="Arial"/>
        <family val="2"/>
      </rPr>
      <t>Wiedereingliederung</t>
    </r>
    <r>
      <rPr>
        <sz val="9"/>
        <rFont val="Arial"/>
        <family val="2"/>
      </rPr>
      <t xml:space="preserve"> soll Erwachsenen mit Behinderungen oder von Behinderung bedrohten Erwachsenen, die wegen der Auswirkung der Behinderung nicht mehr in der Lage sind, ihren erlernten Beruf bzw. ihre bisherige Tätigkeit auszuüben, die Teilhabe am Arbeitsleben ermöglichen.</t>
    </r>
  </si>
  <si>
    <r>
      <rPr>
        <b/>
        <sz val="10"/>
        <rFont val="Arial"/>
        <family val="2"/>
      </rPr>
      <t>Kurzbeschreibung</t>
    </r>
    <r>
      <rPr>
        <b/>
        <sz val="9"/>
        <rFont val="Arial"/>
        <family val="2"/>
      </rPr>
      <t xml:space="preserve">
</t>
    </r>
    <r>
      <rPr>
        <sz val="9"/>
        <rFont val="Arial"/>
        <family val="2"/>
      </rPr>
      <t>Um sich der Frage zu nähern, ob die Zielsetzung einer Förderung erreicht werden konnte, z. B. ob eine Beschäftigung aufgenommen wurde oder sich eine weitere Förderung angeschlossen hat, steht ein Recherchemodell für den sogenannten Verbleib von Geförderten nach Beendigung einer Förderung zur Verfügung. Mit dessen Hilfe werden Statusinformationen zu Arbeitslosigkeit, sozialversicherungspflichtiger Beschäftigung, Förderung oder Leistungsbezug (Arbeitsmarktstatus) ermittelt.
Da der nächste Schritt auf dem Weg zur Integration nicht immer unmittelbar nach Ende der Förderung erfolgt bzw. erfolgen kann, wird ein sogenanntes Verbleibsintervall definiert. Es bezeichnet den Zeitraum zwischen dem Tag nach dem Ende der Förderung und einem späteren Beobachtungszeitpunkt. Das Verbleibsintervall beträgt in Standardauswertungen i. d. R. sechs Monate, möglich sind jedoch auch Intervalle von 1, 3, 9, 12 oder 18 Monaten. Zum Verbleibsintervall-Ende wird der bzw. die Arbeitsmarktstatus ermittelt.</t>
    </r>
  </si>
  <si>
    <r>
      <rPr>
        <b/>
        <sz val="10"/>
        <color indexed="8"/>
        <rFont val="Arial"/>
        <family val="2"/>
      </rPr>
      <t>Folgeförderungsquote – Verbleib in Folgeförderung (FFQ)</t>
    </r>
    <r>
      <rPr>
        <sz val="10"/>
        <color indexed="8"/>
        <rFont val="Arial"/>
        <family val="2"/>
      </rPr>
      <t xml:space="preserve">
</t>
    </r>
    <r>
      <rPr>
        <sz val="9"/>
        <color indexed="8"/>
        <rFont val="Arial"/>
        <family val="2"/>
      </rPr>
      <t>Die FFQ bildet ab, wie viele Personen nach einer Förderung eine weitere – ergänzende oder aufbauende – Förderung erhalten.</t>
    </r>
  </si>
  <si>
    <t>Verbleib nach Austritt von Rehabilitanden aus Maßnahmen zur Förderung der Teilhabe von Menschen mit Behinderungen am Arbeitsleben</t>
  </si>
  <si>
    <t>Eintritte (Jahressumme)</t>
  </si>
  <si>
    <t>Austritte (Jahressumme)</t>
  </si>
  <si>
    <t>Jahr 2020</t>
  </si>
  <si>
    <t>Stand: 06.08.2020</t>
  </si>
  <si>
    <t>Fachstatistiken:</t>
  </si>
  <si>
    <t>Arbeitsuche, Arbeitslosigkeit und Unterbeschäftigung</t>
  </si>
  <si>
    <t>Gemeldete Arbeitsstellen</t>
  </si>
  <si>
    <t>Themen im Fokus:</t>
  </si>
  <si>
    <t>Corona</t>
  </si>
  <si>
    <t>Demografie</t>
  </si>
  <si>
    <t>Eingliederungsbilanzen</t>
  </si>
  <si>
    <t>Entgelt</t>
  </si>
  <si>
    <t>Fachkräftebedarf</t>
  </si>
  <si>
    <t>Menschen mit Behinderungen</t>
  </si>
  <si>
    <t>Zeitarbeit</t>
  </si>
  <si>
    <r>
      <rPr>
        <sz val="10"/>
        <color indexed="8"/>
        <rFont val="Arial"/>
        <family val="2"/>
      </rPr>
      <t xml:space="preserve">Die </t>
    </r>
    <r>
      <rPr>
        <u/>
        <sz val="10"/>
        <color indexed="12"/>
        <rFont val="Arial"/>
        <family val="2"/>
      </rPr>
      <t>Methodischen Hinweise</t>
    </r>
    <r>
      <rPr>
        <sz val="10"/>
        <color indexed="8"/>
        <rFont val="Arial"/>
        <family val="2"/>
      </rPr>
      <t xml:space="preserve"> der Statistik bieten ergänzende Informationen.</t>
    </r>
  </si>
  <si>
    <r>
      <rPr>
        <sz val="10"/>
        <color indexed="8"/>
        <rFont val="Arial"/>
        <family val="2"/>
      </rPr>
      <t xml:space="preserve">Die </t>
    </r>
    <r>
      <rPr>
        <u/>
        <sz val="10"/>
        <color indexed="12"/>
        <rFont val="Arial"/>
        <family val="2"/>
      </rPr>
      <t>Qualitätsberichte</t>
    </r>
    <r>
      <rPr>
        <sz val="10"/>
        <color indexed="8"/>
        <rFont val="Arial"/>
        <family val="2"/>
      </rPr>
      <t xml:space="preserve"> der Statistik erläutern die Entstehung und Aussagekraft der jeweiligen Fachstatistik.</t>
    </r>
  </si>
  <si>
    <r>
      <rPr>
        <sz val="10"/>
        <color indexed="8"/>
        <rFont val="Arial"/>
        <family val="2"/>
      </rPr>
      <t xml:space="preserve">Das </t>
    </r>
    <r>
      <rPr>
        <u/>
        <sz val="10"/>
        <color indexed="12"/>
        <rFont val="Arial"/>
        <family val="2"/>
      </rPr>
      <t>Glossar</t>
    </r>
    <r>
      <rPr>
        <sz val="10"/>
        <color indexed="8"/>
        <rFont val="Arial"/>
        <family val="2"/>
      </rPr>
      <t xml:space="preserve"> enthält Erläuterungen zu allen statistisch relevanten Begriffen, die in den verschiedenen Produkten der Statistik der BA Verwendung finden.</t>
    </r>
  </si>
  <si>
    <r>
      <rPr>
        <sz val="10"/>
        <color indexed="8"/>
        <rFont val="Arial"/>
        <family val="2"/>
      </rPr>
      <t xml:space="preserve">bzw. der </t>
    </r>
    <r>
      <rPr>
        <u/>
        <sz val="10"/>
        <color indexed="12"/>
        <rFont val="Arial"/>
        <family val="2"/>
      </rPr>
      <t>Zeichenerklärung</t>
    </r>
    <r>
      <rPr>
        <sz val="10"/>
        <color indexed="8"/>
        <rFont val="Arial"/>
        <family val="2"/>
      </rPr>
      <t xml:space="preserve"> der Statistik der BA erläutert.</t>
    </r>
  </si>
  <si>
    <t>Statistik-Service Südost</t>
  </si>
  <si>
    <t>90328 Nürnberg</t>
  </si>
  <si>
    <t>Statistik-Service-Suedost@arbeitsagentur.de</t>
  </si>
  <si>
    <t>0911/179-8001</t>
  </si>
  <si>
    <t>0911/179-908001</t>
  </si>
  <si>
    <t xml:space="preserve">https://statistik.arbeitsagentur.de </t>
  </si>
  <si>
    <t>angabe weitergeben, vervielfältigen und verbreiten. Die Inhalte dürfen</t>
  </si>
  <si>
    <t>Auftragsnummer 276651</t>
  </si>
  <si>
    <t>Statistik der Bundesagentur für Arbeit,</t>
  </si>
  <si>
    <t>Stand: 04.12.2020</t>
  </si>
  <si>
    <t>Stand: 17.02.2021</t>
  </si>
  <si>
    <r>
      <rPr>
        <b/>
        <sz val="10"/>
        <color indexed="8"/>
        <rFont val="Arial"/>
        <family val="2"/>
      </rPr>
      <t xml:space="preserve">Art der Datengewinnung 
</t>
    </r>
    <r>
      <rPr>
        <sz val="9"/>
        <color indexed="8"/>
        <rFont val="Arial"/>
        <family val="2"/>
      </rPr>
      <t>Die Daten der Förderstatistik werden als Sekundärstatistik aus Prozessdaten von Agenturen für Arbeit und Jobcentern zu Förderungen von Personen in Form einer Vollerhebung gewonnen.
Grundlage für die Erstellung der Förderstatistik ist für alle Arbeitsagenturen und Jobcenter als gemeinsamer Einrichtung (gE) das operative IT-Verfahren computergestützte Sachbearbeitung (COSACH), in dem alle förderungsrelevanten Informationen über Teilnahmen, Maßnahmen und Träger im Rahmen der Geschäftsprozesse laufend aktualisiert werden.
Jobcenter, die die Aufgaben als Träger der Grundsicherung in Form eines zugelassenen kommunalen Trägers (zkT) durchführen, übermitteln die Daten zur Förderung nach dem Datenstandard XSozial-BA-SGB II gemäß § 51b SGB II. Die Förderinformationen werden seit Anfang 2006 von der Statistik der Bundesagentur für Arbeit (BA) aufbereitet. Daten aus den Quellen XSozial und BA-Fachverfahren werden mittels des XSozial-Maßnahmeartschlüssels bzw. der COSACH-Kennzeichnung einer übergreifenden Systematik von Förderarten zugeordnet. Auf dieser Basis werden Kennzahlen nach einheitlichen Vorgaben berechnet. Damit wird die Vergleichbarkeit der Förderstatistiken aus den unterschiedlichen Datenquellen gewährleistet.
In die Förderstatistik fließen auch soziodemographische Merkmale, Informationen zum Leistungsbezug sowie zum Arbeitslosigkeits- und Beschäftigungsstatus der Teilnehmenden ein. Diese Daten stammen aus anderen Verfahren der Statistik der BA und werden an die Förderdaten angefügt.</t>
    </r>
  </si>
  <si>
    <r>
      <t xml:space="preserve">Wartezeit
</t>
    </r>
    <r>
      <rPr>
        <sz val="9"/>
        <color indexed="8"/>
        <rFont val="Arial"/>
        <family val="2"/>
      </rPr>
      <t xml:space="preserve">Als Vollerhebung auf der Basis von Verfahrensdaten ist die Vollständigkeit der Daten der Förderstatistik in der Regel gewährleistet.
Die Erfassung in den operativen IT-Fachverfahren erfolgt jedoch nicht immer zeitnah, sondern mit teilweise erheblichen Verzögerungen, so dass von einer unvollzähligen Erhebungsgesamtheit am aktuellen Rand auszugehen ist.
Deshalb ist die Förderstatistik der BA so konzipiert, dass endgültige Ergebnisse für einen Berichtszeitraum bzw. Stichtag erst nach einer Wartezeit von drei Monaten festgeschrieben werden. Nacherfassungen innerhalb dieser Wartezeit fließen in das Ergebnis für den jeweiligen Berichtsmonat ein. Die Ergebnisse für den aktuellen Berichtsmonat und die beiden Vormonate sind vorläufig und aufgrund noch nicht erfasster Vorgänge im Vergleich mit dem endgültigen Ergebnis in der Regel untererfasst.
Aufgrund dieser Nacherfassungen von Förderdaten am aktuellen Rand und der daraus resultierenden unvollzähligen Erhebungsgesamtheit ist die zeitliche Vergleichbarkeit der vorläufigen statistischen Ergebnisse für die jeweils drei aktuellsten Berichtsmonate mit Ergebnissen früherer Berichtsmonate (Vormonats-/Vor-jahresvergleich) grundsätzlich nicht gegeben. </t>
    </r>
  </si>
  <si>
    <r>
      <rPr>
        <b/>
        <sz val="10"/>
        <color indexed="8"/>
        <rFont val="Arial"/>
        <family val="2"/>
      </rPr>
      <t xml:space="preserve">Plausibilität XSozial
</t>
    </r>
    <r>
      <rPr>
        <sz val="9"/>
        <color indexed="8"/>
        <rFont val="Arial"/>
        <family val="2"/>
      </rPr>
      <t>Es ist möglich, dass Träger, die über den Datenstandard XSozial-BA-SGB II melden, unplausible Daten liefern. Unplausible Daten werden in der Berichterstattung gekennzeichnet. Die folgende Tabelle enthält Informationen, für welche Träger in welchem Berichtsmonat die gemeldeten Daten als unplausibel eingestuft wurden.</t>
    </r>
  </si>
  <si>
    <t>Weitere Informationen können den folgenden Publikationen entnommen werden:</t>
  </si>
  <si>
    <t>Handbuch XSozial-BA-SGB-II Förderstatistik</t>
  </si>
  <si>
    <t>Stand: 13.10.2020</t>
  </si>
  <si>
    <r>
      <rPr>
        <b/>
        <sz val="10"/>
        <color indexed="8"/>
        <rFont val="Arial"/>
        <family val="2"/>
      </rPr>
      <t>Eingliederungsquote Ausbildung – Verbleib in sozialversicherungspflichtiger Ausbildung 
(EQ Ausb)</t>
    </r>
    <r>
      <rPr>
        <sz val="10"/>
        <color indexed="8"/>
        <rFont val="Arial"/>
        <family val="2"/>
      </rPr>
      <t xml:space="preserve">
</t>
    </r>
    <r>
      <rPr>
        <sz val="9"/>
        <color indexed="8"/>
        <rFont val="Arial"/>
        <family val="2"/>
      </rPr>
      <t>Die EQ Ausb kann Hinweise geben, inwieweit es gelingt, durch ausbildungsvorbereitende oder -begleitende Maßnahmen eine Ausbildung aufzunehmen. Die Kennzahl ist eine Teilgröße der EQ. Schüler, die einen Berufsabschluss an einer Berufsfachschule anstreben, sind nicht enthalten, da sie nicht sozialversicherungspflichtig beschäftigt sind. Ebenso sind Personen in außerbetrieblichen Berufsausbildungen für Rehabilitanden in Einrichtungen der beruflichen Rehabilitation nicht enthalten, da diese im Rahmen der Meldung zur Sozialversicherung mit dem Personengruppenschlüssel 111 und damit als sozialversicherungspflichtig Beschäftigte gemeldet werden. Letzteres hat fast ausschließlich Auswirkungen auf die EQ Ausb für Instrumente der reha-spezifischen Ausbildungsvorbereitung.</t>
    </r>
  </si>
  <si>
    <r>
      <rPr>
        <b/>
        <sz val="10"/>
        <rFont val="Arial"/>
        <family val="2"/>
      </rPr>
      <t>Hinweise zum Vergleich der Instrumente</t>
    </r>
    <r>
      <rPr>
        <sz val="10"/>
        <rFont val="Arial"/>
        <family val="2"/>
      </rPr>
      <t xml:space="preserve">
</t>
    </r>
    <r>
      <rPr>
        <sz val="9"/>
        <rFont val="Arial"/>
        <family val="2"/>
      </rPr>
      <t>Bei der Bewertung der verschiedenen Quoten im Rahmen der Verbleibsbetrachtung ist zu beachten, dass sich die Instrumente der aktiven Arbeitsförderung im Hinblick auf ihre Zielsetzung und die inhaltliche Ausgestaltung deutlich voneinander unterscheiden.
Zu besseren Einordnung sind die wichtigsten Instrumente im Blatt „</t>
    </r>
    <r>
      <rPr>
        <u/>
        <sz val="9"/>
        <color indexed="12"/>
        <rFont val="Arial"/>
        <family val="2"/>
      </rPr>
      <t>Zielsetzung_Instrumente</t>
    </r>
    <r>
      <rPr>
        <sz val="9"/>
        <rFont val="Arial"/>
        <family val="2"/>
      </rPr>
      <t>“ nachnach Kategorien aufgeführt. Darin ist gekennzeichnet, in welchem Rechtskreis eine Förderung erfolgen kann und welchen Instrumenten welche primären Ziele zugeordnet werden können. 
Auch wenn ein großer Teil der Instrumente nach den gleichen Grundsätzen gefördert wird, erfolgt die Berichterstattung zum Verbleib grundsätzlich nach den beiden Rechtskreisen getrennt. Die Teilnehmenden haben ganz unterschiedliche Startbedingungen und entsprechend unterschiedlichen Förderbedarf. Außerdem können neben der Arbeitslosigkeit weitere vermittlungserschwerende Umstände bestehen bzw. differenzierte Problemlagen vorliegen.
Die Kennzahlen stellen keine monokausale Wirkungsforschung dar. Eine Beschäftigungsaufnahme und/oder die Beendigung der Hilfebedürftigkeit kann nicht ausschließlich auf die Förderung zurückgeführt werden. Vielmehr ist diese nur ein Baustein in den Bemühungen der Arbeitsuchenden und der Agenturen oder Jobcenter. Ebenso sind exogene, also nicht von den Agenturen und Jobcentern beeinflussbare Faktoren, beispielsweise die Gegebenheiten am regionalen Arbeitsmarkt, zu berücksichtigen.</t>
    </r>
  </si>
  <si>
    <t>https://statistik.arbeitsagentur.de/Navigation/Statistik/Grundlagen/Methodik-Qualitaet/Methodenberichte/Foerderstatistik/Methodenberichte-Arbeitsmarktpolitik-Nav.html</t>
  </si>
  <si>
    <t>Jahr 2021</t>
  </si>
  <si>
    <t>Budget für Ausbildung</t>
  </si>
  <si>
    <r>
      <rPr>
        <b/>
        <sz val="10"/>
        <color indexed="8"/>
        <rFont val="Arial"/>
        <family val="2"/>
      </rPr>
      <t xml:space="preserve">Besondere Leistungen zur Teilhabe am Arbeitsleben 
</t>
    </r>
    <r>
      <rPr>
        <sz val="9"/>
        <color indexed="8"/>
        <rFont val="Arial"/>
        <family val="2"/>
      </rPr>
      <t xml:space="preserve">Besondere Leistungen (§§ 117 ff. SGB III) werden nur erbracht, wenn Art oder Schwere der Behinderung dies erfordern und das Ziel nicht bereits durch allgemeine Leistungen erreicht werden kann. Sie umfassen beispielsweise Maßnahmen, die in besonderen Einrichtungen für Menschen mit Behinderungen durchgeführt werden oder die auf die speziellen Bedürfnisse von Menschen mit Behinderungen ausgerichtet sind:
   - Berufsvorbereitung und Berufsausbildung:
         Berufsvorbereitende Bildungsmaßnahmen (BvB-r)
         Besondere Maßnahmen zur Ausbildungsförderung (Reha-bMA)
       </t>
    </r>
    <r>
      <rPr>
        <sz val="9"/>
        <rFont val="Arial"/>
        <family val="2"/>
      </rPr>
      <t xml:space="preserve">  Budget für Ausbildung (BuAb)</t>
    </r>
    <r>
      <rPr>
        <sz val="9"/>
        <color indexed="8"/>
        <rFont val="Arial"/>
        <family val="2"/>
      </rPr>
      <t xml:space="preserve">
   - Besondere Maßnahmen zur Weiterbildung (Reha-bMW)
   - Analyse der beruflichen Eignung:
         Eignungsabklärung/Berufsfindung (Reha-EA)
         (u. a. Diagnosemaßnahmen zur Feststellung der Arbeitsmarktfähigkeit (DIA-AM))
   - Sonstige Hilfen zur Förderung der Teilhabe am Arbeitsleben:
         Einzelfallförderung (Reha-EF) 
             KFZ-Hilfen: Führerscheinförderung, KFZ-Zuschuss, Beförderungsdienst
             Verdienstausfall
             Arbeitsassistenz
             Hilfsmittel
             Technische Arbeitshilfen
             Wohnkosten
             Sonstige Hilfen
         Teilhabebegleitung (THB)
   - Eingangsverfahren und Berufsbildungsbereich, 
      z. B. in einer anerkannten Werkstatt für behinderte Menschen (WfbM)
   - Beauftragung von Integrationsfachdiensten (IFD)
   - Teilhabe von Leistungsberechtigten mit besonderem Unterstützungsbedarf:
         Unterstützte Beschäftigung (Reha-UB)</t>
    </r>
  </si>
  <si>
    <t>Teilhabebegleitung</t>
  </si>
  <si>
    <t>3) Die Zählweise von Ausländern hat sich im Vergleich zu früheren Publikationen geändert. Staatenlose und Personen ohne Angabe zur Staatsangehörigkeit werden nun nicht mehr unter „Keine Angabe“, sondern zu den Ausländern gezählt. Details dazu finden Sie in der Hintergrundinfo „Statistiken nach Staatsangehörigkeit – neue Zuordnung von Staatenlosen und Personen ohne Angabe der Staatsangehörigkeit“ auf unserer Internetseite Grundlagen &gt; Methodik und Qualität &gt; Methodenberichte und Hintergrundinfos &gt; Übergreifende Themen.</t>
  </si>
  <si>
    <t xml:space="preserve">Die Darstellung von allgemeinen Leistungen zur Teilhabe wurde angepasst und orientiert sich jetzt direkt am Fördergeschehen. Die bisher separat aufgeführten Förderungen mit Eingliederungszuschuss als Leistungen zur Teilhabe werden zukünftig als Teil der allgemeinen Leistungen dargestellt. </t>
  </si>
  <si>
    <t>begleitende Phase der Assistierten Ausbildung</t>
  </si>
  <si>
    <t>Assistierte Ausbildung mit ausbildungsvorbereitender Phase</t>
  </si>
  <si>
    <t>Vorphase der Assistierten Ausbildung</t>
  </si>
  <si>
    <t>1) Die Daten der Assistierten Ausbildung sind ab Berichtsmonat September 2021 nur eingeschränkt mit vorhergehenden Zeiträumen vergleichbar. Ursache ist die Umstellung der gesetzlichen Grundlage auf §§ 74 ff. SGB III mit einer Ausweitung der förderfähigen Zielgruppe und einer Neuausrichtung des Instruments.</t>
  </si>
  <si>
    <t>2) Die Daten der Assistierten Ausbildung sind ab Berichtsmonat September 2021 nur eingeschränkt mit vorhergehenden Zeiträumen vergleichbar. Ursache ist die Umstellung der gesetzlichen Grundlage auf §§ 74 ff. SGB III mit einer Ausweitung der förderfähigen Zielgruppe und einer Neuausrichtung des Instruments.</t>
  </si>
  <si>
    <t>2)</t>
  </si>
  <si>
    <t>Deutschland (Gebietsstand Februar 2022)</t>
  </si>
  <si>
    <t>*</t>
  </si>
  <si>
    <t>November 2021; Datenstand: Februar 2022</t>
  </si>
  <si>
    <t>Erstellungsdatum: 24.02.2022, Statistik-Service Südost, Auftragsnummer 276651</t>
  </si>
  <si>
    <t>Zeitreihe, Datenstand: Februar 2022</t>
  </si>
  <si>
    <t>2013</t>
  </si>
  <si>
    <t>2021 (Jan - Nov)</t>
  </si>
  <si>
    <t>Bestand an Rehabilitanden
Deutschland (Gebietsstand Februar 2022)
Jahresdurchschnitte</t>
  </si>
  <si>
    <t>Gleitende Jahressumme Dezember 2019 bis November 2020, Datenstand: Februar 2022</t>
  </si>
  <si>
    <t>kumulierte Austritte von Juni 2020 bis Mai 2021, Datenstand: Februar 2022</t>
  </si>
  <si>
    <t>X) Erst ab einer Mindestfallzahl kann diese Quote als repräsentative Messung angesehen werden. Je kleiner die Fallzahl (also die Zahl der betrachteten Austritte aus Maßnahmen) desto eher ist die Messung des Verbleibs und die berechnete Quote als rein zufälliges Resultat anzusehen, das weder etwas über Qualität der Maßnahme oder des Trägers noch über die Qualität der Arbeit der Agentur aussagt. Deswegen werden die Quoten zum Verbleib, bei denen weniger als 20 Austritte zu Grunde liegen, nicht ausgewiesen.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</si>
</sst>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_);_(* \(#,##0\);_(* &quot;-&quot;_);_(@_)"/>
    <numFmt numFmtId="165" formatCode="_(&quot;€&quot;* #,##0.00_);_(&quot;€&quot;* \(#,##0.00\);_(&quot;€&quot;* &quot;-&quot;??_);_(@_)"/>
    <numFmt numFmtId="166" formatCode="* #,##0;* \-_ #,##0;\-"/>
    <numFmt numFmtId="167" formatCode="* 0.0;* \-_ 0.0;\-"/>
    <numFmt numFmtId="168" formatCode="mmmm\ yyyy"/>
    <numFmt numFmtId="169" formatCode="@\ *."/>
    <numFmt numFmtId="170" formatCode="0.0_)"/>
    <numFmt numFmtId="171" formatCode="\ @\ *."/>
    <numFmt numFmtId="172" formatCode="\+#\ ###\ ##0;\-\ #\ ###\ ##0;\-"/>
    <numFmt numFmtId="173" formatCode="* &quot;[&quot;#0&quot;]&quot;"/>
    <numFmt numFmtId="174" formatCode="*+\ #\ ###\ ###\ ##0.0;\-\ #\ ###\ ###\ ##0.0;* &quot;&quot;\-&quot;&quot;"/>
    <numFmt numFmtId="175" formatCode="\+\ #\ ###\ ###\ ##0.0;\-\ #\ ###\ ###\ ##0.0;* &quot;&quot;\-&quot;&quot;"/>
    <numFmt numFmtId="176" formatCode="* &quot;[&quot;#0\ \ &quot;]&quot;"/>
    <numFmt numFmtId="177" formatCode="##\ ###\ ##0"/>
    <numFmt numFmtId="178" formatCode="#\ ###\ ###"/>
    <numFmt numFmtId="179" formatCode="#\ ###\ ##0.0;\-\ #\ ###\ ##0.0;\-"/>
    <numFmt numFmtId="180" formatCode="#,##0.0"/>
    <numFmt numFmtId="181" formatCode="#,##0.0;\ \-#,##0.0;\-"/>
    <numFmt numFmtId="182" formatCode="* #,##0.0;* \-_ #,##0.0;\-"/>
    <numFmt numFmtId="184" formatCode="* #,##0;* \-#,##0;\-"/>
    <numFmt numFmtId="185" formatCode="* 0.0;* \-0.0;\-"/>
    <numFmt numFmtId="187" formatCode="mmm"/>
  </numFmts>
  <fonts count="83" x14ac:knownFonts="1">
    <font>
      <sz val="11"/>
      <color theme="1"/>
      <name val="Arial"/>
      <family val="2"/>
    </font>
    <font>
      <sz val="10"/>
      <color theme="1"/>
      <name val="Arial"/>
      <family val="2"/>
    </font>
    <font>
      <sz val="8"/>
      <name val="Arial"/>
      <family val="2"/>
    </font>
    <font>
      <sz val="6"/>
      <name val="Arial"/>
      <family val="2"/>
    </font>
    <font>
      <sz val="10"/>
      <name val="Arial"/>
      <family val="2"/>
    </font>
    <font>
      <sz val="9"/>
      <name val="Arial"/>
      <family val="2"/>
    </font>
    <font>
      <u/>
      <sz val="10"/>
      <color indexed="12"/>
      <name val="Arial"/>
      <family val="2"/>
    </font>
    <font>
      <u/>
      <sz val="8"/>
      <color indexed="12"/>
      <name val="Tahoma"/>
      <family val="2"/>
    </font>
    <font>
      <b/>
      <sz val="10"/>
      <name val="Arial"/>
      <family val="2"/>
    </font>
    <font>
      <sz val="7.5"/>
      <name val="Arial"/>
      <family val="2"/>
    </font>
    <font>
      <sz val="8"/>
      <name val="Tahoma"/>
      <family val="2"/>
    </font>
    <font>
      <b/>
      <sz val="12"/>
      <name val="Arial"/>
      <family val="2"/>
    </font>
    <font>
      <b/>
      <sz val="8"/>
      <name val="Arial"/>
      <family val="2"/>
    </font>
    <font>
      <sz val="10"/>
      <name val="Courier"/>
      <family val="3"/>
    </font>
    <font>
      <vertAlign val="superscript"/>
      <sz val="8"/>
      <name val="Arial"/>
      <family val="2"/>
    </font>
    <font>
      <i/>
      <sz val="10"/>
      <name val="Arial"/>
      <family val="2"/>
    </font>
    <font>
      <b/>
      <sz val="11"/>
      <name val="Arial"/>
      <family val="2"/>
    </font>
    <font>
      <i/>
      <sz val="9"/>
      <name val="Arial"/>
      <family val="2"/>
    </font>
    <font>
      <u/>
      <sz val="9"/>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u/>
      <sz val="11"/>
      <color theme="10"/>
      <name val="Arial"/>
      <family val="2"/>
    </font>
    <font>
      <sz val="10"/>
      <color theme="1"/>
      <name val="Arial"/>
      <family val="2"/>
    </font>
    <font>
      <sz val="8"/>
      <color theme="1"/>
      <name val="Arial"/>
      <family val="2"/>
    </font>
    <font>
      <sz val="7"/>
      <color theme="1"/>
      <name val="Arial"/>
      <family val="2"/>
    </font>
    <font>
      <b/>
      <sz val="8"/>
      <color theme="1"/>
      <name val="Arial"/>
      <family val="2"/>
    </font>
    <font>
      <b/>
      <sz val="10"/>
      <color theme="1"/>
      <name val="Arial"/>
      <family val="2"/>
    </font>
    <font>
      <u/>
      <sz val="10"/>
      <color theme="10"/>
      <name val="Arial"/>
      <family val="2"/>
    </font>
    <font>
      <sz val="11"/>
      <color theme="1"/>
      <name val="Calibri"/>
      <family val="2"/>
      <scheme val="minor"/>
    </font>
    <font>
      <sz val="10"/>
      <name val="Arial"/>
      <family val="2"/>
    </font>
    <font>
      <sz val="8"/>
      <color theme="0"/>
      <name val="Arial"/>
      <family val="2"/>
    </font>
    <font>
      <sz val="8"/>
      <color rgb="FFFF0000"/>
      <name val="Arial"/>
      <family val="2"/>
    </font>
    <font>
      <vertAlign val="superscript"/>
      <sz val="8"/>
      <color theme="1"/>
      <name val="Arial"/>
      <family val="2"/>
    </font>
    <font>
      <sz val="11"/>
      <name val="Arial"/>
      <family val="2"/>
    </font>
    <font>
      <sz val="8"/>
      <color rgb="FF000000"/>
      <name val="Arial"/>
      <family val="2"/>
    </font>
    <font>
      <b/>
      <sz val="8"/>
      <color rgb="FF0B428E"/>
      <name val="Arial"/>
      <family val="2"/>
    </font>
    <font>
      <sz val="8"/>
      <color rgb="FF25396E"/>
      <name val="Arial"/>
      <family val="2"/>
    </font>
    <font>
      <b/>
      <sz val="8"/>
      <color rgb="FF0B428E"/>
      <name val="Arial"/>
      <family val="2"/>
    </font>
    <font>
      <sz val="8"/>
      <color rgb="FF25396E"/>
      <name val="Arial"/>
      <family val="2"/>
    </font>
    <font>
      <sz val="8"/>
      <color rgb="FF000000"/>
      <name val="Arial"/>
      <family val="2"/>
    </font>
    <font>
      <b/>
      <sz val="8"/>
      <color rgb="FF25396E"/>
      <name val="Arial"/>
      <family val="2"/>
    </font>
    <font>
      <b/>
      <sz val="8"/>
      <color rgb="FF0B428E"/>
      <name val="Arial"/>
      <family val="2"/>
    </font>
    <font>
      <sz val="8"/>
      <color rgb="FF25396E"/>
      <name val="Arial"/>
      <family val="2"/>
    </font>
    <font>
      <sz val="8"/>
      <color rgb="FF000000"/>
      <name val="Arial"/>
      <family val="2"/>
    </font>
    <font>
      <b/>
      <i/>
      <sz val="10"/>
      <color indexed="9"/>
      <name val="Arial"/>
      <family val="2"/>
    </font>
    <font>
      <b/>
      <sz val="10"/>
      <color indexed="9"/>
      <name val="Arial"/>
      <family val="2"/>
    </font>
    <font>
      <i/>
      <sz val="10"/>
      <color indexed="9"/>
      <name val="Arial"/>
      <family val="2"/>
    </font>
    <font>
      <sz val="12"/>
      <name val="Arial"/>
      <family val="2"/>
    </font>
    <font>
      <sz val="10"/>
      <color indexed="10"/>
      <name val="Arial"/>
      <family val="2"/>
    </font>
    <font>
      <sz val="10"/>
      <color indexed="8"/>
      <name val="Arial"/>
      <family val="2"/>
    </font>
    <font>
      <sz val="10"/>
      <color rgb="FFFF0000"/>
      <name val="Arial"/>
      <family val="2"/>
    </font>
    <font>
      <u/>
      <sz val="10"/>
      <name val="Arial"/>
      <family val="2"/>
    </font>
    <font>
      <b/>
      <sz val="14"/>
      <name val="Arial"/>
      <family val="2"/>
    </font>
    <font>
      <u/>
      <sz val="10"/>
      <color indexed="8"/>
      <name val="Arial"/>
      <family val="2"/>
    </font>
    <font>
      <u/>
      <sz val="7"/>
      <color theme="10"/>
      <name val="Arial"/>
      <family val="2"/>
    </font>
    <font>
      <b/>
      <sz val="9"/>
      <name val="Arial"/>
      <family val="2"/>
    </font>
    <font>
      <b/>
      <sz val="10"/>
      <color indexed="8"/>
      <name val="Arial"/>
      <family val="2"/>
    </font>
    <font>
      <sz val="9"/>
      <color indexed="8"/>
      <name val="Arial"/>
      <family val="2"/>
    </font>
    <font>
      <i/>
      <sz val="9"/>
      <color indexed="8"/>
      <name val="Arial"/>
      <family val="2"/>
    </font>
    <font>
      <u/>
      <sz val="9"/>
      <color theme="10"/>
      <name val="Arial"/>
      <family val="2"/>
    </font>
    <font>
      <b/>
      <sz val="9"/>
      <color indexed="8"/>
      <name val="Arial"/>
      <family val="2"/>
    </font>
    <font>
      <sz val="10"/>
      <name val="Arial"/>
      <family val="2"/>
    </font>
    <font>
      <u/>
      <sz val="9"/>
      <color indexed="12"/>
      <name val="Arial"/>
      <family val="2"/>
    </font>
    <font>
      <b/>
      <sz val="10"/>
      <color indexed="12"/>
      <name val="Arial"/>
      <family val="2"/>
    </font>
    <font>
      <u/>
      <sz val="10"/>
      <color indexed="20"/>
      <name val="Arial"/>
      <family val="2"/>
    </font>
    <font>
      <u/>
      <sz val="7.7"/>
      <color theme="10"/>
      <name val="Arial"/>
      <family val="2"/>
    </font>
    <font>
      <sz val="9"/>
      <color theme="1"/>
      <name val="Arial"/>
      <family val="2"/>
    </font>
    <font>
      <sz val="10"/>
      <color rgb="FF000000"/>
      <name val="Arial"/>
      <family val="2"/>
    </font>
  </fonts>
  <fills count="41">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DFDFDF"/>
      </patternFill>
    </fill>
    <fill>
      <patternFill patternType="solid">
        <fgColor rgb="FFFFFFFF"/>
      </patternFill>
    </fill>
    <fill>
      <patternFill patternType="solid">
        <fgColor rgb="FF92D050"/>
        <bgColor indexed="64"/>
      </patternFill>
    </fill>
  </fills>
  <borders count="61">
    <border>
      <left/>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hair">
        <color indexed="22"/>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style="hair">
        <color indexed="22"/>
      </left>
      <right/>
      <top/>
      <bottom/>
      <diagonal/>
    </border>
    <border>
      <left/>
      <right style="hair">
        <color indexed="22"/>
      </right>
      <top/>
      <bottom/>
      <diagonal/>
    </border>
    <border>
      <left/>
      <right/>
      <top style="hair">
        <color indexed="22"/>
      </top>
      <bottom/>
      <diagonal/>
    </border>
    <border>
      <left/>
      <right/>
      <top/>
      <bottom style="hair">
        <color indexed="22"/>
      </bottom>
      <diagonal/>
    </border>
    <border>
      <left style="hair">
        <color indexed="22"/>
      </left>
      <right style="hair">
        <color indexed="22"/>
      </right>
      <top/>
      <bottom/>
      <diagonal/>
    </border>
    <border>
      <left style="hair">
        <color indexed="22"/>
      </left>
      <right style="hair">
        <color indexed="22"/>
      </right>
      <top style="hair">
        <color indexed="22"/>
      </top>
      <bottom/>
      <diagonal/>
    </border>
    <border>
      <left style="hair">
        <color indexed="22"/>
      </left>
      <right/>
      <top/>
      <bottom style="hair">
        <color indexed="22"/>
      </bottom>
      <diagonal/>
    </border>
    <border>
      <left/>
      <right style="hair">
        <color indexed="22"/>
      </right>
      <top/>
      <bottom style="hair">
        <color indexed="22"/>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bottom style="hair">
        <color indexed="22"/>
      </bottom>
      <diagonal/>
    </border>
    <border>
      <left/>
      <right style="hair">
        <color indexed="22"/>
      </right>
      <top style="hair">
        <color indexed="22"/>
      </top>
      <bottom style="hair">
        <color indexed="22"/>
      </bottom>
      <diagonal/>
    </border>
    <border>
      <left/>
      <right/>
      <top style="hair">
        <color indexed="22"/>
      </top>
      <bottom style="hair">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top/>
      <bottom style="thin">
        <color rgb="FFC0C0C0"/>
      </bottom>
      <diagonal/>
    </border>
    <border>
      <left style="thin">
        <color rgb="FFC0C0C0"/>
      </left>
      <right style="thin">
        <color rgb="FFC0C0C0"/>
      </right>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hair">
        <color rgb="FFC0C0C0"/>
      </left>
      <right style="hair">
        <color rgb="FFC0C0C0"/>
      </right>
      <top style="hair">
        <color rgb="FFC0C0C0"/>
      </top>
      <bottom/>
      <diagonal/>
    </border>
    <border>
      <left style="hair">
        <color rgb="FFC0C0C0"/>
      </left>
      <right style="hair">
        <color rgb="FFC0C0C0"/>
      </right>
      <top style="hair">
        <color rgb="FFC0C0C0"/>
      </top>
      <bottom style="hair">
        <color rgb="FFC0C0C0"/>
      </bottom>
      <diagonal/>
    </border>
    <border>
      <left style="hair">
        <color rgb="FFC0C0C0"/>
      </left>
      <right style="hair">
        <color indexed="22"/>
      </right>
      <top style="hair">
        <color rgb="FFC0C0C0"/>
      </top>
      <bottom style="hair">
        <color rgb="FFC0C0C0"/>
      </bottom>
      <diagonal/>
    </border>
    <border>
      <left style="hair">
        <color indexed="22"/>
      </left>
      <right style="hair">
        <color indexed="22"/>
      </right>
      <top style="hair">
        <color rgb="FFC0C0C0"/>
      </top>
      <bottom style="hair">
        <color rgb="FFC0C0C0"/>
      </bottom>
      <diagonal/>
    </border>
    <border>
      <left style="hair">
        <color indexed="22"/>
      </left>
      <right style="hair">
        <color rgb="FFC0C0C0"/>
      </right>
      <top style="hair">
        <color rgb="FFC0C0C0"/>
      </top>
      <bottom style="hair">
        <color rgb="FFC0C0C0"/>
      </bottom>
      <diagonal/>
    </border>
    <border>
      <left/>
      <right/>
      <top/>
      <bottom style="thin">
        <color rgb="FFC0C0C0"/>
      </bottom>
      <diagonal/>
    </border>
    <border>
      <left/>
      <right style="thin">
        <color rgb="FFC0C0C0"/>
      </right>
      <top/>
      <bottom style="thin">
        <color rgb="FFC0C0C0"/>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diagonal/>
    </border>
    <border>
      <left style="hair">
        <color rgb="FFC0C0C0"/>
      </left>
      <right/>
      <top/>
      <bottom/>
      <diagonal/>
    </border>
    <border>
      <left/>
      <right style="hair">
        <color rgb="FFC0C0C0"/>
      </right>
      <top/>
      <bottom/>
      <diagonal/>
    </border>
    <border>
      <left style="hair">
        <color rgb="FFC0C0C0"/>
      </left>
      <right/>
      <top style="hair">
        <color rgb="FFC0C0C0"/>
      </top>
      <bottom/>
      <diagonal/>
    </border>
    <border>
      <left/>
      <right/>
      <top style="hair">
        <color rgb="FFC0C0C0"/>
      </top>
      <bottom/>
      <diagonal/>
    </border>
    <border>
      <left/>
      <right style="hair">
        <color rgb="FFC0C0C0"/>
      </right>
      <top style="hair">
        <color rgb="FFC0C0C0"/>
      </top>
      <bottom/>
      <diagonal/>
    </border>
    <border>
      <left style="hair">
        <color rgb="FFC0C0C0"/>
      </left>
      <right/>
      <top/>
      <bottom style="hair">
        <color rgb="FFC0C0C0"/>
      </bottom>
      <diagonal/>
    </border>
    <border>
      <left/>
      <right/>
      <top/>
      <bottom style="hair">
        <color rgb="FFC0C0C0"/>
      </bottom>
      <diagonal/>
    </border>
    <border>
      <left/>
      <right style="hair">
        <color rgb="FFC0C0C0"/>
      </right>
      <top/>
      <bottom style="hair">
        <color rgb="FFC0C0C0"/>
      </bottom>
      <diagonal/>
    </border>
    <border>
      <left/>
      <right/>
      <top/>
      <bottom style="thin">
        <color rgb="FF404040"/>
      </bottom>
      <diagonal/>
    </border>
    <border>
      <left/>
      <right/>
      <top/>
      <bottom style="hair">
        <color theme="0" tint="-0.24994659260841701"/>
      </bottom>
      <diagonal/>
    </border>
    <border>
      <left style="hair">
        <color indexed="22"/>
      </left>
      <right/>
      <top/>
      <bottom style="hair">
        <color theme="0" tint="-0.24994659260841701"/>
      </bottom>
      <diagonal/>
    </border>
    <border>
      <left/>
      <right style="hair">
        <color indexed="22"/>
      </right>
      <top/>
      <bottom style="hair">
        <color theme="0" tint="-0.24994659260841701"/>
      </bottom>
      <diagonal/>
    </border>
    <border>
      <left/>
      <right/>
      <top style="hair">
        <color theme="0" tint="-0.24994659260841701"/>
      </top>
      <bottom/>
      <diagonal/>
    </border>
    <border>
      <left/>
      <right style="hair">
        <color rgb="FFC0C0C0"/>
      </right>
      <top/>
      <bottom style="hair">
        <color theme="0" tint="-0.24994659260841701"/>
      </bottom>
      <diagonal/>
    </border>
    <border>
      <left style="hair">
        <color rgb="FFC0C0C0"/>
      </left>
      <right/>
      <top/>
      <bottom style="hair">
        <color theme="0" tint="-0.24994659260841701"/>
      </bottom>
      <diagonal/>
    </border>
    <border>
      <left/>
      <right style="hair">
        <color rgb="FFC0C0C0"/>
      </right>
      <top style="hair">
        <color rgb="FFC0C0C0"/>
      </top>
      <bottom style="hair">
        <color rgb="FFC0C0C0"/>
      </bottom>
      <diagonal/>
    </border>
    <border>
      <left/>
      <right style="hair">
        <color indexed="22"/>
      </right>
      <top style="hair">
        <color rgb="FFC0C0C0"/>
      </top>
      <bottom style="hair">
        <color rgb="FFC0C0C0"/>
      </bottom>
      <diagonal/>
    </border>
    <border>
      <left/>
      <right style="hair">
        <color theme="0" tint="-0.24994659260841701"/>
      </right>
      <top style="hair">
        <color theme="0" tint="-0.24994659260841701"/>
      </top>
      <bottom/>
      <diagonal/>
    </border>
    <border>
      <left/>
      <right style="hair">
        <color theme="0" tint="-0.24994659260841701"/>
      </right>
      <top style="hair">
        <color theme="0" tint="-0.24994659260841701"/>
      </top>
      <bottom style="hair">
        <color theme="0" tint="-0.24994659260841701"/>
      </bottom>
      <diagonal/>
    </border>
  </borders>
  <cellStyleXfs count="313">
    <xf numFmtId="0" fontId="0" fillId="0" borderId="0"/>
    <xf numFmtId="169" fontId="2" fillId="0" borderId="0"/>
    <xf numFmtId="169" fontId="2" fillId="0" borderId="0"/>
    <xf numFmtId="49" fontId="2" fillId="0" borderId="0"/>
    <xf numFmtId="49" fontId="2" fillId="0" borderId="0"/>
    <xf numFmtId="170" fontId="4" fillId="0" borderId="0">
      <alignment horizontal="center"/>
    </xf>
    <xf numFmtId="170" fontId="4" fillId="0" borderId="0">
      <alignment horizontal="center"/>
    </xf>
    <xf numFmtId="171" fontId="2" fillId="0" borderId="0"/>
    <xf numFmtId="171" fontId="2" fillId="0" borderId="0"/>
    <xf numFmtId="0" fontId="19" fillId="11" borderId="0" applyNumberFormat="0" applyBorder="0" applyAlignment="0" applyProtection="0"/>
    <xf numFmtId="0" fontId="19" fillId="15" borderId="0" applyNumberFormat="0" applyBorder="0" applyAlignment="0" applyProtection="0"/>
    <xf numFmtId="0" fontId="19" fillId="19" borderId="0" applyNumberFormat="0" applyBorder="0" applyAlignment="0" applyProtection="0"/>
    <xf numFmtId="0" fontId="19" fillId="23" borderId="0" applyNumberFormat="0" applyBorder="0" applyAlignment="0" applyProtection="0"/>
    <xf numFmtId="0" fontId="19" fillId="27" borderId="0" applyNumberFormat="0" applyBorder="0" applyAlignment="0" applyProtection="0"/>
    <xf numFmtId="0" fontId="19" fillId="31" borderId="0" applyNumberFormat="0" applyBorder="0" applyAlignment="0" applyProtection="0"/>
    <xf numFmtId="172" fontId="4" fillId="0" borderId="0"/>
    <xf numFmtId="172" fontId="4" fillId="0" borderId="0"/>
    <xf numFmtId="173" fontId="4" fillId="0" borderId="0"/>
    <xf numFmtId="173" fontId="4"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174" fontId="4" fillId="0" borderId="0"/>
    <xf numFmtId="174" fontId="4" fillId="0" borderId="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35" fillId="33" borderId="0" applyNumberFormat="0" applyBorder="0" applyAlignment="0" applyProtection="0"/>
    <xf numFmtId="175" fontId="4" fillId="0" borderId="0">
      <alignment horizontal="center"/>
    </xf>
    <xf numFmtId="175" fontId="4" fillId="0" borderId="0">
      <alignment horizontal="center"/>
    </xf>
    <xf numFmtId="176" fontId="4" fillId="0" borderId="0">
      <alignment horizontal="center"/>
    </xf>
    <xf numFmtId="176" fontId="4" fillId="0" borderId="0">
      <alignment horizontal="center"/>
    </xf>
    <xf numFmtId="177" fontId="4" fillId="0" borderId="0">
      <alignment horizontal="center"/>
    </xf>
    <xf numFmtId="177" fontId="4" fillId="0" borderId="0">
      <alignment horizontal="center"/>
    </xf>
    <xf numFmtId="178" fontId="4" fillId="0" borderId="0">
      <alignment horizontal="center"/>
    </xf>
    <xf numFmtId="178" fontId="4" fillId="0" borderId="0">
      <alignment horizontal="center"/>
    </xf>
    <xf numFmtId="179" fontId="4" fillId="0" borderId="0">
      <alignment horizontal="center"/>
    </xf>
    <xf numFmtId="179" fontId="4" fillId="0" borderId="0">
      <alignment horizontal="center"/>
    </xf>
    <xf numFmtId="0" fontId="35" fillId="10" borderId="0" applyNumberFormat="0" applyBorder="0" applyAlignment="0" applyProtection="0"/>
    <xf numFmtId="0" fontId="35" fillId="14" borderId="0" applyNumberFormat="0" applyBorder="0" applyAlignment="0" applyProtection="0"/>
    <xf numFmtId="0" fontId="35" fillId="18"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30" borderId="0" applyNumberFormat="0" applyBorder="0" applyAlignment="0" applyProtection="0"/>
    <xf numFmtId="0" fontId="28" fillId="7" borderId="22" applyNumberFormat="0" applyAlignment="0" applyProtection="0"/>
    <xf numFmtId="0" fontId="29" fillId="7" borderId="21" applyNumberFormat="0" applyAlignment="0" applyProtection="0"/>
    <xf numFmtId="164" fontId="4" fillId="0" borderId="0" applyFont="0" applyFill="0" applyBorder="0" applyAlignment="0" applyProtection="0"/>
    <xf numFmtId="164" fontId="4" fillId="0" borderId="0" applyFont="0" applyFill="0" applyBorder="0" applyAlignment="0" applyProtection="0"/>
    <xf numFmtId="0" fontId="27" fillId="6" borderId="21" applyNumberFormat="0" applyAlignment="0" applyProtection="0"/>
    <xf numFmtId="0" fontId="34" fillId="0" borderId="26" applyNumberFormat="0" applyFill="0" applyAlignment="0" applyProtection="0"/>
    <xf numFmtId="0" fontId="33" fillId="0" borderId="0" applyNumberForma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24" fillId="3" borderId="0" applyNumberFormat="0" applyBorder="0" applyAlignment="0" applyProtection="0"/>
    <xf numFmtId="0" fontId="36"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6" fillId="5" borderId="0" applyNumberFormat="0" applyBorder="0" applyAlignment="0" applyProtection="0"/>
    <xf numFmtId="0" fontId="3" fillId="0" borderId="1" applyFont="0" applyBorder="0" applyAlignment="0"/>
    <xf numFmtId="1" fontId="8" fillId="2" borderId="2">
      <alignment horizontal="right"/>
    </xf>
    <xf numFmtId="0" fontId="19" fillId="9" borderId="25" applyNumberFormat="0" applyFont="0" applyAlignment="0" applyProtection="0"/>
    <xf numFmtId="9" fontId="4" fillId="0" borderId="0" applyFont="0" applyFill="0" applyBorder="0" applyAlignment="0" applyProtection="0"/>
    <xf numFmtId="0" fontId="25" fillId="4" borderId="0" applyNumberFormat="0" applyBorder="0" applyAlignment="0" applyProtection="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4" fillId="0" borderId="0"/>
    <xf numFmtId="0" fontId="13" fillId="0" borderId="0"/>
    <xf numFmtId="0" fontId="10" fillId="0" borderId="0"/>
    <xf numFmtId="0" fontId="5" fillId="0" borderId="0"/>
    <xf numFmtId="0" fontId="10" fillId="0" borderId="0"/>
    <xf numFmtId="180" fontId="9" fillId="0" borderId="0">
      <alignment horizontal="center" vertical="center"/>
    </xf>
    <xf numFmtId="0" fontId="20" fillId="0" borderId="0" applyNumberFormat="0" applyFill="0" applyBorder="0" applyAlignment="0" applyProtection="0"/>
    <xf numFmtId="0" fontId="21" fillId="0" borderId="18" applyNumberFormat="0" applyFill="0" applyAlignment="0" applyProtection="0"/>
    <xf numFmtId="0" fontId="22" fillId="0" borderId="19" applyNumberFormat="0" applyFill="0" applyAlignment="0" applyProtection="0"/>
    <xf numFmtId="0" fontId="23" fillId="0" borderId="20" applyNumberFormat="0" applyFill="0" applyAlignment="0" applyProtection="0"/>
    <xf numFmtId="0" fontId="23" fillId="0" borderId="0" applyNumberFormat="0" applyFill="0" applyBorder="0" applyAlignment="0" applyProtection="0"/>
    <xf numFmtId="0" fontId="30" fillId="0" borderId="23" applyNumberFormat="0" applyFill="0" applyAlignment="0" applyProtection="0"/>
    <xf numFmtId="0" fontId="32" fillId="0" borderId="0" applyNumberFormat="0" applyFill="0" applyBorder="0" applyAlignment="0" applyProtection="0"/>
    <xf numFmtId="0" fontId="31" fillId="8" borderId="24" applyNumberFormat="0" applyAlignment="0" applyProtection="0"/>
    <xf numFmtId="0" fontId="43" fillId="0" borderId="0"/>
    <xf numFmtId="0" fontId="44" fillId="0" borderId="0"/>
    <xf numFmtId="0" fontId="6" fillId="0" borderId="0" applyNumberFormat="0" applyFill="0" applyBorder="0" applyAlignment="0" applyProtection="0">
      <alignment vertical="top"/>
      <protection locked="0"/>
    </xf>
    <xf numFmtId="0" fontId="19" fillId="0" borderId="0"/>
    <xf numFmtId="0" fontId="19" fillId="0" borderId="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36" fillId="0" borderId="0" applyNumberFormat="0" applyFill="0" applyBorder="0" applyAlignment="0" applyProtection="0">
      <alignment vertical="top"/>
      <protection locked="0"/>
    </xf>
    <xf numFmtId="0" fontId="19" fillId="0" borderId="0"/>
    <xf numFmtId="0" fontId="43" fillId="0" borderId="0"/>
    <xf numFmtId="0" fontId="36" fillId="0" borderId="0" applyNumberFormat="0" applyFill="0" applyBorder="0" applyAlignment="0" applyProtection="0"/>
    <xf numFmtId="0" fontId="42" fillId="0" borderId="0" applyNumberFormat="0" applyFill="0" applyBorder="0" applyAlignment="0" applyProtection="0">
      <alignment vertical="top"/>
      <protection locked="0"/>
    </xf>
    <xf numFmtId="0" fontId="19" fillId="0" borderId="0"/>
    <xf numFmtId="0" fontId="42" fillId="0" borderId="0" applyNumberFormat="0" applyFill="0" applyBorder="0" applyAlignment="0" applyProtection="0">
      <alignment vertical="top"/>
      <protection locked="0"/>
    </xf>
    <xf numFmtId="0" fontId="76" fillId="0" borderId="0"/>
    <xf numFmtId="0" fontId="4" fillId="0" borderId="0"/>
    <xf numFmtId="0" fontId="42" fillId="0" borderId="0" applyNumberFormat="0" applyFill="0" applyBorder="0" applyAlignment="0" applyProtection="0"/>
    <xf numFmtId="0" fontId="79" fillId="0" borderId="0" applyNumberFormat="0" applyFill="0" applyBorder="0" applyAlignment="0" applyProtection="0">
      <alignment vertical="top"/>
      <protection locked="0"/>
    </xf>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 fillId="0" borderId="0"/>
    <xf numFmtId="0" fontId="19" fillId="0" borderId="0"/>
    <xf numFmtId="0" fontId="19" fillId="0" borderId="0"/>
    <xf numFmtId="0" fontId="4" fillId="0" borderId="0"/>
    <xf numFmtId="0" fontId="4" fillId="0" borderId="0"/>
    <xf numFmtId="0" fontId="19" fillId="0" borderId="0"/>
    <xf numFmtId="0" fontId="4" fillId="0" borderId="0"/>
    <xf numFmtId="0" fontId="4" fillId="0" borderId="0"/>
    <xf numFmtId="0" fontId="4" fillId="0" borderId="0"/>
    <xf numFmtId="0" fontId="19" fillId="0" borderId="0"/>
    <xf numFmtId="0" fontId="4" fillId="0" borderId="0"/>
    <xf numFmtId="0" fontId="6"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 fillId="0" borderId="0"/>
    <xf numFmtId="0" fontId="19" fillId="0" borderId="0"/>
    <xf numFmtId="0" fontId="19" fillId="0" borderId="0"/>
    <xf numFmtId="0" fontId="19" fillId="0" borderId="0"/>
    <xf numFmtId="0" fontId="80"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0" fontId="19" fillId="0" borderId="0"/>
    <xf numFmtId="0" fontId="81" fillId="0" borderId="0"/>
    <xf numFmtId="0" fontId="19" fillId="0" borderId="0"/>
    <xf numFmtId="0" fontId="4" fillId="0" borderId="0"/>
    <xf numFmtId="0" fontId="19" fillId="0" borderId="0"/>
    <xf numFmtId="0" fontId="19" fillId="0" borderId="0"/>
    <xf numFmtId="0" fontId="19" fillId="0" borderId="0"/>
    <xf numFmtId="0" fontId="19" fillId="0" borderId="0"/>
    <xf numFmtId="0" fontId="4" fillId="0" borderId="0"/>
    <xf numFmtId="0" fontId="4" fillId="0" borderId="0"/>
    <xf numFmtId="0" fontId="81"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6" fillId="0" borderId="0" applyNumberFormat="0" applyFill="0" applyBorder="0" applyAlignment="0" applyProtection="0">
      <alignment vertical="top"/>
      <protection locked="0"/>
    </xf>
    <xf numFmtId="0" fontId="82" fillId="0" borderId="0"/>
    <xf numFmtId="0" fontId="19" fillId="0" borderId="0"/>
    <xf numFmtId="0" fontId="19" fillId="0" borderId="0"/>
    <xf numFmtId="0" fontId="36" fillId="0" borderId="0" applyNumberFormat="0" applyFill="0" applyBorder="0" applyAlignment="0" applyProtection="0"/>
    <xf numFmtId="0" fontId="19" fillId="0" borderId="0"/>
    <xf numFmtId="0" fontId="19" fillId="0" borderId="0"/>
    <xf numFmtId="0" fontId="7"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36" fillId="0" borderId="0" applyNumberFormat="0" applyFill="0" applyBorder="0" applyAlignment="0" applyProtection="0">
      <alignment vertical="top"/>
      <protection locked="0"/>
    </xf>
    <xf numFmtId="0" fontId="19" fillId="0" borderId="0"/>
    <xf numFmtId="0" fontId="42"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4" fillId="0" borderId="0"/>
    <xf numFmtId="0" fontId="3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36" fillId="0" borderId="0" applyNumberFormat="0" applyFill="0" applyBorder="0" applyAlignment="0" applyProtection="0">
      <alignment vertical="top"/>
      <protection locked="0"/>
    </xf>
    <xf numFmtId="0" fontId="42"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6" fillId="0" borderId="0" applyNumberFormat="0" applyFill="0" applyBorder="0" applyAlignment="0" applyProtection="0">
      <alignment vertical="top"/>
      <protection locked="0"/>
    </xf>
    <xf numFmtId="0" fontId="42"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2" fillId="0" borderId="0"/>
  </cellStyleXfs>
  <cellXfs count="581">
    <xf numFmtId="0" fontId="0" fillId="0" borderId="0" xfId="0"/>
    <xf numFmtId="0" fontId="40" fillId="0" borderId="0" xfId="0" applyFont="1"/>
    <xf numFmtId="0" fontId="18" fillId="0" borderId="0" xfId="65" applyFont="1" applyBorder="1" applyAlignment="1" applyProtection="1">
      <alignment horizontal="left" indent="10"/>
    </xf>
    <xf numFmtId="0" fontId="18" fillId="0" borderId="0" xfId="65" applyFont="1" applyBorder="1" applyAlignment="1" applyProtection="1">
      <alignment horizontal="left"/>
    </xf>
    <xf numFmtId="0" fontId="18" fillId="0" borderId="0" xfId="65" applyFont="1" applyAlignment="1" applyProtection="1">
      <alignment horizontal="left" indent="10"/>
    </xf>
    <xf numFmtId="0" fontId="0" fillId="0" borderId="0" xfId="0" applyAlignment="1"/>
    <xf numFmtId="0" fontId="38" fillId="0" borderId="0" xfId="0" applyFont="1"/>
    <xf numFmtId="168" fontId="2" fillId="0" borderId="9" xfId="0" applyNumberFormat="1" applyFont="1" applyFill="1" applyBorder="1" applyAlignment="1">
      <alignment horizontal="left" vertical="center" wrapText="1" indent="1" shrinkToFit="1"/>
    </xf>
    <xf numFmtId="168" fontId="2" fillId="0" borderId="9" xfId="0" applyNumberFormat="1" applyFont="1" applyFill="1" applyBorder="1" applyAlignment="1">
      <alignment horizontal="left" vertical="center" wrapText="1" indent="3" shrinkToFit="1"/>
    </xf>
    <xf numFmtId="0" fontId="2" fillId="0" borderId="9" xfId="0" applyFont="1" applyFill="1" applyBorder="1" applyAlignment="1">
      <alignment horizontal="left" vertical="center" wrapText="1" indent="3"/>
    </xf>
    <xf numFmtId="168" fontId="2" fillId="0" borderId="15" xfId="0" applyNumberFormat="1" applyFont="1" applyFill="1" applyBorder="1" applyAlignment="1">
      <alignment horizontal="left" vertical="center" wrapText="1" indent="1" shrinkToFit="1"/>
    </xf>
    <xf numFmtId="0" fontId="12" fillId="0" borderId="10" xfId="0" applyFont="1" applyFill="1" applyBorder="1" applyAlignment="1">
      <alignment vertical="center" wrapText="1"/>
    </xf>
    <xf numFmtId="0" fontId="0" fillId="37" borderId="0" xfId="0" applyFill="1"/>
    <xf numFmtId="0" fontId="0" fillId="0" borderId="0" xfId="0"/>
    <xf numFmtId="0" fontId="52" fillId="38" borderId="27" xfId="0" applyFont="1" applyFill="1" applyBorder="1" applyAlignment="1">
      <alignment horizontal="left" vertical="center" wrapText="1"/>
    </xf>
    <xf numFmtId="0" fontId="52" fillId="38" borderId="29" xfId="0" applyFont="1" applyFill="1" applyBorder="1" applyAlignment="1">
      <alignment horizontal="left" vertical="center" wrapText="1"/>
    </xf>
    <xf numFmtId="0" fontId="52" fillId="38" borderId="29" xfId="0" applyFont="1" applyFill="1" applyBorder="1" applyAlignment="1">
      <alignment horizontal="center" wrapText="1"/>
    </xf>
    <xf numFmtId="0" fontId="52" fillId="38" borderId="30" xfId="0" applyFont="1" applyFill="1" applyBorder="1" applyAlignment="1">
      <alignment horizontal="center" wrapText="1"/>
    </xf>
    <xf numFmtId="0" fontId="53" fillId="39" borderId="29" xfId="0" applyFont="1" applyFill="1" applyBorder="1" applyAlignment="1">
      <alignment horizontal="left" vertical="center" wrapText="1"/>
    </xf>
    <xf numFmtId="0" fontId="55" fillId="39" borderId="29" xfId="0" applyFont="1" applyFill="1" applyBorder="1" applyAlignment="1">
      <alignment horizontal="left" vertical="center" wrapText="1"/>
    </xf>
    <xf numFmtId="0" fontId="54" fillId="39" borderId="29" xfId="0" applyFont="1" applyFill="1" applyBorder="1" applyAlignment="1">
      <alignment horizontal="right" vertical="center" wrapText="1"/>
    </xf>
    <xf numFmtId="0" fontId="54" fillId="39" borderId="30" xfId="0" applyFont="1" applyFill="1" applyBorder="1" applyAlignment="1">
      <alignment horizontal="right" vertical="center" wrapText="1"/>
    </xf>
    <xf numFmtId="0" fontId="38" fillId="0" borderId="0" xfId="0" applyFont="1" applyFill="1" applyAlignment="1">
      <alignment horizontal="left"/>
    </xf>
    <xf numFmtId="0" fontId="50" fillId="38" borderId="29" xfId="0" applyFont="1" applyFill="1" applyBorder="1" applyAlignment="1">
      <alignment horizontal="center" vertical="top" wrapText="1"/>
    </xf>
    <xf numFmtId="0" fontId="50" fillId="38" borderId="30" xfId="0" applyFont="1" applyFill="1" applyBorder="1" applyAlignment="1">
      <alignment horizontal="center" vertical="top" wrapText="1"/>
    </xf>
    <xf numFmtId="184" fontId="49" fillId="39" borderId="29" xfId="0" applyNumberFormat="1" applyFont="1" applyFill="1" applyBorder="1" applyAlignment="1">
      <alignment horizontal="right" vertical="center" wrapText="1"/>
    </xf>
    <xf numFmtId="0" fontId="0" fillId="0" borderId="0" xfId="0"/>
    <xf numFmtId="0" fontId="52" fillId="38" borderId="27" xfId="0" applyFont="1" applyFill="1" applyBorder="1" applyAlignment="1">
      <alignment horizontal="left" vertical="center" wrapText="1"/>
    </xf>
    <xf numFmtId="0" fontId="52" fillId="38" borderId="29" xfId="0" applyFont="1" applyFill="1" applyBorder="1" applyAlignment="1">
      <alignment horizontal="left" vertical="center" wrapText="1"/>
    </xf>
    <xf numFmtId="0" fontId="52" fillId="38" borderId="29" xfId="0" applyFont="1" applyFill="1" applyBorder="1" applyAlignment="1">
      <alignment horizontal="center" wrapText="1"/>
    </xf>
    <xf numFmtId="0" fontId="52" fillId="38" borderId="30" xfId="0" applyFont="1" applyFill="1" applyBorder="1" applyAlignment="1">
      <alignment horizontal="center" wrapText="1"/>
    </xf>
    <xf numFmtId="0" fontId="53" fillId="39" borderId="29" xfId="0" applyFont="1" applyFill="1" applyBorder="1" applyAlignment="1">
      <alignment horizontal="left" vertical="center" wrapText="1"/>
    </xf>
    <xf numFmtId="0" fontId="54" fillId="39" borderId="29" xfId="0" applyFont="1" applyFill="1" applyBorder="1" applyAlignment="1">
      <alignment horizontal="right" vertical="center" wrapText="1"/>
    </xf>
    <xf numFmtId="0" fontId="54" fillId="39" borderId="30" xfId="0" applyFont="1" applyFill="1" applyBorder="1" applyAlignment="1">
      <alignment horizontal="right" vertical="center" wrapText="1"/>
    </xf>
    <xf numFmtId="0" fontId="38" fillId="0" borderId="0" xfId="0" applyFont="1" applyFill="1" applyAlignment="1">
      <alignment horizontal="left" indent="1"/>
    </xf>
    <xf numFmtId="0" fontId="38" fillId="0" borderId="0" xfId="0" applyFont="1" applyFill="1" applyAlignment="1">
      <alignment horizontal="left" indent="2"/>
    </xf>
    <xf numFmtId="0" fontId="38" fillId="0" borderId="0" xfId="0" applyFont="1" applyFill="1" applyAlignment="1">
      <alignment horizontal="left" indent="3"/>
    </xf>
    <xf numFmtId="0" fontId="38" fillId="0" borderId="0" xfId="0" applyFont="1" applyFill="1" applyAlignment="1">
      <alignment horizontal="left" indent="7"/>
    </xf>
    <xf numFmtId="184" fontId="54" fillId="39" borderId="29" xfId="0" applyNumberFormat="1" applyFont="1" applyFill="1" applyBorder="1" applyAlignment="1">
      <alignment horizontal="right" vertical="center" wrapText="1"/>
    </xf>
    <xf numFmtId="184" fontId="54" fillId="39" borderId="30" xfId="0" applyNumberFormat="1" applyFont="1" applyFill="1" applyBorder="1" applyAlignment="1">
      <alignment horizontal="right" vertical="center" wrapText="1"/>
    </xf>
    <xf numFmtId="0" fontId="0" fillId="0" borderId="0" xfId="0"/>
    <xf numFmtId="0" fontId="56" fillId="38" borderId="29" xfId="0" applyFont="1" applyFill="1" applyBorder="1" applyAlignment="1">
      <alignment horizontal="left" vertical="center" wrapText="1"/>
    </xf>
    <xf numFmtId="0" fontId="56" fillId="38" borderId="29" xfId="0" applyFont="1" applyFill="1" applyBorder="1" applyAlignment="1">
      <alignment horizontal="center" wrapText="1"/>
    </xf>
    <xf numFmtId="0" fontId="57" fillId="39" borderId="29" xfId="0" applyFont="1" applyFill="1" applyBorder="1" applyAlignment="1">
      <alignment horizontal="left" vertical="center" wrapText="1"/>
    </xf>
    <xf numFmtId="0" fontId="58" fillId="39" borderId="29" xfId="0" applyFont="1" applyFill="1" applyBorder="1" applyAlignment="1">
      <alignment horizontal="right" vertical="center" wrapText="1"/>
    </xf>
    <xf numFmtId="0" fontId="56" fillId="38" borderId="27" xfId="0" applyFont="1" applyFill="1" applyBorder="1" applyAlignment="1">
      <alignment horizontal="left" vertical="center" wrapText="1"/>
    </xf>
    <xf numFmtId="0" fontId="56" fillId="38" borderId="29" xfId="0" applyFont="1" applyFill="1" applyBorder="1" applyAlignment="1">
      <alignment horizontal="center" wrapText="1"/>
    </xf>
    <xf numFmtId="168" fontId="2" fillId="0" borderId="9" xfId="0" applyNumberFormat="1" applyFont="1" applyFill="1" applyBorder="1" applyAlignment="1">
      <alignment vertical="center" wrapText="1" shrinkToFit="1"/>
    </xf>
    <xf numFmtId="0" fontId="2" fillId="0" borderId="9" xfId="0" applyFont="1" applyFill="1" applyBorder="1" applyAlignment="1">
      <alignment vertical="center" wrapText="1"/>
    </xf>
    <xf numFmtId="168" fontId="2" fillId="0" borderId="15" xfId="0" applyNumberFormat="1" applyFont="1" applyFill="1" applyBorder="1" applyAlignment="1">
      <alignment vertical="center" wrapText="1" shrinkToFit="1"/>
    </xf>
    <xf numFmtId="0" fontId="0" fillId="0" borderId="0" xfId="0"/>
    <xf numFmtId="0" fontId="58" fillId="39" borderId="29" xfId="0" applyFont="1" applyFill="1" applyBorder="1" applyAlignment="1">
      <alignment horizontal="right" vertical="center" wrapText="1"/>
    </xf>
    <xf numFmtId="0" fontId="52" fillId="38" borderId="29" xfId="0" applyFont="1" applyFill="1" applyBorder="1" applyAlignment="1">
      <alignment vertical="center" wrapText="1"/>
    </xf>
    <xf numFmtId="17" fontId="38" fillId="0" borderId="0" xfId="0" applyNumberFormat="1" applyFont="1"/>
    <xf numFmtId="168" fontId="40" fillId="0" borderId="0" xfId="0" applyNumberFormat="1" applyFont="1"/>
    <xf numFmtId="0" fontId="4" fillId="0" borderId="0" xfId="74"/>
    <xf numFmtId="0" fontId="5" fillId="0" borderId="0" xfId="75" applyFont="1" applyBorder="1"/>
    <xf numFmtId="0" fontId="66" fillId="0" borderId="0" xfId="75" applyFont="1" applyBorder="1" applyAlignment="1" applyProtection="1">
      <alignment horizontal="left" indent="10"/>
    </xf>
    <xf numFmtId="0" fontId="4" fillId="0" borderId="0" xfId="75" applyFont="1" applyBorder="1" applyAlignment="1">
      <alignment horizontal="left"/>
    </xf>
    <xf numFmtId="0" fontId="4" fillId="0" borderId="0" xfId="75" applyBorder="1" applyAlignment="1">
      <alignment horizontal="left"/>
    </xf>
    <xf numFmtId="0" fontId="4" fillId="0" borderId="0" xfId="75" applyFont="1" applyAlignment="1">
      <alignment horizontal="left" vertical="top" wrapText="1"/>
    </xf>
    <xf numFmtId="0" fontId="11" fillId="0" borderId="0" xfId="75" applyFont="1" applyBorder="1"/>
    <xf numFmtId="0" fontId="67" fillId="0" borderId="0" xfId="75" applyFont="1" applyBorder="1"/>
    <xf numFmtId="0" fontId="64" fillId="0" borderId="0" xfId="75" applyFont="1" applyBorder="1" applyAlignment="1">
      <alignment horizontal="left"/>
    </xf>
    <xf numFmtId="0" fontId="4" fillId="0" borderId="0" xfId="75" applyFont="1" applyBorder="1" applyAlignment="1">
      <alignment horizontal="left" vertical="top" wrapText="1"/>
    </xf>
    <xf numFmtId="0" fontId="8" fillId="0" borderId="0" xfId="75" applyFont="1" applyBorder="1" applyAlignment="1">
      <alignment horizontal="left" vertical="top" wrapText="1"/>
    </xf>
    <xf numFmtId="0" fontId="6" fillId="0" borderId="0" xfId="97" applyFill="1" applyBorder="1" applyAlignment="1" applyProtection="1">
      <alignment horizontal="left" wrapText="1" indent="2"/>
    </xf>
    <xf numFmtId="0" fontId="4" fillId="0" borderId="0" xfId="75" applyFont="1" applyFill="1" applyBorder="1" applyAlignment="1">
      <alignment horizontal="left"/>
    </xf>
    <xf numFmtId="0" fontId="64" fillId="0" borderId="0" xfId="75" applyFont="1" applyFill="1" applyBorder="1" applyAlignment="1">
      <alignment horizontal="left"/>
    </xf>
    <xf numFmtId="0" fontId="5" fillId="0" borderId="0" xfId="75" applyFont="1" applyFill="1" applyBorder="1" applyAlignment="1">
      <alignment horizontal="left"/>
    </xf>
    <xf numFmtId="0" fontId="5" fillId="0" borderId="0" xfId="75" applyFont="1" applyBorder="1" applyAlignment="1">
      <alignment horizontal="left"/>
    </xf>
    <xf numFmtId="0" fontId="53" fillId="39" borderId="29" xfId="0" applyFont="1" applyFill="1" applyBorder="1" applyAlignment="1">
      <alignment horizontal="left" vertical="center" wrapText="1"/>
    </xf>
    <xf numFmtId="0" fontId="52" fillId="38" borderId="27" xfId="0" applyFont="1" applyFill="1" applyBorder="1" applyAlignment="1">
      <alignment horizontal="left" vertical="center" wrapText="1"/>
    </xf>
    <xf numFmtId="0" fontId="52" fillId="38" borderId="29" xfId="0" applyFont="1" applyFill="1" applyBorder="1" applyAlignment="1">
      <alignment horizontal="center" wrapText="1"/>
    </xf>
    <xf numFmtId="0" fontId="52" fillId="38" borderId="30" xfId="0" applyFont="1" applyFill="1" applyBorder="1" applyAlignment="1">
      <alignment horizontal="center" wrapText="1"/>
    </xf>
    <xf numFmtId="185" fontId="49" fillId="39" borderId="29" xfId="0" applyNumberFormat="1" applyFont="1" applyFill="1" applyBorder="1" applyAlignment="1">
      <alignment horizontal="right" vertical="center" wrapText="1"/>
    </xf>
    <xf numFmtId="0" fontId="49" fillId="39" borderId="29" xfId="0" applyFont="1" applyFill="1" applyBorder="1" applyAlignment="1">
      <alignment horizontal="right" vertical="center" wrapText="1"/>
    </xf>
    <xf numFmtId="185" fontId="54" fillId="39" borderId="29" xfId="0" applyNumberFormat="1" applyFont="1" applyFill="1" applyBorder="1" applyAlignment="1">
      <alignment horizontal="right" vertical="center" wrapText="1"/>
    </xf>
    <xf numFmtId="185" fontId="58" fillId="39" borderId="29" xfId="0" applyNumberFormat="1" applyFont="1" applyFill="1" applyBorder="1" applyAlignment="1">
      <alignment horizontal="right" vertical="center" wrapText="1"/>
    </xf>
    <xf numFmtId="184" fontId="58" fillId="39" borderId="29" xfId="0" applyNumberFormat="1" applyFont="1" applyFill="1" applyBorder="1" applyAlignment="1">
      <alignment horizontal="right" vertical="center" wrapText="1"/>
    </xf>
    <xf numFmtId="166" fontId="38" fillId="0" borderId="13" xfId="0" applyNumberFormat="1" applyFont="1" applyFill="1" applyBorder="1" applyAlignment="1" applyProtection="1">
      <alignment horizontal="right" wrapText="1"/>
      <protection hidden="1"/>
    </xf>
    <xf numFmtId="166" fontId="38" fillId="0" borderId="7" xfId="0" applyNumberFormat="1" applyFont="1" applyFill="1" applyBorder="1" applyAlignment="1" applyProtection="1">
      <alignment horizontal="right" wrapText="1"/>
      <protection hidden="1"/>
    </xf>
    <xf numFmtId="167" fontId="38" fillId="0" borderId="14" xfId="0" applyNumberFormat="1" applyFont="1" applyFill="1" applyBorder="1" applyAlignment="1" applyProtection="1">
      <alignment horizontal="right" wrapText="1"/>
      <protection hidden="1"/>
    </xf>
    <xf numFmtId="166" fontId="38" fillId="0" borderId="5" xfId="0" applyNumberFormat="1" applyFont="1" applyFill="1" applyBorder="1" applyAlignment="1" applyProtection="1">
      <alignment horizontal="right"/>
      <protection hidden="1"/>
    </xf>
    <xf numFmtId="166" fontId="38" fillId="0" borderId="0" xfId="0" applyNumberFormat="1" applyFont="1" applyFill="1" applyBorder="1" applyAlignment="1" applyProtection="1">
      <alignment horizontal="right"/>
      <protection hidden="1"/>
    </xf>
    <xf numFmtId="167" fontId="38" fillId="0" borderId="6" xfId="0" applyNumberFormat="1" applyFont="1" applyFill="1" applyBorder="1" applyAlignment="1" applyProtection="1">
      <alignment horizontal="right"/>
      <protection hidden="1"/>
    </xf>
    <xf numFmtId="166" fontId="38" fillId="0" borderId="11" xfId="0" applyNumberFormat="1" applyFont="1" applyFill="1" applyBorder="1" applyAlignment="1" applyProtection="1">
      <alignment horizontal="right"/>
      <protection hidden="1"/>
    </xf>
    <xf numFmtId="166" fontId="38" fillId="0" borderId="8" xfId="0" applyNumberFormat="1" applyFont="1" applyFill="1" applyBorder="1" applyAlignment="1" applyProtection="1">
      <alignment horizontal="right"/>
      <protection hidden="1"/>
    </xf>
    <xf numFmtId="166" fontId="38" fillId="0" borderId="12" xfId="0" applyNumberFormat="1" applyFont="1" applyFill="1" applyBorder="1" applyAlignment="1" applyProtection="1">
      <alignment horizontal="right"/>
      <protection hidden="1"/>
    </xf>
    <xf numFmtId="167" fontId="38" fillId="0" borderId="0" xfId="0" applyNumberFormat="1" applyFont="1" applyFill="1" applyBorder="1" applyAlignment="1" applyProtection="1">
      <alignment horizontal="right"/>
      <protection hidden="1"/>
    </xf>
    <xf numFmtId="166" fontId="38" fillId="0" borderId="5" xfId="0" applyNumberFormat="1" applyFont="1" applyBorder="1" applyAlignment="1" applyProtection="1">
      <alignment horizontal="right" wrapText="1"/>
      <protection hidden="1"/>
    </xf>
    <xf numFmtId="166" fontId="38" fillId="0" borderId="0" xfId="0" applyNumberFormat="1" applyFont="1" applyBorder="1" applyAlignment="1" applyProtection="1">
      <alignment horizontal="right" wrapText="1"/>
      <protection hidden="1"/>
    </xf>
    <xf numFmtId="166" fontId="38" fillId="36" borderId="5" xfId="0" applyNumberFormat="1" applyFont="1" applyFill="1" applyBorder="1" applyAlignment="1" applyProtection="1">
      <alignment horizontal="right"/>
      <protection hidden="1"/>
    </xf>
    <xf numFmtId="166" fontId="38" fillId="36" borderId="0" xfId="0" applyNumberFormat="1" applyFont="1" applyFill="1" applyBorder="1" applyAlignment="1" applyProtection="1">
      <alignment horizontal="right"/>
      <protection hidden="1"/>
    </xf>
    <xf numFmtId="166" fontId="46" fillId="0" borderId="5" xfId="0" applyNumberFormat="1" applyFont="1" applyFill="1" applyBorder="1" applyAlignment="1" applyProtection="1">
      <alignment horizontal="right"/>
      <protection hidden="1"/>
    </xf>
    <xf numFmtId="166" fontId="46" fillId="0" borderId="0" xfId="0" applyNumberFormat="1" applyFont="1" applyFill="1" applyBorder="1" applyAlignment="1" applyProtection="1">
      <alignment horizontal="right"/>
      <protection hidden="1"/>
    </xf>
    <xf numFmtId="166" fontId="2" fillId="0" borderId="5" xfId="0" applyNumberFormat="1" applyFont="1" applyFill="1" applyBorder="1" applyAlignment="1" applyProtection="1">
      <alignment horizontal="right"/>
      <protection hidden="1"/>
    </xf>
    <xf numFmtId="166" fontId="2" fillId="0" borderId="0" xfId="0" applyNumberFormat="1" applyFont="1" applyFill="1" applyBorder="1" applyAlignment="1" applyProtection="1">
      <alignment horizontal="right"/>
      <protection hidden="1"/>
    </xf>
    <xf numFmtId="167" fontId="2" fillId="0" borderId="6" xfId="0" applyNumberFormat="1" applyFont="1" applyFill="1" applyBorder="1" applyAlignment="1" applyProtection="1">
      <alignment horizontal="right"/>
      <protection hidden="1"/>
    </xf>
    <xf numFmtId="166" fontId="2" fillId="0" borderId="11" xfId="0" applyNumberFormat="1" applyFont="1" applyFill="1" applyBorder="1" applyAlignment="1" applyProtection="1">
      <alignment horizontal="right"/>
      <protection hidden="1"/>
    </xf>
    <xf numFmtId="166" fontId="2" fillId="0" borderId="8" xfId="0" applyNumberFormat="1" applyFont="1" applyFill="1" applyBorder="1" applyAlignment="1" applyProtection="1">
      <alignment horizontal="right"/>
      <protection hidden="1"/>
    </xf>
    <xf numFmtId="166" fontId="2" fillId="0" borderId="12" xfId="0" applyNumberFormat="1" applyFont="1" applyFill="1" applyBorder="1" applyAlignment="1" applyProtection="1">
      <alignment horizontal="right"/>
      <protection hidden="1"/>
    </xf>
    <xf numFmtId="166" fontId="2" fillId="0" borderId="6" xfId="0" applyNumberFormat="1" applyFont="1" applyFill="1" applyBorder="1" applyAlignment="1" applyProtection="1">
      <alignment horizontal="right"/>
      <protection hidden="1"/>
    </xf>
    <xf numFmtId="166" fontId="2" fillId="0" borderId="13" xfId="0" applyNumberFormat="1" applyFont="1" applyFill="1" applyBorder="1" applyAlignment="1" applyProtection="1">
      <alignment horizontal="right"/>
      <protection hidden="1"/>
    </xf>
    <xf numFmtId="166" fontId="2" fillId="0" borderId="7" xfId="0" applyNumberFormat="1" applyFont="1" applyFill="1" applyBorder="1" applyAlignment="1" applyProtection="1">
      <alignment horizontal="right"/>
      <protection hidden="1"/>
    </xf>
    <xf numFmtId="166" fontId="2" fillId="0" borderId="14" xfId="0" applyNumberFormat="1" applyFont="1" applyFill="1" applyBorder="1" applyAlignment="1" applyProtection="1">
      <alignment horizontal="right"/>
      <protection hidden="1"/>
    </xf>
    <xf numFmtId="166" fontId="40" fillId="0" borderId="13" xfId="0" applyNumberFormat="1" applyFont="1" applyFill="1" applyBorder="1" applyAlignment="1" applyProtection="1">
      <alignment horizontal="right" vertical="center" wrapText="1"/>
      <protection hidden="1"/>
    </xf>
    <xf numFmtId="182" fontId="40" fillId="0" borderId="7" xfId="0" applyNumberFormat="1" applyFont="1" applyFill="1" applyBorder="1" applyAlignment="1" applyProtection="1">
      <alignment horizontal="right" vertical="center" wrapText="1"/>
      <protection hidden="1"/>
    </xf>
    <xf numFmtId="182" fontId="40" fillId="0" borderId="14" xfId="0" applyNumberFormat="1" applyFont="1" applyFill="1" applyBorder="1" applyAlignment="1" applyProtection="1">
      <alignment horizontal="right" vertical="center" wrapText="1"/>
      <protection hidden="1"/>
    </xf>
    <xf numFmtId="166" fontId="38" fillId="0" borderId="5" xfId="0" applyNumberFormat="1" applyFont="1" applyFill="1" applyBorder="1" applyAlignment="1" applyProtection="1">
      <alignment horizontal="right" vertical="center" wrapText="1"/>
      <protection hidden="1"/>
    </xf>
    <xf numFmtId="182" fontId="38" fillId="0" borderId="0" xfId="0" applyNumberFormat="1" applyFont="1" applyFill="1" applyBorder="1" applyAlignment="1" applyProtection="1">
      <alignment horizontal="right" vertical="center" wrapText="1"/>
      <protection hidden="1"/>
    </xf>
    <xf numFmtId="182" fontId="38" fillId="0" borderId="6" xfId="0" applyNumberFormat="1" applyFont="1" applyFill="1" applyBorder="1" applyAlignment="1" applyProtection="1">
      <alignment horizontal="right" vertical="center" wrapText="1"/>
      <protection hidden="1"/>
    </xf>
    <xf numFmtId="166" fontId="38" fillId="0" borderId="11" xfId="0" applyNumberFormat="1" applyFont="1" applyFill="1" applyBorder="1" applyAlignment="1" applyProtection="1">
      <alignment horizontal="right" vertical="center" wrapText="1"/>
      <protection hidden="1"/>
    </xf>
    <xf numFmtId="182" fontId="38" fillId="0" borderId="8" xfId="0" applyNumberFormat="1" applyFont="1" applyFill="1" applyBorder="1" applyAlignment="1" applyProtection="1">
      <alignment horizontal="right" vertical="center" wrapText="1"/>
      <protection hidden="1"/>
    </xf>
    <xf numFmtId="182" fontId="38" fillId="0" borderId="12" xfId="0" applyNumberFormat="1" applyFont="1" applyFill="1" applyBorder="1" applyAlignment="1" applyProtection="1">
      <alignment horizontal="right" vertical="center" wrapText="1"/>
      <protection hidden="1"/>
    </xf>
    <xf numFmtId="184" fontId="38" fillId="0" borderId="13" xfId="0" applyNumberFormat="1" applyFont="1" applyFill="1" applyBorder="1" applyAlignment="1" applyProtection="1">
      <alignment horizontal="center" vertical="center" wrapText="1"/>
      <protection hidden="1"/>
    </xf>
    <xf numFmtId="184" fontId="38" fillId="0" borderId="7" xfId="0" applyNumberFormat="1" applyFont="1" applyFill="1" applyBorder="1" applyAlignment="1" applyProtection="1">
      <alignment horizontal="center" vertical="center" wrapText="1"/>
      <protection hidden="1"/>
    </xf>
    <xf numFmtId="184" fontId="38" fillId="0" borderId="14" xfId="0" applyNumberFormat="1" applyFont="1" applyFill="1" applyBorder="1" applyAlignment="1" applyProtection="1">
      <alignment horizontal="center" vertical="center" wrapText="1"/>
      <protection hidden="1"/>
    </xf>
    <xf numFmtId="184" fontId="38" fillId="0" borderId="5" xfId="0" applyNumberFormat="1" applyFont="1" applyFill="1" applyBorder="1" applyAlignment="1" applyProtection="1">
      <alignment horizontal="center" vertical="center" wrapText="1"/>
      <protection hidden="1"/>
    </xf>
    <xf numFmtId="184" fontId="38" fillId="0" borderId="0" xfId="0" applyNumberFormat="1" applyFont="1" applyFill="1" applyBorder="1" applyAlignment="1" applyProtection="1">
      <alignment horizontal="center" vertical="center" wrapText="1"/>
      <protection hidden="1"/>
    </xf>
    <xf numFmtId="184" fontId="38" fillId="0" borderId="6" xfId="0" applyNumberFormat="1" applyFont="1" applyFill="1" applyBorder="1" applyAlignment="1" applyProtection="1">
      <alignment horizontal="center" vertical="center" wrapText="1"/>
      <protection hidden="1"/>
    </xf>
    <xf numFmtId="184" fontId="2" fillId="0" borderId="5" xfId="0" applyNumberFormat="1" applyFont="1" applyFill="1" applyBorder="1" applyAlignment="1" applyProtection="1">
      <alignment horizontal="right"/>
      <protection hidden="1"/>
    </xf>
    <xf numFmtId="184" fontId="2" fillId="0" borderId="0" xfId="0" applyNumberFormat="1" applyFont="1" applyFill="1" applyBorder="1" applyAlignment="1" applyProtection="1">
      <alignment horizontal="right"/>
      <protection hidden="1"/>
    </xf>
    <xf numFmtId="184" fontId="2" fillId="0" borderId="6" xfId="0" applyNumberFormat="1" applyFont="1" applyFill="1" applyBorder="1" applyAlignment="1" applyProtection="1">
      <alignment horizontal="right"/>
      <protection hidden="1"/>
    </xf>
    <xf numFmtId="185" fontId="2" fillId="0" borderId="5" xfId="0" applyNumberFormat="1" applyFont="1" applyFill="1" applyBorder="1" applyAlignment="1" applyProtection="1">
      <alignment horizontal="right"/>
      <protection hidden="1"/>
    </xf>
    <xf numFmtId="185" fontId="2" fillId="0" borderId="0" xfId="0" applyNumberFormat="1" applyFont="1" applyFill="1" applyBorder="1" applyAlignment="1" applyProtection="1">
      <alignment horizontal="right"/>
      <protection hidden="1"/>
    </xf>
    <xf numFmtId="185" fontId="2" fillId="0" borderId="6" xfId="0" applyNumberFormat="1" applyFont="1" applyFill="1" applyBorder="1" applyAlignment="1" applyProtection="1">
      <alignment horizontal="right"/>
      <protection hidden="1"/>
    </xf>
    <xf numFmtId="167" fontId="2" fillId="0" borderId="5" xfId="0" applyNumberFormat="1" applyFont="1" applyFill="1" applyBorder="1" applyAlignment="1" applyProtection="1">
      <alignment horizontal="right"/>
      <protection hidden="1"/>
    </xf>
    <xf numFmtId="167" fontId="2" fillId="0" borderId="0" xfId="0" applyNumberFormat="1" applyFont="1" applyFill="1" applyBorder="1" applyAlignment="1" applyProtection="1">
      <alignment horizontal="right"/>
      <protection hidden="1"/>
    </xf>
    <xf numFmtId="167" fontId="2" fillId="0" borderId="11" xfId="0" applyNumberFormat="1" applyFont="1" applyFill="1" applyBorder="1" applyAlignment="1" applyProtection="1">
      <alignment horizontal="right"/>
      <protection hidden="1"/>
    </xf>
    <xf numFmtId="167" fontId="2" fillId="0" borderId="8" xfId="0" applyNumberFormat="1" applyFont="1" applyFill="1" applyBorder="1" applyAlignment="1" applyProtection="1">
      <alignment horizontal="right"/>
      <protection hidden="1"/>
    </xf>
    <xf numFmtId="167" fontId="2" fillId="0" borderId="12" xfId="0" applyNumberFormat="1" applyFont="1" applyFill="1" applyBorder="1" applyAlignment="1" applyProtection="1">
      <alignment horizontal="right"/>
      <protection hidden="1"/>
    </xf>
    <xf numFmtId="166" fontId="12" fillId="0" borderId="0" xfId="0" applyNumberFormat="1" applyFont="1" applyFill="1" applyBorder="1" applyAlignment="1" applyProtection="1">
      <alignment horizontal="right"/>
      <protection hidden="1"/>
    </xf>
    <xf numFmtId="185" fontId="12" fillId="0" borderId="0" xfId="0" applyNumberFormat="1" applyFont="1" applyFill="1" applyBorder="1" applyAlignment="1" applyProtection="1">
      <alignment horizontal="right"/>
      <protection hidden="1"/>
    </xf>
    <xf numFmtId="166" fontId="12" fillId="0" borderId="5" xfId="0" applyNumberFormat="1" applyFont="1" applyFill="1" applyBorder="1" applyAlignment="1" applyProtection="1">
      <alignment horizontal="right"/>
      <protection hidden="1"/>
    </xf>
    <xf numFmtId="181" fontId="12" fillId="0" borderId="0" xfId="0" applyNumberFormat="1" applyFont="1" applyFill="1" applyBorder="1" applyAlignment="1" applyProtection="1">
      <alignment horizontal="right"/>
      <protection hidden="1"/>
    </xf>
    <xf numFmtId="181" fontId="12" fillId="0" borderId="6" xfId="0" applyNumberFormat="1" applyFont="1" applyFill="1" applyBorder="1" applyAlignment="1" applyProtection="1">
      <alignment horizontal="right"/>
      <protection hidden="1"/>
    </xf>
    <xf numFmtId="181" fontId="2" fillId="0" borderId="0" xfId="0" applyNumberFormat="1" applyFont="1" applyFill="1" applyBorder="1" applyAlignment="1" applyProtection="1">
      <alignment horizontal="right"/>
      <protection hidden="1"/>
    </xf>
    <xf numFmtId="181" fontId="2" fillId="0" borderId="6" xfId="0" applyNumberFormat="1" applyFont="1" applyFill="1" applyBorder="1" applyAlignment="1" applyProtection="1">
      <alignment horizontal="right"/>
      <protection hidden="1"/>
    </xf>
    <xf numFmtId="184" fontId="12" fillId="0" borderId="44" xfId="78" applyNumberFormat="1" applyFont="1" applyFill="1" applyBorder="1" applyAlignment="1" applyProtection="1">
      <alignment horizontal="right"/>
      <protection hidden="1"/>
    </xf>
    <xf numFmtId="184" fontId="12" fillId="0" borderId="45" xfId="78" applyNumberFormat="1" applyFont="1" applyFill="1" applyBorder="1" applyAlignment="1" applyProtection="1">
      <alignment horizontal="right"/>
      <protection hidden="1"/>
    </xf>
    <xf numFmtId="185" fontId="12" fillId="0" borderId="45" xfId="78" applyNumberFormat="1" applyFont="1" applyFill="1" applyBorder="1" applyAlignment="1" applyProtection="1">
      <alignment horizontal="right"/>
      <protection hidden="1"/>
    </xf>
    <xf numFmtId="185" fontId="12" fillId="0" borderId="46" xfId="78" applyNumberFormat="1" applyFont="1" applyFill="1" applyBorder="1" applyAlignment="1" applyProtection="1">
      <alignment horizontal="right"/>
      <protection hidden="1"/>
    </xf>
    <xf numFmtId="184" fontId="12" fillId="0" borderId="42" xfId="78" applyNumberFormat="1" applyFont="1" applyFill="1" applyBorder="1" applyAlignment="1" applyProtection="1">
      <alignment horizontal="right"/>
      <protection hidden="1"/>
    </xf>
    <xf numFmtId="184" fontId="12" fillId="0" borderId="0" xfId="78" applyNumberFormat="1" applyFont="1" applyFill="1" applyBorder="1" applyAlignment="1" applyProtection="1">
      <alignment horizontal="right"/>
      <protection hidden="1"/>
    </xf>
    <xf numFmtId="185" fontId="12" fillId="0" borderId="0" xfId="78" applyNumberFormat="1" applyFont="1" applyFill="1" applyBorder="1" applyAlignment="1" applyProtection="1">
      <alignment horizontal="right"/>
      <protection hidden="1"/>
    </xf>
    <xf numFmtId="185" fontId="12" fillId="0" borderId="43" xfId="78" applyNumberFormat="1" applyFont="1" applyFill="1" applyBorder="1" applyAlignment="1" applyProtection="1">
      <alignment horizontal="right"/>
      <protection hidden="1"/>
    </xf>
    <xf numFmtId="184" fontId="12" fillId="0" borderId="42" xfId="82" applyNumberFormat="1" applyFont="1" applyFill="1" applyBorder="1" applyAlignment="1" applyProtection="1">
      <alignment horizontal="right"/>
      <protection hidden="1"/>
    </xf>
    <xf numFmtId="184" fontId="12" fillId="0" borderId="0" xfId="82" applyNumberFormat="1" applyFont="1" applyFill="1" applyBorder="1" applyAlignment="1" applyProtection="1">
      <alignment horizontal="right"/>
      <protection hidden="1"/>
    </xf>
    <xf numFmtId="185" fontId="12" fillId="0" borderId="0" xfId="82" applyNumberFormat="1" applyFont="1" applyFill="1" applyBorder="1" applyAlignment="1" applyProtection="1">
      <alignment horizontal="right"/>
      <protection hidden="1"/>
    </xf>
    <xf numFmtId="185" fontId="12" fillId="0" borderId="43" xfId="82" applyNumberFormat="1" applyFont="1" applyFill="1" applyBorder="1" applyAlignment="1" applyProtection="1">
      <alignment horizontal="right"/>
      <protection hidden="1"/>
    </xf>
    <xf numFmtId="184" fontId="2" fillId="0" borderId="42" xfId="75" applyNumberFormat="1" applyFont="1" applyFill="1" applyBorder="1" applyAlignment="1" applyProtection="1">
      <alignment horizontal="right"/>
      <protection hidden="1"/>
    </xf>
    <xf numFmtId="184" fontId="2" fillId="0" borderId="0" xfId="75" applyNumberFormat="1" applyFont="1" applyFill="1" applyBorder="1" applyAlignment="1" applyProtection="1">
      <alignment horizontal="right"/>
      <protection hidden="1"/>
    </xf>
    <xf numFmtId="185" fontId="2" fillId="0" borderId="0" xfId="75" applyNumberFormat="1" applyFont="1" applyFill="1" applyBorder="1" applyAlignment="1" applyProtection="1">
      <alignment horizontal="right"/>
      <protection hidden="1"/>
    </xf>
    <xf numFmtId="185" fontId="2" fillId="0" borderId="43" xfId="75" applyNumberFormat="1" applyFont="1" applyFill="1" applyBorder="1" applyAlignment="1" applyProtection="1">
      <alignment horizontal="right"/>
      <protection hidden="1"/>
    </xf>
    <xf numFmtId="184" fontId="38" fillId="0" borderId="42" xfId="0" applyNumberFormat="1" applyFont="1" applyFill="1" applyBorder="1" applyAlignment="1" applyProtection="1">
      <alignment horizontal="right"/>
      <protection hidden="1"/>
    </xf>
    <xf numFmtId="184" fontId="38" fillId="0" borderId="0" xfId="0" applyNumberFormat="1" applyFont="1" applyFill="1" applyBorder="1" applyAlignment="1" applyProtection="1">
      <alignment horizontal="right"/>
      <protection hidden="1"/>
    </xf>
    <xf numFmtId="185" fontId="38" fillId="0" borderId="0" xfId="0" applyNumberFormat="1" applyFont="1" applyFill="1" applyBorder="1" applyAlignment="1" applyProtection="1">
      <alignment horizontal="right"/>
      <protection hidden="1"/>
    </xf>
    <xf numFmtId="185" fontId="38" fillId="0" borderId="43" xfId="0" applyNumberFormat="1" applyFont="1" applyFill="1" applyBorder="1" applyAlignment="1" applyProtection="1">
      <alignment horizontal="right"/>
      <protection hidden="1"/>
    </xf>
    <xf numFmtId="184" fontId="40" fillId="0" borderId="42" xfId="82" applyNumberFormat="1" applyFont="1" applyFill="1" applyBorder="1" applyAlignment="1" applyProtection="1">
      <alignment horizontal="right"/>
      <protection hidden="1"/>
    </xf>
    <xf numFmtId="184" fontId="40" fillId="0" borderId="0" xfId="82" applyNumberFormat="1" applyFont="1" applyFill="1" applyBorder="1" applyAlignment="1" applyProtection="1">
      <alignment horizontal="right"/>
      <protection hidden="1"/>
    </xf>
    <xf numFmtId="185" fontId="40" fillId="0" borderId="0" xfId="82" applyNumberFormat="1" applyFont="1" applyFill="1" applyBorder="1" applyAlignment="1" applyProtection="1">
      <alignment horizontal="right"/>
      <protection hidden="1"/>
    </xf>
    <xf numFmtId="185" fontId="40" fillId="0" borderId="43" xfId="82" applyNumberFormat="1" applyFont="1" applyFill="1" applyBorder="1" applyAlignment="1" applyProtection="1">
      <alignment horizontal="right"/>
      <protection hidden="1"/>
    </xf>
    <xf numFmtId="184" fontId="38" fillId="0" borderId="42" xfId="75" applyNumberFormat="1" applyFont="1" applyFill="1" applyBorder="1" applyAlignment="1" applyProtection="1">
      <alignment horizontal="right"/>
      <protection hidden="1"/>
    </xf>
    <xf numFmtId="184" fontId="38" fillId="0" borderId="0" xfId="75" applyNumberFormat="1" applyFont="1" applyFill="1" applyBorder="1" applyAlignment="1" applyProtection="1">
      <alignment horizontal="right"/>
      <protection hidden="1"/>
    </xf>
    <xf numFmtId="185" fontId="38" fillId="0" borderId="0" xfId="75" applyNumberFormat="1" applyFont="1" applyFill="1" applyBorder="1" applyAlignment="1" applyProtection="1">
      <alignment horizontal="right"/>
      <protection hidden="1"/>
    </xf>
    <xf numFmtId="185" fontId="38" fillId="0" borderId="43" xfId="75" applyNumberFormat="1" applyFont="1" applyFill="1" applyBorder="1" applyAlignment="1" applyProtection="1">
      <alignment horizontal="right"/>
      <protection hidden="1"/>
    </xf>
    <xf numFmtId="184" fontId="2" fillId="0" borderId="42" xfId="82" applyNumberFormat="1" applyFont="1" applyFill="1" applyBorder="1" applyAlignment="1" applyProtection="1">
      <alignment horizontal="right"/>
      <protection hidden="1"/>
    </xf>
    <xf numFmtId="184" fontId="2" fillId="0" borderId="0" xfId="82" applyNumberFormat="1" applyFont="1" applyFill="1" applyBorder="1" applyAlignment="1" applyProtection="1">
      <alignment horizontal="right"/>
      <protection hidden="1"/>
    </xf>
    <xf numFmtId="185" fontId="2" fillId="0" borderId="0" xfId="82" applyNumberFormat="1" applyFont="1" applyFill="1" applyBorder="1" applyAlignment="1" applyProtection="1">
      <alignment horizontal="right"/>
      <protection hidden="1"/>
    </xf>
    <xf numFmtId="185" fontId="2" fillId="0" borderId="43" xfId="82" applyNumberFormat="1" applyFont="1" applyFill="1" applyBorder="1" applyAlignment="1" applyProtection="1">
      <alignment horizontal="right"/>
      <protection hidden="1"/>
    </xf>
    <xf numFmtId="184" fontId="2" fillId="0" borderId="47" xfId="82" applyNumberFormat="1" applyFont="1" applyFill="1" applyBorder="1" applyAlignment="1" applyProtection="1">
      <alignment horizontal="right"/>
      <protection hidden="1"/>
    </xf>
    <xf numFmtId="184" fontId="2" fillId="0" borderId="48" xfId="82" applyNumberFormat="1" applyFont="1" applyFill="1" applyBorder="1" applyAlignment="1" applyProtection="1">
      <alignment horizontal="right"/>
      <protection hidden="1"/>
    </xf>
    <xf numFmtId="185" fontId="2" fillId="0" borderId="48" xfId="82" applyNumberFormat="1" applyFont="1" applyFill="1" applyBorder="1" applyAlignment="1" applyProtection="1">
      <alignment horizontal="right"/>
      <protection hidden="1"/>
    </xf>
    <xf numFmtId="185" fontId="2" fillId="0" borderId="49" xfId="82" applyNumberFormat="1" applyFont="1" applyFill="1" applyBorder="1" applyAlignment="1" applyProtection="1">
      <alignment horizontal="right"/>
      <protection hidden="1"/>
    </xf>
    <xf numFmtId="0" fontId="6" fillId="0" borderId="0" xfId="97" applyBorder="1" applyAlignment="1" applyProtection="1">
      <alignment horizontal="right"/>
    </xf>
    <xf numFmtId="0" fontId="2" fillId="36" borderId="0" xfId="75" applyFont="1" applyFill="1" applyBorder="1" applyAlignment="1">
      <alignment horizontal="right"/>
    </xf>
    <xf numFmtId="0" fontId="66" fillId="0" borderId="0" xfId="106" applyFont="1" applyFill="1" applyBorder="1" applyAlignment="1">
      <alignment horizontal="left" vertical="top" wrapText="1" indent="2"/>
    </xf>
    <xf numFmtId="0" fontId="66" fillId="0" borderId="0" xfId="106" applyFont="1" applyFill="1" applyAlignment="1">
      <alignment horizontal="left" vertical="top" wrapText="1" indent="2"/>
    </xf>
    <xf numFmtId="0" fontId="68" fillId="0" borderId="0" xfId="106" applyFont="1" applyFill="1" applyAlignment="1" applyProtection="1">
      <alignment horizontal="left" indent="10"/>
    </xf>
    <xf numFmtId="0" fontId="68" fillId="0" borderId="0" xfId="106" applyFont="1" applyFill="1" applyAlignment="1" applyProtection="1">
      <alignment horizontal="center"/>
    </xf>
    <xf numFmtId="0" fontId="4" fillId="0" borderId="0" xfId="106" applyFont="1" applyFill="1" applyAlignment="1">
      <alignment horizontal="left"/>
    </xf>
    <xf numFmtId="0" fontId="4" fillId="0" borderId="0" xfId="106" applyFont="1" applyFill="1" applyBorder="1" applyAlignment="1">
      <alignment horizontal="left"/>
    </xf>
    <xf numFmtId="0" fontId="40" fillId="0" borderId="0" xfId="0" applyFont="1" applyProtection="1">
      <protection locked="0"/>
    </xf>
    <xf numFmtId="0" fontId="5" fillId="0" borderId="0" xfId="74" applyFont="1" applyBorder="1" applyProtection="1"/>
    <xf numFmtId="0" fontId="5" fillId="0" borderId="0" xfId="74" applyFont="1" applyBorder="1" applyAlignment="1" applyProtection="1">
      <alignment horizontal="left"/>
    </xf>
    <xf numFmtId="0" fontId="8" fillId="0" borderId="0" xfId="85" applyFont="1" applyFill="1" applyAlignment="1" applyProtection="1"/>
    <xf numFmtId="0" fontId="11" fillId="0" borderId="0" xfId="85" applyFont="1" applyFill="1" applyAlignment="1" applyProtection="1"/>
    <xf numFmtId="0" fontId="8" fillId="0" borderId="0" xfId="83" applyFont="1" applyAlignment="1" applyProtection="1">
      <alignment horizontal="left"/>
    </xf>
    <xf numFmtId="0" fontId="16" fillId="0" borderId="0" xfId="83" applyFont="1" applyAlignment="1" applyProtection="1">
      <alignment horizontal="left"/>
    </xf>
    <xf numFmtId="0" fontId="2" fillId="0" borderId="0" xfId="83" applyFont="1" applyAlignment="1" applyProtection="1"/>
    <xf numFmtId="0" fontId="4" fillId="0" borderId="0" xfId="83" applyFont="1" applyAlignment="1" applyProtection="1"/>
    <xf numFmtId="0" fontId="4" fillId="0" borderId="0" xfId="74" applyFont="1" applyFill="1" applyBorder="1" applyAlignment="1" applyProtection="1">
      <alignment horizontal="left"/>
    </xf>
    <xf numFmtId="0" fontId="0" fillId="0" borderId="0" xfId="0" applyAlignment="1" applyProtection="1"/>
    <xf numFmtId="0" fontId="8" fillId="35" borderId="0" xfId="74" applyFont="1" applyFill="1" applyBorder="1" applyAlignment="1" applyProtection="1">
      <alignment horizontal="left" vertical="center"/>
    </xf>
    <xf numFmtId="0" fontId="8" fillId="35" borderId="0" xfId="74" applyFont="1" applyFill="1" applyBorder="1" applyAlignment="1" applyProtection="1">
      <alignment horizontal="left"/>
    </xf>
    <xf numFmtId="0" fontId="34" fillId="35" borderId="0" xfId="0" applyFont="1" applyFill="1" applyAlignment="1" applyProtection="1"/>
    <xf numFmtId="0" fontId="4" fillId="35" borderId="0" xfId="74" applyFont="1" applyFill="1" applyBorder="1" applyAlignment="1" applyProtection="1">
      <alignment horizontal="left"/>
    </xf>
    <xf numFmtId="0" fontId="42" fillId="0" borderId="0" xfId="59" applyFont="1" applyFill="1" applyBorder="1" applyAlignment="1" applyProtection="1">
      <alignment horizontal="left" vertical="top"/>
    </xf>
    <xf numFmtId="0" fontId="37" fillId="35" borderId="0" xfId="0" applyFont="1" applyFill="1" applyAlignment="1" applyProtection="1">
      <alignment vertical="top" wrapText="1"/>
    </xf>
    <xf numFmtId="0" fontId="37" fillId="0" borderId="0" xfId="0" applyFont="1" applyAlignment="1" applyProtection="1">
      <alignment vertical="top" wrapText="1"/>
    </xf>
    <xf numFmtId="49" fontId="36" fillId="0" borderId="0" xfId="59" applyNumberFormat="1" applyFill="1" applyBorder="1" applyAlignment="1" applyProtection="1">
      <alignment horizontal="left"/>
    </xf>
    <xf numFmtId="0" fontId="4" fillId="0" borderId="0" xfId="83" applyFont="1" applyFill="1" applyBorder="1" applyAlignment="1" applyProtection="1">
      <alignment horizontal="left" wrapText="1"/>
    </xf>
    <xf numFmtId="0" fontId="0" fillId="0" borderId="0" xfId="0" applyAlignment="1" applyProtection="1">
      <alignment wrapText="1"/>
    </xf>
    <xf numFmtId="49" fontId="42" fillId="0" borderId="0" xfId="59" applyNumberFormat="1" applyFont="1" applyFill="1" applyBorder="1" applyAlignment="1" applyProtection="1">
      <alignment horizontal="left"/>
    </xf>
    <xf numFmtId="0" fontId="4" fillId="0" borderId="0" xfId="83" applyFont="1" applyFill="1" applyBorder="1" applyAlignment="1" applyProtection="1">
      <alignment horizontal="left"/>
    </xf>
    <xf numFmtId="0" fontId="6" fillId="0" borderId="0" xfId="83" applyFont="1" applyFill="1" applyBorder="1" applyAlignment="1" applyProtection="1">
      <alignment horizontal="right"/>
    </xf>
    <xf numFmtId="0" fontId="4" fillId="0" borderId="0" xfId="74" applyFont="1" applyBorder="1" applyAlignment="1" applyProtection="1">
      <alignment horizontal="left"/>
    </xf>
    <xf numFmtId="49" fontId="4" fillId="0" borderId="0" xfId="83" applyNumberFormat="1" applyFont="1" applyBorder="1" applyAlignment="1" applyProtection="1">
      <alignment horizontal="left"/>
    </xf>
    <xf numFmtId="0" fontId="4" fillId="0" borderId="0" xfId="83" applyFont="1" applyBorder="1" applyAlignment="1" applyProtection="1"/>
    <xf numFmtId="0" fontId="4" fillId="0" borderId="0" xfId="83" applyFont="1" applyBorder="1" applyAlignment="1" applyProtection="1">
      <alignment horizontal="left"/>
    </xf>
    <xf numFmtId="0" fontId="4" fillId="0" borderId="0" xfId="83" applyFont="1" applyBorder="1" applyAlignment="1" applyProtection="1">
      <alignment horizontal="center"/>
    </xf>
    <xf numFmtId="0" fontId="4" fillId="0" borderId="0" xfId="83" applyFont="1" applyBorder="1" applyProtection="1"/>
    <xf numFmtId="0" fontId="15" fillId="0" borderId="0" xfId="83" applyFont="1" applyBorder="1" applyAlignment="1" applyProtection="1"/>
    <xf numFmtId="0" fontId="15" fillId="0" borderId="0" xfId="83" applyFont="1" applyBorder="1" applyAlignment="1" applyProtection="1">
      <alignment horizontal="left"/>
    </xf>
    <xf numFmtId="0" fontId="4" fillId="0" borderId="0" xfId="83" applyFont="1" applyBorder="1" applyAlignment="1" applyProtection="1">
      <alignment horizontal="center" wrapText="1"/>
    </xf>
    <xf numFmtId="0" fontId="4" fillId="0" borderId="0" xfId="83" applyFont="1" applyBorder="1" applyAlignment="1" applyProtection="1">
      <alignment horizontal="left" wrapText="1"/>
    </xf>
    <xf numFmtId="0" fontId="15" fillId="0" borderId="0" xfId="83" applyFont="1" applyBorder="1" applyAlignment="1" applyProtection="1">
      <alignment wrapText="1"/>
    </xf>
    <xf numFmtId="0" fontId="5" fillId="0" borderId="0" xfId="83" applyFont="1" applyBorder="1" applyAlignment="1" applyProtection="1">
      <alignment horizontal="center" wrapText="1"/>
    </xf>
    <xf numFmtId="0" fontId="5" fillId="0" borderId="0" xfId="83" applyFont="1" applyBorder="1" applyAlignment="1" applyProtection="1">
      <alignment horizontal="left" wrapText="1"/>
    </xf>
    <xf numFmtId="0" fontId="17" fillId="0" borderId="0" xfId="83" applyFont="1" applyBorder="1" applyAlignment="1" applyProtection="1">
      <alignment horizontal="left" wrapText="1"/>
    </xf>
    <xf numFmtId="0" fontId="5" fillId="0" borderId="0" xfId="85" applyFont="1" applyBorder="1" applyAlignment="1" applyProtection="1">
      <alignment horizontal="left"/>
    </xf>
    <xf numFmtId="0" fontId="5" fillId="0" borderId="0" xfId="85" applyFont="1" applyAlignment="1" applyProtection="1">
      <alignment horizontal="left"/>
    </xf>
    <xf numFmtId="0" fontId="5" fillId="0" borderId="0" xfId="85" applyFont="1" applyBorder="1" applyAlignment="1" applyProtection="1">
      <alignment horizontal="left" indent="10"/>
    </xf>
    <xf numFmtId="0" fontId="4" fillId="0" borderId="0" xfId="74" applyFont="1" applyProtection="1"/>
    <xf numFmtId="0" fontId="65" fillId="0" borderId="0" xfId="74" applyFont="1" applyAlignment="1" applyProtection="1">
      <alignment horizontal="right"/>
    </xf>
    <xf numFmtId="187" fontId="65" fillId="40" borderId="0" xfId="74" applyNumberFormat="1" applyFont="1" applyFill="1" applyAlignment="1" applyProtection="1">
      <alignment horizontal="right"/>
    </xf>
    <xf numFmtId="168" fontId="59" fillId="0" borderId="0" xfId="74" applyNumberFormat="1" applyFont="1" applyFill="1" applyBorder="1" applyAlignment="1" applyProtection="1">
      <alignment horizontal="left" vertical="center"/>
    </xf>
    <xf numFmtId="0" fontId="60" fillId="0" borderId="0" xfId="74" applyFont="1" applyFill="1" applyBorder="1" applyAlignment="1" applyProtection="1">
      <alignment horizontal="centerContinuous" vertical="center" shrinkToFit="1"/>
    </xf>
    <xf numFmtId="168" fontId="59" fillId="0" borderId="0" xfId="74" applyNumberFormat="1" applyFont="1" applyFill="1" applyBorder="1" applyAlignment="1" applyProtection="1">
      <alignment horizontal="centerContinuous" vertical="center" shrinkToFit="1"/>
    </xf>
    <xf numFmtId="0" fontId="61" fillId="0" borderId="0" xfId="74" applyFont="1" applyFill="1" applyBorder="1" applyAlignment="1" applyProtection="1">
      <alignment horizontal="centerContinuous" vertical="center" shrinkToFit="1"/>
    </xf>
    <xf numFmtId="0" fontId="4" fillId="0" borderId="0" xfId="74" applyFont="1" applyFill="1" applyBorder="1" applyProtection="1"/>
    <xf numFmtId="0" fontId="65" fillId="0" borderId="0" xfId="74" applyFont="1" applyProtection="1"/>
    <xf numFmtId="0" fontId="65" fillId="40" borderId="0" xfId="74" applyFont="1" applyFill="1" applyBorder="1" applyProtection="1"/>
    <xf numFmtId="0" fontId="8" fillId="0" borderId="0" xfId="74" applyFont="1" applyFill="1" applyBorder="1" applyProtection="1"/>
    <xf numFmtId="0" fontId="4" fillId="0" borderId="0" xfId="74" applyFont="1" applyBorder="1" applyProtection="1"/>
    <xf numFmtId="0" fontId="62" fillId="0" borderId="0" xfId="74" applyFont="1" applyBorder="1" applyProtection="1"/>
    <xf numFmtId="0" fontId="8" fillId="0" borderId="0" xfId="74" applyFont="1" applyFill="1" applyBorder="1" applyAlignment="1" applyProtection="1">
      <alignment vertical="top"/>
    </xf>
    <xf numFmtId="0" fontId="4" fillId="0" borderId="0" xfId="74" applyFont="1" applyFill="1" applyBorder="1" applyAlignment="1" applyProtection="1">
      <alignment vertical="top"/>
    </xf>
    <xf numFmtId="0" fontId="4" fillId="0" borderId="0" xfId="74" applyFont="1" applyFill="1" applyBorder="1" applyAlignment="1" applyProtection="1">
      <alignment horizontal="left" wrapText="1"/>
    </xf>
    <xf numFmtId="168" fontId="4" fillId="0" borderId="0" xfId="74" applyNumberFormat="1" applyFont="1" applyFill="1" applyBorder="1" applyAlignment="1" applyProtection="1">
      <alignment horizontal="left" wrapText="1"/>
    </xf>
    <xf numFmtId="0" fontId="15" fillId="0" borderId="0" xfId="74" applyFont="1" applyFill="1" applyBorder="1" applyAlignment="1" applyProtection="1">
      <alignment horizontal="left" wrapText="1"/>
    </xf>
    <xf numFmtId="0" fontId="4" fillId="0" borderId="0" xfId="74" applyFont="1" applyBorder="1" applyAlignment="1" applyProtection="1"/>
    <xf numFmtId="14" fontId="4" fillId="0" borderId="0" xfId="74" applyNumberFormat="1" applyFont="1" applyFill="1" applyBorder="1" applyAlignment="1" applyProtection="1">
      <alignment horizontal="left" wrapText="1"/>
    </xf>
    <xf numFmtId="0" fontId="2" fillId="0" borderId="0" xfId="74" applyFont="1" applyBorder="1" applyAlignment="1" applyProtection="1"/>
    <xf numFmtId="0" fontId="4" fillId="0" borderId="0" xfId="74" applyNumberFormat="1" applyFont="1" applyBorder="1" applyAlignment="1" applyProtection="1">
      <alignment horizontal="left" wrapText="1"/>
    </xf>
    <xf numFmtId="0" fontId="51" fillId="39" borderId="29" xfId="0" applyFont="1" applyFill="1" applyBorder="1" applyAlignment="1">
      <alignment horizontal="left" vertical="center" wrapText="1"/>
    </xf>
    <xf numFmtId="0" fontId="53" fillId="39" borderId="29" xfId="0" applyFont="1" applyFill="1" applyBorder="1" applyAlignment="1">
      <alignment horizontal="left" vertical="center" wrapText="1"/>
    </xf>
    <xf numFmtId="185" fontId="38" fillId="0" borderId="6" xfId="0" applyNumberFormat="1" applyFont="1" applyBorder="1" applyAlignment="1" applyProtection="1">
      <alignment horizontal="right" wrapText="1"/>
      <protection hidden="1"/>
    </xf>
    <xf numFmtId="185" fontId="38" fillId="0" borderId="6" xfId="0" applyNumberFormat="1" applyFont="1" applyFill="1" applyBorder="1" applyAlignment="1" applyProtection="1">
      <alignment horizontal="right"/>
      <protection hidden="1"/>
    </xf>
    <xf numFmtId="185" fontId="38" fillId="36" borderId="6" xfId="0" applyNumberFormat="1" applyFont="1" applyFill="1" applyBorder="1" applyAlignment="1" applyProtection="1">
      <alignment horizontal="right"/>
      <protection hidden="1"/>
    </xf>
    <xf numFmtId="185" fontId="46" fillId="0" borderId="6" xfId="0" applyNumberFormat="1" applyFont="1" applyFill="1" applyBorder="1" applyAlignment="1" applyProtection="1">
      <alignment horizontal="right"/>
      <protection hidden="1"/>
    </xf>
    <xf numFmtId="184" fontId="38" fillId="0" borderId="12" xfId="0" applyNumberFormat="1" applyFont="1" applyFill="1" applyBorder="1" applyAlignment="1" applyProtection="1">
      <alignment horizontal="right"/>
      <protection hidden="1"/>
    </xf>
    <xf numFmtId="181" fontId="12" fillId="0" borderId="43" xfId="0" applyNumberFormat="1" applyFont="1" applyFill="1" applyBorder="1" applyAlignment="1" applyProtection="1">
      <alignment horizontal="right"/>
      <protection hidden="1"/>
    </xf>
    <xf numFmtId="166" fontId="12" fillId="0" borderId="42" xfId="0" applyNumberFormat="1" applyFont="1" applyFill="1" applyBorder="1" applyAlignment="1" applyProtection="1">
      <alignment horizontal="right"/>
      <protection hidden="1"/>
    </xf>
    <xf numFmtId="181" fontId="2" fillId="0" borderId="43" xfId="0" applyNumberFormat="1" applyFont="1" applyFill="1" applyBorder="1" applyAlignment="1" applyProtection="1">
      <alignment horizontal="right"/>
      <protection hidden="1"/>
    </xf>
    <xf numFmtId="166" fontId="2" fillId="0" borderId="42" xfId="0" applyNumberFormat="1" applyFont="1" applyFill="1" applyBorder="1" applyAlignment="1" applyProtection="1">
      <alignment horizontal="right"/>
      <protection hidden="1"/>
    </xf>
    <xf numFmtId="0" fontId="4" fillId="0" borderId="0" xfId="74" applyAlignment="1">
      <alignment horizontal="right" vertical="center"/>
    </xf>
    <xf numFmtId="0" fontId="4" fillId="0" borderId="0" xfId="74" applyAlignment="1">
      <alignment horizontal="left" vertical="top"/>
    </xf>
    <xf numFmtId="0" fontId="5" fillId="0" borderId="0" xfId="74" applyFont="1" applyAlignment="1">
      <alignment horizontal="justify" vertical="top" wrapText="1"/>
    </xf>
    <xf numFmtId="0" fontId="4" fillId="0" borderId="0" xfId="74" applyAlignment="1">
      <alignment horizontal="justify" vertical="top" wrapText="1"/>
    </xf>
    <xf numFmtId="0" fontId="64" fillId="0" borderId="0" xfId="74" applyFont="1" applyAlignment="1">
      <alignment horizontal="justify" vertical="top" wrapText="1"/>
    </xf>
    <xf numFmtId="0" fontId="42" fillId="0" borderId="0" xfId="108" applyFont="1" applyAlignment="1">
      <alignment vertical="top" wrapText="1"/>
    </xf>
    <xf numFmtId="0" fontId="4" fillId="0" borderId="0" xfId="74" applyFont="1" applyAlignment="1">
      <alignment horizontal="justify" vertical="top" wrapText="1"/>
    </xf>
    <xf numFmtId="0" fontId="1" fillId="0" borderId="0" xfId="108" applyFont="1" applyAlignment="1">
      <alignment vertical="top" wrapText="1"/>
    </xf>
    <xf numFmtId="0" fontId="41" fillId="0" borderId="0" xfId="110" applyFont="1" applyAlignment="1">
      <alignment horizontal="left" vertical="top"/>
    </xf>
    <xf numFmtId="0" fontId="1" fillId="0" borderId="0" xfId="110" applyFont="1" applyAlignment="1">
      <alignment horizontal="left" vertical="top"/>
    </xf>
    <xf numFmtId="0" fontId="4" fillId="0" borderId="0" xfId="74" applyFont="1" applyAlignment="1">
      <alignment horizontal="right" vertical="center"/>
    </xf>
    <xf numFmtId="0" fontId="16" fillId="0" borderId="0" xfId="74" applyFont="1" applyAlignment="1">
      <alignment horizontal="left" vertical="top" wrapText="1"/>
    </xf>
    <xf numFmtId="0" fontId="4" fillId="0" borderId="0" xfId="74" applyAlignment="1">
      <alignment horizontal="left"/>
    </xf>
    <xf numFmtId="0" fontId="4" fillId="0" borderId="0" xfId="74" applyAlignment="1">
      <alignment horizontal="left" vertical="center"/>
    </xf>
    <xf numFmtId="0" fontId="42" fillId="0" borderId="0" xfId="111" applyAlignment="1" applyProtection="1"/>
    <xf numFmtId="0" fontId="8" fillId="0" borderId="0" xfId="74" applyFont="1" applyAlignment="1">
      <alignment horizontal="left" vertical="top" wrapText="1"/>
    </xf>
    <xf numFmtId="0" fontId="8" fillId="0" borderId="0" xfId="74" applyFont="1" applyAlignment="1">
      <alignment horizontal="justify" vertical="top" wrapText="1"/>
    </xf>
    <xf numFmtId="0" fontId="4" fillId="0" borderId="0" xfId="74" applyAlignment="1">
      <alignment wrapText="1"/>
    </xf>
    <xf numFmtId="0" fontId="0" fillId="0" borderId="0" xfId="0" applyProtection="1">
      <protection hidden="1"/>
    </xf>
    <xf numFmtId="166" fontId="0" fillId="0" borderId="0" xfId="0" applyNumberFormat="1" applyProtection="1">
      <protection hidden="1"/>
    </xf>
    <xf numFmtId="0" fontId="41" fillId="0" borderId="0" xfId="0" applyFont="1" applyAlignment="1" applyProtection="1">
      <alignment horizontal="left" vertical="center" wrapText="1"/>
      <protection locked="0" hidden="1"/>
    </xf>
    <xf numFmtId="0" fontId="0" fillId="0" borderId="0" xfId="0" applyAlignment="1" applyProtection="1">
      <alignment horizontal="left" vertical="center" wrapText="1"/>
      <protection hidden="1"/>
    </xf>
    <xf numFmtId="17" fontId="38" fillId="0" borderId="0" xfId="0" applyNumberFormat="1" applyFont="1" applyAlignment="1" applyProtection="1">
      <alignment horizontal="left" vertical="center"/>
      <protection hidden="1"/>
    </xf>
    <xf numFmtId="0" fontId="39" fillId="0" borderId="0" xfId="0" applyFont="1" applyProtection="1">
      <protection hidden="1"/>
    </xf>
    <xf numFmtId="0" fontId="2" fillId="0" borderId="33" xfId="0" applyFont="1" applyFill="1" applyBorder="1" applyAlignment="1" applyProtection="1">
      <alignment horizontal="center" vertical="center" wrapText="1"/>
      <protection hidden="1"/>
    </xf>
    <xf numFmtId="3" fontId="3" fillId="0" borderId="35" xfId="0" applyNumberFormat="1" applyFont="1" applyFill="1" applyBorder="1" applyAlignment="1" applyProtection="1">
      <alignment horizontal="center" vertical="center" wrapText="1"/>
      <protection hidden="1"/>
    </xf>
    <xf numFmtId="3" fontId="3" fillId="0" borderId="36" xfId="0" applyNumberFormat="1" applyFont="1" applyFill="1" applyBorder="1" applyAlignment="1" applyProtection="1">
      <alignment horizontal="center" vertical="center" wrapText="1"/>
      <protection hidden="1"/>
    </xf>
    <xf numFmtId="3" fontId="3" fillId="0" borderId="37" xfId="0" applyNumberFormat="1" applyFont="1" applyFill="1" applyBorder="1" applyAlignment="1" applyProtection="1">
      <alignment horizontal="center" vertical="center" wrapText="1"/>
      <protection hidden="1"/>
    </xf>
    <xf numFmtId="3" fontId="0" fillId="0" borderId="0" xfId="0" applyNumberFormat="1" applyProtection="1">
      <protection hidden="1"/>
    </xf>
    <xf numFmtId="0" fontId="39" fillId="0" borderId="7" xfId="0" applyNumberFormat="1" applyFont="1" applyBorder="1" applyAlignment="1" applyProtection="1">
      <alignment horizontal="left" vertical="center"/>
      <protection hidden="1"/>
    </xf>
    <xf numFmtId="0" fontId="0" fillId="0" borderId="7" xfId="0" applyBorder="1" applyProtection="1">
      <protection hidden="1"/>
    </xf>
    <xf numFmtId="0" fontId="39" fillId="0" borderId="7" xfId="0" applyFont="1" applyBorder="1" applyAlignment="1" applyProtection="1">
      <alignment horizontal="right" vertical="center"/>
      <protection hidden="1"/>
    </xf>
    <xf numFmtId="0" fontId="39" fillId="0" borderId="0" xfId="0" applyFont="1" applyAlignment="1" applyProtection="1">
      <alignment wrapText="1"/>
      <protection hidden="1"/>
    </xf>
    <xf numFmtId="0" fontId="39" fillId="0" borderId="0" xfId="0" applyFont="1" applyAlignment="1" applyProtection="1">
      <alignment horizontal="left"/>
      <protection hidden="1"/>
    </xf>
    <xf numFmtId="0" fontId="38" fillId="0" borderId="0" xfId="0" applyFont="1" applyAlignment="1" applyProtection="1">
      <alignment horizontal="left" vertical="center"/>
      <protection hidden="1"/>
    </xf>
    <xf numFmtId="168" fontId="38" fillId="0" borderId="0" xfId="0" applyNumberFormat="1" applyFont="1" applyAlignment="1" applyProtection="1">
      <alignment horizontal="left" vertical="center"/>
      <protection hidden="1"/>
    </xf>
    <xf numFmtId="0" fontId="2" fillId="0" borderId="3" xfId="0"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3" fontId="3" fillId="0" borderId="3" xfId="0" applyNumberFormat="1" applyFont="1" applyFill="1" applyBorder="1" applyAlignment="1" applyProtection="1">
      <alignment horizontal="center" vertical="center" wrapText="1"/>
      <protection hidden="1"/>
    </xf>
    <xf numFmtId="3" fontId="3" fillId="0" borderId="4" xfId="0" applyNumberFormat="1" applyFont="1" applyFill="1" applyBorder="1" applyAlignment="1" applyProtection="1">
      <alignment horizontal="center" vertical="center" wrapText="1"/>
      <protection hidden="1"/>
    </xf>
    <xf numFmtId="0" fontId="38" fillId="0" borderId="13" xfId="0" applyFont="1" applyFill="1" applyBorder="1" applyAlignment="1" applyProtection="1">
      <alignment horizontal="left" wrapText="1"/>
      <protection hidden="1"/>
    </xf>
    <xf numFmtId="0" fontId="38" fillId="0" borderId="14" xfId="0" applyFont="1" applyFill="1" applyBorder="1" applyAlignment="1" applyProtection="1">
      <alignment horizontal="left" wrapText="1"/>
      <protection hidden="1"/>
    </xf>
    <xf numFmtId="0" fontId="38" fillId="0" borderId="5" xfId="0" applyFont="1" applyFill="1" applyBorder="1" applyAlignment="1" applyProtection="1">
      <alignment horizontal="left" wrapText="1" indent="1"/>
      <protection hidden="1"/>
    </xf>
    <xf numFmtId="0" fontId="38" fillId="0" borderId="6" xfId="0" applyFont="1" applyFill="1" applyBorder="1" applyAlignment="1" applyProtection="1">
      <alignment horizontal="left" wrapText="1" indent="1"/>
      <protection hidden="1"/>
    </xf>
    <xf numFmtId="0" fontId="47" fillId="0" borderId="6" xfId="0" applyFont="1" applyFill="1" applyBorder="1" applyAlignment="1" applyProtection="1">
      <alignment wrapText="1"/>
      <protection hidden="1"/>
    </xf>
    <xf numFmtId="0" fontId="38" fillId="0" borderId="11" xfId="0" applyFont="1" applyFill="1" applyBorder="1" applyAlignment="1" applyProtection="1">
      <alignment horizontal="left" wrapText="1" indent="2"/>
      <protection hidden="1"/>
    </xf>
    <xf numFmtId="0" fontId="47" fillId="0" borderId="12" xfId="0" applyFont="1" applyFill="1" applyBorder="1" applyAlignment="1" applyProtection="1">
      <alignment wrapText="1"/>
      <protection hidden="1"/>
    </xf>
    <xf numFmtId="0" fontId="2" fillId="0" borderId="13" xfId="0" applyFont="1" applyFill="1" applyBorder="1" applyAlignment="1" applyProtection="1">
      <alignment horizontal="left" wrapText="1"/>
      <protection hidden="1"/>
    </xf>
    <xf numFmtId="0" fontId="2" fillId="0" borderId="14" xfId="0" applyFont="1" applyFill="1" applyBorder="1" applyAlignment="1" applyProtection="1">
      <alignment horizontal="left" wrapText="1"/>
      <protection hidden="1"/>
    </xf>
    <xf numFmtId="0" fontId="2" fillId="0" borderId="5" xfId="0" applyFont="1" applyFill="1" applyBorder="1" applyAlignment="1" applyProtection="1">
      <alignment horizontal="left" wrapText="1" indent="1"/>
      <protection hidden="1"/>
    </xf>
    <xf numFmtId="0" fontId="2" fillId="0" borderId="6" xfId="0" applyFont="1" applyFill="1" applyBorder="1" applyAlignment="1" applyProtection="1">
      <alignment horizontal="left" wrapText="1" indent="1"/>
      <protection hidden="1"/>
    </xf>
    <xf numFmtId="0" fontId="14" fillId="0" borderId="6" xfId="0" applyFont="1" applyFill="1" applyBorder="1" applyAlignment="1" applyProtection="1">
      <alignment horizontal="left" wrapText="1"/>
      <protection hidden="1"/>
    </xf>
    <xf numFmtId="0" fontId="2" fillId="0" borderId="11" xfId="0" applyFont="1" applyFill="1" applyBorder="1" applyAlignment="1" applyProtection="1">
      <alignment horizontal="left" wrapText="1" indent="1"/>
      <protection hidden="1"/>
    </xf>
    <xf numFmtId="0" fontId="2" fillId="0" borderId="12" xfId="0" applyFont="1" applyFill="1" applyBorder="1" applyAlignment="1" applyProtection="1">
      <alignment horizontal="left" wrapText="1" indent="1"/>
      <protection hidden="1"/>
    </xf>
    <xf numFmtId="0" fontId="48" fillId="0" borderId="0" xfId="0" applyFont="1" applyProtection="1">
      <protection hidden="1"/>
    </xf>
    <xf numFmtId="3" fontId="48" fillId="0" borderId="0" xfId="0" applyNumberFormat="1" applyFont="1" applyProtection="1">
      <protection hidden="1"/>
    </xf>
    <xf numFmtId="0" fontId="2" fillId="0" borderId="10" xfId="0" applyNumberFormat="1" applyFont="1" applyFill="1" applyBorder="1" applyAlignment="1" applyProtection="1">
      <alignment horizontal="left" wrapText="1"/>
      <protection hidden="1"/>
    </xf>
    <xf numFmtId="0" fontId="2" fillId="0" borderId="9" xfId="0" applyNumberFormat="1" applyFont="1" applyFill="1" applyBorder="1" applyAlignment="1" applyProtection="1">
      <alignment horizontal="left" wrapText="1"/>
      <protection hidden="1"/>
    </xf>
    <xf numFmtId="0" fontId="48" fillId="34" borderId="0" xfId="0" applyFont="1" applyFill="1" applyProtection="1">
      <protection hidden="1"/>
    </xf>
    <xf numFmtId="0" fontId="37" fillId="0" borderId="0" xfId="0" applyFont="1" applyProtection="1">
      <protection hidden="1"/>
    </xf>
    <xf numFmtId="0" fontId="0" fillId="0" borderId="0" xfId="0" applyBorder="1" applyProtection="1">
      <protection hidden="1"/>
    </xf>
    <xf numFmtId="0" fontId="35" fillId="0" borderId="0" xfId="0" applyFont="1" applyProtection="1">
      <protection hidden="1"/>
    </xf>
    <xf numFmtId="0" fontId="35" fillId="0" borderId="0" xfId="0" applyFont="1" applyFill="1" applyProtection="1">
      <protection hidden="1"/>
    </xf>
    <xf numFmtId="0" fontId="0" fillId="0" borderId="0" xfId="0" applyFill="1" applyProtection="1">
      <protection hidden="1"/>
    </xf>
    <xf numFmtId="3" fontId="35" fillId="0" borderId="0" xfId="0" applyNumberFormat="1" applyFont="1" applyFill="1" applyProtection="1">
      <protection hidden="1"/>
    </xf>
    <xf numFmtId="0" fontId="12" fillId="0" borderId="10" xfId="0" applyFont="1" applyFill="1" applyBorder="1" applyAlignment="1" applyProtection="1">
      <alignment vertical="center" wrapText="1"/>
      <protection hidden="1"/>
    </xf>
    <xf numFmtId="0" fontId="45" fillId="0" borderId="0" xfId="0" applyFont="1" applyFill="1" applyProtection="1">
      <protection hidden="1"/>
    </xf>
    <xf numFmtId="168" fontId="2" fillId="0" borderId="9" xfId="0" applyNumberFormat="1" applyFont="1" applyFill="1" applyBorder="1" applyAlignment="1" applyProtection="1">
      <alignment horizontal="left" vertical="center" wrapText="1" indent="1" shrinkToFit="1"/>
      <protection hidden="1"/>
    </xf>
    <xf numFmtId="168" fontId="2" fillId="0" borderId="9" xfId="0" applyNumberFormat="1" applyFont="1" applyFill="1" applyBorder="1" applyAlignment="1" applyProtection="1">
      <alignment horizontal="left" vertical="center" wrapText="1" indent="3" shrinkToFit="1"/>
      <protection hidden="1"/>
    </xf>
    <xf numFmtId="0" fontId="2" fillId="0" borderId="9" xfId="0" applyFont="1" applyFill="1" applyBorder="1" applyAlignment="1" applyProtection="1">
      <alignment horizontal="left" vertical="center" wrapText="1" indent="3"/>
      <protection hidden="1"/>
    </xf>
    <xf numFmtId="168" fontId="2" fillId="0" borderId="15" xfId="0" applyNumberFormat="1" applyFont="1" applyFill="1" applyBorder="1" applyAlignment="1" applyProtection="1">
      <alignment horizontal="left" vertical="center" wrapText="1" indent="1" shrinkToFit="1"/>
      <protection hidden="1"/>
    </xf>
    <xf numFmtId="0" fontId="45" fillId="0" borderId="0" xfId="0" applyFont="1" applyProtection="1">
      <protection hidden="1"/>
    </xf>
    <xf numFmtId="168" fontId="38" fillId="0" borderId="0" xfId="0" applyNumberFormat="1" applyFont="1" applyFill="1" applyAlignment="1" applyProtection="1">
      <alignment horizontal="left" vertical="center"/>
      <protection hidden="1"/>
    </xf>
    <xf numFmtId="17" fontId="0" fillId="0" borderId="0" xfId="0" applyNumberFormat="1" applyProtection="1">
      <protection hidden="1"/>
    </xf>
    <xf numFmtId="0" fontId="38" fillId="0" borderId="0" xfId="0" applyFont="1" applyProtection="1">
      <protection hidden="1"/>
    </xf>
    <xf numFmtId="0" fontId="38" fillId="0" borderId="15" xfId="0" applyFont="1" applyBorder="1" applyAlignment="1" applyProtection="1">
      <alignment horizontal="center" vertical="center" wrapText="1"/>
      <protection hidden="1"/>
    </xf>
    <xf numFmtId="3" fontId="3" fillId="0" borderId="16" xfId="0" applyNumberFormat="1" applyFont="1" applyFill="1" applyBorder="1" applyAlignment="1" applyProtection="1">
      <alignment horizontal="center" vertical="center" wrapText="1"/>
      <protection hidden="1"/>
    </xf>
    <xf numFmtId="0" fontId="2" fillId="0" borderId="5" xfId="0" applyFont="1" applyFill="1" applyBorder="1" applyAlignment="1" applyProtection="1">
      <alignment horizontal="left" vertical="center" wrapText="1"/>
      <protection hidden="1"/>
    </xf>
    <xf numFmtId="0" fontId="2" fillId="0" borderId="5" xfId="0" quotePrefix="1" applyFont="1" applyFill="1" applyBorder="1" applyAlignment="1" applyProtection="1">
      <alignment horizontal="left" vertical="center" wrapText="1"/>
      <protection hidden="1"/>
    </xf>
    <xf numFmtId="0" fontId="0" fillId="0" borderId="0" xfId="0" applyAlignment="1" applyProtection="1">
      <protection hidden="1"/>
    </xf>
    <xf numFmtId="0" fontId="39" fillId="0" borderId="0" xfId="0" applyFont="1" applyAlignment="1" applyProtection="1">
      <protection hidden="1"/>
    </xf>
    <xf numFmtId="0" fontId="41" fillId="0" borderId="0" xfId="0" applyFont="1" applyAlignment="1" applyProtection="1">
      <alignment horizontal="left" vertical="center"/>
      <protection locked="0" hidden="1"/>
    </xf>
    <xf numFmtId="3" fontId="35" fillId="0" borderId="0" xfId="0" applyNumberFormat="1" applyFont="1" applyProtection="1">
      <protection hidden="1"/>
    </xf>
    <xf numFmtId="0" fontId="35" fillId="0" borderId="0" xfId="0" applyFont="1" applyAlignment="1" applyProtection="1">
      <protection hidden="1"/>
    </xf>
    <xf numFmtId="0" fontId="41" fillId="0" borderId="0" xfId="0" applyFont="1" applyAlignment="1" applyProtection="1">
      <alignment horizontal="left" vertical="center"/>
      <protection hidden="1"/>
    </xf>
    <xf numFmtId="0" fontId="0" fillId="0" borderId="0" xfId="0" applyAlignment="1" applyProtection="1">
      <alignment horizontal="left" vertical="center"/>
      <protection hidden="1"/>
    </xf>
    <xf numFmtId="168" fontId="38" fillId="36" borderId="0" xfId="0" applyNumberFormat="1" applyFont="1" applyFill="1" applyAlignment="1" applyProtection="1">
      <alignment horizontal="left" vertical="center"/>
      <protection hidden="1"/>
    </xf>
    <xf numFmtId="0" fontId="2" fillId="0" borderId="40" xfId="0" applyFont="1" applyFill="1" applyBorder="1" applyAlignment="1" applyProtection="1">
      <alignment horizontal="center" vertical="center" wrapText="1"/>
      <protection hidden="1"/>
    </xf>
    <xf numFmtId="3" fontId="3" fillId="0" borderId="41" xfId="0" applyNumberFormat="1" applyFont="1" applyFill="1" applyBorder="1" applyAlignment="1" applyProtection="1">
      <alignment horizontal="center" vertical="center" wrapText="1"/>
      <protection hidden="1"/>
    </xf>
    <xf numFmtId="3" fontId="3" fillId="0" borderId="40" xfId="0" applyNumberFormat="1" applyFont="1" applyFill="1" applyBorder="1" applyAlignment="1" applyProtection="1">
      <alignment horizontal="center" vertical="center" wrapText="1"/>
      <protection hidden="1"/>
    </xf>
    <xf numFmtId="0" fontId="12" fillId="0" borderId="5" xfId="78" applyFont="1" applyFill="1" applyBorder="1" applyAlignment="1" applyProtection="1">
      <alignment horizontal="left"/>
      <protection hidden="1"/>
    </xf>
    <xf numFmtId="2" fontId="12" fillId="0" borderId="5" xfId="82" applyNumberFormat="1" applyFont="1" applyFill="1" applyBorder="1" applyAlignment="1" applyProtection="1">
      <alignment horizontal="left" wrapText="1"/>
      <protection hidden="1"/>
    </xf>
    <xf numFmtId="2" fontId="12" fillId="0" borderId="5" xfId="82" applyNumberFormat="1" applyFont="1" applyFill="1" applyBorder="1" applyAlignment="1" applyProtection="1">
      <alignment horizontal="left" indent="1"/>
      <protection hidden="1"/>
    </xf>
    <xf numFmtId="0" fontId="2" fillId="0" borderId="5" xfId="75" applyFont="1" applyFill="1" applyBorder="1" applyAlignment="1" applyProtection="1">
      <alignment horizontal="left" indent="2"/>
      <protection hidden="1"/>
    </xf>
    <xf numFmtId="0" fontId="38" fillId="0" borderId="5" xfId="0" applyFont="1" applyFill="1" applyBorder="1" applyAlignment="1" applyProtection="1">
      <alignment horizontal="left" indent="2"/>
      <protection hidden="1"/>
    </xf>
    <xf numFmtId="2" fontId="40" fillId="0" borderId="5" xfId="82" applyNumberFormat="1" applyFont="1" applyFill="1" applyBorder="1" applyAlignment="1" applyProtection="1">
      <alignment horizontal="left" indent="1"/>
      <protection hidden="1"/>
    </xf>
    <xf numFmtId="0" fontId="38" fillId="0" borderId="5" xfId="75" applyFont="1" applyFill="1" applyBorder="1" applyAlignment="1" applyProtection="1">
      <alignment horizontal="left" indent="2"/>
      <protection hidden="1"/>
    </xf>
    <xf numFmtId="2" fontId="2" fillId="0" borderId="5" xfId="82" applyNumberFormat="1" applyFont="1" applyFill="1" applyBorder="1" applyAlignment="1" applyProtection="1">
      <alignment horizontal="left" indent="2"/>
      <protection hidden="1"/>
    </xf>
    <xf numFmtId="0" fontId="12" fillId="0" borderId="5" xfId="84" applyFont="1" applyFill="1" applyBorder="1" applyAlignment="1" applyProtection="1">
      <alignment horizontal="left" wrapText="1"/>
      <protection locked="0" hidden="1"/>
    </xf>
    <xf numFmtId="2" fontId="2" fillId="0" borderId="5" xfId="82" applyNumberFormat="1" applyFont="1" applyFill="1" applyBorder="1" applyAlignment="1" applyProtection="1">
      <alignment horizontal="left" indent="3"/>
      <protection hidden="1"/>
    </xf>
    <xf numFmtId="2" fontId="2" fillId="0" borderId="5" xfId="82" applyNumberFormat="1" applyFont="1" applyFill="1" applyBorder="1" applyAlignment="1" applyProtection="1">
      <alignment horizontal="left" indent="7"/>
      <protection hidden="1"/>
    </xf>
    <xf numFmtId="0" fontId="39" fillId="0" borderId="0" xfId="0" applyNumberFormat="1" applyFont="1" applyBorder="1" applyAlignment="1" applyProtection="1">
      <alignment horizontal="left" vertical="center"/>
      <protection hidden="1"/>
    </xf>
    <xf numFmtId="0" fontId="69" fillId="0" borderId="0" xfId="59" applyFont="1"/>
    <xf numFmtId="0" fontId="35" fillId="0" borderId="0" xfId="0" applyFont="1" applyAlignment="1" applyProtection="1">
      <alignment horizontal="center"/>
      <protection hidden="1"/>
    </xf>
    <xf numFmtId="0" fontId="16" fillId="0" borderId="0" xfId="74" applyFont="1" applyAlignment="1">
      <alignment horizontal="justify" vertical="top" wrapText="1"/>
    </xf>
    <xf numFmtId="0" fontId="4" fillId="0" borderId="0" xfId="74" applyAlignment="1">
      <alignment horizontal="justify" vertical="top"/>
    </xf>
    <xf numFmtId="0" fontId="4" fillId="0" borderId="0" xfId="74" applyAlignment="1">
      <alignment horizontal="justify"/>
    </xf>
    <xf numFmtId="0" fontId="8" fillId="0" borderId="0" xfId="74" applyFont="1" applyAlignment="1">
      <alignment horizontal="justify"/>
    </xf>
    <xf numFmtId="0" fontId="1" fillId="0" borderId="0" xfId="74" applyFont="1" applyAlignment="1">
      <alignment horizontal="justify" wrapText="1"/>
    </xf>
    <xf numFmtId="0" fontId="65" fillId="0" borderId="0" xfId="74" applyFont="1" applyAlignment="1">
      <alignment vertical="center" wrapText="1"/>
    </xf>
    <xf numFmtId="0" fontId="2" fillId="0" borderId="0" xfId="74" applyFont="1" applyFill="1" applyBorder="1" applyAlignment="1" applyProtection="1">
      <alignment horizontal="left"/>
    </xf>
    <xf numFmtId="0" fontId="4" fillId="0" borderId="50" xfId="74" applyBorder="1" applyProtection="1"/>
    <xf numFmtId="0" fontId="4" fillId="0" borderId="50" xfId="74" applyFont="1" applyFill="1" applyBorder="1" applyProtection="1"/>
    <xf numFmtId="0" fontId="4" fillId="0" borderId="50" xfId="74" applyFont="1" applyFill="1" applyBorder="1" applyAlignment="1" applyProtection="1">
      <alignment horizontal="right" vertical="center"/>
    </xf>
    <xf numFmtId="0" fontId="5" fillId="0" borderId="50" xfId="74" applyFont="1" applyBorder="1" applyProtection="1"/>
    <xf numFmtId="0" fontId="4" fillId="0" borderId="50" xfId="74" applyFont="1" applyBorder="1" applyAlignment="1" applyProtection="1">
      <alignment horizontal="right" vertical="center"/>
    </xf>
    <xf numFmtId="0" fontId="0" fillId="0" borderId="50" xfId="0" applyBorder="1" applyProtection="1">
      <protection hidden="1"/>
    </xf>
    <xf numFmtId="0" fontId="37" fillId="0" borderId="50" xfId="0" applyFont="1" applyBorder="1" applyAlignment="1" applyProtection="1">
      <alignment horizontal="right" vertical="center"/>
      <protection hidden="1"/>
    </xf>
    <xf numFmtId="0" fontId="4" fillId="0" borderId="50" xfId="74" applyBorder="1" applyAlignment="1">
      <alignment horizontal="right"/>
    </xf>
    <xf numFmtId="0" fontId="4" fillId="0" borderId="50" xfId="74" applyBorder="1" applyAlignment="1">
      <alignment horizontal="right" vertical="center"/>
    </xf>
    <xf numFmtId="0" fontId="5" fillId="0" borderId="50" xfId="75" applyFont="1" applyBorder="1"/>
    <xf numFmtId="0" fontId="4" fillId="0" borderId="50" xfId="75" applyFont="1" applyBorder="1" applyAlignment="1">
      <alignment horizontal="right" vertical="center"/>
    </xf>
    <xf numFmtId="0" fontId="2" fillId="0" borderId="40" xfId="0" applyFont="1" applyFill="1" applyBorder="1" applyAlignment="1" applyProtection="1">
      <alignment horizontal="center" vertical="center" wrapText="1"/>
      <protection hidden="1"/>
    </xf>
    <xf numFmtId="0" fontId="74" fillId="0" borderId="0" xfId="105" applyFont="1" applyAlignment="1" applyProtection="1">
      <alignment vertical="center"/>
    </xf>
    <xf numFmtId="0" fontId="72" fillId="0" borderId="0" xfId="74" applyFont="1" applyAlignment="1">
      <alignment horizontal="justify" vertical="top" wrapText="1"/>
    </xf>
    <xf numFmtId="0" fontId="42" fillId="0" borderId="0" xfId="111" applyAlignment="1" applyProtection="1">
      <alignment horizontal="justify" vertical="top" wrapText="1"/>
    </xf>
    <xf numFmtId="0" fontId="68" fillId="0" borderId="0" xfId="106" applyFont="1" applyAlignment="1" applyProtection="1">
      <alignment horizontal="left" indent="10"/>
    </xf>
    <xf numFmtId="0" fontId="68" fillId="0" borderId="0" xfId="106" applyFont="1" applyAlignment="1" applyProtection="1">
      <alignment horizontal="center"/>
    </xf>
    <xf numFmtId="0" fontId="4" fillId="0" borderId="0" xfId="75" applyAlignment="1"/>
    <xf numFmtId="0" fontId="4" fillId="0" borderId="0" xfId="75" applyAlignment="1" applyProtection="1">
      <alignment horizontal="left" indent="3"/>
    </xf>
    <xf numFmtId="0" fontId="6" fillId="0" borderId="0" xfId="97" applyAlignment="1" applyProtection="1">
      <alignment wrapText="1"/>
    </xf>
    <xf numFmtId="0" fontId="6" fillId="0" borderId="0" xfId="97" applyFont="1" applyFill="1" applyAlignment="1" applyProtection="1">
      <alignment horizontal="left" wrapText="1" indent="2"/>
    </xf>
    <xf numFmtId="0" fontId="6" fillId="0" borderId="0" xfId="97" applyFont="1" applyFill="1" applyAlignment="1" applyProtection="1">
      <alignment horizontal="left" indent="2"/>
    </xf>
    <xf numFmtId="0" fontId="74" fillId="0" borderId="0" xfId="105" applyFont="1" applyAlignment="1" applyProtection="1">
      <alignment horizontal="justify" vertical="top" wrapText="1"/>
    </xf>
    <xf numFmtId="0" fontId="64" fillId="0" borderId="0" xfId="106" applyFont="1" applyAlignment="1" applyProtection="1"/>
    <xf numFmtId="0" fontId="78" fillId="36" borderId="0" xfId="97" applyFont="1" applyFill="1" applyAlignment="1" applyProtection="1">
      <alignment vertical="top" wrapText="1"/>
    </xf>
    <xf numFmtId="0" fontId="71" fillId="0" borderId="0" xfId="106" applyFont="1" applyAlignment="1" applyProtection="1">
      <alignment horizontal="center"/>
    </xf>
    <xf numFmtId="0" fontId="71" fillId="0" borderId="0" xfId="75" applyFont="1" applyBorder="1" applyAlignment="1">
      <alignment horizontal="left"/>
    </xf>
    <xf numFmtId="0" fontId="6" fillId="0" borderId="0" xfId="97" applyFill="1" applyAlignment="1" applyProtection="1">
      <alignment wrapText="1"/>
    </xf>
    <xf numFmtId="0" fontId="19" fillId="0" borderId="0" xfId="106" applyFill="1" applyAlignment="1">
      <alignment wrapText="1"/>
    </xf>
    <xf numFmtId="0" fontId="4" fillId="0" borderId="0" xfId="75" applyFill="1" applyAlignment="1">
      <alignment wrapText="1"/>
    </xf>
    <xf numFmtId="0" fontId="8" fillId="0" borderId="0" xfId="74" applyFont="1" applyFill="1" applyBorder="1" applyAlignment="1">
      <alignment vertical="top"/>
    </xf>
    <xf numFmtId="0" fontId="4" fillId="0" borderId="0" xfId="74" applyFont="1" applyFill="1" applyBorder="1" applyAlignment="1"/>
    <xf numFmtId="0" fontId="4" fillId="0" borderId="0" xfId="74" applyFont="1" applyFill="1" applyBorder="1" applyAlignment="1">
      <alignment horizontal="left" vertical="top" wrapText="1"/>
    </xf>
    <xf numFmtId="0" fontId="4" fillId="0" borderId="0" xfId="74" applyFont="1" applyFill="1" applyBorder="1" applyAlignment="1">
      <alignment wrapText="1"/>
    </xf>
    <xf numFmtId="0" fontId="8" fillId="0" borderId="0" xfId="74" applyFont="1" applyFill="1" applyBorder="1" applyAlignment="1"/>
    <xf numFmtId="0" fontId="4" fillId="0" borderId="0" xfId="74" applyFont="1" applyFill="1" applyBorder="1" applyAlignment="1">
      <alignment horizontal="left" wrapText="1"/>
    </xf>
    <xf numFmtId="0" fontId="4" fillId="0" borderId="0" xfId="74" applyFont="1" applyFill="1" applyBorder="1" applyAlignment="1">
      <alignment vertical="top"/>
    </xf>
    <xf numFmtId="0" fontId="63" fillId="2" borderId="0" xfId="74" applyFont="1" applyFill="1" applyBorder="1" applyAlignment="1"/>
    <xf numFmtId="0" fontId="6" fillId="0" borderId="0" xfId="97" applyFill="1" applyBorder="1" applyAlignment="1" applyProtection="1">
      <alignment horizontal="left" vertical="top" wrapText="1"/>
    </xf>
    <xf numFmtId="0" fontId="63" fillId="0" borderId="0" xfId="74" applyFont="1" applyFill="1" applyBorder="1" applyAlignment="1">
      <alignment wrapText="1"/>
    </xf>
    <xf numFmtId="0" fontId="63" fillId="2" borderId="0" xfId="74" applyFont="1" applyFill="1" applyAlignment="1"/>
    <xf numFmtId="0" fontId="2" fillId="0" borderId="0" xfId="74" applyFont="1" applyFill="1" applyBorder="1" applyAlignment="1"/>
    <xf numFmtId="0" fontId="2" fillId="0" borderId="0" xfId="74" applyFont="1" applyFill="1" applyBorder="1" applyAlignment="1">
      <alignment horizontal="left"/>
    </xf>
    <xf numFmtId="0" fontId="4" fillId="0" borderId="0" xfId="74" applyFont="1" applyFill="1" applyBorder="1" applyAlignment="1">
      <alignment horizontal="left"/>
    </xf>
    <xf numFmtId="0" fontId="4" fillId="0" borderId="0" xfId="74" applyFont="1" applyBorder="1" applyAlignment="1"/>
    <xf numFmtId="0" fontId="64" fillId="0" borderId="0" xfId="74" applyFont="1" applyBorder="1" applyAlignment="1">
      <alignment vertical="top" wrapText="1"/>
    </xf>
    <xf numFmtId="0" fontId="64" fillId="0" borderId="0" xfId="74" applyFont="1" applyBorder="1" applyAlignment="1">
      <alignment wrapText="1"/>
    </xf>
    <xf numFmtId="0" fontId="8" fillId="0" borderId="0" xfId="74" applyFont="1" applyBorder="1" applyAlignment="1">
      <alignment vertical="top"/>
    </xf>
    <xf numFmtId="0" fontId="4" fillId="0" borderId="0" xfId="74" applyFont="1" applyBorder="1" applyAlignment="1">
      <alignment wrapText="1"/>
    </xf>
    <xf numFmtId="0" fontId="4" fillId="0" borderId="0" xfId="74" applyFont="1" applyBorder="1" applyAlignment="1">
      <alignment horizontal="left" vertical="top" wrapText="1"/>
    </xf>
    <xf numFmtId="0" fontId="4" fillId="0" borderId="0" xfId="74" applyFont="1" applyBorder="1" applyAlignment="1">
      <alignment horizontal="left" wrapText="1"/>
    </xf>
    <xf numFmtId="0" fontId="4" fillId="0" borderId="0" xfId="74" applyFont="1" applyBorder="1" applyAlignment="1">
      <alignment horizontal="left" vertical="top"/>
    </xf>
    <xf numFmtId="0" fontId="4" fillId="0" borderId="0" xfId="74" applyFont="1" applyAlignment="1"/>
    <xf numFmtId="0" fontId="64" fillId="0" borderId="0" xfId="74" applyFont="1" applyFill="1" applyBorder="1" applyAlignment="1">
      <alignment horizontal="left" vertical="top"/>
    </xf>
    <xf numFmtId="0" fontId="4" fillId="0" borderId="0" xfId="74" applyNumberFormat="1" applyFont="1" applyBorder="1" applyAlignment="1">
      <alignment horizontal="left" wrapText="1"/>
    </xf>
    <xf numFmtId="0" fontId="4" fillId="0" borderId="0" xfId="74" applyNumberFormat="1" applyFont="1" applyBorder="1" applyAlignment="1">
      <alignment horizontal="left" vertical="top"/>
    </xf>
    <xf numFmtId="0" fontId="6" fillId="0" borderId="0" xfId="97" applyFill="1" applyAlignment="1" applyProtection="1">
      <alignment horizontal="left"/>
    </xf>
    <xf numFmtId="0" fontId="1" fillId="0" borderId="0" xfId="74" applyFont="1" applyAlignment="1">
      <alignment horizontal="right" vertical="center"/>
    </xf>
    <xf numFmtId="0" fontId="1" fillId="0" borderId="0" xfId="74" applyFont="1" applyAlignment="1">
      <alignment horizontal="justify" vertical="top" wrapText="1"/>
    </xf>
    <xf numFmtId="0" fontId="41" fillId="0" borderId="0" xfId="74" applyFont="1" applyAlignment="1">
      <alignment horizontal="justify" vertical="top" wrapText="1"/>
    </xf>
    <xf numFmtId="0" fontId="16" fillId="0" borderId="0" xfId="113" applyFont="1" applyAlignment="1">
      <alignment horizontal="left" vertical="top"/>
    </xf>
    <xf numFmtId="0" fontId="70" fillId="0" borderId="0" xfId="113" applyFont="1" applyAlignment="1">
      <alignment horizontal="justify" vertical="top" wrapText="1"/>
    </xf>
    <xf numFmtId="0" fontId="51" fillId="39" borderId="29" xfId="0" applyFont="1" applyFill="1" applyBorder="1" applyAlignment="1">
      <alignment horizontal="left" vertical="center" wrapText="1"/>
    </xf>
    <xf numFmtId="0" fontId="52" fillId="38" borderId="29" xfId="0" applyFont="1" applyFill="1" applyBorder="1" applyAlignment="1">
      <alignment horizontal="center" wrapText="1"/>
    </xf>
    <xf numFmtId="0" fontId="53" fillId="39" borderId="29" xfId="0" applyFont="1" applyFill="1" applyBorder="1" applyAlignment="1">
      <alignment horizontal="left" vertical="center" wrapText="1"/>
    </xf>
    <xf numFmtId="0" fontId="56" fillId="38" borderId="29" xfId="0" applyFont="1" applyFill="1" applyBorder="1" applyAlignment="1">
      <alignment horizontal="center" wrapText="1"/>
    </xf>
    <xf numFmtId="0" fontId="52" fillId="38" borderId="29" xfId="0" applyFont="1" applyFill="1" applyBorder="1" applyAlignment="1">
      <alignment horizontal="center" wrapText="1"/>
    </xf>
    <xf numFmtId="0" fontId="56" fillId="38" borderId="29" xfId="0" applyFont="1" applyFill="1" applyBorder="1" applyAlignment="1">
      <alignment horizontal="center" wrapText="1"/>
    </xf>
    <xf numFmtId="0" fontId="51" fillId="39" borderId="29" xfId="0" applyFont="1" applyFill="1" applyBorder="1" applyAlignment="1">
      <alignment horizontal="left" vertical="center" wrapText="1"/>
    </xf>
    <xf numFmtId="0" fontId="53" fillId="39" borderId="29" xfId="0" applyFont="1" applyFill="1" applyBorder="1" applyAlignment="1">
      <alignment horizontal="left" vertical="center" wrapText="1"/>
    </xf>
    <xf numFmtId="0" fontId="52" fillId="38" borderId="29" xfId="0" applyFont="1" applyFill="1" applyBorder="1" applyAlignment="1">
      <alignment horizontal="center" wrapText="1"/>
    </xf>
    <xf numFmtId="0" fontId="56" fillId="38" borderId="29" xfId="0" applyFont="1" applyFill="1" applyBorder="1" applyAlignment="1">
      <alignment horizontal="center" wrapText="1"/>
    </xf>
    <xf numFmtId="17" fontId="38" fillId="0" borderId="0" xfId="0" applyNumberFormat="1" applyFont="1" applyAlignment="1" applyProtection="1">
      <alignment vertical="center" wrapText="1"/>
      <protection hidden="1"/>
    </xf>
    <xf numFmtId="0" fontId="12" fillId="0" borderId="5" xfId="84" applyFont="1" applyFill="1" applyBorder="1" applyAlignment="1" applyProtection="1">
      <alignment horizontal="left" wrapText="1" indent="1"/>
      <protection locked="0" hidden="1"/>
    </xf>
    <xf numFmtId="0" fontId="39" fillId="0" borderId="0" xfId="0" applyFont="1" applyBorder="1" applyAlignment="1" applyProtection="1">
      <alignment horizontal="right" vertical="center"/>
      <protection hidden="1"/>
    </xf>
    <xf numFmtId="0" fontId="0" fillId="0" borderId="0" xfId="0" applyFill="1" applyBorder="1" applyProtection="1">
      <protection hidden="1"/>
    </xf>
    <xf numFmtId="166" fontId="2" fillId="0" borderId="51" xfId="0" applyNumberFormat="1" applyFont="1" applyFill="1" applyBorder="1" applyAlignment="1" applyProtection="1">
      <alignment horizontal="right"/>
      <protection hidden="1"/>
    </xf>
    <xf numFmtId="185" fontId="2" fillId="0" borderId="51" xfId="0" applyNumberFormat="1" applyFont="1" applyFill="1" applyBorder="1" applyAlignment="1" applyProtection="1">
      <alignment horizontal="right"/>
      <protection hidden="1"/>
    </xf>
    <xf numFmtId="166" fontId="2" fillId="0" borderId="52" xfId="0" applyNumberFormat="1" applyFont="1" applyFill="1" applyBorder="1" applyAlignment="1" applyProtection="1">
      <alignment horizontal="right"/>
      <protection hidden="1"/>
    </xf>
    <xf numFmtId="181" fontId="2" fillId="0" borderId="51" xfId="0" applyNumberFormat="1" applyFont="1" applyFill="1" applyBorder="1" applyAlignment="1" applyProtection="1">
      <alignment horizontal="right"/>
      <protection hidden="1"/>
    </xf>
    <xf numFmtId="181" fontId="2" fillId="0" borderId="53" xfId="0" applyNumberFormat="1" applyFont="1" applyFill="1" applyBorder="1" applyAlignment="1" applyProtection="1">
      <alignment horizontal="right"/>
      <protection hidden="1"/>
    </xf>
    <xf numFmtId="0" fontId="0" fillId="0" borderId="54" xfId="0" applyBorder="1" applyProtection="1">
      <protection hidden="1"/>
    </xf>
    <xf numFmtId="0" fontId="39" fillId="0" borderId="54" xfId="0" applyFont="1" applyBorder="1" applyAlignment="1" applyProtection="1">
      <alignment horizontal="right" vertical="center"/>
      <protection hidden="1"/>
    </xf>
    <xf numFmtId="181" fontId="2" fillId="0" borderId="55" xfId="0" applyNumberFormat="1" applyFont="1" applyFill="1" applyBorder="1" applyAlignment="1" applyProtection="1">
      <alignment horizontal="right"/>
      <protection hidden="1"/>
    </xf>
    <xf numFmtId="166" fontId="2" fillId="0" borderId="56" xfId="0" applyNumberFormat="1" applyFont="1" applyFill="1" applyBorder="1" applyAlignment="1" applyProtection="1">
      <alignment horizontal="right"/>
      <protection hidden="1"/>
    </xf>
    <xf numFmtId="0" fontId="52" fillId="38" borderId="29" xfId="0" applyFont="1" applyFill="1" applyBorder="1" applyAlignment="1">
      <alignment horizontal="center" wrapText="1"/>
    </xf>
    <xf numFmtId="0" fontId="53" fillId="39" borderId="29" xfId="0" applyFont="1" applyFill="1" applyBorder="1" applyAlignment="1">
      <alignment horizontal="left" vertical="center" wrapText="1"/>
    </xf>
    <xf numFmtId="0" fontId="56" fillId="38" borderId="29" xfId="0" applyFont="1" applyFill="1" applyBorder="1" applyAlignment="1">
      <alignment horizontal="center" wrapText="1"/>
    </xf>
    <xf numFmtId="0" fontId="53" fillId="39" borderId="29" xfId="0" applyFont="1" applyFill="1" applyBorder="1" applyAlignment="1">
      <alignment horizontal="left" vertical="center" wrapText="1"/>
    </xf>
    <xf numFmtId="0" fontId="52" fillId="38" borderId="29" xfId="0" applyFont="1" applyFill="1" applyBorder="1" applyAlignment="1">
      <alignment horizontal="center" wrapText="1"/>
    </xf>
    <xf numFmtId="0" fontId="56" fillId="38" borderId="29" xfId="0" applyFont="1" applyFill="1" applyBorder="1" applyAlignment="1">
      <alignment horizontal="center" wrapText="1"/>
    </xf>
    <xf numFmtId="0" fontId="39" fillId="0" borderId="0" xfId="0" applyFont="1" applyAlignment="1" applyProtection="1">
      <alignment wrapText="1"/>
      <protection hidden="1"/>
    </xf>
    <xf numFmtId="0" fontId="39" fillId="0" borderId="0" xfId="0" applyFont="1" applyAlignment="1" applyProtection="1">
      <alignment horizontal="left"/>
      <protection hidden="1"/>
    </xf>
    <xf numFmtId="2" fontId="12" fillId="0" borderId="6" xfId="82" applyNumberFormat="1" applyFont="1" applyFill="1" applyBorder="1" applyAlignment="1" applyProtection="1">
      <alignment horizontal="left" wrapText="1"/>
      <protection hidden="1"/>
    </xf>
    <xf numFmtId="2" fontId="12" fillId="0" borderId="6" xfId="82" applyNumberFormat="1" applyFont="1" applyFill="1" applyBorder="1" applyAlignment="1" applyProtection="1">
      <alignment horizontal="left" indent="1"/>
      <protection hidden="1"/>
    </xf>
    <xf numFmtId="0" fontId="2" fillId="0" borderId="6" xfId="75" applyFont="1" applyFill="1" applyBorder="1" applyAlignment="1" applyProtection="1">
      <alignment horizontal="left" indent="2"/>
      <protection hidden="1"/>
    </xf>
    <xf numFmtId="0" fontId="14" fillId="0" borderId="6" xfId="75" applyFont="1" applyFill="1" applyBorder="1" applyAlignment="1" applyProtection="1">
      <protection hidden="1"/>
    </xf>
    <xf numFmtId="0" fontId="38" fillId="0" borderId="6" xfId="0" applyFont="1" applyFill="1" applyBorder="1" applyAlignment="1" applyProtection="1">
      <alignment horizontal="left" indent="2"/>
      <protection hidden="1"/>
    </xf>
    <xf numFmtId="2" fontId="40" fillId="0" borderId="6" xfId="82" applyNumberFormat="1" applyFont="1" applyFill="1" applyBorder="1" applyAlignment="1" applyProtection="1">
      <alignment horizontal="left" indent="1"/>
      <protection hidden="1"/>
    </xf>
    <xf numFmtId="0" fontId="38" fillId="0" borderId="6" xfId="75" applyFont="1" applyFill="1" applyBorder="1" applyAlignment="1" applyProtection="1">
      <alignment horizontal="left" indent="2"/>
      <protection hidden="1"/>
    </xf>
    <xf numFmtId="2" fontId="2" fillId="0" borderId="6" xfId="82" applyNumberFormat="1" applyFont="1" applyFill="1" applyBorder="1" applyAlignment="1" applyProtection="1">
      <alignment horizontal="left" indent="2"/>
      <protection hidden="1"/>
    </xf>
    <xf numFmtId="0" fontId="12" fillId="0" borderId="6" xfId="84" applyFont="1" applyFill="1" applyBorder="1" applyAlignment="1" applyProtection="1">
      <alignment horizontal="left" wrapText="1" indent="1"/>
      <protection locked="0" hidden="1"/>
    </xf>
    <xf numFmtId="0" fontId="12" fillId="0" borderId="6" xfId="84" applyFont="1" applyFill="1" applyBorder="1" applyAlignment="1" applyProtection="1">
      <alignment horizontal="left" wrapText="1"/>
      <protection locked="0" hidden="1"/>
    </xf>
    <xf numFmtId="2" fontId="2" fillId="0" borderId="6" xfId="82" applyNumberFormat="1" applyFont="1" applyFill="1" applyBorder="1" applyAlignment="1" applyProtection="1">
      <alignment horizontal="left" indent="3"/>
      <protection hidden="1"/>
    </xf>
    <xf numFmtId="2" fontId="2" fillId="0" borderId="6" xfId="82" applyNumberFormat="1" applyFont="1" applyFill="1" applyBorder="1" applyAlignment="1" applyProtection="1">
      <alignment horizontal="left" indent="7"/>
      <protection hidden="1"/>
    </xf>
    <xf numFmtId="2" fontId="2" fillId="0" borderId="11" xfId="82" applyNumberFormat="1" applyFont="1" applyFill="1" applyBorder="1" applyAlignment="1" applyProtection="1">
      <alignment horizontal="left" indent="2"/>
      <protection hidden="1"/>
    </xf>
    <xf numFmtId="2" fontId="2" fillId="0" borderId="12" xfId="82" applyNumberFormat="1" applyFont="1" applyFill="1" applyBorder="1" applyAlignment="1" applyProtection="1">
      <alignment horizontal="left" indent="2"/>
      <protection hidden="1"/>
    </xf>
    <xf numFmtId="0" fontId="2" fillId="0" borderId="46" xfId="0" applyFont="1" applyFill="1" applyBorder="1" applyAlignment="1" applyProtection="1">
      <alignment horizontal="center" vertical="center" wrapText="1"/>
      <protection hidden="1"/>
    </xf>
    <xf numFmtId="3" fontId="3" fillId="0" borderId="58" xfId="0" applyNumberFormat="1" applyFont="1" applyFill="1" applyBorder="1" applyAlignment="1" applyProtection="1">
      <alignment horizontal="center" vertical="center" wrapText="1"/>
      <protection hidden="1"/>
    </xf>
    <xf numFmtId="0" fontId="12" fillId="0" borderId="6" xfId="78" applyFont="1" applyFill="1" applyBorder="1" applyAlignment="1" applyProtection="1">
      <alignment horizontal="left"/>
      <protection hidden="1"/>
    </xf>
    <xf numFmtId="3" fontId="3" fillId="0" borderId="59" xfId="0" applyNumberFormat="1" applyFont="1" applyFill="1" applyBorder="1" applyAlignment="1" applyProtection="1">
      <alignment horizontal="center" vertical="center" wrapText="1"/>
      <protection hidden="1"/>
    </xf>
    <xf numFmtId="0" fontId="50" fillId="38" borderId="27" xfId="0" applyFont="1" applyFill="1" applyBorder="1" applyAlignment="1">
      <alignment horizontal="center" wrapText="1"/>
    </xf>
    <xf numFmtId="0" fontId="50" fillId="38" borderId="28" xfId="0" applyFont="1" applyFill="1" applyBorder="1" applyAlignment="1">
      <alignment horizontal="center" wrapText="1"/>
    </xf>
    <xf numFmtId="0" fontId="53" fillId="39" borderId="29" xfId="0" applyFont="1" applyFill="1" applyBorder="1" applyAlignment="1">
      <alignment horizontal="left" vertical="center" wrapText="1"/>
    </xf>
    <xf numFmtId="0" fontId="52" fillId="38" borderId="27" xfId="0" applyFont="1" applyFill="1" applyBorder="1" applyAlignment="1">
      <alignment horizontal="left" vertical="center" wrapText="1"/>
    </xf>
    <xf numFmtId="0" fontId="52" fillId="38" borderId="27" xfId="0" applyFont="1" applyFill="1" applyBorder="1" applyAlignment="1">
      <alignment horizontal="center" wrapText="1"/>
    </xf>
    <xf numFmtId="0" fontId="52" fillId="38" borderId="28" xfId="0" applyFont="1" applyFill="1" applyBorder="1" applyAlignment="1">
      <alignment horizontal="center" wrapText="1"/>
    </xf>
    <xf numFmtId="0" fontId="52" fillId="38" borderId="29" xfId="0" applyFont="1" applyFill="1" applyBorder="1" applyAlignment="1">
      <alignment horizontal="center" wrapText="1"/>
    </xf>
    <xf numFmtId="0" fontId="52" fillId="38" borderId="30" xfId="0" applyFont="1" applyFill="1" applyBorder="1" applyAlignment="1">
      <alignment horizontal="center" wrapText="1"/>
    </xf>
    <xf numFmtId="0" fontId="52" fillId="38" borderId="32" xfId="0" applyFont="1" applyFill="1" applyBorder="1" applyAlignment="1">
      <alignment horizontal="center" wrapText="1"/>
    </xf>
    <xf numFmtId="0" fontId="52" fillId="38" borderId="27" xfId="0" applyFont="1" applyFill="1" applyBorder="1" applyAlignment="1">
      <alignment vertical="center" wrapText="1"/>
    </xf>
    <xf numFmtId="0" fontId="52" fillId="38" borderId="31" xfId="0" applyFont="1" applyFill="1" applyBorder="1" applyAlignment="1">
      <alignment horizontal="center" wrapText="1"/>
    </xf>
    <xf numFmtId="0" fontId="50" fillId="38" borderId="29" xfId="0" applyFont="1" applyFill="1" applyBorder="1" applyAlignment="1">
      <alignment horizontal="center" wrapText="1"/>
    </xf>
    <xf numFmtId="0" fontId="50" fillId="38" borderId="30" xfId="0" applyFont="1" applyFill="1" applyBorder="1" applyAlignment="1">
      <alignment horizontal="center" wrapText="1"/>
    </xf>
    <xf numFmtId="0" fontId="56" fillId="38" borderId="29" xfId="0" applyFont="1" applyFill="1" applyBorder="1" applyAlignment="1">
      <alignment horizontal="center" wrapText="1"/>
    </xf>
    <xf numFmtId="0" fontId="56" fillId="38" borderId="32" xfId="0" applyFont="1" applyFill="1" applyBorder="1" applyAlignment="1">
      <alignment horizontal="center" wrapText="1"/>
    </xf>
    <xf numFmtId="0" fontId="50" fillId="38" borderId="38" xfId="0" applyFont="1" applyFill="1" applyBorder="1" applyAlignment="1">
      <alignment horizontal="center" wrapText="1"/>
    </xf>
    <xf numFmtId="0" fontId="50" fillId="38" borderId="39" xfId="0" applyFont="1" applyFill="1" applyBorder="1" applyAlignment="1">
      <alignment horizontal="center" wrapText="1"/>
    </xf>
    <xf numFmtId="0" fontId="56" fillId="38" borderId="27" xfId="0" applyFont="1" applyFill="1" applyBorder="1" applyAlignment="1">
      <alignment horizontal="left" vertical="center" wrapText="1"/>
    </xf>
    <xf numFmtId="0" fontId="4" fillId="0" borderId="0" xfId="74" applyFont="1" applyFill="1" applyBorder="1" applyAlignment="1" applyProtection="1">
      <alignment horizontal="left" wrapText="1"/>
    </xf>
    <xf numFmtId="0" fontId="4" fillId="0" borderId="0" xfId="74" applyFont="1" applyFill="1" applyBorder="1" applyAlignment="1">
      <alignment horizontal="left" vertical="top" wrapText="1"/>
    </xf>
    <xf numFmtId="0" fontId="6" fillId="0" borderId="0" xfId="97" applyFill="1" applyBorder="1" applyAlignment="1" applyProtection="1">
      <alignment horizontal="left" vertical="top" wrapText="1"/>
    </xf>
    <xf numFmtId="0" fontId="8" fillId="0" borderId="0" xfId="76" applyFont="1" applyFill="1" applyBorder="1" applyAlignment="1" applyProtection="1">
      <alignment horizontal="left" wrapText="1"/>
    </xf>
    <xf numFmtId="0" fontId="11" fillId="0" borderId="0" xfId="85" applyFont="1" applyFill="1" applyBorder="1" applyAlignment="1" applyProtection="1">
      <alignment horizontal="left"/>
    </xf>
    <xf numFmtId="0" fontId="1" fillId="0" borderId="0" xfId="0" applyFont="1" applyAlignment="1" applyProtection="1">
      <alignment vertical="top" wrapText="1"/>
    </xf>
    <xf numFmtId="0" fontId="37" fillId="0" borderId="0" xfId="0" applyFont="1" applyAlignment="1" applyProtection="1">
      <alignment vertical="top" wrapText="1"/>
    </xf>
    <xf numFmtId="0" fontId="39" fillId="0" borderId="0" xfId="0" applyFont="1" applyAlignment="1" applyProtection="1">
      <alignment wrapText="1"/>
      <protection hidden="1"/>
    </xf>
    <xf numFmtId="0" fontId="12" fillId="35" borderId="4" xfId="0" applyFont="1" applyFill="1" applyBorder="1" applyAlignment="1" applyProtection="1">
      <alignment horizontal="center" vertical="center" wrapText="1"/>
      <protection hidden="1"/>
    </xf>
    <xf numFmtId="0" fontId="12" fillId="35" borderId="17" xfId="0" applyFont="1" applyFill="1" applyBorder="1" applyAlignment="1" applyProtection="1">
      <alignment horizontal="center" vertical="center" wrapText="1"/>
      <protection hidden="1"/>
    </xf>
    <xf numFmtId="0" fontId="0" fillId="0" borderId="17" xfId="0" applyBorder="1" applyAlignment="1" applyProtection="1">
      <alignment horizontal="center" vertical="center" wrapText="1"/>
      <protection hidden="1"/>
    </xf>
    <xf numFmtId="0" fontId="0" fillId="0" borderId="16" xfId="0" applyBorder="1" applyAlignment="1" applyProtection="1">
      <alignment horizontal="center" vertical="center" wrapText="1"/>
      <protection hidden="1"/>
    </xf>
    <xf numFmtId="0" fontId="40" fillId="35" borderId="4" xfId="0" applyFont="1" applyFill="1" applyBorder="1" applyAlignment="1" applyProtection="1">
      <alignment horizontal="center" vertical="center" wrapText="1"/>
      <protection hidden="1"/>
    </xf>
    <xf numFmtId="0" fontId="40" fillId="35" borderId="17" xfId="0" applyFont="1" applyFill="1" applyBorder="1" applyAlignment="1" applyProtection="1">
      <alignment horizontal="center" vertical="center" wrapText="1"/>
      <protection hidden="1"/>
    </xf>
    <xf numFmtId="0" fontId="0" fillId="0" borderId="17" xfId="0" applyFont="1" applyBorder="1" applyAlignment="1" applyProtection="1">
      <alignment horizontal="center" vertical="center" wrapText="1"/>
      <protection hidden="1"/>
    </xf>
    <xf numFmtId="0" fontId="0" fillId="0" borderId="16" xfId="0" applyFont="1" applyBorder="1" applyAlignment="1" applyProtection="1">
      <alignment horizontal="center" vertical="center" wrapText="1"/>
      <protection hidden="1"/>
    </xf>
    <xf numFmtId="0" fontId="41" fillId="0" borderId="0" xfId="0" applyFont="1" applyAlignment="1" applyProtection="1">
      <alignment horizontal="left" vertical="center" wrapText="1"/>
      <protection hidden="1"/>
    </xf>
    <xf numFmtId="0" fontId="0" fillId="0" borderId="0" xfId="0" applyAlignment="1" applyProtection="1">
      <alignment horizontal="left" vertical="center" wrapText="1"/>
      <protection hidden="1"/>
    </xf>
    <xf numFmtId="0" fontId="2" fillId="0" borderId="13"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center" vertical="center" wrapText="1"/>
      <protection hidden="1"/>
    </xf>
    <xf numFmtId="0" fontId="0" fillId="0" borderId="11" xfId="0"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12" xfId="0" applyBorder="1" applyAlignment="1" applyProtection="1">
      <alignment horizontal="center" vertical="center" wrapText="1"/>
      <protection hidden="1"/>
    </xf>
    <xf numFmtId="0" fontId="2" fillId="0" borderId="3" xfId="0"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0" fontId="2" fillId="0" borderId="17" xfId="0" applyFont="1" applyFill="1" applyBorder="1" applyAlignment="1" applyProtection="1">
      <alignment horizontal="center" vertical="center" wrapText="1"/>
      <protection hidden="1"/>
    </xf>
    <xf numFmtId="0" fontId="2" fillId="0" borderId="5" xfId="0" applyFont="1" applyFill="1" applyBorder="1" applyAlignment="1" applyProtection="1">
      <alignment horizontal="center" vertical="center" wrapText="1"/>
      <protection hidden="1"/>
    </xf>
    <xf numFmtId="0" fontId="2" fillId="0" borderId="6" xfId="0" applyFont="1" applyFill="1" applyBorder="1" applyAlignment="1" applyProtection="1">
      <alignment horizontal="center" vertical="center" wrapText="1"/>
      <protection hidden="1"/>
    </xf>
    <xf numFmtId="0" fontId="2" fillId="0" borderId="11" xfId="0" applyFont="1" applyFill="1" applyBorder="1" applyAlignment="1" applyProtection="1">
      <alignment horizontal="center" vertical="center" wrapText="1"/>
      <protection hidden="1"/>
    </xf>
    <xf numFmtId="0" fontId="2" fillId="0" borderId="12" xfId="0" applyFont="1" applyFill="1"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12" fillId="35" borderId="4" xfId="0" quotePrefix="1" applyNumberFormat="1" applyFont="1" applyFill="1" applyBorder="1" applyAlignment="1" applyProtection="1">
      <alignment horizontal="center" vertical="center" wrapText="1"/>
      <protection hidden="1"/>
    </xf>
    <xf numFmtId="0" fontId="34" fillId="35" borderId="17" xfId="0" applyNumberFormat="1" applyFont="1" applyFill="1" applyBorder="1" applyAlignment="1" applyProtection="1">
      <alignment horizontal="center" vertical="center" wrapText="1"/>
      <protection hidden="1"/>
    </xf>
    <xf numFmtId="0" fontId="34" fillId="35" borderId="16" xfId="0" applyNumberFormat="1" applyFont="1" applyFill="1" applyBorder="1" applyAlignment="1" applyProtection="1">
      <alignment horizontal="center" vertical="center" wrapText="1"/>
      <protection hidden="1"/>
    </xf>
    <xf numFmtId="0" fontId="12" fillId="35" borderId="4" xfId="0" applyNumberFormat="1" applyFont="1" applyFill="1" applyBorder="1" applyAlignment="1" applyProtection="1">
      <alignment horizontal="center" vertical="center" wrapText="1"/>
      <protection hidden="1"/>
    </xf>
    <xf numFmtId="0" fontId="2" fillId="0" borderId="10" xfId="0" applyFont="1" applyFill="1" applyBorder="1" applyAlignment="1" applyProtection="1">
      <alignment horizontal="center" vertical="center" wrapText="1"/>
      <protection hidden="1"/>
    </xf>
    <xf numFmtId="0" fontId="2" fillId="0" borderId="9" xfId="0" applyFont="1" applyFill="1"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15" xfId="0" applyBorder="1" applyAlignment="1" applyProtection="1">
      <alignment horizontal="center" vertical="center" wrapText="1"/>
      <protection hidden="1"/>
    </xf>
    <xf numFmtId="0" fontId="39" fillId="0" borderId="0" xfId="0" applyFont="1" applyAlignment="1" applyProtection="1">
      <alignment horizontal="left" wrapText="1"/>
      <protection hidden="1"/>
    </xf>
    <xf numFmtId="0" fontId="38" fillId="0" borderId="7" xfId="0" applyFont="1" applyBorder="1" applyAlignment="1" applyProtection="1">
      <alignment horizontal="center" vertical="center" wrapText="1"/>
      <protection hidden="1"/>
    </xf>
    <xf numFmtId="0" fontId="38" fillId="0" borderId="14"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wrapText="1"/>
      <protection hidden="1"/>
    </xf>
    <xf numFmtId="0" fontId="38" fillId="0" borderId="8" xfId="0" applyFont="1" applyBorder="1" applyAlignment="1" applyProtection="1">
      <alignment horizontal="center" vertical="center" wrapText="1"/>
      <protection hidden="1"/>
    </xf>
    <xf numFmtId="0" fontId="38" fillId="0" borderId="12" xfId="0" applyFont="1" applyBorder="1" applyAlignment="1" applyProtection="1">
      <alignment horizontal="center" vertical="center" wrapText="1"/>
      <protection hidden="1"/>
    </xf>
    <xf numFmtId="0" fontId="38" fillId="0" borderId="9" xfId="0" applyFont="1" applyBorder="1" applyAlignment="1" applyProtection="1">
      <alignment horizontal="center" vertical="center" wrapText="1"/>
      <protection hidden="1"/>
    </xf>
    <xf numFmtId="0" fontId="38" fillId="0" borderId="15" xfId="0" applyFont="1" applyBorder="1" applyAlignment="1" applyProtection="1">
      <alignment horizontal="center" vertical="center" wrapText="1"/>
      <protection hidden="1"/>
    </xf>
    <xf numFmtId="17" fontId="38" fillId="0" borderId="0" xfId="0" applyNumberFormat="1" applyFont="1" applyAlignment="1" applyProtection="1">
      <alignment vertical="center" wrapText="1"/>
      <protection hidden="1"/>
    </xf>
    <xf numFmtId="0" fontId="38" fillId="0" borderId="34" xfId="0" applyFont="1" applyBorder="1" applyAlignment="1" applyProtection="1">
      <alignment horizontal="center"/>
      <protection hidden="1"/>
    </xf>
    <xf numFmtId="0" fontId="2" fillId="0" borderId="34" xfId="0" applyFont="1" applyFill="1" applyBorder="1"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2" fillId="0" borderId="44" xfId="0" applyFont="1" applyFill="1" applyBorder="1" applyAlignment="1" applyProtection="1">
      <alignment horizontal="center" vertical="center" wrapText="1"/>
      <protection hidden="1"/>
    </xf>
    <xf numFmtId="0" fontId="2" fillId="0" borderId="46" xfId="0" applyFont="1" applyFill="1" applyBorder="1" applyAlignment="1" applyProtection="1">
      <alignment horizontal="center" vertical="center" wrapText="1"/>
      <protection hidden="1"/>
    </xf>
    <xf numFmtId="0" fontId="2" fillId="0" borderId="42" xfId="0" applyFont="1" applyFill="1" applyBorder="1" applyAlignment="1" applyProtection="1">
      <alignment horizontal="center" vertical="center" wrapText="1"/>
      <protection hidden="1"/>
    </xf>
    <xf numFmtId="0" fontId="2" fillId="0" borderId="43" xfId="0" applyFont="1" applyFill="1" applyBorder="1" applyAlignment="1" applyProtection="1">
      <alignment horizontal="center" vertical="center" wrapText="1"/>
      <protection hidden="1"/>
    </xf>
    <xf numFmtId="0" fontId="2" fillId="0" borderId="47" xfId="0" applyFont="1" applyFill="1" applyBorder="1" applyAlignment="1" applyProtection="1">
      <alignment horizontal="center" vertical="center" wrapText="1"/>
      <protection hidden="1"/>
    </xf>
    <xf numFmtId="0" fontId="2" fillId="0" borderId="49" xfId="0" applyFont="1" applyFill="1" applyBorder="1" applyAlignment="1" applyProtection="1">
      <alignment horizontal="center" vertical="center" wrapText="1"/>
      <protection hidden="1"/>
    </xf>
    <xf numFmtId="0" fontId="2" fillId="0" borderId="57" xfId="0" applyFont="1" applyFill="1" applyBorder="1" applyAlignment="1" applyProtection="1">
      <alignment horizontal="center" vertical="center" wrapText="1"/>
      <protection hidden="1"/>
    </xf>
    <xf numFmtId="0" fontId="0" fillId="0" borderId="57" xfId="0" applyBorder="1" applyAlignment="1" applyProtection="1">
      <alignment horizontal="center" vertical="center" wrapText="1"/>
      <protection hidden="1"/>
    </xf>
    <xf numFmtId="0" fontId="38" fillId="0" borderId="57" xfId="0" applyFont="1" applyBorder="1" applyAlignment="1" applyProtection="1">
      <alignment horizontal="center" vertical="center"/>
      <protection hidden="1"/>
    </xf>
    <xf numFmtId="0" fontId="38" fillId="0" borderId="34" xfId="0" applyFont="1" applyBorder="1" applyAlignment="1" applyProtection="1">
      <alignment horizontal="center" vertical="center"/>
      <protection hidden="1"/>
    </xf>
    <xf numFmtId="0" fontId="39" fillId="0" borderId="0" xfId="0" applyFont="1" applyAlignment="1" applyProtection="1">
      <alignment horizontal="left"/>
      <protection hidden="1"/>
    </xf>
    <xf numFmtId="17" fontId="38" fillId="0" borderId="0" xfId="0" applyNumberFormat="1" applyFont="1" applyAlignment="1" applyProtection="1">
      <alignment horizontal="left" vertical="center" wrapText="1"/>
      <protection hidden="1"/>
    </xf>
    <xf numFmtId="168" fontId="38" fillId="0" borderId="0" xfId="0" applyNumberFormat="1" applyFont="1" applyAlignment="1" applyProtection="1">
      <alignment horizontal="left" vertical="center" wrapText="1"/>
      <protection hidden="1"/>
    </xf>
    <xf numFmtId="0" fontId="2" fillId="0" borderId="40" xfId="0" applyFont="1" applyFill="1" applyBorder="1" applyAlignment="1" applyProtection="1">
      <alignment horizontal="center" vertical="center" wrapText="1"/>
      <protection hidden="1"/>
    </xf>
    <xf numFmtId="0" fontId="0" fillId="0" borderId="40" xfId="0" applyBorder="1" applyAlignment="1" applyProtection="1">
      <alignment horizontal="center" vertical="center" wrapText="1"/>
      <protection hidden="1"/>
    </xf>
    <xf numFmtId="0" fontId="38" fillId="0" borderId="60" xfId="0" applyFont="1" applyBorder="1" applyAlignment="1" applyProtection="1">
      <alignment horizontal="center" vertical="center"/>
      <protection hidden="1"/>
    </xf>
    <xf numFmtId="0" fontId="38" fillId="0" borderId="40" xfId="0" applyFont="1" applyBorder="1" applyAlignment="1" applyProtection="1">
      <alignment horizontal="center" vertical="center"/>
      <protection hidden="1"/>
    </xf>
    <xf numFmtId="0" fontId="38" fillId="0" borderId="40" xfId="0" applyFont="1" applyBorder="1" applyAlignment="1" applyProtection="1">
      <alignment horizontal="center"/>
      <protection hidden="1"/>
    </xf>
    <xf numFmtId="0" fontId="2" fillId="0" borderId="60" xfId="0" applyFont="1" applyFill="1" applyBorder="1" applyAlignment="1" applyProtection="1">
      <alignment horizontal="center" vertical="center" wrapText="1"/>
      <protection hidden="1"/>
    </xf>
    <xf numFmtId="0" fontId="0" fillId="0" borderId="60" xfId="0" applyBorder="1" applyAlignment="1" applyProtection="1">
      <alignment horizontal="center" vertical="center" wrapText="1"/>
      <protection hidden="1"/>
    </xf>
    <xf numFmtId="0" fontId="6" fillId="0" borderId="0" xfId="97" applyFill="1" applyAlignment="1" applyProtection="1">
      <alignment horizontal="left" vertical="top" wrapText="1" indent="2"/>
    </xf>
    <xf numFmtId="0" fontId="6" fillId="0" borderId="0" xfId="97" applyAlignment="1" applyProtection="1">
      <alignment horizontal="left" vertical="top" wrapText="1"/>
    </xf>
    <xf numFmtId="0" fontId="4" fillId="0" borderId="0" xfId="75" applyFont="1" applyAlignment="1">
      <alignment horizontal="left" wrapText="1"/>
    </xf>
    <xf numFmtId="0" fontId="8" fillId="0" borderId="0" xfId="75" applyFont="1" applyAlignment="1">
      <alignment horizontal="left" wrapText="1"/>
    </xf>
    <xf numFmtId="0" fontId="4" fillId="0" borderId="0" xfId="75" applyAlignment="1">
      <alignment horizontal="left" wrapText="1"/>
    </xf>
    <xf numFmtId="0" fontId="6" fillId="0" borderId="0" xfId="97" applyAlignment="1" applyProtection="1">
      <alignment horizontal="left" wrapText="1" indent="2"/>
    </xf>
    <xf numFmtId="0" fontId="6" fillId="0" borderId="0" xfId="97" applyFill="1" applyAlignment="1" applyProtection="1">
      <alignment horizontal="left"/>
    </xf>
    <xf numFmtId="0" fontId="6" fillId="0" borderId="0" xfId="97" applyFill="1" applyAlignment="1" applyProtection="1"/>
    <xf numFmtId="0" fontId="6" fillId="0" borderId="0" xfId="97" applyFill="1" applyBorder="1" applyAlignment="1" applyProtection="1">
      <alignment horizontal="left" wrapText="1"/>
    </xf>
    <xf numFmtId="0" fontId="6" fillId="0" borderId="0" xfId="97" applyFill="1" applyAlignment="1" applyProtection="1">
      <alignment horizontal="left" wrapText="1"/>
    </xf>
    <xf numFmtId="0" fontId="4" fillId="0" borderId="0" xfId="75" applyFont="1" applyFill="1" applyBorder="1" applyAlignment="1">
      <alignment horizontal="left" wrapText="1"/>
    </xf>
    <xf numFmtId="0" fontId="4" fillId="0" borderId="0" xfId="75" applyFill="1" applyAlignment="1">
      <alignment horizontal="left" wrapText="1"/>
    </xf>
  </cellXfs>
  <cellStyles count="313">
    <cellStyle name="0mitP" xfId="1" xr:uid="{00000000-0005-0000-0000-000000000000}"/>
    <cellStyle name="0mitP 2" xfId="2" xr:uid="{00000000-0005-0000-0000-000001000000}"/>
    <cellStyle name="0ohneP" xfId="3" xr:uid="{00000000-0005-0000-0000-000002000000}"/>
    <cellStyle name="0ohneP 2" xfId="4" xr:uid="{00000000-0005-0000-0000-000003000000}"/>
    <cellStyle name="10mitP" xfId="5" xr:uid="{00000000-0005-0000-0000-000004000000}"/>
    <cellStyle name="10mitP 2" xfId="6" xr:uid="{00000000-0005-0000-0000-000005000000}"/>
    <cellStyle name="1mitP" xfId="7" xr:uid="{00000000-0005-0000-0000-000006000000}"/>
    <cellStyle name="1mitP 2" xfId="8" xr:uid="{00000000-0005-0000-0000-000007000000}"/>
    <cellStyle name="20 % - Akzent1" xfId="9" builtinId="30" customBuiltin="1"/>
    <cellStyle name="20 % - Akzent2" xfId="10" builtinId="34" customBuiltin="1"/>
    <cellStyle name="20 % - Akzent3" xfId="11" builtinId="38" customBuiltin="1"/>
    <cellStyle name="20 % - Akzent4" xfId="12" builtinId="42" customBuiltin="1"/>
    <cellStyle name="20 % - Akzent5" xfId="13" builtinId="46" customBuiltin="1"/>
    <cellStyle name="20 % - Akzent6" xfId="14" builtinId="50" customBuiltin="1"/>
    <cellStyle name="3mitP" xfId="15" xr:uid="{00000000-0005-0000-0000-00000E000000}"/>
    <cellStyle name="3mitP 2" xfId="16" xr:uid="{00000000-0005-0000-0000-00000F000000}"/>
    <cellStyle name="3ohneP" xfId="17" xr:uid="{00000000-0005-0000-0000-000010000000}"/>
    <cellStyle name="3ohneP 2" xfId="18" xr:uid="{00000000-0005-0000-0000-000011000000}"/>
    <cellStyle name="40 % - Akzent1" xfId="19" builtinId="31" customBuiltin="1"/>
    <cellStyle name="40 % - Akzent2" xfId="20" builtinId="35" customBuiltin="1"/>
    <cellStyle name="40 % - Akzent3" xfId="21" builtinId="39" customBuiltin="1"/>
    <cellStyle name="40 % - Akzent4" xfId="22" builtinId="43" customBuiltin="1"/>
    <cellStyle name="40 % - Akzent5" xfId="23" builtinId="47" customBuiltin="1"/>
    <cellStyle name="40 % - Akzent6" xfId="24" builtinId="51" customBuiltin="1"/>
    <cellStyle name="4mitP" xfId="25" xr:uid="{00000000-0005-0000-0000-000018000000}"/>
    <cellStyle name="4mitP 2" xfId="26" xr:uid="{00000000-0005-0000-0000-000019000000}"/>
    <cellStyle name="60 % - Akzent1" xfId="27" builtinId="32" customBuiltin="1"/>
    <cellStyle name="60 % - Akzent2" xfId="28" builtinId="36" customBuiltin="1"/>
    <cellStyle name="60 % - Akzent3" xfId="29" builtinId="40" customBuiltin="1"/>
    <cellStyle name="60 % - Akzent4" xfId="30" builtinId="44" customBuiltin="1"/>
    <cellStyle name="60 % - Akzent5" xfId="31" builtinId="48" customBuiltin="1"/>
    <cellStyle name="60 % - Akzent6" xfId="32" builtinId="52" customBuiltin="1"/>
    <cellStyle name="6mitP" xfId="33" xr:uid="{00000000-0005-0000-0000-000020000000}"/>
    <cellStyle name="6mitP 2" xfId="34" xr:uid="{00000000-0005-0000-0000-000021000000}"/>
    <cellStyle name="6ohneP" xfId="35" xr:uid="{00000000-0005-0000-0000-000022000000}"/>
    <cellStyle name="6ohneP 2" xfId="36" xr:uid="{00000000-0005-0000-0000-000023000000}"/>
    <cellStyle name="7mitP" xfId="37" xr:uid="{00000000-0005-0000-0000-000024000000}"/>
    <cellStyle name="7mitP 2" xfId="38" xr:uid="{00000000-0005-0000-0000-000025000000}"/>
    <cellStyle name="9mitP" xfId="39" xr:uid="{00000000-0005-0000-0000-000026000000}"/>
    <cellStyle name="9mitP 2" xfId="40" xr:uid="{00000000-0005-0000-0000-000027000000}"/>
    <cellStyle name="9ohneP" xfId="41" xr:uid="{00000000-0005-0000-0000-000028000000}"/>
    <cellStyle name="9ohneP 2" xfId="42" xr:uid="{00000000-0005-0000-0000-000029000000}"/>
    <cellStyle name="Akzent1" xfId="43" builtinId="29" customBuiltin="1"/>
    <cellStyle name="Akzent2" xfId="44" builtinId="33" customBuiltin="1"/>
    <cellStyle name="Akzent3" xfId="45" builtinId="37" customBuiltin="1"/>
    <cellStyle name="Akzent4" xfId="46" builtinId="41" customBuiltin="1"/>
    <cellStyle name="Akzent5" xfId="47" builtinId="45" customBuiltin="1"/>
    <cellStyle name="Akzent6" xfId="48" builtinId="49" customBuiltin="1"/>
    <cellStyle name="Ausgabe" xfId="49" builtinId="21" customBuiltin="1"/>
    <cellStyle name="Berechnung" xfId="50" builtinId="22" customBuiltin="1"/>
    <cellStyle name="Besuchter Hyperlink 2" xfId="115" xr:uid="{00000000-0005-0000-0000-000032000000}"/>
    <cellStyle name="Deźimal [0]" xfId="51" xr:uid="{00000000-0005-0000-0000-000033000000}"/>
    <cellStyle name="Deźimal [0] 2" xfId="52" xr:uid="{00000000-0005-0000-0000-000034000000}"/>
    <cellStyle name="Deźimal [0] 2 2" xfId="101" xr:uid="{00000000-0005-0000-0000-000035000000}"/>
    <cellStyle name="Deźimal [0] 2 3" xfId="117" xr:uid="{00000000-0005-0000-0000-000036000000}"/>
    <cellStyle name="Deźimal [0] 3" xfId="100" xr:uid="{00000000-0005-0000-0000-000037000000}"/>
    <cellStyle name="Deźimal [0] 4" xfId="116" xr:uid="{00000000-0005-0000-0000-000038000000}"/>
    <cellStyle name="Eingabe" xfId="53" builtinId="20" customBuiltin="1"/>
    <cellStyle name="Ergebnis" xfId="54" builtinId="25" customBuiltin="1"/>
    <cellStyle name="Erklärender Text" xfId="55" builtinId="53" customBuiltin="1"/>
    <cellStyle name="Euro" xfId="56" xr:uid="{00000000-0005-0000-0000-00003C000000}"/>
    <cellStyle name="Euro 2" xfId="57" xr:uid="{00000000-0005-0000-0000-00003D000000}"/>
    <cellStyle name="Euro 2 2" xfId="103" xr:uid="{00000000-0005-0000-0000-00003E000000}"/>
    <cellStyle name="Euro 2 3" xfId="119" xr:uid="{00000000-0005-0000-0000-00003F000000}"/>
    <cellStyle name="Euro 3" xfId="102" xr:uid="{00000000-0005-0000-0000-000040000000}"/>
    <cellStyle name="Euro 4" xfId="118" xr:uid="{00000000-0005-0000-0000-000041000000}"/>
    <cellStyle name="Gut" xfId="58" builtinId="26" customBuiltin="1"/>
    <cellStyle name="Hyperlink 10" xfId="272" xr:uid="{00000000-0005-0000-0000-000043000000}"/>
    <cellStyle name="Hyperlink 2" xfId="60" xr:uid="{00000000-0005-0000-0000-000044000000}"/>
    <cellStyle name="Hyperlink 2 2" xfId="61" xr:uid="{00000000-0005-0000-0000-000045000000}"/>
    <cellStyle name="Hyperlink 2 2 2" xfId="225" xr:uid="{00000000-0005-0000-0000-000046000000}"/>
    <cellStyle name="Hyperlink 2 3" xfId="152" xr:uid="{00000000-0005-0000-0000-000047000000}"/>
    <cellStyle name="Hyperlink 2 4" xfId="164" xr:uid="{00000000-0005-0000-0000-000048000000}"/>
    <cellStyle name="Hyperlink 3" xfId="62" xr:uid="{00000000-0005-0000-0000-000049000000}"/>
    <cellStyle name="Hyperlink 3 2" xfId="63" xr:uid="{00000000-0005-0000-0000-00004A000000}"/>
    <cellStyle name="Hyperlink 3 2 2" xfId="218" xr:uid="{00000000-0005-0000-0000-00004B000000}"/>
    <cellStyle name="Hyperlink 3 2 3" xfId="153" xr:uid="{00000000-0005-0000-0000-00004C000000}"/>
    <cellStyle name="Hyperlink 3 3" xfId="108" xr:uid="{00000000-0005-0000-0000-00004D000000}"/>
    <cellStyle name="Hyperlink 3 3 2" xfId="252" xr:uid="{00000000-0005-0000-0000-00004E000000}"/>
    <cellStyle name="Hyperlink 3 3 3" xfId="158" xr:uid="{00000000-0005-0000-0000-00004F000000}"/>
    <cellStyle name="Hyperlink 3 4" xfId="120" xr:uid="{00000000-0005-0000-0000-000050000000}"/>
    <cellStyle name="Hyperlink 4" xfId="121" xr:uid="{00000000-0005-0000-0000-000051000000}"/>
    <cellStyle name="Hyperlink 5" xfId="122" xr:uid="{00000000-0005-0000-0000-000052000000}"/>
    <cellStyle name="Hyperlink 6" xfId="123" xr:uid="{00000000-0005-0000-0000-000053000000}"/>
    <cellStyle name="Hyperlink 6 2" xfId="136" xr:uid="{00000000-0005-0000-0000-000054000000}"/>
    <cellStyle name="Hyperlink 6 3" xfId="222" xr:uid="{00000000-0005-0000-0000-000055000000}"/>
    <cellStyle name="Hyperlink 7" xfId="124" xr:uid="{00000000-0005-0000-0000-000056000000}"/>
    <cellStyle name="Hyperlink 8" xfId="165" xr:uid="{00000000-0005-0000-0000-000057000000}"/>
    <cellStyle name="Hyperlink 9" xfId="166" xr:uid="{00000000-0005-0000-0000-000058000000}"/>
    <cellStyle name="Hyperlink_Info-Seite" xfId="64" xr:uid="{00000000-0005-0000-0000-000059000000}"/>
    <cellStyle name="Hyperlink_Vorlage Infoseite" xfId="65" xr:uid="{00000000-0005-0000-0000-00005A000000}"/>
    <cellStyle name="Hyperlũnk" xfId="66" xr:uid="{00000000-0005-0000-0000-00005B000000}"/>
    <cellStyle name="Hyperlũnk 2" xfId="67" xr:uid="{00000000-0005-0000-0000-00005C000000}"/>
    <cellStyle name="Link" xfId="59" builtinId="8"/>
    <cellStyle name="Link 2" xfId="97" xr:uid="{00000000-0005-0000-0000-00005E000000}"/>
    <cellStyle name="Link 2 2" xfId="245" xr:uid="{00000000-0005-0000-0000-00005F000000}"/>
    <cellStyle name="Link 2 3" xfId="286" xr:uid="{00000000-0005-0000-0000-000060000000}"/>
    <cellStyle name="Link 2 4" xfId="236" xr:uid="{00000000-0005-0000-0000-000061000000}"/>
    <cellStyle name="Link 3" xfId="105" xr:uid="{00000000-0005-0000-0000-000062000000}"/>
    <cellStyle name="Link 3 2" xfId="111" xr:uid="{00000000-0005-0000-0000-000063000000}"/>
    <cellStyle name="Link 3 2 2" xfId="287" xr:uid="{00000000-0005-0000-0000-000064000000}"/>
    <cellStyle name="Link 3 2 3" xfId="271" xr:uid="{00000000-0005-0000-0000-000065000000}"/>
    <cellStyle name="Link 3 3" xfId="238" xr:uid="{00000000-0005-0000-0000-000066000000}"/>
    <cellStyle name="Link 4" xfId="109" xr:uid="{00000000-0005-0000-0000-000067000000}"/>
    <cellStyle name="Link 5" xfId="114" xr:uid="{00000000-0005-0000-0000-000068000000}"/>
    <cellStyle name="Neutral" xfId="68" builtinId="28" customBuiltin="1"/>
    <cellStyle name="nf2" xfId="69" xr:uid="{00000000-0005-0000-0000-00006A000000}"/>
    <cellStyle name="Normal_040831_KapaBedarf-AA_Hochfahrlogik_A2LL_KT" xfId="70" xr:uid="{00000000-0005-0000-0000-00006B000000}"/>
    <cellStyle name="Notiz" xfId="71" builtinId="10" customBuiltin="1"/>
    <cellStyle name="Prozent 2" xfId="72" xr:uid="{00000000-0005-0000-0000-00006D000000}"/>
    <cellStyle name="Prozent 2 2" xfId="167" xr:uid="{00000000-0005-0000-0000-00006E000000}"/>
    <cellStyle name="Prozent 3" xfId="168" xr:uid="{00000000-0005-0000-0000-00006F000000}"/>
    <cellStyle name="Prozent 4" xfId="169" xr:uid="{00000000-0005-0000-0000-000070000000}"/>
    <cellStyle name="Schlecht" xfId="73" builtinId="27" customBuiltin="1"/>
    <cellStyle name="Standard" xfId="0" builtinId="0"/>
    <cellStyle name="Standard 10" xfId="139" xr:uid="{00000000-0005-0000-0000-000073000000}"/>
    <cellStyle name="Standard 11" xfId="140" xr:uid="{00000000-0005-0000-0000-000074000000}"/>
    <cellStyle name="Standard 11 2" xfId="223" xr:uid="{00000000-0005-0000-0000-000075000000}"/>
    <cellStyle name="Standard 11 2 2" xfId="255" xr:uid="{00000000-0005-0000-0000-000076000000}"/>
    <cellStyle name="Standard 11 3" xfId="248" xr:uid="{00000000-0005-0000-0000-000077000000}"/>
    <cellStyle name="Standard 11 4" xfId="266" xr:uid="{00000000-0005-0000-0000-000078000000}"/>
    <cellStyle name="Standard 11 5" xfId="277" xr:uid="{00000000-0005-0000-0000-000079000000}"/>
    <cellStyle name="Standard 11 6" xfId="282" xr:uid="{00000000-0005-0000-0000-00007A000000}"/>
    <cellStyle name="Standard 11 6 2" xfId="311" xr:uid="{00000000-0005-0000-0000-00007B000000}"/>
    <cellStyle name="Standard 11 7" xfId="294" xr:uid="{00000000-0005-0000-0000-00007C000000}"/>
    <cellStyle name="Standard 11 8" xfId="306" xr:uid="{00000000-0005-0000-0000-00007D000000}"/>
    <cellStyle name="Standard 12" xfId="113" xr:uid="{00000000-0005-0000-0000-00007E000000}"/>
    <cellStyle name="Standard 12 2" xfId="147" xr:uid="{00000000-0005-0000-0000-00007F000000}"/>
    <cellStyle name="Standard 13" xfId="170" xr:uid="{00000000-0005-0000-0000-000080000000}"/>
    <cellStyle name="Standard 13 2" xfId="171" xr:uid="{00000000-0005-0000-0000-000081000000}"/>
    <cellStyle name="Standard 13 3" xfId="261" xr:uid="{00000000-0005-0000-0000-000082000000}"/>
    <cellStyle name="Standard 14" xfId="172" xr:uid="{00000000-0005-0000-0000-000083000000}"/>
    <cellStyle name="Standard 14 2" xfId="173" xr:uid="{00000000-0005-0000-0000-000084000000}"/>
    <cellStyle name="Standard 15" xfId="174" xr:uid="{00000000-0005-0000-0000-000085000000}"/>
    <cellStyle name="Standard 15 2" xfId="175" xr:uid="{00000000-0005-0000-0000-000086000000}"/>
    <cellStyle name="Standard 16" xfId="176" xr:uid="{00000000-0005-0000-0000-000087000000}"/>
    <cellStyle name="Standard 17" xfId="177" xr:uid="{00000000-0005-0000-0000-000088000000}"/>
    <cellStyle name="Standard 18" xfId="219" xr:uid="{00000000-0005-0000-0000-000089000000}"/>
    <cellStyle name="Standard 19" xfId="226" xr:uid="{00000000-0005-0000-0000-00008A000000}"/>
    <cellStyle name="Standard 2" xfId="74" xr:uid="{00000000-0005-0000-0000-00008B000000}"/>
    <cellStyle name="Standard 2 10" xfId="146" xr:uid="{00000000-0005-0000-0000-00008C000000}"/>
    <cellStyle name="Standard 2 11" xfId="149" xr:uid="{00000000-0005-0000-0000-00008D000000}"/>
    <cellStyle name="Standard 2 11 2" xfId="240" xr:uid="{00000000-0005-0000-0000-00008E000000}"/>
    <cellStyle name="Standard 2 11 3" xfId="244" xr:uid="{00000000-0005-0000-0000-00008F000000}"/>
    <cellStyle name="Standard 2 11 4" xfId="258" xr:uid="{00000000-0005-0000-0000-000090000000}"/>
    <cellStyle name="Standard 2 11 5" xfId="264" xr:uid="{00000000-0005-0000-0000-000091000000}"/>
    <cellStyle name="Standard 2 11 6" xfId="276" xr:uid="{00000000-0005-0000-0000-000092000000}"/>
    <cellStyle name="Standard 2 11 7" xfId="284" xr:uid="{00000000-0005-0000-0000-000093000000}"/>
    <cellStyle name="Standard 2 11 7 2" xfId="308" xr:uid="{00000000-0005-0000-0000-000094000000}"/>
    <cellStyle name="Standard 2 11 8" xfId="292" xr:uid="{00000000-0005-0000-0000-000095000000}"/>
    <cellStyle name="Standard 2 11 9" xfId="305" xr:uid="{00000000-0005-0000-0000-000096000000}"/>
    <cellStyle name="Standard 2 12" xfId="151" xr:uid="{00000000-0005-0000-0000-000097000000}"/>
    <cellStyle name="Standard 2 13" xfId="155" xr:uid="{00000000-0005-0000-0000-000098000000}"/>
    <cellStyle name="Standard 2 14" xfId="156" xr:uid="{00000000-0005-0000-0000-000099000000}"/>
    <cellStyle name="Standard 2 15" xfId="157" xr:uid="{00000000-0005-0000-0000-00009A000000}"/>
    <cellStyle name="Standard 2 15 2" xfId="224" xr:uid="{00000000-0005-0000-0000-00009B000000}"/>
    <cellStyle name="Standard 2 15 3" xfId="246" xr:uid="{00000000-0005-0000-0000-00009C000000}"/>
    <cellStyle name="Standard 2 15 4" xfId="259" xr:uid="{00000000-0005-0000-0000-00009D000000}"/>
    <cellStyle name="Standard 2 15 5" xfId="270" xr:uid="{00000000-0005-0000-0000-00009E000000}"/>
    <cellStyle name="Standard 2 15 6" xfId="275" xr:uid="{00000000-0005-0000-0000-00009F000000}"/>
    <cellStyle name="Standard 2 15 7" xfId="283" xr:uid="{00000000-0005-0000-0000-0000A0000000}"/>
    <cellStyle name="Standard 2 15 7 2" xfId="309" xr:uid="{00000000-0005-0000-0000-0000A1000000}"/>
    <cellStyle name="Standard 2 15 8" xfId="290" xr:uid="{00000000-0005-0000-0000-0000A2000000}"/>
    <cellStyle name="Standard 2 16" xfId="160" xr:uid="{00000000-0005-0000-0000-0000A3000000}"/>
    <cellStyle name="Standard 2 17" xfId="162" xr:uid="{00000000-0005-0000-0000-0000A4000000}"/>
    <cellStyle name="Standard 2 17 2" xfId="243" xr:uid="{00000000-0005-0000-0000-0000A5000000}"/>
    <cellStyle name="Standard 2 17 3" xfId="288" xr:uid="{00000000-0005-0000-0000-0000A6000000}"/>
    <cellStyle name="Standard 2 18" xfId="220" xr:uid="{00000000-0005-0000-0000-0000A7000000}"/>
    <cellStyle name="Standard 2 19" xfId="234" xr:uid="{00000000-0005-0000-0000-0000A8000000}"/>
    <cellStyle name="Standard 2 19 2" xfId="257" xr:uid="{00000000-0005-0000-0000-0000A9000000}"/>
    <cellStyle name="Standard 2 19 3" xfId="273" xr:uid="{00000000-0005-0000-0000-0000AA000000}"/>
    <cellStyle name="Standard 2 2" xfId="75" xr:uid="{00000000-0005-0000-0000-0000AB000000}"/>
    <cellStyle name="Standard 2 2 2" xfId="125" xr:uid="{00000000-0005-0000-0000-0000AC000000}"/>
    <cellStyle name="Standard 2 2 2 2" xfId="106" xr:uid="{00000000-0005-0000-0000-0000AD000000}"/>
    <cellStyle name="Standard 2 2 2 2 2" xfId="159" xr:uid="{00000000-0005-0000-0000-0000AE000000}"/>
    <cellStyle name="Standard 2 2 2 2 3" xfId="161" xr:uid="{00000000-0005-0000-0000-0000AF000000}"/>
    <cellStyle name="Standard 2 2 3" xfId="178" xr:uid="{00000000-0005-0000-0000-0000B0000000}"/>
    <cellStyle name="Standard 2 2 4" xfId="179" xr:uid="{00000000-0005-0000-0000-0000B1000000}"/>
    <cellStyle name="Standard 2 2 5" xfId="250" xr:uid="{00000000-0005-0000-0000-0000B2000000}"/>
    <cellStyle name="Standard 2 2 5 2" xfId="285" xr:uid="{00000000-0005-0000-0000-0000B3000000}"/>
    <cellStyle name="Standard 2 20" xfId="278" xr:uid="{00000000-0005-0000-0000-0000B4000000}"/>
    <cellStyle name="Standard 2 21" xfId="279" xr:uid="{00000000-0005-0000-0000-0000B5000000}"/>
    <cellStyle name="Standard 2 22" xfId="297" xr:uid="{00000000-0005-0000-0000-0000B6000000}"/>
    <cellStyle name="Standard 2 22 2" xfId="307" xr:uid="{00000000-0005-0000-0000-0000B7000000}"/>
    <cellStyle name="Standard 2 23" xfId="298" xr:uid="{00000000-0005-0000-0000-0000B8000000}"/>
    <cellStyle name="Standard 2 24" xfId="299" xr:uid="{00000000-0005-0000-0000-0000B9000000}"/>
    <cellStyle name="Standard 2 25" xfId="300" xr:uid="{00000000-0005-0000-0000-0000BA000000}"/>
    <cellStyle name="Standard 2 26" xfId="301" xr:uid="{00000000-0005-0000-0000-0000BB000000}"/>
    <cellStyle name="Standard 2 27" xfId="302" xr:uid="{00000000-0005-0000-0000-0000BC000000}"/>
    <cellStyle name="Standard 2 3" xfId="98" xr:uid="{00000000-0005-0000-0000-0000BD000000}"/>
    <cellStyle name="Standard 2 3 2" xfId="126" xr:uid="{00000000-0005-0000-0000-0000BE000000}"/>
    <cellStyle name="Standard 2 3 3" xfId="143" xr:uid="{00000000-0005-0000-0000-0000BF000000}"/>
    <cellStyle name="Standard 2 3 4" xfId="148" xr:uid="{00000000-0005-0000-0000-0000C0000000}"/>
    <cellStyle name="Standard 2 3 5" xfId="150" xr:uid="{00000000-0005-0000-0000-0000C1000000}"/>
    <cellStyle name="Standard 2 3 5 2" xfId="215" xr:uid="{00000000-0005-0000-0000-0000C2000000}"/>
    <cellStyle name="Standard 2 3 6" xfId="214" xr:uid="{00000000-0005-0000-0000-0000C3000000}"/>
    <cellStyle name="Standard 2 3 7" xfId="296" xr:uid="{00000000-0005-0000-0000-0000C4000000}"/>
    <cellStyle name="Standard 2 4" xfId="127" xr:uid="{00000000-0005-0000-0000-0000C5000000}"/>
    <cellStyle name="Standard 2 4 2" xfId="142" xr:uid="{00000000-0005-0000-0000-0000C6000000}"/>
    <cellStyle name="Standard 2 4 2 2" xfId="216" xr:uid="{00000000-0005-0000-0000-0000C7000000}"/>
    <cellStyle name="Standard 2 4 2 2 2" xfId="269" xr:uid="{00000000-0005-0000-0000-0000C8000000}"/>
    <cellStyle name="Standard 2 4 2 3" xfId="249" xr:uid="{00000000-0005-0000-0000-0000C9000000}"/>
    <cellStyle name="Standard 2 4 2 4" xfId="256" xr:uid="{00000000-0005-0000-0000-0000CA000000}"/>
    <cellStyle name="Standard 2 4 2 5" xfId="262" xr:uid="{00000000-0005-0000-0000-0000CB000000}"/>
    <cellStyle name="Standard 2 4 2 6" xfId="267" xr:uid="{00000000-0005-0000-0000-0000CC000000}"/>
    <cellStyle name="Standard 2 4 2 7" xfId="280" xr:uid="{00000000-0005-0000-0000-0000CD000000}"/>
    <cellStyle name="Standard 2 4 2 8" xfId="289" xr:uid="{00000000-0005-0000-0000-0000CE000000}"/>
    <cellStyle name="Standard 2 4 3" xfId="217" xr:uid="{00000000-0005-0000-0000-0000CF000000}"/>
    <cellStyle name="Standard 2 4 4" xfId="237" xr:uid="{00000000-0005-0000-0000-0000D0000000}"/>
    <cellStyle name="Standard 2 4 5" xfId="254" xr:uid="{00000000-0005-0000-0000-0000D1000000}"/>
    <cellStyle name="Standard 2 4 6" xfId="303" xr:uid="{00000000-0005-0000-0000-0000D2000000}"/>
    <cellStyle name="Standard 2 5" xfId="134" xr:uid="{00000000-0005-0000-0000-0000D3000000}"/>
    <cellStyle name="Standard 2 6" xfId="138" xr:uid="{00000000-0005-0000-0000-0000D4000000}"/>
    <cellStyle name="Standard 2 6 2" xfId="163" xr:uid="{00000000-0005-0000-0000-0000D5000000}"/>
    <cellStyle name="Standard 2 7" xfId="141" xr:uid="{00000000-0005-0000-0000-0000D6000000}"/>
    <cellStyle name="Standard 2 7 10" xfId="291" xr:uid="{00000000-0005-0000-0000-0000D7000000}"/>
    <cellStyle name="Standard 2 7 11" xfId="304" xr:uid="{00000000-0005-0000-0000-0000D8000000}"/>
    <cellStyle name="Standard 2 7 2" xfId="221" xr:uid="{00000000-0005-0000-0000-0000D9000000}"/>
    <cellStyle name="Standard 2 7 3" xfId="239" xr:uid="{00000000-0005-0000-0000-0000DA000000}"/>
    <cellStyle name="Standard 2 7 4" xfId="247" xr:uid="{00000000-0005-0000-0000-0000DB000000}"/>
    <cellStyle name="Standard 2 7 5" xfId="260" xr:uid="{00000000-0005-0000-0000-0000DC000000}"/>
    <cellStyle name="Standard 2 7 6" xfId="263" xr:uid="{00000000-0005-0000-0000-0000DD000000}"/>
    <cellStyle name="Standard 2 7 7" xfId="268" xr:uid="{00000000-0005-0000-0000-0000DE000000}"/>
    <cellStyle name="Standard 2 7 8" xfId="274" xr:uid="{00000000-0005-0000-0000-0000DF000000}"/>
    <cellStyle name="Standard 2 7 9" xfId="281" xr:uid="{00000000-0005-0000-0000-0000E0000000}"/>
    <cellStyle name="Standard 2 7 9 2" xfId="310" xr:uid="{00000000-0005-0000-0000-0000E1000000}"/>
    <cellStyle name="Standard 2 8" xfId="144" xr:uid="{00000000-0005-0000-0000-0000E2000000}"/>
    <cellStyle name="Standard 2 9" xfId="145" xr:uid="{00000000-0005-0000-0000-0000E3000000}"/>
    <cellStyle name="Standard 20" xfId="227" xr:uid="{00000000-0005-0000-0000-0000E4000000}"/>
    <cellStyle name="Standard 21" xfId="235" xr:uid="{00000000-0005-0000-0000-0000E5000000}"/>
    <cellStyle name="Standard 22" xfId="241" xr:uid="{00000000-0005-0000-0000-0000E6000000}"/>
    <cellStyle name="Standard 23" xfId="242" xr:uid="{00000000-0005-0000-0000-0000E7000000}"/>
    <cellStyle name="Standard 24" xfId="110" xr:uid="{00000000-0005-0000-0000-0000E8000000}"/>
    <cellStyle name="Standard 24 2" xfId="253" xr:uid="{00000000-0005-0000-0000-0000E9000000}"/>
    <cellStyle name="Standard 24 3" xfId="251" xr:uid="{00000000-0005-0000-0000-0000EA000000}"/>
    <cellStyle name="Standard 25" xfId="295" xr:uid="{00000000-0005-0000-0000-0000EB000000}"/>
    <cellStyle name="Standard 3" xfId="76" xr:uid="{00000000-0005-0000-0000-0000EC000000}"/>
    <cellStyle name="Standard 3 2" xfId="77" xr:uid="{00000000-0005-0000-0000-0000ED000000}"/>
    <cellStyle name="Standard 3 2 2" xfId="228" xr:uid="{00000000-0005-0000-0000-0000EE000000}"/>
    <cellStyle name="Standard 3 3" xfId="229" xr:uid="{00000000-0005-0000-0000-0000EF000000}"/>
    <cellStyle name="Standard 3 3 2" xfId="230" xr:uid="{00000000-0005-0000-0000-0000F0000000}"/>
    <cellStyle name="Standard 3 4" xfId="231" xr:uid="{00000000-0005-0000-0000-0000F1000000}"/>
    <cellStyle name="Standard 3 5" xfId="232" xr:uid="{00000000-0005-0000-0000-0000F2000000}"/>
    <cellStyle name="Standard 3 6" xfId="293" xr:uid="{00000000-0005-0000-0000-0000F3000000}"/>
    <cellStyle name="Standard 3 7" xfId="128" xr:uid="{00000000-0005-0000-0000-0000F4000000}"/>
    <cellStyle name="Standard 4" xfId="78" xr:uid="{00000000-0005-0000-0000-0000F5000000}"/>
    <cellStyle name="Standard 4 2" xfId="107" xr:uid="{00000000-0005-0000-0000-0000F6000000}"/>
    <cellStyle name="Standard 4 2 2" xfId="137" xr:uid="{00000000-0005-0000-0000-0000F7000000}"/>
    <cellStyle name="Standard 4 2 3" xfId="130" xr:uid="{00000000-0005-0000-0000-0000F8000000}"/>
    <cellStyle name="Standard 4 3" xfId="233" xr:uid="{00000000-0005-0000-0000-0000F9000000}"/>
    <cellStyle name="Standard 4 4" xfId="312" xr:uid="{00000000-0005-0000-0000-0000FA000000}"/>
    <cellStyle name="Standard 4 5" xfId="129" xr:uid="{00000000-0005-0000-0000-0000FB000000}"/>
    <cellStyle name="Standard 5" xfId="79" xr:uid="{00000000-0005-0000-0000-0000FC000000}"/>
    <cellStyle name="Standard 5 2" xfId="80" xr:uid="{00000000-0005-0000-0000-0000FD000000}"/>
    <cellStyle name="Standard 5 2 2" xfId="132" xr:uid="{00000000-0005-0000-0000-0000FE000000}"/>
    <cellStyle name="Standard 5 3" xfId="154" xr:uid="{00000000-0005-0000-0000-0000FF000000}"/>
    <cellStyle name="Standard 5 4" xfId="180" xr:uid="{00000000-0005-0000-0000-000000010000}"/>
    <cellStyle name="Standard 5 5" xfId="131" xr:uid="{00000000-0005-0000-0000-000001010000}"/>
    <cellStyle name="Standard 6" xfId="95" xr:uid="{00000000-0005-0000-0000-000002010000}"/>
    <cellStyle name="Standard 6 2" xfId="181" xr:uid="{00000000-0005-0000-0000-000003010000}"/>
    <cellStyle name="Standard 6 3" xfId="133" xr:uid="{00000000-0005-0000-0000-000004010000}"/>
    <cellStyle name="Standard 7" xfId="81" xr:uid="{00000000-0005-0000-0000-000005010000}"/>
    <cellStyle name="Standard 7 2" xfId="182" xr:uid="{00000000-0005-0000-0000-000006010000}"/>
    <cellStyle name="Standard 8" xfId="96" xr:uid="{00000000-0005-0000-0000-000007010000}"/>
    <cellStyle name="Standard 8 2" xfId="99" xr:uid="{00000000-0005-0000-0000-000008010000}"/>
    <cellStyle name="Standard 8 2 2" xfId="183" xr:uid="{00000000-0005-0000-0000-000009010000}"/>
    <cellStyle name="Standard 8 2 2 10" xfId="184" xr:uid="{00000000-0005-0000-0000-00000A010000}"/>
    <cellStyle name="Standard 8 2 2 11" xfId="185" xr:uid="{00000000-0005-0000-0000-00000B010000}"/>
    <cellStyle name="Standard 8 2 2 11 2" xfId="186" xr:uid="{00000000-0005-0000-0000-00000C010000}"/>
    <cellStyle name="Standard 8 2 2 12" xfId="187" xr:uid="{00000000-0005-0000-0000-00000D010000}"/>
    <cellStyle name="Standard 8 2 2 13" xfId="188" xr:uid="{00000000-0005-0000-0000-00000E010000}"/>
    <cellStyle name="Standard 8 2 2 14" xfId="189" xr:uid="{00000000-0005-0000-0000-00000F010000}"/>
    <cellStyle name="Standard 8 2 2 15" xfId="190" xr:uid="{00000000-0005-0000-0000-000010010000}"/>
    <cellStyle name="Standard 8 2 2 16" xfId="191" xr:uid="{00000000-0005-0000-0000-000011010000}"/>
    <cellStyle name="Standard 8 2 2 2" xfId="192" xr:uid="{00000000-0005-0000-0000-000012010000}"/>
    <cellStyle name="Standard 8 2 2 3" xfId="193" xr:uid="{00000000-0005-0000-0000-000013010000}"/>
    <cellStyle name="Standard 8 2 2 4" xfId="194" xr:uid="{00000000-0005-0000-0000-000014010000}"/>
    <cellStyle name="Standard 8 2 2 5" xfId="195" xr:uid="{00000000-0005-0000-0000-000015010000}"/>
    <cellStyle name="Standard 8 2 2 5 2" xfId="196" xr:uid="{00000000-0005-0000-0000-000016010000}"/>
    <cellStyle name="Standard 8 2 2 5 3" xfId="197" xr:uid="{00000000-0005-0000-0000-000017010000}"/>
    <cellStyle name="Standard 8 2 2 5 4" xfId="198" xr:uid="{00000000-0005-0000-0000-000018010000}"/>
    <cellStyle name="Standard 8 2 2 6" xfId="199" xr:uid="{00000000-0005-0000-0000-000019010000}"/>
    <cellStyle name="Standard 8 2 2 7" xfId="200" xr:uid="{00000000-0005-0000-0000-00001A010000}"/>
    <cellStyle name="Standard 8 2 2 8" xfId="201" xr:uid="{00000000-0005-0000-0000-00001B010000}"/>
    <cellStyle name="Standard 8 2 2 9" xfId="202" xr:uid="{00000000-0005-0000-0000-00001C010000}"/>
    <cellStyle name="Standard 8 3" xfId="104" xr:uid="{00000000-0005-0000-0000-00001D010000}"/>
    <cellStyle name="Standard 9" xfId="112" xr:uid="{00000000-0005-0000-0000-00001E010000}"/>
    <cellStyle name="Standard 9 10" xfId="135" xr:uid="{00000000-0005-0000-0000-00001F010000}"/>
    <cellStyle name="Standard 9 2" xfId="203" xr:uid="{00000000-0005-0000-0000-000020010000}"/>
    <cellStyle name="Standard 9 2 2" xfId="204" xr:uid="{00000000-0005-0000-0000-000021010000}"/>
    <cellStyle name="Standard 9 3" xfId="205" xr:uid="{00000000-0005-0000-0000-000022010000}"/>
    <cellStyle name="Standard 9 3 2" xfId="206" xr:uid="{00000000-0005-0000-0000-000023010000}"/>
    <cellStyle name="Standard 9 3 2 2" xfId="207" xr:uid="{00000000-0005-0000-0000-000024010000}"/>
    <cellStyle name="Standard 9 4" xfId="208" xr:uid="{00000000-0005-0000-0000-000025010000}"/>
    <cellStyle name="Standard 9 5" xfId="209" xr:uid="{00000000-0005-0000-0000-000026010000}"/>
    <cellStyle name="Standard 9 6" xfId="210" xr:uid="{00000000-0005-0000-0000-000027010000}"/>
    <cellStyle name="Standard 9 6 2" xfId="211" xr:uid="{00000000-0005-0000-0000-000028010000}"/>
    <cellStyle name="Standard 9 7" xfId="212" xr:uid="{00000000-0005-0000-0000-000029010000}"/>
    <cellStyle name="Standard 9 8" xfId="213" xr:uid="{00000000-0005-0000-0000-00002A010000}"/>
    <cellStyle name="Standard 9 9" xfId="265" xr:uid="{00000000-0005-0000-0000-00002B010000}"/>
    <cellStyle name="Standard_AMP_Vorlage" xfId="82" xr:uid="{00000000-0005-0000-0000-00002C010000}"/>
    <cellStyle name="Standard_qheftd" xfId="83" xr:uid="{00000000-0005-0000-0000-00002D010000}"/>
    <cellStyle name="Standard_St76_0501" xfId="84" xr:uid="{00000000-0005-0000-0000-00002E010000}"/>
    <cellStyle name="Standard_Vorlage Infoseite" xfId="85" xr:uid="{00000000-0005-0000-0000-00002F010000}"/>
    <cellStyle name="Tsd" xfId="86" xr:uid="{00000000-0005-0000-0000-000030010000}"/>
    <cellStyle name="Überschrift" xfId="87" builtinId="15" customBuiltin="1"/>
    <cellStyle name="Überschrift 1" xfId="88" builtinId="16" customBuiltin="1"/>
    <cellStyle name="Überschrift 2" xfId="89" builtinId="17" customBuiltin="1"/>
    <cellStyle name="Überschrift 3" xfId="90" builtinId="18" customBuiltin="1"/>
    <cellStyle name="Überschrift 4" xfId="91" builtinId="19" customBuiltin="1"/>
    <cellStyle name="Verknüpfte Zelle" xfId="92" builtinId="24" customBuiltin="1"/>
    <cellStyle name="Warnender Text" xfId="93" builtinId="11" customBuiltin="1"/>
    <cellStyle name="Zelle überprüfen" xfId="94" builtinId="23" customBuiltin="1"/>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xMode val="edge"/>
          <c:yMode val="edge"/>
          <c:x val="3.8554216867469883E-2"/>
          <c:y val="0.18990744172240331"/>
          <c:w val="0.92771084337349408"/>
          <c:h val="0.74966090360133764"/>
        </c:manualLayout>
      </c:layout>
      <c:lineChart>
        <c:grouping val="standard"/>
        <c:varyColors val="0"/>
        <c:ser>
          <c:idx val="0"/>
          <c:order val="0"/>
          <c:tx>
            <c:v>Insgesamt</c:v>
          </c:tx>
          <c:dLbls>
            <c:spPr>
              <a:noFill/>
              <a:ln>
                <a:noFill/>
              </a:ln>
              <a:effectLst/>
            </c:spPr>
            <c:txPr>
              <a:bodyPr/>
              <a:lstStyle/>
              <a:p>
                <a:pPr>
                  <a:defRPr sz="800" baseline="0">
                    <a:latin typeface="Arial" panose="020B0604020202020204" pitchFamily="34" charset="0"/>
                    <a:cs typeface="Arial" panose="020B0604020202020204" pitchFamily="34" charset="0"/>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'4 - Zeitreihe'!$A$23:$A$31</c:f>
              <c:strCache>
                <c:ptCount val="9"/>
                <c:pt idx="0">
                  <c:v>2013</c:v>
                </c:pt>
                <c:pt idx="1">
                  <c:v>2014</c:v>
                </c:pt>
                <c:pt idx="2">
                  <c:v>2015</c:v>
                </c:pt>
                <c:pt idx="3">
                  <c:v>2016</c:v>
                </c:pt>
                <c:pt idx="4">
                  <c:v>2017</c:v>
                </c:pt>
                <c:pt idx="5">
                  <c:v>2018</c:v>
                </c:pt>
                <c:pt idx="6">
                  <c:v>2019</c:v>
                </c:pt>
                <c:pt idx="7">
                  <c:v>2020</c:v>
                </c:pt>
                <c:pt idx="8">
                  <c:v>2021 (Jan - Nov)</c:v>
                </c:pt>
              </c:strCache>
            </c:strRef>
          </c:cat>
          <c:val>
            <c:numRef>
              <c:f>'4 - Zeitreihe'!$B$23:$B$31</c:f>
              <c:numCache>
                <c:formatCode>* #.##0;* \-_ #.##0;\-</c:formatCode>
                <c:ptCount val="9"/>
                <c:pt idx="0">
                  <c:v>178917.33333333334</c:v>
                </c:pt>
                <c:pt idx="1">
                  <c:v>173402.08333333334</c:v>
                </c:pt>
                <c:pt idx="2">
                  <c:v>170876.16666666666</c:v>
                </c:pt>
                <c:pt idx="3">
                  <c:v>170532.75</c:v>
                </c:pt>
                <c:pt idx="4">
                  <c:v>175069.83333333334</c:v>
                </c:pt>
                <c:pt idx="5">
                  <c:v>179591.08333333334</c:v>
                </c:pt>
                <c:pt idx="6">
                  <c:v>181079.83333333334</c:v>
                </c:pt>
                <c:pt idx="7">
                  <c:v>181145.25</c:v>
                </c:pt>
                <c:pt idx="8">
                  <c:v>183776.27272727274</c:v>
                </c:pt>
              </c:numCache>
            </c:numRef>
          </c:val>
          <c:smooth val="0"/>
          <c:extLst>
            <c:ext xmlns:c16="http://schemas.microsoft.com/office/drawing/2014/chart" uri="{C3380CC4-5D6E-409C-BE32-E72D297353CC}">
              <c16:uniqueId val="{00000000-FBBB-4449-9EFF-641D65853BB8}"/>
            </c:ext>
          </c:extLst>
        </c:ser>
        <c:ser>
          <c:idx val="1"/>
          <c:order val="1"/>
          <c:tx>
            <c:v>Ersteingliederung</c:v>
          </c:tx>
          <c:dLbls>
            <c:spPr>
              <a:noFill/>
              <a:ln>
                <a:noFill/>
              </a:ln>
              <a:effectLst/>
            </c:spPr>
            <c:txPr>
              <a:bodyPr/>
              <a:lstStyle/>
              <a:p>
                <a:pPr>
                  <a:defRPr sz="800" baseline="0">
                    <a:latin typeface="Arial" panose="020B0604020202020204" pitchFamily="34" charset="0"/>
                    <a:cs typeface="Arial" panose="020B0604020202020204" pitchFamily="34" charset="0"/>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'4 - Zeitreihe'!$A$23:$A$31</c:f>
              <c:strCache>
                <c:ptCount val="9"/>
                <c:pt idx="0">
                  <c:v>2013</c:v>
                </c:pt>
                <c:pt idx="1">
                  <c:v>2014</c:v>
                </c:pt>
                <c:pt idx="2">
                  <c:v>2015</c:v>
                </c:pt>
                <c:pt idx="3">
                  <c:v>2016</c:v>
                </c:pt>
                <c:pt idx="4">
                  <c:v>2017</c:v>
                </c:pt>
                <c:pt idx="5">
                  <c:v>2018</c:v>
                </c:pt>
                <c:pt idx="6">
                  <c:v>2019</c:v>
                </c:pt>
                <c:pt idx="7">
                  <c:v>2020</c:v>
                </c:pt>
                <c:pt idx="8">
                  <c:v>2021 (Jan - Nov)</c:v>
                </c:pt>
              </c:strCache>
            </c:strRef>
          </c:cat>
          <c:val>
            <c:numRef>
              <c:f>'4 - Zeitreihe'!$C$23:$C$31</c:f>
              <c:numCache>
                <c:formatCode>* #.##0;* \-_ #.##0;\-</c:formatCode>
                <c:ptCount val="9"/>
                <c:pt idx="0">
                  <c:v>129206.91666666667</c:v>
                </c:pt>
                <c:pt idx="1">
                  <c:v>124255.83333333333</c:v>
                </c:pt>
                <c:pt idx="2">
                  <c:v>121488.75</c:v>
                </c:pt>
                <c:pt idx="3">
                  <c:v>120769.33333333333</c:v>
                </c:pt>
                <c:pt idx="4">
                  <c:v>124246.33333333333</c:v>
                </c:pt>
                <c:pt idx="5">
                  <c:v>128612.66666666667</c:v>
                </c:pt>
                <c:pt idx="6">
                  <c:v>131340.5</c:v>
                </c:pt>
                <c:pt idx="7">
                  <c:v>133087.91666666666</c:v>
                </c:pt>
                <c:pt idx="8">
                  <c:v>136584.27272727274</c:v>
                </c:pt>
              </c:numCache>
            </c:numRef>
          </c:val>
          <c:smooth val="0"/>
          <c:extLst>
            <c:ext xmlns:c16="http://schemas.microsoft.com/office/drawing/2014/chart" uri="{C3380CC4-5D6E-409C-BE32-E72D297353CC}">
              <c16:uniqueId val="{00000001-FBBB-4449-9EFF-641D65853BB8}"/>
            </c:ext>
          </c:extLst>
        </c:ser>
        <c:ser>
          <c:idx val="2"/>
          <c:order val="2"/>
          <c:tx>
            <c:v>Wiedereingliederung</c:v>
          </c:tx>
          <c:dLbls>
            <c:spPr>
              <a:noFill/>
              <a:ln>
                <a:noFill/>
              </a:ln>
              <a:effectLst/>
            </c:spPr>
            <c:txPr>
              <a:bodyPr/>
              <a:lstStyle/>
              <a:p>
                <a:pPr>
                  <a:defRPr sz="800" baseline="0">
                    <a:latin typeface="Arial" panose="020B0604020202020204" pitchFamily="34" charset="0"/>
                    <a:cs typeface="Arial" panose="020B0604020202020204" pitchFamily="34" charset="0"/>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'4 - Zeitreihe'!$A$23:$A$31</c:f>
              <c:strCache>
                <c:ptCount val="9"/>
                <c:pt idx="0">
                  <c:v>2013</c:v>
                </c:pt>
                <c:pt idx="1">
                  <c:v>2014</c:v>
                </c:pt>
                <c:pt idx="2">
                  <c:v>2015</c:v>
                </c:pt>
                <c:pt idx="3">
                  <c:v>2016</c:v>
                </c:pt>
                <c:pt idx="4">
                  <c:v>2017</c:v>
                </c:pt>
                <c:pt idx="5">
                  <c:v>2018</c:v>
                </c:pt>
                <c:pt idx="6">
                  <c:v>2019</c:v>
                </c:pt>
                <c:pt idx="7">
                  <c:v>2020</c:v>
                </c:pt>
                <c:pt idx="8">
                  <c:v>2021 (Jan - Nov)</c:v>
                </c:pt>
              </c:strCache>
            </c:strRef>
          </c:cat>
          <c:val>
            <c:numRef>
              <c:f>'4 - Zeitreihe'!$D$23:$D$31</c:f>
              <c:numCache>
                <c:formatCode>* #.##0;* \-_ #.##0;\-</c:formatCode>
                <c:ptCount val="9"/>
                <c:pt idx="0">
                  <c:v>49710.416666666664</c:v>
                </c:pt>
                <c:pt idx="1">
                  <c:v>49146.25</c:v>
                </c:pt>
                <c:pt idx="2">
                  <c:v>49387.416666666664</c:v>
                </c:pt>
                <c:pt idx="3">
                  <c:v>49763.416666666664</c:v>
                </c:pt>
                <c:pt idx="4">
                  <c:v>50823.5</c:v>
                </c:pt>
                <c:pt idx="5">
                  <c:v>50978.416666666664</c:v>
                </c:pt>
                <c:pt idx="6">
                  <c:v>49739.333333333336</c:v>
                </c:pt>
                <c:pt idx="7">
                  <c:v>48057.333333333336</c:v>
                </c:pt>
                <c:pt idx="8">
                  <c:v>47192</c:v>
                </c:pt>
              </c:numCache>
            </c:numRef>
          </c:val>
          <c:smooth val="0"/>
          <c:extLst>
            <c:ext xmlns:c16="http://schemas.microsoft.com/office/drawing/2014/chart" uri="{C3380CC4-5D6E-409C-BE32-E72D297353CC}">
              <c16:uniqueId val="{00000002-FBBB-4449-9EFF-641D65853BB8}"/>
            </c:ext>
          </c:extLst>
        </c:ser>
        <c:dLbls>
          <c:showLegendKey val="0"/>
          <c:showVal val="0"/>
          <c:showCatName val="0"/>
          <c:showSerName val="0"/>
          <c:showPercent val="0"/>
          <c:showBubbleSize val="0"/>
        </c:dLbls>
        <c:marker val="1"/>
        <c:smooth val="0"/>
        <c:axId val="724861504"/>
        <c:axId val="724861896"/>
      </c:lineChart>
      <c:catAx>
        <c:axId val="724861504"/>
        <c:scaling>
          <c:orientation val="minMax"/>
        </c:scaling>
        <c:delete val="0"/>
        <c:axPos val="b"/>
        <c:numFmt formatCode="General" sourceLinked="1"/>
        <c:majorTickMark val="out"/>
        <c:minorTickMark val="none"/>
        <c:tickLblPos val="nextTo"/>
        <c:spPr>
          <a:ln>
            <a:solidFill>
              <a:schemeClr val="bg1">
                <a:lumMod val="50000"/>
              </a:schemeClr>
            </a:solidFill>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724861896"/>
        <c:crosses val="autoZero"/>
        <c:auto val="1"/>
        <c:lblAlgn val="ctr"/>
        <c:lblOffset val="100"/>
        <c:noMultiLvlLbl val="0"/>
      </c:catAx>
      <c:valAx>
        <c:axId val="724861896"/>
        <c:scaling>
          <c:orientation val="minMax"/>
        </c:scaling>
        <c:delete val="1"/>
        <c:axPos val="l"/>
        <c:numFmt formatCode="* #.##0;* \-_ #.##0;\-" sourceLinked="1"/>
        <c:majorTickMark val="out"/>
        <c:minorTickMark val="none"/>
        <c:tickLblPos val="none"/>
        <c:crossAx val="724861504"/>
        <c:crosses val="autoZero"/>
        <c:crossBetween val="between"/>
      </c:valAx>
      <c:spPr>
        <a:noFill/>
        <a:ln w="25400">
          <a:noFill/>
        </a:ln>
      </c:spPr>
    </c:plotArea>
    <c:legend>
      <c:legendPos val="b"/>
      <c:layout>
        <c:manualLayout>
          <c:xMode val="edge"/>
          <c:yMode val="edge"/>
          <c:x val="0.44663479113303611"/>
          <c:y val="0.18108946510996471"/>
          <c:w val="0.521188249059229"/>
          <c:h val="5.2037160822523083E-2"/>
        </c:manualLayout>
      </c:layout>
      <c:overlay val="0"/>
      <c:txPr>
        <a:bodyPr/>
        <a:lstStyle/>
        <a:p>
          <a:pPr>
            <a:defRPr>
              <a:latin typeface="Arial" panose="020B0604020202020204" pitchFamily="34" charset="0"/>
              <a:cs typeface="Arial" panose="020B0604020202020204" pitchFamily="34" charset="0"/>
            </a:defRPr>
          </a:pPr>
          <a:endParaRPr lang="de-D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orientation="portrait"/>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Inhaltsverzeichni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3387725</xdr:colOff>
      <xdr:row>13</xdr:row>
      <xdr:rowOff>120650</xdr:rowOff>
    </xdr:to>
    <xdr:pic>
      <xdr:nvPicPr>
        <xdr:cNvPr id="3" name="Grafik 2">
          <a:extLst>
            <a:ext uri="{FF2B5EF4-FFF2-40B4-BE49-F238E27FC236}">
              <a16:creationId xmlns:a16="http://schemas.microsoft.com/office/drawing/2014/main" id="{00000000-0008-0000-1900-000003000000}"/>
            </a:ext>
          </a:extLst>
        </xdr:cNvPr>
        <xdr:cNvPicPr>
          <a:picLocks/>
        </xdr:cNvPicPr>
      </xdr:nvPicPr>
      <xdr:blipFill>
        <a:blip xmlns:r="http://schemas.openxmlformats.org/officeDocument/2006/relationships" r:embed="rId1"/>
        <a:stretch>
          <a:fillRect/>
        </a:stretch>
      </xdr:blipFill>
      <xdr:spPr>
        <a:xfrm>
          <a:off x="0" y="0"/>
          <a:ext cx="6864350" cy="2349500"/>
        </a:xfrm>
        <a:prstGeom prst="rect">
          <a:avLst/>
        </a:prstGeom>
      </xdr:spPr>
    </xdr:pic>
    <xdr:clientData/>
  </xdr:twoCellAnchor>
  <xdr:twoCellAnchor>
    <xdr:from>
      <xdr:col>0</xdr:col>
      <xdr:colOff>508000</xdr:colOff>
      <xdr:row>2</xdr:row>
      <xdr:rowOff>88900</xdr:rowOff>
    </xdr:from>
    <xdr:to>
      <xdr:col>1</xdr:col>
      <xdr:colOff>3127375</xdr:colOff>
      <xdr:row>6</xdr:row>
      <xdr:rowOff>88900</xdr:rowOff>
    </xdr:to>
    <xdr:sp macro="" textlink="">
      <xdr:nvSpPr>
        <xdr:cNvPr id="4" name="Kopfbereich">
          <a:extLst>
            <a:ext uri="{FF2B5EF4-FFF2-40B4-BE49-F238E27FC236}">
              <a16:creationId xmlns:a16="http://schemas.microsoft.com/office/drawing/2014/main" id="{00000000-0008-0000-1900-000004000000}"/>
            </a:ext>
          </a:extLst>
        </xdr:cNvPr>
        <xdr:cNvSpPr txBox="1"/>
      </xdr:nvSpPr>
      <xdr:spPr>
        <a:xfrm>
          <a:off x="508000" y="43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31750</xdr:rowOff>
    </xdr:from>
    <xdr:to>
      <xdr:col>1</xdr:col>
      <xdr:colOff>3127375</xdr:colOff>
      <xdr:row>11</xdr:row>
      <xdr:rowOff>19050</xdr:rowOff>
    </xdr:to>
    <xdr:sp macro="" textlink="">
      <xdr:nvSpPr>
        <xdr:cNvPr id="5" name="Titel">
          <a:extLst>
            <a:ext uri="{FF2B5EF4-FFF2-40B4-BE49-F238E27FC236}">
              <a16:creationId xmlns:a16="http://schemas.microsoft.com/office/drawing/2014/main" id="{00000000-0008-0000-1900-000005000000}"/>
            </a:ext>
          </a:extLst>
        </xdr:cNvPr>
        <xdr:cNvSpPr txBox="1"/>
      </xdr:nvSpPr>
      <xdr:spPr>
        <a:xfrm>
          <a:off x="508000" y="889000"/>
          <a:ext cx="609600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Berufliche Rehabilitation (Monatszahlen)</a:t>
          </a:r>
        </a:p>
      </xdr:txBody>
    </xdr:sp>
    <xdr:clientData/>
  </xdr:twoCellAnchor>
  <xdr:twoCellAnchor>
    <xdr:from>
      <xdr:col>0</xdr:col>
      <xdr:colOff>508000</xdr:colOff>
      <xdr:row>9</xdr:row>
      <xdr:rowOff>158750</xdr:rowOff>
    </xdr:from>
    <xdr:to>
      <xdr:col>1</xdr:col>
      <xdr:colOff>3127375</xdr:colOff>
      <xdr:row>13</xdr:row>
      <xdr:rowOff>158750</xdr:rowOff>
    </xdr:to>
    <xdr:sp macro="" textlink="HB_Klappfelder!C2">
      <xdr:nvSpPr>
        <xdr:cNvPr id="6" name="Region">
          <a:extLst>
            <a:ext uri="{FF2B5EF4-FFF2-40B4-BE49-F238E27FC236}">
              <a16:creationId xmlns:a16="http://schemas.microsoft.com/office/drawing/2014/main" id="{00000000-0008-0000-1900-000006000000}"/>
            </a:ext>
          </a:extLst>
        </xdr:cNvPr>
        <xdr:cNvSpPr txBox="1"/>
      </xdr:nvSpPr>
      <xdr:spPr>
        <a:xfrm>
          <a:off x="508000" y="170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fld id="{DB2EE27D-7D63-47B1-BF1B-F12D3A192699}" type="TxLink">
            <a:rPr lang="en-US" sz="1200" b="0" i="0" u="none" strike="noStrike">
              <a:solidFill>
                <a:schemeClr val="bg1"/>
              </a:solidFill>
              <a:latin typeface="Arial"/>
              <a:cs typeface="Arial"/>
            </a:rPr>
            <a:pPr/>
            <a:t>Deutschland (Gebietsstand Februar 2022)</a:t>
          </a:fld>
          <a:endParaRPr lang="de-DE" sz="2400">
            <a:solidFill>
              <a:schemeClr val="bg1"/>
            </a:solidFill>
            <a:latin typeface="Arial" panose="020B0604020202020204" pitchFamily="34" charset="0"/>
          </a:endParaRPr>
        </a:p>
      </xdr:txBody>
    </xdr:sp>
    <xdr:clientData/>
  </xdr:twoCellAnchor>
  <xdr:twoCellAnchor>
    <xdr:from>
      <xdr:col>0</xdr:col>
      <xdr:colOff>508000</xdr:colOff>
      <xdr:row>11</xdr:row>
      <xdr:rowOff>57150</xdr:rowOff>
    </xdr:from>
    <xdr:to>
      <xdr:col>1</xdr:col>
      <xdr:colOff>3127375</xdr:colOff>
      <xdr:row>15</xdr:row>
      <xdr:rowOff>57150</xdr:rowOff>
    </xdr:to>
    <xdr:sp macro="" textlink="HB_Klappfelder!$D$2">
      <xdr:nvSpPr>
        <xdr:cNvPr id="7" name="Berichtsmonat">
          <a:extLst>
            <a:ext uri="{FF2B5EF4-FFF2-40B4-BE49-F238E27FC236}">
              <a16:creationId xmlns:a16="http://schemas.microsoft.com/office/drawing/2014/main" id="{00000000-0008-0000-1900-000007000000}"/>
            </a:ext>
          </a:extLst>
        </xdr:cNvPr>
        <xdr:cNvSpPr txBox="1"/>
      </xdr:nvSpPr>
      <xdr:spPr>
        <a:xfrm>
          <a:off x="508000" y="19431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fld id="{3A02D132-F862-4515-8957-17BCD6014B82}" type="TxLink">
            <a:rPr lang="en-US" sz="1200" b="0" i="0" u="none" strike="noStrike">
              <a:solidFill>
                <a:schemeClr val="bg1"/>
              </a:solidFill>
              <a:latin typeface="Arial"/>
              <a:cs typeface="Arial"/>
            </a:rPr>
            <a:pPr/>
            <a:t>November 2021</a:t>
          </a:fld>
          <a:endParaRPr lang="de-DE" sz="2400" b="0">
            <a:solidFill>
              <a:schemeClr val="bg1"/>
            </a:solidFill>
            <a:latin typeface="Arial" panose="020B0604020202020204" pitchFamily="34" charset="0"/>
          </a:endParaRPr>
        </a:p>
      </xdr:txBody>
    </xdr:sp>
    <xdr:clientData/>
  </xdr:twoCellAnchor>
  <xdr:twoCellAnchor editAs="oneCell">
    <xdr:from>
      <xdr:col>0</xdr:col>
      <xdr:colOff>69850</xdr:colOff>
      <xdr:row>13</xdr:row>
      <xdr:rowOff>146050</xdr:rowOff>
    </xdr:from>
    <xdr:to>
      <xdr:col>1</xdr:col>
      <xdr:colOff>3387725</xdr:colOff>
      <xdr:row>52</xdr:row>
      <xdr:rowOff>889000</xdr:rowOff>
    </xdr:to>
    <xdr:pic>
      <xdr:nvPicPr>
        <xdr:cNvPr id="9" name="Grafik 8">
          <a:extLst>
            <a:ext uri="{FF2B5EF4-FFF2-40B4-BE49-F238E27FC236}">
              <a16:creationId xmlns:a16="http://schemas.microsoft.com/office/drawing/2014/main" id="{00000000-0008-0000-1900-000009000000}"/>
            </a:ext>
          </a:extLst>
        </xdr:cNvPr>
        <xdr:cNvPicPr>
          <a:picLocks/>
        </xdr:cNvPicPr>
      </xdr:nvPicPr>
      <xdr:blipFill>
        <a:blip xmlns:r="http://schemas.openxmlformats.org/officeDocument/2006/relationships" r:embed="rId2"/>
        <a:stretch>
          <a:fillRect/>
        </a:stretch>
      </xdr:blipFill>
      <xdr:spPr>
        <a:xfrm>
          <a:off x="69850" y="2374900"/>
          <a:ext cx="6794500" cy="7429500"/>
        </a:xfrm>
        <a:prstGeom prst="rect">
          <a:avLst/>
        </a:prstGeom>
      </xdr:spPr>
    </xdr:pic>
    <xdr:clientData/>
  </xdr:twoCellAnchor>
  <xdr:twoCellAnchor editAs="absolute">
    <xdr:from>
      <xdr:col>0</xdr:col>
      <xdr:colOff>69088</xdr:colOff>
      <xdr:row>52</xdr:row>
      <xdr:rowOff>990600</xdr:rowOff>
    </xdr:from>
    <xdr:to>
      <xdr:col>0</xdr:col>
      <xdr:colOff>2221888</xdr:colOff>
      <xdr:row>52</xdr:row>
      <xdr:rowOff>1437000</xdr:rowOff>
    </xdr:to>
    <xdr:pic>
      <xdr:nvPicPr>
        <xdr:cNvPr id="10" name="BA-Logo">
          <a:extLst>
            <a:ext uri="{FF2B5EF4-FFF2-40B4-BE49-F238E27FC236}">
              <a16:creationId xmlns:a16="http://schemas.microsoft.com/office/drawing/2014/main" id="{00000000-0008-0000-19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906000"/>
          <a:ext cx="2152800" cy="446400"/>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0</xdr:col>
      <xdr:colOff>3467100</xdr:colOff>
      <xdr:row>52</xdr:row>
      <xdr:rowOff>257174</xdr:rowOff>
    </xdr:from>
    <xdr:to>
      <xdr:col>1</xdr:col>
      <xdr:colOff>3101975</xdr:colOff>
      <xdr:row>52</xdr:row>
      <xdr:rowOff>849644</xdr:rowOff>
    </xdr:to>
    <xdr:sp macro="" textlink="">
      <xdr:nvSpPr>
        <xdr:cNvPr id="11" name="Stoerer">
          <a:extLst>
            <a:ext uri="{FF2B5EF4-FFF2-40B4-BE49-F238E27FC236}">
              <a16:creationId xmlns:a16="http://schemas.microsoft.com/office/drawing/2014/main" id="{00000000-0008-0000-1900-00000B000000}"/>
            </a:ext>
          </a:extLst>
        </xdr:cNvPr>
        <xdr:cNvSpPr txBox="1"/>
      </xdr:nvSpPr>
      <xdr:spPr>
        <a:xfrm rot="21240000">
          <a:off x="3467100" y="9172574"/>
          <a:ext cx="3111500" cy="592470"/>
        </a:xfrm>
        <a:prstGeom prst="rect">
          <a:avLst/>
        </a:prstGeom>
        <a:gradFill flip="none" rotWithShape="1">
          <a:gsLst>
            <a:gs pos="0">
              <a:srgbClr val="BFBFBF"/>
            </a:gs>
            <a:gs pos="100000">
              <a:srgbClr val="BFBFBF"/>
            </a:gs>
            <a:gs pos="25000">
              <a:srgbClr val="EAEAEA"/>
            </a:gs>
            <a:gs pos="50000">
              <a:srgbClr val="FFFFFF"/>
            </a:gs>
            <a:gs pos="80000">
              <a:srgbClr val="EAEAEA"/>
            </a:gs>
          </a:gsLst>
          <a:lin ang="960000" scaled="1"/>
          <a:tileRect/>
        </a:gradFill>
        <a:ln w="6350" cmpd="sng">
          <a:solidFill>
            <a:srgbClr val="BFBFBF"/>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ctr"/>
          <a:r>
            <a:rPr lang="de-DE" sz="1600" b="1">
              <a:latin typeface="Arial" panose="020B0604020202020204" pitchFamily="34" charset="0"/>
            </a:rPr>
            <a:t>Daten nach einer Wartezeit von 3 Monaten</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18433" name="BA-Logo">
          <a:extLst>
            <a:ext uri="{FF2B5EF4-FFF2-40B4-BE49-F238E27FC236}">
              <a16:creationId xmlns:a16="http://schemas.microsoft.com/office/drawing/2014/main" id="{00000000-0008-0000-2100-0000014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279400</xdr:colOff>
      <xdr:row>0</xdr:row>
      <xdr:rowOff>161924</xdr:rowOff>
    </xdr:from>
    <xdr:to>
      <xdr:col>5</xdr:col>
      <xdr:colOff>342900</xdr:colOff>
      <xdr:row>0</xdr:row>
      <xdr:rowOff>361949</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2100-000004000000}"/>
            </a:ext>
          </a:extLst>
        </xdr:cNvPr>
        <xdr:cNvSpPr txBox="1"/>
      </xdr:nvSpPr>
      <xdr:spPr>
        <a:xfrm>
          <a:off x="4156075" y="161924"/>
          <a:ext cx="1530350" cy="2000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ct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21515" name="BA-Logo">
          <a:extLst>
            <a:ext uri="{FF2B5EF4-FFF2-40B4-BE49-F238E27FC236}">
              <a16:creationId xmlns:a16="http://schemas.microsoft.com/office/drawing/2014/main" id="{00000000-0008-0000-2200-00000B5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250825</xdr:colOff>
      <xdr:row>0</xdr:row>
      <xdr:rowOff>142875</xdr:rowOff>
    </xdr:from>
    <xdr:to>
      <xdr:col>4</xdr:col>
      <xdr:colOff>603250</xdr:colOff>
      <xdr:row>0</xdr:row>
      <xdr:rowOff>371475</xdr:rowOff>
    </xdr:to>
    <xdr:sp macro="" textlink="">
      <xdr:nvSpPr>
        <xdr:cNvPr id="6" name="Inhalt">
          <a:hlinkClick xmlns:r="http://schemas.openxmlformats.org/officeDocument/2006/relationships" r:id="rId2"/>
          <a:extLst>
            <a:ext uri="{FF2B5EF4-FFF2-40B4-BE49-F238E27FC236}">
              <a16:creationId xmlns:a16="http://schemas.microsoft.com/office/drawing/2014/main" id="{00000000-0008-0000-2200-000006000000}"/>
            </a:ext>
          </a:extLst>
        </xdr:cNvPr>
        <xdr:cNvSpPr txBox="1"/>
      </xdr:nvSpPr>
      <xdr:spPr>
        <a:xfrm>
          <a:off x="6118225" y="14287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3</xdr:row>
          <xdr:rowOff>9525</xdr:rowOff>
        </xdr:from>
        <xdr:to>
          <xdr:col>0</xdr:col>
          <xdr:colOff>3009900</xdr:colOff>
          <xdr:row>4</xdr:row>
          <xdr:rowOff>19050</xdr:rowOff>
        </xdr:to>
        <xdr:sp macro="" textlink="">
          <xdr:nvSpPr>
            <xdr:cNvPr id="21513" name="ComboBox1" hidden="1">
              <a:extLst>
                <a:ext uri="{63B3BB69-23CF-44E3-9099-C40C66FF867C}">
                  <a14:compatExt spid="_x0000_s21513"/>
                </a:ext>
                <a:ext uri="{FF2B5EF4-FFF2-40B4-BE49-F238E27FC236}">
                  <a16:creationId xmlns:a16="http://schemas.microsoft.com/office/drawing/2014/main" id="{00000000-0008-0000-2200-000009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2" name="BA-Logo">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250825</xdr:colOff>
      <xdr:row>0</xdr:row>
      <xdr:rowOff>142875</xdr:rowOff>
    </xdr:from>
    <xdr:to>
      <xdr:col>4</xdr:col>
      <xdr:colOff>603250</xdr:colOff>
      <xdr:row>0</xdr:row>
      <xdr:rowOff>371475</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2300-000003000000}"/>
            </a:ext>
          </a:extLst>
        </xdr:cNvPr>
        <xdr:cNvSpPr txBox="1"/>
      </xdr:nvSpPr>
      <xdr:spPr>
        <a:xfrm>
          <a:off x="6137275" y="142875"/>
          <a:ext cx="120015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3</xdr:row>
          <xdr:rowOff>9525</xdr:rowOff>
        </xdr:from>
        <xdr:to>
          <xdr:col>0</xdr:col>
          <xdr:colOff>2000250</xdr:colOff>
          <xdr:row>4</xdr:row>
          <xdr:rowOff>28575</xdr:rowOff>
        </xdr:to>
        <xdr:sp macro="" textlink="">
          <xdr:nvSpPr>
            <xdr:cNvPr id="138241" name="ComboBox1" hidden="1">
              <a:extLst>
                <a:ext uri="{63B3BB69-23CF-44E3-9099-C40C66FF867C}">
                  <a14:compatExt spid="_x0000_s138241"/>
                </a:ext>
                <a:ext uri="{FF2B5EF4-FFF2-40B4-BE49-F238E27FC236}">
                  <a16:creationId xmlns:a16="http://schemas.microsoft.com/office/drawing/2014/main" id="{00000000-0008-0000-2300-0000011C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781050</xdr:colOff>
      <xdr:row>0</xdr:row>
      <xdr:rowOff>381000</xdr:rowOff>
    </xdr:to>
    <xdr:pic>
      <xdr:nvPicPr>
        <xdr:cNvPr id="2" name="BA-Logo">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212725</xdr:colOff>
      <xdr:row>0</xdr:row>
      <xdr:rowOff>133350</xdr:rowOff>
    </xdr:from>
    <xdr:to>
      <xdr:col>5</xdr:col>
      <xdr:colOff>565150</xdr:colOff>
      <xdr:row>0</xdr:row>
      <xdr:rowOff>361950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2400-000003000000}"/>
            </a:ext>
          </a:extLst>
        </xdr:cNvPr>
        <xdr:cNvSpPr txBox="1"/>
      </xdr:nvSpPr>
      <xdr:spPr>
        <a:xfrm>
          <a:off x="3851275" y="1333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2</xdr:row>
          <xdr:rowOff>180975</xdr:rowOff>
        </xdr:from>
        <xdr:to>
          <xdr:col>6</xdr:col>
          <xdr:colOff>19050</xdr:colOff>
          <xdr:row>4</xdr:row>
          <xdr:rowOff>38100</xdr:rowOff>
        </xdr:to>
        <xdr:sp macro="" textlink="">
          <xdr:nvSpPr>
            <xdr:cNvPr id="179201" name="ComboBox1" hidden="1">
              <a:extLst>
                <a:ext uri="{63B3BB69-23CF-44E3-9099-C40C66FF867C}">
                  <a14:compatExt spid="_x0000_s179201"/>
                </a:ext>
                <a:ext uri="{FF2B5EF4-FFF2-40B4-BE49-F238E27FC236}">
                  <a16:creationId xmlns:a16="http://schemas.microsoft.com/office/drawing/2014/main" id="{00000000-0008-0000-2400-000001BC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2" name="BA-Logo">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288925</xdr:colOff>
      <xdr:row>0</xdr:row>
      <xdr:rowOff>76200</xdr:rowOff>
    </xdr:from>
    <xdr:to>
      <xdr:col>4</xdr:col>
      <xdr:colOff>641350</xdr:colOff>
      <xdr:row>0</xdr:row>
      <xdr:rowOff>304800</xdr:rowOff>
    </xdr:to>
    <xdr:sp macro="" textlink="">
      <xdr:nvSpPr>
        <xdr:cNvPr id="5" name="Inhalt">
          <a:hlinkClick xmlns:r="http://schemas.openxmlformats.org/officeDocument/2006/relationships" r:id="rId2"/>
          <a:extLst>
            <a:ext uri="{FF2B5EF4-FFF2-40B4-BE49-F238E27FC236}">
              <a16:creationId xmlns:a16="http://schemas.microsoft.com/office/drawing/2014/main" id="{00000000-0008-0000-2500-000005000000}"/>
            </a:ext>
          </a:extLst>
        </xdr:cNvPr>
        <xdr:cNvSpPr txBox="1"/>
      </xdr:nvSpPr>
      <xdr:spPr>
        <a:xfrm>
          <a:off x="5146675" y="762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3</xdr:row>
          <xdr:rowOff>9525</xdr:rowOff>
        </xdr:from>
        <xdr:to>
          <xdr:col>3</xdr:col>
          <xdr:colOff>533400</xdr:colOff>
          <xdr:row>3</xdr:row>
          <xdr:rowOff>295275</xdr:rowOff>
        </xdr:to>
        <xdr:sp macro="" textlink="">
          <xdr:nvSpPr>
            <xdr:cNvPr id="59396" name="ComboBox1" hidden="1">
              <a:extLst>
                <a:ext uri="{63B3BB69-23CF-44E3-9099-C40C66FF867C}">
                  <a14:compatExt spid="_x0000_s59396"/>
                </a:ext>
                <a:ext uri="{FF2B5EF4-FFF2-40B4-BE49-F238E27FC236}">
                  <a16:creationId xmlns:a16="http://schemas.microsoft.com/office/drawing/2014/main" id="{00000000-0008-0000-2500-000004E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55299" name="BA-Logo">
          <a:extLst>
            <a:ext uri="{FF2B5EF4-FFF2-40B4-BE49-F238E27FC236}">
              <a16:creationId xmlns:a16="http://schemas.microsoft.com/office/drawing/2014/main" id="{00000000-0008-0000-2600-000003D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60325</xdr:colOff>
      <xdr:row>0</xdr:row>
      <xdr:rowOff>104775</xdr:rowOff>
    </xdr:from>
    <xdr:to>
      <xdr:col>36</xdr:col>
      <xdr:colOff>622300</xdr:colOff>
      <xdr:row>0</xdr:row>
      <xdr:rowOff>333375</xdr:rowOff>
    </xdr:to>
    <xdr:sp macro="" textlink="">
      <xdr:nvSpPr>
        <xdr:cNvPr id="5" name="Inhalt">
          <a:hlinkClick xmlns:r="http://schemas.openxmlformats.org/officeDocument/2006/relationships" r:id="rId2"/>
          <a:extLst>
            <a:ext uri="{FF2B5EF4-FFF2-40B4-BE49-F238E27FC236}">
              <a16:creationId xmlns:a16="http://schemas.microsoft.com/office/drawing/2014/main" id="{00000000-0008-0000-2600-000005000000}"/>
            </a:ext>
          </a:extLst>
        </xdr:cNvPr>
        <xdr:cNvSpPr txBox="1"/>
      </xdr:nvSpPr>
      <xdr:spPr>
        <a:xfrm>
          <a:off x="7032625" y="10477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00000000-0008-0000-2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oneCellAnchor>
    <xdr:from>
      <xdr:col>9</xdr:col>
      <xdr:colOff>647700</xdr:colOff>
      <xdr:row>22</xdr:row>
      <xdr:rowOff>0</xdr:rowOff>
    </xdr:from>
    <xdr:ext cx="184731" cy="264560"/>
    <xdr:sp macro="" textlink="">
      <xdr:nvSpPr>
        <xdr:cNvPr id="2" name="Textfeld 1">
          <a:extLst>
            <a:ext uri="{FF2B5EF4-FFF2-40B4-BE49-F238E27FC236}">
              <a16:creationId xmlns:a16="http://schemas.microsoft.com/office/drawing/2014/main" id="{00000000-0008-0000-2900-000002000000}"/>
            </a:ext>
          </a:extLst>
        </xdr:cNvPr>
        <xdr:cNvSpPr txBox="1"/>
      </xdr:nvSpPr>
      <xdr:spPr>
        <a:xfrm>
          <a:off x="11915775"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0</xdr:colOff>
      <xdr:row>0</xdr:row>
      <xdr:rowOff>0</xdr:rowOff>
    </xdr:from>
    <xdr:to>
      <xdr:col>1</xdr:col>
      <xdr:colOff>1771650</xdr:colOff>
      <xdr:row>0</xdr:row>
      <xdr:rowOff>390525</xdr:rowOff>
    </xdr:to>
    <xdr:pic>
      <xdr:nvPicPr>
        <xdr:cNvPr id="3" name="BA-Logo" descr="Statistik-4c-100dpi">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oneCellAnchor>
    <xdr:from>
      <xdr:col>9</xdr:col>
      <xdr:colOff>647700</xdr:colOff>
      <xdr:row>34</xdr:row>
      <xdr:rowOff>0</xdr:rowOff>
    </xdr:from>
    <xdr:ext cx="184731" cy="264560"/>
    <xdr:sp macro="" textlink="">
      <xdr:nvSpPr>
        <xdr:cNvPr id="2" name="Textfeld 1">
          <a:extLst>
            <a:ext uri="{FF2B5EF4-FFF2-40B4-BE49-F238E27FC236}">
              <a16:creationId xmlns:a16="http://schemas.microsoft.com/office/drawing/2014/main" id="{00000000-0008-0000-2A00-000002000000}"/>
            </a:ext>
          </a:extLst>
        </xdr:cNvPr>
        <xdr:cNvSpPr txBox="1"/>
      </xdr:nvSpPr>
      <xdr:spPr>
        <a:xfrm>
          <a:off x="11915775" y="3114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609600</xdr:colOff>
      <xdr:row>7</xdr:row>
      <xdr:rowOff>800100</xdr:rowOff>
    </xdr:from>
    <xdr:to>
      <xdr:col>1</xdr:col>
      <xdr:colOff>5010150</xdr:colOff>
      <xdr:row>7</xdr:row>
      <xdr:rowOff>1419225</xdr:rowOff>
    </xdr:to>
    <xdr:grpSp>
      <xdr:nvGrpSpPr>
        <xdr:cNvPr id="4" name="Gruppieren 17">
          <a:extLst>
            <a:ext uri="{FF2B5EF4-FFF2-40B4-BE49-F238E27FC236}">
              <a16:creationId xmlns:a16="http://schemas.microsoft.com/office/drawing/2014/main" id="{00000000-0008-0000-2A00-000004000000}"/>
            </a:ext>
          </a:extLst>
        </xdr:cNvPr>
        <xdr:cNvGrpSpPr>
          <a:grpSpLocks/>
        </xdr:cNvGrpSpPr>
      </xdr:nvGrpSpPr>
      <xdr:grpSpPr bwMode="auto">
        <a:xfrm>
          <a:off x="704850" y="5038725"/>
          <a:ext cx="4400550" cy="619125"/>
          <a:chOff x="7439026" y="3362324"/>
          <a:chExt cx="4400549" cy="623476"/>
        </a:xfrm>
      </xdr:grpSpPr>
      <xdr:cxnSp macro="">
        <xdr:nvCxnSpPr>
          <xdr:cNvPr id="5" name="Gerade Verbindung 18">
            <a:extLst>
              <a:ext uri="{FF2B5EF4-FFF2-40B4-BE49-F238E27FC236}">
                <a16:creationId xmlns:a16="http://schemas.microsoft.com/office/drawing/2014/main" id="{00000000-0008-0000-2A00-000005000000}"/>
              </a:ext>
            </a:extLst>
          </xdr:cNvPr>
          <xdr:cNvCxnSpPr/>
        </xdr:nvCxnSpPr>
        <xdr:spPr bwMode="auto">
          <a:xfrm>
            <a:off x="7886701" y="3707634"/>
            <a:ext cx="33623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Textfeld 14">
            <a:extLst>
              <a:ext uri="{FF2B5EF4-FFF2-40B4-BE49-F238E27FC236}">
                <a16:creationId xmlns:a16="http://schemas.microsoft.com/office/drawing/2014/main" id="{00000000-0008-0000-2A00-000006000000}"/>
              </a:ext>
            </a:extLst>
          </xdr:cNvPr>
          <xdr:cNvSpPr txBox="1"/>
        </xdr:nvSpPr>
        <xdr:spPr bwMode="auto">
          <a:xfrm>
            <a:off x="7934326" y="3362324"/>
            <a:ext cx="3276599" cy="32612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in sozialversicherungspflichtiger Beschäftigung sind</a:t>
            </a:r>
          </a:p>
        </xdr:txBody>
      </xdr:sp>
      <xdr:sp macro="" textlink="">
        <xdr:nvSpPr>
          <xdr:cNvPr id="7" name="Textfeld 15">
            <a:extLst>
              <a:ext uri="{FF2B5EF4-FFF2-40B4-BE49-F238E27FC236}">
                <a16:creationId xmlns:a16="http://schemas.microsoft.com/office/drawing/2014/main" id="{00000000-0008-0000-2A00-000007000000}"/>
              </a:ext>
            </a:extLst>
          </xdr:cNvPr>
          <xdr:cNvSpPr txBox="1"/>
        </xdr:nvSpPr>
        <xdr:spPr bwMode="auto">
          <a:xfrm>
            <a:off x="8172451" y="3736410"/>
            <a:ext cx="2781299"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8" name="Textfeld 7">
            <a:extLst>
              <a:ext uri="{FF2B5EF4-FFF2-40B4-BE49-F238E27FC236}">
                <a16:creationId xmlns:a16="http://schemas.microsoft.com/office/drawing/2014/main" id="{00000000-0008-0000-2A00-000008000000}"/>
              </a:ext>
            </a:extLst>
          </xdr:cNvPr>
          <xdr:cNvSpPr txBox="1"/>
        </xdr:nvSpPr>
        <xdr:spPr bwMode="auto">
          <a:xfrm>
            <a:off x="7439026" y="3592531"/>
            <a:ext cx="4953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EQ  =</a:t>
            </a:r>
          </a:p>
        </xdr:txBody>
      </xdr:sp>
      <xdr:sp macro="" textlink="">
        <xdr:nvSpPr>
          <xdr:cNvPr id="9" name="Textfeld 16">
            <a:extLst>
              <a:ext uri="{FF2B5EF4-FFF2-40B4-BE49-F238E27FC236}">
                <a16:creationId xmlns:a16="http://schemas.microsoft.com/office/drawing/2014/main" id="{00000000-0008-0000-2A00-000009000000}"/>
              </a:ext>
            </a:extLst>
          </xdr:cNvPr>
          <xdr:cNvSpPr txBox="1"/>
        </xdr:nvSpPr>
        <xdr:spPr bwMode="auto">
          <a:xfrm>
            <a:off x="11306175"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609600</xdr:colOff>
      <xdr:row>9</xdr:row>
      <xdr:rowOff>762000</xdr:rowOff>
    </xdr:from>
    <xdr:to>
      <xdr:col>1</xdr:col>
      <xdr:colOff>5086350</xdr:colOff>
      <xdr:row>9</xdr:row>
      <xdr:rowOff>1381125</xdr:rowOff>
    </xdr:to>
    <xdr:grpSp>
      <xdr:nvGrpSpPr>
        <xdr:cNvPr id="10" name="Gruppieren 25">
          <a:extLst>
            <a:ext uri="{FF2B5EF4-FFF2-40B4-BE49-F238E27FC236}">
              <a16:creationId xmlns:a16="http://schemas.microsoft.com/office/drawing/2014/main" id="{00000000-0008-0000-2A00-00000A000000}"/>
            </a:ext>
          </a:extLst>
        </xdr:cNvPr>
        <xdr:cNvGrpSpPr>
          <a:grpSpLocks/>
        </xdr:cNvGrpSpPr>
      </xdr:nvGrpSpPr>
      <xdr:grpSpPr bwMode="auto">
        <a:xfrm>
          <a:off x="704850" y="6800850"/>
          <a:ext cx="4476750" cy="619125"/>
          <a:chOff x="7362825" y="3362324"/>
          <a:chExt cx="4476750" cy="623476"/>
        </a:xfrm>
      </xdr:grpSpPr>
      <xdr:cxnSp macro="">
        <xdr:nvCxnSpPr>
          <xdr:cNvPr id="11" name="Gerade Verbindung 18">
            <a:extLst>
              <a:ext uri="{FF2B5EF4-FFF2-40B4-BE49-F238E27FC236}">
                <a16:creationId xmlns:a16="http://schemas.microsoft.com/office/drawing/2014/main" id="{00000000-0008-0000-2A00-00000B000000}"/>
              </a:ext>
            </a:extLst>
          </xdr:cNvPr>
          <xdr:cNvCxnSpPr/>
        </xdr:nvCxnSpPr>
        <xdr:spPr bwMode="auto">
          <a:xfrm>
            <a:off x="7886700" y="3707634"/>
            <a:ext cx="33623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Textfeld 14">
            <a:extLst>
              <a:ext uri="{FF2B5EF4-FFF2-40B4-BE49-F238E27FC236}">
                <a16:creationId xmlns:a16="http://schemas.microsoft.com/office/drawing/2014/main" id="{00000000-0008-0000-2A00-00000C000000}"/>
              </a:ext>
            </a:extLst>
          </xdr:cNvPr>
          <xdr:cNvSpPr txBox="1"/>
        </xdr:nvSpPr>
        <xdr:spPr bwMode="auto">
          <a:xfrm>
            <a:off x="7924800" y="3362324"/>
            <a:ext cx="3276600" cy="32612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weder Alg noch Alg II oder SGB</a:t>
            </a:r>
            <a:r>
              <a:rPr lang="de-DE" sz="900">
                <a:solidFill>
                  <a:sysClr val="windowText" lastClr="000000"/>
                </a:solidFill>
                <a:latin typeface="Arial" pitchFamily="34" charset="0"/>
                <a:cs typeface="Arial" pitchFamily="34" charset="0"/>
              </a:rPr>
              <a:t>-</a:t>
            </a:r>
            <a:r>
              <a:rPr lang="de-DE" sz="900">
                <a:latin typeface="Arial" pitchFamily="34" charset="0"/>
                <a:cs typeface="Arial" pitchFamily="34" charset="0"/>
              </a:rPr>
              <a:t>II-Sozialgeld beziehen</a:t>
            </a:r>
          </a:p>
        </xdr:txBody>
      </xdr:sp>
      <xdr:sp macro="" textlink="">
        <xdr:nvSpPr>
          <xdr:cNvPr id="13" name="Textfeld 15">
            <a:extLst>
              <a:ext uri="{FF2B5EF4-FFF2-40B4-BE49-F238E27FC236}">
                <a16:creationId xmlns:a16="http://schemas.microsoft.com/office/drawing/2014/main" id="{00000000-0008-0000-2A00-00000D000000}"/>
              </a:ext>
            </a:extLst>
          </xdr:cNvPr>
          <xdr:cNvSpPr txBox="1"/>
        </xdr:nvSpPr>
        <xdr:spPr bwMode="auto">
          <a:xfrm>
            <a:off x="8172450" y="3736410"/>
            <a:ext cx="2781300"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14" name="Textfeld 13">
            <a:extLst>
              <a:ext uri="{FF2B5EF4-FFF2-40B4-BE49-F238E27FC236}">
                <a16:creationId xmlns:a16="http://schemas.microsoft.com/office/drawing/2014/main" id="{00000000-0008-0000-2A00-00000E000000}"/>
              </a:ext>
            </a:extLst>
          </xdr:cNvPr>
          <xdr:cNvSpPr txBox="1"/>
        </xdr:nvSpPr>
        <xdr:spPr bwMode="auto">
          <a:xfrm>
            <a:off x="7362825" y="3592531"/>
            <a:ext cx="5715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NLQ  =</a:t>
            </a:r>
          </a:p>
        </xdr:txBody>
      </xdr:sp>
      <xdr:sp macro="" textlink="">
        <xdr:nvSpPr>
          <xdr:cNvPr id="15" name="Textfeld 16">
            <a:extLst>
              <a:ext uri="{FF2B5EF4-FFF2-40B4-BE49-F238E27FC236}">
                <a16:creationId xmlns:a16="http://schemas.microsoft.com/office/drawing/2014/main" id="{00000000-0008-0000-2A00-00000F000000}"/>
              </a:ext>
            </a:extLst>
          </xdr:cNvPr>
          <xdr:cNvSpPr txBox="1"/>
        </xdr:nvSpPr>
        <xdr:spPr bwMode="auto">
          <a:xfrm>
            <a:off x="11306175"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609600</xdr:colOff>
      <xdr:row>11</xdr:row>
      <xdr:rowOff>447675</xdr:rowOff>
    </xdr:from>
    <xdr:to>
      <xdr:col>1</xdr:col>
      <xdr:colOff>5010150</xdr:colOff>
      <xdr:row>11</xdr:row>
      <xdr:rowOff>1066800</xdr:rowOff>
    </xdr:to>
    <xdr:grpSp>
      <xdr:nvGrpSpPr>
        <xdr:cNvPr id="16" name="Gruppieren 31">
          <a:extLst>
            <a:ext uri="{FF2B5EF4-FFF2-40B4-BE49-F238E27FC236}">
              <a16:creationId xmlns:a16="http://schemas.microsoft.com/office/drawing/2014/main" id="{00000000-0008-0000-2A00-000010000000}"/>
            </a:ext>
          </a:extLst>
        </xdr:cNvPr>
        <xdr:cNvGrpSpPr>
          <a:grpSpLocks/>
        </xdr:cNvGrpSpPr>
      </xdr:nvGrpSpPr>
      <xdr:grpSpPr bwMode="auto">
        <a:xfrm>
          <a:off x="704850" y="8220075"/>
          <a:ext cx="4400550" cy="619125"/>
          <a:chOff x="7439026" y="3362324"/>
          <a:chExt cx="4400549" cy="623476"/>
        </a:xfrm>
      </xdr:grpSpPr>
      <xdr:cxnSp macro="">
        <xdr:nvCxnSpPr>
          <xdr:cNvPr id="17" name="Gerade Verbindung 18">
            <a:extLst>
              <a:ext uri="{FF2B5EF4-FFF2-40B4-BE49-F238E27FC236}">
                <a16:creationId xmlns:a16="http://schemas.microsoft.com/office/drawing/2014/main" id="{00000000-0008-0000-2A00-000011000000}"/>
              </a:ext>
            </a:extLst>
          </xdr:cNvPr>
          <xdr:cNvCxnSpPr/>
        </xdr:nvCxnSpPr>
        <xdr:spPr bwMode="auto">
          <a:xfrm>
            <a:off x="7886701" y="3707634"/>
            <a:ext cx="33623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Textfeld 14">
            <a:extLst>
              <a:ext uri="{FF2B5EF4-FFF2-40B4-BE49-F238E27FC236}">
                <a16:creationId xmlns:a16="http://schemas.microsoft.com/office/drawing/2014/main" id="{00000000-0008-0000-2A00-000012000000}"/>
              </a:ext>
            </a:extLst>
          </xdr:cNvPr>
          <xdr:cNvSpPr txBox="1"/>
        </xdr:nvSpPr>
        <xdr:spPr bwMode="auto">
          <a:xfrm>
            <a:off x="7934326" y="3362324"/>
            <a:ext cx="3276599" cy="32612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ALG, ALG II oder SGB</a:t>
            </a:r>
            <a:r>
              <a:rPr lang="de-DE" sz="900">
                <a:solidFill>
                  <a:sysClr val="windowText" lastClr="000000"/>
                </a:solidFill>
                <a:latin typeface="Arial" pitchFamily="34" charset="0"/>
                <a:cs typeface="Arial" pitchFamily="34" charset="0"/>
              </a:rPr>
              <a:t>-</a:t>
            </a:r>
            <a:r>
              <a:rPr lang="de-DE" sz="900">
                <a:latin typeface="Arial" pitchFamily="34" charset="0"/>
                <a:cs typeface="Arial" pitchFamily="34" charset="0"/>
              </a:rPr>
              <a:t>II-Sozialgeld beziehen</a:t>
            </a:r>
          </a:p>
        </xdr:txBody>
      </xdr:sp>
      <xdr:sp macro="" textlink="">
        <xdr:nvSpPr>
          <xdr:cNvPr id="19" name="Textfeld 15">
            <a:extLst>
              <a:ext uri="{FF2B5EF4-FFF2-40B4-BE49-F238E27FC236}">
                <a16:creationId xmlns:a16="http://schemas.microsoft.com/office/drawing/2014/main" id="{00000000-0008-0000-2A00-000013000000}"/>
              </a:ext>
            </a:extLst>
          </xdr:cNvPr>
          <xdr:cNvSpPr txBox="1"/>
        </xdr:nvSpPr>
        <xdr:spPr bwMode="auto">
          <a:xfrm>
            <a:off x="8172451" y="3736410"/>
            <a:ext cx="2781299"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20" name="Textfeld 19">
            <a:extLst>
              <a:ext uri="{FF2B5EF4-FFF2-40B4-BE49-F238E27FC236}">
                <a16:creationId xmlns:a16="http://schemas.microsoft.com/office/drawing/2014/main" id="{00000000-0008-0000-2A00-000014000000}"/>
              </a:ext>
            </a:extLst>
          </xdr:cNvPr>
          <xdr:cNvSpPr txBox="1"/>
        </xdr:nvSpPr>
        <xdr:spPr bwMode="auto">
          <a:xfrm>
            <a:off x="7439026" y="3592531"/>
            <a:ext cx="4953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LQ  =</a:t>
            </a:r>
          </a:p>
        </xdr:txBody>
      </xdr:sp>
      <xdr:sp macro="" textlink="">
        <xdr:nvSpPr>
          <xdr:cNvPr id="21" name="Textfeld 16">
            <a:extLst>
              <a:ext uri="{FF2B5EF4-FFF2-40B4-BE49-F238E27FC236}">
                <a16:creationId xmlns:a16="http://schemas.microsoft.com/office/drawing/2014/main" id="{00000000-0008-0000-2A00-000015000000}"/>
              </a:ext>
            </a:extLst>
          </xdr:cNvPr>
          <xdr:cNvSpPr txBox="1"/>
        </xdr:nvSpPr>
        <xdr:spPr bwMode="auto">
          <a:xfrm>
            <a:off x="11306175"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600075</xdr:colOff>
      <xdr:row>13</xdr:row>
      <xdr:rowOff>600075</xdr:rowOff>
    </xdr:from>
    <xdr:to>
      <xdr:col>1</xdr:col>
      <xdr:colOff>5143500</xdr:colOff>
      <xdr:row>13</xdr:row>
      <xdr:rowOff>1219200</xdr:rowOff>
    </xdr:to>
    <xdr:grpSp>
      <xdr:nvGrpSpPr>
        <xdr:cNvPr id="22" name="Gruppieren 49">
          <a:extLst>
            <a:ext uri="{FF2B5EF4-FFF2-40B4-BE49-F238E27FC236}">
              <a16:creationId xmlns:a16="http://schemas.microsoft.com/office/drawing/2014/main" id="{00000000-0008-0000-2A00-000016000000}"/>
            </a:ext>
          </a:extLst>
        </xdr:cNvPr>
        <xdr:cNvGrpSpPr>
          <a:grpSpLocks/>
        </xdr:cNvGrpSpPr>
      </xdr:nvGrpSpPr>
      <xdr:grpSpPr bwMode="auto">
        <a:xfrm>
          <a:off x="695325" y="9772650"/>
          <a:ext cx="4543425" cy="619125"/>
          <a:chOff x="7362825" y="3362324"/>
          <a:chExt cx="4543425" cy="623476"/>
        </a:xfrm>
      </xdr:grpSpPr>
      <xdr:cxnSp macro="">
        <xdr:nvCxnSpPr>
          <xdr:cNvPr id="23" name="Gerade Verbindung 18">
            <a:extLst>
              <a:ext uri="{FF2B5EF4-FFF2-40B4-BE49-F238E27FC236}">
                <a16:creationId xmlns:a16="http://schemas.microsoft.com/office/drawing/2014/main" id="{00000000-0008-0000-2A00-000017000000}"/>
              </a:ext>
            </a:extLst>
          </xdr:cNvPr>
          <xdr:cNvCxnSpPr/>
        </xdr:nvCxnSpPr>
        <xdr:spPr bwMode="auto">
          <a:xfrm>
            <a:off x="7886700" y="3707634"/>
            <a:ext cx="34956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Textfeld 14">
            <a:extLst>
              <a:ext uri="{FF2B5EF4-FFF2-40B4-BE49-F238E27FC236}">
                <a16:creationId xmlns:a16="http://schemas.microsoft.com/office/drawing/2014/main" id="{00000000-0008-0000-2A00-000018000000}"/>
              </a:ext>
            </a:extLst>
          </xdr:cNvPr>
          <xdr:cNvSpPr txBox="1"/>
        </xdr:nvSpPr>
        <xdr:spPr bwMode="auto">
          <a:xfrm>
            <a:off x="7924800" y="3362324"/>
            <a:ext cx="3276600" cy="32612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an einer weiteren Förderung teilnehmen</a:t>
            </a:r>
          </a:p>
        </xdr:txBody>
      </xdr:sp>
      <xdr:sp macro="" textlink="">
        <xdr:nvSpPr>
          <xdr:cNvPr id="25" name="Textfeld 15">
            <a:extLst>
              <a:ext uri="{FF2B5EF4-FFF2-40B4-BE49-F238E27FC236}">
                <a16:creationId xmlns:a16="http://schemas.microsoft.com/office/drawing/2014/main" id="{00000000-0008-0000-2A00-000019000000}"/>
              </a:ext>
            </a:extLst>
          </xdr:cNvPr>
          <xdr:cNvSpPr txBox="1"/>
        </xdr:nvSpPr>
        <xdr:spPr bwMode="auto">
          <a:xfrm>
            <a:off x="8172450" y="3736410"/>
            <a:ext cx="2781300"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26" name="Textfeld 25">
            <a:extLst>
              <a:ext uri="{FF2B5EF4-FFF2-40B4-BE49-F238E27FC236}">
                <a16:creationId xmlns:a16="http://schemas.microsoft.com/office/drawing/2014/main" id="{00000000-0008-0000-2A00-00001A000000}"/>
              </a:ext>
            </a:extLst>
          </xdr:cNvPr>
          <xdr:cNvSpPr txBox="1"/>
        </xdr:nvSpPr>
        <xdr:spPr bwMode="auto">
          <a:xfrm>
            <a:off x="7362825" y="3592531"/>
            <a:ext cx="5715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FFQ  =</a:t>
            </a:r>
          </a:p>
        </xdr:txBody>
      </xdr:sp>
      <xdr:sp macro="" textlink="">
        <xdr:nvSpPr>
          <xdr:cNvPr id="27" name="Textfeld 16">
            <a:extLst>
              <a:ext uri="{FF2B5EF4-FFF2-40B4-BE49-F238E27FC236}">
                <a16:creationId xmlns:a16="http://schemas.microsoft.com/office/drawing/2014/main" id="{00000000-0008-0000-2A00-00001B000000}"/>
              </a:ext>
            </a:extLst>
          </xdr:cNvPr>
          <xdr:cNvSpPr txBox="1"/>
        </xdr:nvSpPr>
        <xdr:spPr bwMode="auto">
          <a:xfrm>
            <a:off x="11372850"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600075</xdr:colOff>
      <xdr:row>19</xdr:row>
      <xdr:rowOff>933450</xdr:rowOff>
    </xdr:from>
    <xdr:to>
      <xdr:col>1</xdr:col>
      <xdr:colOff>5248275</xdr:colOff>
      <xdr:row>19</xdr:row>
      <xdr:rowOff>1714500</xdr:rowOff>
    </xdr:to>
    <xdr:grpSp>
      <xdr:nvGrpSpPr>
        <xdr:cNvPr id="28" name="Gruppieren 99">
          <a:extLst>
            <a:ext uri="{FF2B5EF4-FFF2-40B4-BE49-F238E27FC236}">
              <a16:creationId xmlns:a16="http://schemas.microsoft.com/office/drawing/2014/main" id="{00000000-0008-0000-2A00-00001C000000}"/>
            </a:ext>
          </a:extLst>
        </xdr:cNvPr>
        <xdr:cNvGrpSpPr>
          <a:grpSpLocks/>
        </xdr:cNvGrpSpPr>
      </xdr:nvGrpSpPr>
      <xdr:grpSpPr bwMode="auto">
        <a:xfrm>
          <a:off x="695325" y="16506825"/>
          <a:ext cx="4648200" cy="781050"/>
          <a:chOff x="695325" y="10344149"/>
          <a:chExt cx="4648200" cy="785401"/>
        </a:xfrm>
      </xdr:grpSpPr>
      <xdr:cxnSp macro="">
        <xdr:nvCxnSpPr>
          <xdr:cNvPr id="29" name="Gerade Verbindung 18">
            <a:extLst>
              <a:ext uri="{FF2B5EF4-FFF2-40B4-BE49-F238E27FC236}">
                <a16:creationId xmlns:a16="http://schemas.microsoft.com/office/drawing/2014/main" id="{00000000-0008-0000-2A00-00001D000000}"/>
              </a:ext>
            </a:extLst>
          </xdr:cNvPr>
          <xdr:cNvCxnSpPr/>
        </xdr:nvCxnSpPr>
        <xdr:spPr bwMode="auto">
          <a:xfrm>
            <a:off x="1352550" y="10851786"/>
            <a:ext cx="3381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0" name="Textfeld 14">
            <a:extLst>
              <a:ext uri="{FF2B5EF4-FFF2-40B4-BE49-F238E27FC236}">
                <a16:creationId xmlns:a16="http://schemas.microsoft.com/office/drawing/2014/main" id="{00000000-0008-0000-2A00-00001E000000}"/>
              </a:ext>
            </a:extLst>
          </xdr:cNvPr>
          <xdr:cNvSpPr txBox="1"/>
        </xdr:nvSpPr>
        <xdr:spPr bwMode="auto">
          <a:xfrm>
            <a:off x="1400175" y="10344149"/>
            <a:ext cx="32766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die Alg,</a:t>
            </a:r>
            <a:r>
              <a:rPr lang="de-DE" sz="900" baseline="0">
                <a:latin typeface="Arial" pitchFamily="34" charset="0"/>
                <a:cs typeface="Arial" pitchFamily="34" charset="0"/>
              </a:rPr>
              <a:t> </a:t>
            </a:r>
            <a:r>
              <a:rPr lang="de-DE" sz="900">
                <a:latin typeface="Arial" pitchFamily="34" charset="0"/>
                <a:cs typeface="Arial" pitchFamily="34" charset="0"/>
              </a:rPr>
              <a:t>Alg II oder SGB-II-Sozialgeld beziehen </a:t>
            </a:r>
          </a:p>
          <a:p>
            <a:pPr algn="ctr"/>
            <a:r>
              <a:rPr lang="de-DE" sz="900">
                <a:latin typeface="Arial" pitchFamily="34" charset="0"/>
                <a:cs typeface="Arial" pitchFamily="34" charset="0"/>
              </a:rPr>
              <a:t>und an einer weiteren Förderung teilnehmen</a:t>
            </a:r>
          </a:p>
        </xdr:txBody>
      </xdr:sp>
      <xdr:sp macro="" textlink="">
        <xdr:nvSpPr>
          <xdr:cNvPr id="31" name="Textfeld 15">
            <a:extLst>
              <a:ext uri="{FF2B5EF4-FFF2-40B4-BE49-F238E27FC236}">
                <a16:creationId xmlns:a16="http://schemas.microsoft.com/office/drawing/2014/main" id="{00000000-0008-0000-2A00-00001F000000}"/>
              </a:ext>
            </a:extLst>
          </xdr:cNvPr>
          <xdr:cNvSpPr txBox="1"/>
        </xdr:nvSpPr>
        <xdr:spPr bwMode="auto">
          <a:xfrm>
            <a:off x="1619250" y="10880520"/>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32" name="Textfeld 31">
            <a:extLst>
              <a:ext uri="{FF2B5EF4-FFF2-40B4-BE49-F238E27FC236}">
                <a16:creationId xmlns:a16="http://schemas.microsoft.com/office/drawing/2014/main" id="{00000000-0008-0000-2A00-000020000000}"/>
              </a:ext>
            </a:extLst>
          </xdr:cNvPr>
          <xdr:cNvSpPr txBox="1"/>
        </xdr:nvSpPr>
        <xdr:spPr bwMode="auto">
          <a:xfrm>
            <a:off x="695325" y="10736850"/>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LB FF  =</a:t>
            </a:r>
          </a:p>
        </xdr:txBody>
      </xdr:sp>
      <xdr:sp macro="" textlink="">
        <xdr:nvSpPr>
          <xdr:cNvPr id="33" name="Textfeld 16">
            <a:extLst>
              <a:ext uri="{FF2B5EF4-FFF2-40B4-BE49-F238E27FC236}">
                <a16:creationId xmlns:a16="http://schemas.microsoft.com/office/drawing/2014/main" id="{00000000-0008-0000-2A00-000021000000}"/>
              </a:ext>
            </a:extLst>
          </xdr:cNvPr>
          <xdr:cNvSpPr txBox="1"/>
        </xdr:nvSpPr>
        <xdr:spPr bwMode="auto">
          <a:xfrm>
            <a:off x="4810125" y="10736850"/>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114300</xdr:colOff>
      <xdr:row>23</xdr:row>
      <xdr:rowOff>1104900</xdr:rowOff>
    </xdr:from>
    <xdr:to>
      <xdr:col>1</xdr:col>
      <xdr:colOff>5743575</xdr:colOff>
      <xdr:row>23</xdr:row>
      <xdr:rowOff>1885950</xdr:rowOff>
    </xdr:to>
    <xdr:grpSp>
      <xdr:nvGrpSpPr>
        <xdr:cNvPr id="34" name="Gruppieren 3201">
          <a:extLst>
            <a:ext uri="{FF2B5EF4-FFF2-40B4-BE49-F238E27FC236}">
              <a16:creationId xmlns:a16="http://schemas.microsoft.com/office/drawing/2014/main" id="{00000000-0008-0000-2A00-000022000000}"/>
            </a:ext>
          </a:extLst>
        </xdr:cNvPr>
        <xdr:cNvGrpSpPr>
          <a:grpSpLocks/>
        </xdr:cNvGrpSpPr>
      </xdr:nvGrpSpPr>
      <xdr:grpSpPr bwMode="auto">
        <a:xfrm>
          <a:off x="209550" y="20678775"/>
          <a:ext cx="5629275" cy="781050"/>
          <a:chOff x="228600" y="21574125"/>
          <a:chExt cx="5629275" cy="785401"/>
        </a:xfrm>
      </xdr:grpSpPr>
      <xdr:cxnSp macro="">
        <xdr:nvCxnSpPr>
          <xdr:cNvPr id="35" name="Gerade Verbindung 18">
            <a:extLst>
              <a:ext uri="{FF2B5EF4-FFF2-40B4-BE49-F238E27FC236}">
                <a16:creationId xmlns:a16="http://schemas.microsoft.com/office/drawing/2014/main" id="{00000000-0008-0000-2A00-000023000000}"/>
              </a:ext>
            </a:extLst>
          </xdr:cNvPr>
          <xdr:cNvCxnSpPr/>
        </xdr:nvCxnSpPr>
        <xdr:spPr bwMode="auto">
          <a:xfrm>
            <a:off x="838200" y="22081762"/>
            <a:ext cx="44958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 name="Textfeld 14">
            <a:extLst>
              <a:ext uri="{FF2B5EF4-FFF2-40B4-BE49-F238E27FC236}">
                <a16:creationId xmlns:a16="http://schemas.microsoft.com/office/drawing/2014/main" id="{00000000-0008-0000-2A00-000024000000}"/>
              </a:ext>
            </a:extLst>
          </xdr:cNvPr>
          <xdr:cNvSpPr txBox="1"/>
        </xdr:nvSpPr>
        <xdr:spPr bwMode="auto">
          <a:xfrm>
            <a:off x="809625" y="21574125"/>
            <a:ext cx="455295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weder in sozialversicherungspflichtiger Beschäftigung noch in einer Maßnahme sind, noch Alg, Alg II oder SGB-II-Sozialgeld beziehen und auch nicht arbeitslos gemeldet sind</a:t>
            </a:r>
          </a:p>
        </xdr:txBody>
      </xdr:sp>
      <xdr:sp macro="" textlink="">
        <xdr:nvSpPr>
          <xdr:cNvPr id="37" name="Textfeld 15">
            <a:extLst>
              <a:ext uri="{FF2B5EF4-FFF2-40B4-BE49-F238E27FC236}">
                <a16:creationId xmlns:a16="http://schemas.microsoft.com/office/drawing/2014/main" id="{00000000-0008-0000-2A00-000025000000}"/>
              </a:ext>
            </a:extLst>
          </xdr:cNvPr>
          <xdr:cNvSpPr txBox="1"/>
        </xdr:nvSpPr>
        <xdr:spPr bwMode="auto">
          <a:xfrm>
            <a:off x="1657350" y="22110496"/>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38" name="Textfeld 37">
            <a:extLst>
              <a:ext uri="{FF2B5EF4-FFF2-40B4-BE49-F238E27FC236}">
                <a16:creationId xmlns:a16="http://schemas.microsoft.com/office/drawing/2014/main" id="{00000000-0008-0000-2A00-000026000000}"/>
              </a:ext>
            </a:extLst>
          </xdr:cNvPr>
          <xdr:cNvSpPr txBox="1"/>
        </xdr:nvSpPr>
        <xdr:spPr bwMode="auto">
          <a:xfrm>
            <a:off x="228600" y="21966825"/>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NinaQ  =</a:t>
            </a:r>
          </a:p>
        </xdr:txBody>
      </xdr:sp>
      <xdr:sp macro="" textlink="">
        <xdr:nvSpPr>
          <xdr:cNvPr id="39" name="Textfeld 16">
            <a:extLst>
              <a:ext uri="{FF2B5EF4-FFF2-40B4-BE49-F238E27FC236}">
                <a16:creationId xmlns:a16="http://schemas.microsoft.com/office/drawing/2014/main" id="{00000000-0008-0000-2A00-000027000000}"/>
              </a:ext>
            </a:extLst>
          </xdr:cNvPr>
          <xdr:cNvSpPr txBox="1"/>
        </xdr:nvSpPr>
        <xdr:spPr bwMode="auto">
          <a:xfrm>
            <a:off x="5324475" y="21966825"/>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628650</xdr:colOff>
      <xdr:row>15</xdr:row>
      <xdr:rowOff>1704975</xdr:rowOff>
    </xdr:from>
    <xdr:to>
      <xdr:col>1</xdr:col>
      <xdr:colOff>5324475</xdr:colOff>
      <xdr:row>15</xdr:row>
      <xdr:rowOff>2409825</xdr:rowOff>
    </xdr:to>
    <xdr:grpSp>
      <xdr:nvGrpSpPr>
        <xdr:cNvPr id="40" name="Gruppieren 3200">
          <a:extLst>
            <a:ext uri="{FF2B5EF4-FFF2-40B4-BE49-F238E27FC236}">
              <a16:creationId xmlns:a16="http://schemas.microsoft.com/office/drawing/2014/main" id="{00000000-0008-0000-2A00-000028000000}"/>
            </a:ext>
          </a:extLst>
        </xdr:cNvPr>
        <xdr:cNvGrpSpPr>
          <a:grpSpLocks/>
        </xdr:cNvGrpSpPr>
      </xdr:nvGrpSpPr>
      <xdr:grpSpPr bwMode="auto">
        <a:xfrm>
          <a:off x="723900" y="12449175"/>
          <a:ext cx="4695825" cy="704850"/>
          <a:chOff x="685801" y="13782676"/>
          <a:chExt cx="4695824" cy="709200"/>
        </a:xfrm>
      </xdr:grpSpPr>
      <xdr:cxnSp macro="">
        <xdr:nvCxnSpPr>
          <xdr:cNvPr id="41" name="Gerade Verbindung 18">
            <a:extLst>
              <a:ext uri="{FF2B5EF4-FFF2-40B4-BE49-F238E27FC236}">
                <a16:creationId xmlns:a16="http://schemas.microsoft.com/office/drawing/2014/main" id="{00000000-0008-0000-2A00-000029000000}"/>
              </a:ext>
            </a:extLst>
          </xdr:cNvPr>
          <xdr:cNvCxnSpPr/>
        </xdr:nvCxnSpPr>
        <xdr:spPr bwMode="auto">
          <a:xfrm>
            <a:off x="1428751" y="14146860"/>
            <a:ext cx="338137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Textfeld 14">
            <a:extLst>
              <a:ext uri="{FF2B5EF4-FFF2-40B4-BE49-F238E27FC236}">
                <a16:creationId xmlns:a16="http://schemas.microsoft.com/office/drawing/2014/main" id="{00000000-0008-0000-2A00-00002A000000}"/>
              </a:ext>
            </a:extLst>
          </xdr:cNvPr>
          <xdr:cNvSpPr txBox="1"/>
        </xdr:nvSpPr>
        <xdr:spPr bwMode="auto">
          <a:xfrm>
            <a:off x="1476376" y="13782676"/>
            <a:ext cx="3276599" cy="32584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in einer sozialversicherungspflichtigen Ausbildung sind</a:t>
            </a:r>
          </a:p>
        </xdr:txBody>
      </xdr:sp>
      <xdr:sp macro="" textlink="">
        <xdr:nvSpPr>
          <xdr:cNvPr id="43" name="Textfeld 15">
            <a:extLst>
              <a:ext uri="{FF2B5EF4-FFF2-40B4-BE49-F238E27FC236}">
                <a16:creationId xmlns:a16="http://schemas.microsoft.com/office/drawing/2014/main" id="{00000000-0008-0000-2A00-00002B000000}"/>
              </a:ext>
            </a:extLst>
          </xdr:cNvPr>
          <xdr:cNvSpPr txBox="1"/>
        </xdr:nvSpPr>
        <xdr:spPr bwMode="auto">
          <a:xfrm>
            <a:off x="1714501" y="14185195"/>
            <a:ext cx="2781299" cy="30668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44" name="Textfeld 43">
            <a:extLst>
              <a:ext uri="{FF2B5EF4-FFF2-40B4-BE49-F238E27FC236}">
                <a16:creationId xmlns:a16="http://schemas.microsoft.com/office/drawing/2014/main" id="{00000000-0008-0000-2A00-00002C000000}"/>
              </a:ext>
            </a:extLst>
          </xdr:cNvPr>
          <xdr:cNvSpPr txBox="1"/>
        </xdr:nvSpPr>
        <xdr:spPr bwMode="auto">
          <a:xfrm>
            <a:off x="685801" y="14031854"/>
            <a:ext cx="790575" cy="26834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EQ Ausb  =</a:t>
            </a:r>
          </a:p>
        </xdr:txBody>
      </xdr:sp>
      <xdr:sp macro="" textlink="">
        <xdr:nvSpPr>
          <xdr:cNvPr id="45" name="Textfeld 16">
            <a:extLst>
              <a:ext uri="{FF2B5EF4-FFF2-40B4-BE49-F238E27FC236}">
                <a16:creationId xmlns:a16="http://schemas.microsoft.com/office/drawing/2014/main" id="{00000000-0008-0000-2A00-00002D000000}"/>
              </a:ext>
            </a:extLst>
          </xdr:cNvPr>
          <xdr:cNvSpPr txBox="1"/>
        </xdr:nvSpPr>
        <xdr:spPr bwMode="auto">
          <a:xfrm>
            <a:off x="4848225" y="14022271"/>
            <a:ext cx="533400" cy="249178"/>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600075</xdr:colOff>
      <xdr:row>17</xdr:row>
      <xdr:rowOff>923925</xdr:rowOff>
    </xdr:from>
    <xdr:to>
      <xdr:col>1</xdr:col>
      <xdr:colOff>5200650</xdr:colOff>
      <xdr:row>17</xdr:row>
      <xdr:rowOff>1704975</xdr:rowOff>
    </xdr:to>
    <xdr:grpSp>
      <xdr:nvGrpSpPr>
        <xdr:cNvPr id="46" name="Gruppieren 118">
          <a:extLst>
            <a:ext uri="{FF2B5EF4-FFF2-40B4-BE49-F238E27FC236}">
              <a16:creationId xmlns:a16="http://schemas.microsoft.com/office/drawing/2014/main" id="{00000000-0008-0000-2A00-00002E000000}"/>
            </a:ext>
          </a:extLst>
        </xdr:cNvPr>
        <xdr:cNvGrpSpPr>
          <a:grpSpLocks/>
        </xdr:cNvGrpSpPr>
      </xdr:nvGrpSpPr>
      <xdr:grpSpPr bwMode="auto">
        <a:xfrm>
          <a:off x="695325" y="14439900"/>
          <a:ext cx="4600575" cy="781050"/>
          <a:chOff x="695325" y="10344149"/>
          <a:chExt cx="4600575" cy="785401"/>
        </a:xfrm>
      </xdr:grpSpPr>
      <xdr:cxnSp macro="">
        <xdr:nvCxnSpPr>
          <xdr:cNvPr id="47" name="Gerade Verbindung 18">
            <a:extLst>
              <a:ext uri="{FF2B5EF4-FFF2-40B4-BE49-F238E27FC236}">
                <a16:creationId xmlns:a16="http://schemas.microsoft.com/office/drawing/2014/main" id="{00000000-0008-0000-2A00-00002F000000}"/>
              </a:ext>
            </a:extLst>
          </xdr:cNvPr>
          <xdr:cNvCxnSpPr/>
        </xdr:nvCxnSpPr>
        <xdr:spPr bwMode="auto">
          <a:xfrm>
            <a:off x="1333500" y="10851786"/>
            <a:ext cx="3381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Textfeld 14">
            <a:extLst>
              <a:ext uri="{FF2B5EF4-FFF2-40B4-BE49-F238E27FC236}">
                <a16:creationId xmlns:a16="http://schemas.microsoft.com/office/drawing/2014/main" id="{00000000-0008-0000-2A00-000030000000}"/>
              </a:ext>
            </a:extLst>
          </xdr:cNvPr>
          <xdr:cNvSpPr txBox="1"/>
        </xdr:nvSpPr>
        <xdr:spPr bwMode="auto">
          <a:xfrm>
            <a:off x="1438275" y="10344149"/>
            <a:ext cx="32766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in sozialversicherungspflichtiger Beschäftigung sind und zeitgleich Alg, Alg II oder SGB</a:t>
            </a:r>
            <a:r>
              <a:rPr lang="de-DE" sz="900">
                <a:solidFill>
                  <a:sysClr val="windowText" lastClr="000000"/>
                </a:solidFill>
                <a:latin typeface="Arial" pitchFamily="34" charset="0"/>
                <a:cs typeface="Arial" pitchFamily="34" charset="0"/>
              </a:rPr>
              <a:t>-I</a:t>
            </a:r>
            <a:r>
              <a:rPr lang="de-DE" sz="900">
                <a:latin typeface="Arial" pitchFamily="34" charset="0"/>
                <a:cs typeface="Arial" pitchFamily="34" charset="0"/>
              </a:rPr>
              <a:t>I-Sozialgeld beziehen</a:t>
            </a:r>
          </a:p>
        </xdr:txBody>
      </xdr:sp>
      <xdr:sp macro="" textlink="">
        <xdr:nvSpPr>
          <xdr:cNvPr id="49" name="Textfeld 15">
            <a:extLst>
              <a:ext uri="{FF2B5EF4-FFF2-40B4-BE49-F238E27FC236}">
                <a16:creationId xmlns:a16="http://schemas.microsoft.com/office/drawing/2014/main" id="{00000000-0008-0000-2A00-000031000000}"/>
              </a:ext>
            </a:extLst>
          </xdr:cNvPr>
          <xdr:cNvSpPr txBox="1"/>
        </xdr:nvSpPr>
        <xdr:spPr bwMode="auto">
          <a:xfrm>
            <a:off x="1619250" y="10880520"/>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50" name="Textfeld 49">
            <a:extLst>
              <a:ext uri="{FF2B5EF4-FFF2-40B4-BE49-F238E27FC236}">
                <a16:creationId xmlns:a16="http://schemas.microsoft.com/office/drawing/2014/main" id="{00000000-0008-0000-2A00-000032000000}"/>
              </a:ext>
            </a:extLst>
          </xdr:cNvPr>
          <xdr:cNvSpPr txBox="1"/>
        </xdr:nvSpPr>
        <xdr:spPr bwMode="auto">
          <a:xfrm>
            <a:off x="695325" y="10736850"/>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EQ LB  =</a:t>
            </a:r>
          </a:p>
        </xdr:txBody>
      </xdr:sp>
      <xdr:sp macro="" textlink="">
        <xdr:nvSpPr>
          <xdr:cNvPr id="51" name="Textfeld 16">
            <a:extLst>
              <a:ext uri="{FF2B5EF4-FFF2-40B4-BE49-F238E27FC236}">
                <a16:creationId xmlns:a16="http://schemas.microsoft.com/office/drawing/2014/main" id="{00000000-0008-0000-2A00-000033000000}"/>
              </a:ext>
            </a:extLst>
          </xdr:cNvPr>
          <xdr:cNvSpPr txBox="1"/>
        </xdr:nvSpPr>
        <xdr:spPr bwMode="auto">
          <a:xfrm>
            <a:off x="4762500" y="10727271"/>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600075</xdr:colOff>
      <xdr:row>21</xdr:row>
      <xdr:rowOff>885825</xdr:rowOff>
    </xdr:from>
    <xdr:to>
      <xdr:col>1</xdr:col>
      <xdr:colOff>5248275</xdr:colOff>
      <xdr:row>21</xdr:row>
      <xdr:rowOff>1666875</xdr:rowOff>
    </xdr:to>
    <xdr:grpSp>
      <xdr:nvGrpSpPr>
        <xdr:cNvPr id="52" name="Gruppieren 124">
          <a:extLst>
            <a:ext uri="{FF2B5EF4-FFF2-40B4-BE49-F238E27FC236}">
              <a16:creationId xmlns:a16="http://schemas.microsoft.com/office/drawing/2014/main" id="{00000000-0008-0000-2A00-000034000000}"/>
            </a:ext>
          </a:extLst>
        </xdr:cNvPr>
        <xdr:cNvGrpSpPr>
          <a:grpSpLocks/>
        </xdr:cNvGrpSpPr>
      </xdr:nvGrpSpPr>
      <xdr:grpSpPr bwMode="auto">
        <a:xfrm>
          <a:off x="695325" y="18440400"/>
          <a:ext cx="4648200" cy="781050"/>
          <a:chOff x="695325" y="10344149"/>
          <a:chExt cx="4648200" cy="785401"/>
        </a:xfrm>
      </xdr:grpSpPr>
      <xdr:cxnSp macro="">
        <xdr:nvCxnSpPr>
          <xdr:cNvPr id="53" name="Gerade Verbindung 18">
            <a:extLst>
              <a:ext uri="{FF2B5EF4-FFF2-40B4-BE49-F238E27FC236}">
                <a16:creationId xmlns:a16="http://schemas.microsoft.com/office/drawing/2014/main" id="{00000000-0008-0000-2A00-000035000000}"/>
              </a:ext>
            </a:extLst>
          </xdr:cNvPr>
          <xdr:cNvCxnSpPr/>
        </xdr:nvCxnSpPr>
        <xdr:spPr bwMode="auto">
          <a:xfrm>
            <a:off x="1371600" y="10851786"/>
            <a:ext cx="3381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 name="Textfeld 14">
            <a:extLst>
              <a:ext uri="{FF2B5EF4-FFF2-40B4-BE49-F238E27FC236}">
                <a16:creationId xmlns:a16="http://schemas.microsoft.com/office/drawing/2014/main" id="{00000000-0008-0000-2A00-000036000000}"/>
              </a:ext>
            </a:extLst>
          </xdr:cNvPr>
          <xdr:cNvSpPr txBox="1"/>
        </xdr:nvSpPr>
        <xdr:spPr bwMode="auto">
          <a:xfrm>
            <a:off x="1400175" y="10344149"/>
            <a:ext cx="32766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Alg,</a:t>
            </a:r>
            <a:r>
              <a:rPr lang="de-DE" sz="900" baseline="0">
                <a:latin typeface="Arial" pitchFamily="34" charset="0"/>
                <a:cs typeface="Arial" pitchFamily="34" charset="0"/>
              </a:rPr>
              <a:t> </a:t>
            </a:r>
            <a:r>
              <a:rPr lang="de-DE" sz="900">
                <a:latin typeface="Arial" pitchFamily="34" charset="0"/>
                <a:cs typeface="Arial" pitchFamily="34" charset="0"/>
              </a:rPr>
              <a:t>Alg II oder SGB-II-Sozialgeld beziehen </a:t>
            </a:r>
          </a:p>
          <a:p>
            <a:pPr algn="ctr"/>
            <a:r>
              <a:rPr lang="de-DE" sz="900">
                <a:latin typeface="Arial" pitchFamily="34" charset="0"/>
                <a:cs typeface="Arial" pitchFamily="34" charset="0"/>
              </a:rPr>
              <a:t>und arbeitslos gemeldet sind</a:t>
            </a:r>
          </a:p>
        </xdr:txBody>
      </xdr:sp>
      <xdr:sp macro="" textlink="">
        <xdr:nvSpPr>
          <xdr:cNvPr id="55" name="Textfeld 15">
            <a:extLst>
              <a:ext uri="{FF2B5EF4-FFF2-40B4-BE49-F238E27FC236}">
                <a16:creationId xmlns:a16="http://schemas.microsoft.com/office/drawing/2014/main" id="{00000000-0008-0000-2A00-000037000000}"/>
              </a:ext>
            </a:extLst>
          </xdr:cNvPr>
          <xdr:cNvSpPr txBox="1"/>
        </xdr:nvSpPr>
        <xdr:spPr bwMode="auto">
          <a:xfrm>
            <a:off x="1619250" y="10880520"/>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56" name="Textfeld 55">
            <a:extLst>
              <a:ext uri="{FF2B5EF4-FFF2-40B4-BE49-F238E27FC236}">
                <a16:creationId xmlns:a16="http://schemas.microsoft.com/office/drawing/2014/main" id="{00000000-0008-0000-2A00-000038000000}"/>
              </a:ext>
            </a:extLst>
          </xdr:cNvPr>
          <xdr:cNvSpPr txBox="1"/>
        </xdr:nvSpPr>
        <xdr:spPr bwMode="auto">
          <a:xfrm>
            <a:off x="695325" y="10736850"/>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LB  Alo  =</a:t>
            </a:r>
          </a:p>
        </xdr:txBody>
      </xdr:sp>
      <xdr:sp macro="" textlink="">
        <xdr:nvSpPr>
          <xdr:cNvPr id="57" name="Textfeld 16">
            <a:extLst>
              <a:ext uri="{FF2B5EF4-FFF2-40B4-BE49-F238E27FC236}">
                <a16:creationId xmlns:a16="http://schemas.microsoft.com/office/drawing/2014/main" id="{00000000-0008-0000-2A00-000039000000}"/>
              </a:ext>
            </a:extLst>
          </xdr:cNvPr>
          <xdr:cNvSpPr txBox="1"/>
        </xdr:nvSpPr>
        <xdr:spPr bwMode="auto">
          <a:xfrm>
            <a:off x="4810125" y="10736850"/>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609600</xdr:colOff>
      <xdr:row>25</xdr:row>
      <xdr:rowOff>1000125</xdr:rowOff>
    </xdr:from>
    <xdr:to>
      <xdr:col>1</xdr:col>
      <xdr:colOff>5248275</xdr:colOff>
      <xdr:row>25</xdr:row>
      <xdr:rowOff>1781175</xdr:rowOff>
    </xdr:to>
    <xdr:grpSp>
      <xdr:nvGrpSpPr>
        <xdr:cNvPr id="58" name="Gruppieren 131">
          <a:extLst>
            <a:ext uri="{FF2B5EF4-FFF2-40B4-BE49-F238E27FC236}">
              <a16:creationId xmlns:a16="http://schemas.microsoft.com/office/drawing/2014/main" id="{00000000-0008-0000-2A00-00003A000000}"/>
            </a:ext>
          </a:extLst>
        </xdr:cNvPr>
        <xdr:cNvGrpSpPr>
          <a:grpSpLocks/>
        </xdr:cNvGrpSpPr>
      </xdr:nvGrpSpPr>
      <xdr:grpSpPr bwMode="auto">
        <a:xfrm>
          <a:off x="704850" y="22898100"/>
          <a:ext cx="4638675" cy="781050"/>
          <a:chOff x="228600" y="21574125"/>
          <a:chExt cx="4638675" cy="785401"/>
        </a:xfrm>
      </xdr:grpSpPr>
      <xdr:cxnSp macro="">
        <xdr:nvCxnSpPr>
          <xdr:cNvPr id="59" name="Gerade Verbindung 18">
            <a:extLst>
              <a:ext uri="{FF2B5EF4-FFF2-40B4-BE49-F238E27FC236}">
                <a16:creationId xmlns:a16="http://schemas.microsoft.com/office/drawing/2014/main" id="{00000000-0008-0000-2A00-00003B000000}"/>
              </a:ext>
            </a:extLst>
          </xdr:cNvPr>
          <xdr:cNvCxnSpPr/>
        </xdr:nvCxnSpPr>
        <xdr:spPr bwMode="auto">
          <a:xfrm>
            <a:off x="828675" y="22081762"/>
            <a:ext cx="34956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0" name="Textfeld 14">
            <a:extLst>
              <a:ext uri="{FF2B5EF4-FFF2-40B4-BE49-F238E27FC236}">
                <a16:creationId xmlns:a16="http://schemas.microsoft.com/office/drawing/2014/main" id="{00000000-0008-0000-2A00-00003C000000}"/>
              </a:ext>
            </a:extLst>
          </xdr:cNvPr>
          <xdr:cNvSpPr txBox="1"/>
        </xdr:nvSpPr>
        <xdr:spPr bwMode="auto">
          <a:xfrm>
            <a:off x="942975" y="21574125"/>
            <a:ext cx="32766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innerhalb eines Verbleibsintervalls an mehr als 7 Tagen sozialversicherungspflichtig beschäftigt waren</a:t>
            </a:r>
          </a:p>
        </xdr:txBody>
      </xdr:sp>
      <xdr:sp macro="" textlink="">
        <xdr:nvSpPr>
          <xdr:cNvPr id="61" name="Textfeld 15">
            <a:extLst>
              <a:ext uri="{FF2B5EF4-FFF2-40B4-BE49-F238E27FC236}">
                <a16:creationId xmlns:a16="http://schemas.microsoft.com/office/drawing/2014/main" id="{00000000-0008-0000-2A00-00003D000000}"/>
              </a:ext>
            </a:extLst>
          </xdr:cNvPr>
          <xdr:cNvSpPr txBox="1"/>
        </xdr:nvSpPr>
        <xdr:spPr bwMode="auto">
          <a:xfrm>
            <a:off x="1190625" y="22110496"/>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62" name="Textfeld 61">
            <a:extLst>
              <a:ext uri="{FF2B5EF4-FFF2-40B4-BE49-F238E27FC236}">
                <a16:creationId xmlns:a16="http://schemas.microsoft.com/office/drawing/2014/main" id="{00000000-0008-0000-2A00-00003E000000}"/>
              </a:ext>
            </a:extLst>
          </xdr:cNvPr>
          <xdr:cNvSpPr txBox="1"/>
        </xdr:nvSpPr>
        <xdr:spPr bwMode="auto">
          <a:xfrm>
            <a:off x="228600" y="21966825"/>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Svp7  =</a:t>
            </a:r>
          </a:p>
        </xdr:txBody>
      </xdr:sp>
      <xdr:sp macro="" textlink="">
        <xdr:nvSpPr>
          <xdr:cNvPr id="63" name="Textfeld 16">
            <a:extLst>
              <a:ext uri="{FF2B5EF4-FFF2-40B4-BE49-F238E27FC236}">
                <a16:creationId xmlns:a16="http://schemas.microsoft.com/office/drawing/2014/main" id="{00000000-0008-0000-2A00-00003F000000}"/>
              </a:ext>
            </a:extLst>
          </xdr:cNvPr>
          <xdr:cNvSpPr txBox="1"/>
        </xdr:nvSpPr>
        <xdr:spPr bwMode="auto">
          <a:xfrm>
            <a:off x="4333875" y="21957247"/>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2</xdr:col>
      <xdr:colOff>514350</xdr:colOff>
      <xdr:row>1</xdr:row>
      <xdr:rowOff>0</xdr:rowOff>
    </xdr:to>
    <xdr:pic>
      <xdr:nvPicPr>
        <xdr:cNvPr id="2" name="BA-Logo">
          <a:extLst>
            <a:ext uri="{FF2B5EF4-FFF2-40B4-BE49-F238E27FC236}">
              <a16:creationId xmlns:a16="http://schemas.microsoft.com/office/drawing/2014/main" id="{00000000-0008-0000-2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38100"/>
          <a:ext cx="17907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333375</xdr:colOff>
      <xdr:row>0</xdr:row>
      <xdr:rowOff>390525</xdr:rowOff>
    </xdr:to>
    <xdr:pic>
      <xdr:nvPicPr>
        <xdr:cNvPr id="2" name="Picture 3" descr="Statistik-4c-200">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238125</xdr:colOff>
      <xdr:row>17</xdr:row>
      <xdr:rowOff>0</xdr:rowOff>
    </xdr:from>
    <xdr:ext cx="76200" cy="200025"/>
    <xdr:sp macro="" textlink="">
      <xdr:nvSpPr>
        <xdr:cNvPr id="3" name="Text Box 4">
          <a:extLst>
            <a:ext uri="{FF2B5EF4-FFF2-40B4-BE49-F238E27FC236}">
              <a16:creationId xmlns:a16="http://schemas.microsoft.com/office/drawing/2014/main" id="{00000000-0008-0000-1A00-000003000000}"/>
            </a:ext>
          </a:extLst>
        </xdr:cNvPr>
        <xdr:cNvSpPr txBox="1">
          <a:spLocks noChangeArrowheads="1"/>
        </xdr:cNvSpPr>
      </xdr:nvSpPr>
      <xdr:spPr bwMode="auto">
        <a:xfrm>
          <a:off x="238125" y="308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2</xdr:col>
      <xdr:colOff>123825</xdr:colOff>
      <xdr:row>1</xdr:row>
      <xdr:rowOff>0</xdr:rowOff>
    </xdr:to>
    <xdr:pic>
      <xdr:nvPicPr>
        <xdr:cNvPr id="2" name="Picture 3" descr="Statistik-4c-200">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3810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76200</xdr:colOff>
      <xdr:row>0</xdr:row>
      <xdr:rowOff>381000</xdr:rowOff>
    </xdr:to>
    <xdr:pic>
      <xdr:nvPicPr>
        <xdr:cNvPr id="1035" name="BA-Logo">
          <a:extLst>
            <a:ext uri="{FF2B5EF4-FFF2-40B4-BE49-F238E27FC236}">
              <a16:creationId xmlns:a16="http://schemas.microsoft.com/office/drawing/2014/main" id="{00000000-0008-0000-1C00-00000B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669925</xdr:colOff>
      <xdr:row>0</xdr:row>
      <xdr:rowOff>95250</xdr:rowOff>
    </xdr:from>
    <xdr:to>
      <xdr:col>6</xdr:col>
      <xdr:colOff>155575</xdr:colOff>
      <xdr:row>0</xdr:row>
      <xdr:rowOff>323850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C00-000004000000}"/>
            </a:ext>
          </a:extLst>
        </xdr:cNvPr>
        <xdr:cNvSpPr txBox="1"/>
      </xdr:nvSpPr>
      <xdr:spPr>
        <a:xfrm>
          <a:off x="4298950" y="952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76200</xdr:colOff>
      <xdr:row>0</xdr:row>
      <xdr:rowOff>381000</xdr:rowOff>
    </xdr:to>
    <xdr:pic>
      <xdr:nvPicPr>
        <xdr:cNvPr id="6151" name="BA-Logo">
          <a:extLst>
            <a:ext uri="{FF2B5EF4-FFF2-40B4-BE49-F238E27FC236}">
              <a16:creationId xmlns:a16="http://schemas.microsoft.com/office/drawing/2014/main" id="{00000000-0008-0000-1D00-000007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127000</xdr:colOff>
      <xdr:row>0</xdr:row>
      <xdr:rowOff>95250</xdr:rowOff>
    </xdr:from>
    <xdr:to>
      <xdr:col>6</xdr:col>
      <xdr:colOff>479425</xdr:colOff>
      <xdr:row>0</xdr:row>
      <xdr:rowOff>323850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D00-000004000000}"/>
            </a:ext>
          </a:extLst>
        </xdr:cNvPr>
        <xdr:cNvSpPr txBox="1"/>
      </xdr:nvSpPr>
      <xdr:spPr>
        <a:xfrm>
          <a:off x="4575175" y="952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66675</xdr:colOff>
      <xdr:row>0</xdr:row>
      <xdr:rowOff>381000</xdr:rowOff>
    </xdr:to>
    <xdr:pic>
      <xdr:nvPicPr>
        <xdr:cNvPr id="7169" name="BA-Logo">
          <a:extLst>
            <a:ext uri="{FF2B5EF4-FFF2-40B4-BE49-F238E27FC236}">
              <a16:creationId xmlns:a16="http://schemas.microsoft.com/office/drawing/2014/main" id="{00000000-0008-0000-1E00-000001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50800</xdr:colOff>
      <xdr:row>0</xdr:row>
      <xdr:rowOff>114300</xdr:rowOff>
    </xdr:from>
    <xdr:to>
      <xdr:col>6</xdr:col>
      <xdr:colOff>403225</xdr:colOff>
      <xdr:row>0</xdr:row>
      <xdr:rowOff>342900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E00-000004000000}"/>
            </a:ext>
          </a:extLst>
        </xdr:cNvPr>
        <xdr:cNvSpPr txBox="1"/>
      </xdr:nvSpPr>
      <xdr:spPr>
        <a:xfrm>
          <a:off x="4508500" y="1143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781050</xdr:colOff>
      <xdr:row>0</xdr:row>
      <xdr:rowOff>381000</xdr:rowOff>
    </xdr:to>
    <xdr:pic>
      <xdr:nvPicPr>
        <xdr:cNvPr id="8193" name="BA-Logo">
          <a:extLst>
            <a:ext uri="{FF2B5EF4-FFF2-40B4-BE49-F238E27FC236}">
              <a16:creationId xmlns:a16="http://schemas.microsoft.com/office/drawing/2014/main" id="{00000000-0008-0000-1F00-0000012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212725</xdr:colOff>
      <xdr:row>0</xdr:row>
      <xdr:rowOff>133350</xdr:rowOff>
    </xdr:from>
    <xdr:to>
      <xdr:col>5</xdr:col>
      <xdr:colOff>565150</xdr:colOff>
      <xdr:row>0</xdr:row>
      <xdr:rowOff>361950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F00-000004000000}"/>
            </a:ext>
          </a:extLst>
        </xdr:cNvPr>
        <xdr:cNvSpPr txBox="1"/>
      </xdr:nvSpPr>
      <xdr:spPr>
        <a:xfrm>
          <a:off x="3851275" y="1333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twoCellAnchor>
    <xdr:from>
      <xdr:col>0</xdr:col>
      <xdr:colOff>476250</xdr:colOff>
      <xdr:row>44</xdr:row>
      <xdr:rowOff>57150</xdr:rowOff>
    </xdr:from>
    <xdr:to>
      <xdr:col>9</xdr:col>
      <xdr:colOff>409575</xdr:colOff>
      <xdr:row>67</xdr:row>
      <xdr:rowOff>114300</xdr:rowOff>
    </xdr:to>
    <xdr:graphicFrame macro="">
      <xdr:nvGraphicFramePr>
        <xdr:cNvPr id="5" name="Diagramm 4">
          <a:extLst>
            <a:ext uri="{FF2B5EF4-FFF2-40B4-BE49-F238E27FC236}">
              <a16:creationId xmlns:a16="http://schemas.microsoft.com/office/drawing/2014/main" id="{00000000-0008-0000-1F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0.00803</cdr:x>
      <cdr:y>0.01151</cdr:y>
    </cdr:from>
    <cdr:to>
      <cdr:x>0.0314</cdr:x>
      <cdr:y>0.06585</cdr:y>
    </cdr:to>
    <cdr:sp macro="" textlink="">
      <cdr:nvSpPr>
        <cdr:cNvPr id="3" name="Textfeld 2"/>
        <cdr:cNvSpPr txBox="1"/>
      </cdr:nvSpPr>
      <cdr:spPr>
        <a:xfrm xmlns:a="http://schemas.openxmlformats.org/drawingml/2006/main">
          <a:off x="63500" y="50800"/>
          <a:ext cx="184731" cy="239809"/>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endParaRPr lang="de-DE" sz="1000" b="1">
            <a:solidFill>
              <a:srgbClr val="404040"/>
            </a:solidFill>
            <a:latin typeface="Arial" panose="020B0604020202020204" pitchFamily="34" charset="0"/>
          </a:endParaRPr>
        </a:p>
      </cdr:txBody>
    </cdr:sp>
  </cdr:relSizeAnchor>
  <cdr:relSizeAnchor xmlns:cdr="http://schemas.openxmlformats.org/drawingml/2006/chartDrawing">
    <cdr:from>
      <cdr:x>0.00803</cdr:x>
      <cdr:y>0.01151</cdr:y>
    </cdr:from>
    <cdr:to>
      <cdr:x>0.23961</cdr:x>
      <cdr:y>0.06585</cdr:y>
    </cdr:to>
    <cdr:sp macro="" textlink="">
      <cdr:nvSpPr>
        <cdr:cNvPr id="6" name="Textfeld 5"/>
        <cdr:cNvSpPr txBox="1"/>
      </cdr:nvSpPr>
      <cdr:spPr>
        <a:xfrm xmlns:a="http://schemas.openxmlformats.org/drawingml/2006/main">
          <a:off x="63500" y="50800"/>
          <a:ext cx="1830758" cy="239809"/>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r>
            <a:rPr lang="de-DE" sz="1000" b="1">
              <a:solidFill>
                <a:srgbClr val="404040"/>
              </a:solidFill>
              <a:latin typeface="Arial" panose="020B0604020202020204" pitchFamily="34" charset="0"/>
            </a:rPr>
            <a:t>Bestand an Rehabilitanden</a:t>
          </a:r>
        </a:p>
      </cdr:txBody>
    </cdr:sp>
  </cdr:relSizeAnchor>
  <cdr:relSizeAnchor xmlns:cdr="http://schemas.openxmlformats.org/drawingml/2006/chartDrawing">
    <cdr:from>
      <cdr:x>0.00803</cdr:x>
      <cdr:y>0.04858</cdr:y>
    </cdr:from>
    <cdr:to>
      <cdr:x>0.55422</cdr:x>
      <cdr:y>0.09932</cdr:y>
    </cdr:to>
    <cdr:sp macro="" textlink="'4 - Zeitreihe'!$A$4">
      <cdr:nvSpPr>
        <cdr:cNvPr id="7" name="Textfeld 6"/>
        <cdr:cNvSpPr txBox="1"/>
      </cdr:nvSpPr>
      <cdr:spPr>
        <a:xfrm xmlns:a="http://schemas.openxmlformats.org/drawingml/2006/main">
          <a:off x="63482" y="204986"/>
          <a:ext cx="4318017" cy="214113"/>
        </a:xfrm>
        <a:prstGeom xmlns:a="http://schemas.openxmlformats.org/drawingml/2006/main" prst="rect">
          <a:avLst/>
        </a:prstGeom>
      </cdr:spPr>
      <cdr:txBody>
        <a:bodyPr xmlns:a="http://schemas.openxmlformats.org/drawingml/2006/main" vertOverflow="clip" vert="horz" wrap="square" rtlCol="0">
          <a:spAutoFit/>
        </a:bodyPr>
        <a:lstStyle xmlns:a="http://schemas.openxmlformats.org/drawingml/2006/main"/>
        <a:p xmlns:a="http://schemas.openxmlformats.org/drawingml/2006/main">
          <a:fld id="{C57319F9-5F3A-45C3-B53D-78BEE5F0858A}" type="TxLink">
            <a:rPr lang="en-US" sz="800" b="0" i="0" u="none" strike="noStrike">
              <a:solidFill>
                <a:srgbClr val="000000"/>
              </a:solidFill>
              <a:latin typeface="Arial"/>
              <a:cs typeface="Arial"/>
            </a:rPr>
            <a:pPr/>
            <a:t>Deutschland (Gebietsstand Februar 2022)</a:t>
          </a:fld>
          <a:endParaRPr lang="de-DE" sz="800" b="0">
            <a:solidFill>
              <a:srgbClr val="404040"/>
            </a:solidFill>
            <a:latin typeface="Arial" panose="020B0604020202020204" pitchFamily="34" charset="0"/>
          </a:endParaRPr>
        </a:p>
      </cdr:txBody>
    </cdr:sp>
  </cdr:relSizeAnchor>
  <cdr:relSizeAnchor xmlns:cdr="http://schemas.openxmlformats.org/drawingml/2006/chartDrawing">
    <cdr:from>
      <cdr:x>0.00803</cdr:x>
      <cdr:y>0.07896</cdr:y>
    </cdr:from>
    <cdr:to>
      <cdr:x>0.1988</cdr:x>
      <cdr:y>0.1266</cdr:y>
    </cdr:to>
    <cdr:sp macro="" textlink="">
      <cdr:nvSpPr>
        <cdr:cNvPr id="8" name="Textfeld 7"/>
        <cdr:cNvSpPr txBox="1"/>
      </cdr:nvSpPr>
      <cdr:spPr>
        <a:xfrm xmlns:a="http://schemas.openxmlformats.org/drawingml/2006/main">
          <a:off x="63500" y="348459"/>
          <a:ext cx="1508125" cy="210250"/>
        </a:xfrm>
        <a:prstGeom xmlns:a="http://schemas.openxmlformats.org/drawingml/2006/main" prst="rect">
          <a:avLst/>
        </a:prstGeom>
      </cdr:spPr>
      <cdr:txBody>
        <a:bodyPr xmlns:a="http://schemas.openxmlformats.org/drawingml/2006/main" vertOverflow="clip" vert="horz" wrap="square" rtlCol="0">
          <a:spAutoFit/>
        </a:bodyPr>
        <a:lstStyle xmlns:a="http://schemas.openxmlformats.org/drawingml/2006/main"/>
        <a:p xmlns:a="http://schemas.openxmlformats.org/drawingml/2006/main">
          <a:r>
            <a:rPr lang="de-DE" sz="800" b="0">
              <a:solidFill>
                <a:srgbClr val="404040"/>
              </a:solidFill>
              <a:latin typeface="Arial" panose="020B0604020202020204" pitchFamily="34" charset="0"/>
            </a:rPr>
            <a:t>Jahresdurchschnitte</a:t>
          </a:r>
        </a:p>
      </cdr:txBody>
    </cdr:sp>
  </cdr:relSizeAnchor>
</c:userShapes>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17412" name="BA-Logo">
          <a:extLst>
            <a:ext uri="{FF2B5EF4-FFF2-40B4-BE49-F238E27FC236}">
              <a16:creationId xmlns:a16="http://schemas.microsoft.com/office/drawing/2014/main" id="{00000000-0008-0000-2000-0000044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307975</xdr:colOff>
      <xdr:row>0</xdr:row>
      <xdr:rowOff>104775</xdr:rowOff>
    </xdr:from>
    <xdr:to>
      <xdr:col>4</xdr:col>
      <xdr:colOff>660400</xdr:colOff>
      <xdr:row>0</xdr:row>
      <xdr:rowOff>333375</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2000-000004000000}"/>
            </a:ext>
          </a:extLst>
        </xdr:cNvPr>
        <xdr:cNvSpPr txBox="1"/>
      </xdr:nvSpPr>
      <xdr:spPr>
        <a:xfrm>
          <a:off x="5070475" y="104775"/>
          <a:ext cx="11811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7284</xdr:colOff>
          <xdr:row>4</xdr:row>
          <xdr:rowOff>64994</xdr:rowOff>
        </xdr:from>
        <xdr:to>
          <xdr:col>9</xdr:col>
          <xdr:colOff>779369</xdr:colOff>
          <xdr:row>5</xdr:row>
          <xdr:rowOff>122144</xdr:rowOff>
        </xdr:to>
        <xdr:sp macro="" textlink="">
          <xdr:nvSpPr>
            <xdr:cNvPr id="161793" name="ComboBox1" hidden="1">
              <a:extLst>
                <a:ext uri="{63B3BB69-23CF-44E3-9099-C40C66FF867C}">
                  <a14:compatExt spid="_x0000_s161793"/>
                </a:ext>
                <a:ext uri="{FF2B5EF4-FFF2-40B4-BE49-F238E27FC236}">
                  <a16:creationId xmlns:a16="http://schemas.microsoft.com/office/drawing/2014/main" id="{00000000-0008-0000-2000-00000178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tatistik.arbeitsagentur.de/BA-Daten/Statistik/Statistik-Allgemein/Datenzentrum/Foerderung/Aufbereitung/AMP_2009/Produktion/Kopie%20von%20Testbasis%20AM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Beschreibung und Steuerung"/>
      <sheetName val="Rohdaten"/>
      <sheetName val="Historie"/>
      <sheetName val="Vorlage ÜS"/>
      <sheetName val="Master insgesamt"/>
      <sheetName val="Master SGB II"/>
      <sheetName val="Master SGB III"/>
      <sheetName val="Regionen"/>
      <sheetName val="Alo"/>
      <sheetName val="FST_T0"/>
      <sheetName val="FST_T3"/>
      <sheetName val="mag_bl"/>
      <sheetName val="mat_bl"/>
      <sheetName val="XS"/>
      <sheetName val="LST"/>
      <sheetName val="AGH_nHR"/>
      <sheetName val="AGH_HR"/>
      <sheetName val="ATZ"/>
      <sheetName val="AS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image" Target="../media/image6.emf"/><Relationship Id="rId4" Type="http://schemas.openxmlformats.org/officeDocument/2006/relationships/control" Target="../activeX/activeX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image" Target="../media/image7.emf"/><Relationship Id="rId5" Type="http://schemas.openxmlformats.org/officeDocument/2006/relationships/control" Target="../activeX/activeX2.xml"/><Relationship Id="rId4"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image" Target="../media/image8.emf"/><Relationship Id="rId5" Type="http://schemas.openxmlformats.org/officeDocument/2006/relationships/control" Target="../activeX/activeX3.xml"/><Relationship Id="rId4" Type="http://schemas.openxmlformats.org/officeDocument/2006/relationships/vmlDrawing" Target="../drawings/vmlDrawing3.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4.bin"/><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image" Target="../media/image9.emf"/><Relationship Id="rId5" Type="http://schemas.openxmlformats.org/officeDocument/2006/relationships/control" Target="../activeX/activeX4.xml"/><Relationship Id="rId4" Type="http://schemas.openxmlformats.org/officeDocument/2006/relationships/vmlDrawing" Target="../drawings/vmlDrawing4.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image" Target="../media/image10.emf"/><Relationship Id="rId5" Type="http://schemas.openxmlformats.org/officeDocument/2006/relationships/control" Target="../activeX/activeX5.xml"/><Relationship Id="rId4" Type="http://schemas.openxmlformats.org/officeDocument/2006/relationships/vmlDrawing" Target="../drawings/vmlDrawing5.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hyperlink" Target="http://statistik.arbeitsagentur.de/Statischer-Content/Statistik-nach-Themen/Arbeitsmarktpolitische-Massnahmen/Generische-Publikationen/Plausibilitaet-XSozial.pdf"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3" Type="http://schemas.openxmlformats.org/officeDocument/2006/relationships/hyperlink" Target="https://statistik.arbeitsagentur.de/Navigation/Statistik/Grundlagen/Methodik-Qualitaet/Methodenberichte/Foerderstatistik/Methodenberichte-Arbeitsmarktpolitik-Nav.html" TargetMode="External"/><Relationship Id="rId2" Type="http://schemas.openxmlformats.org/officeDocument/2006/relationships/hyperlink" Target="https://statistik.arbeitsagentur.de/Navigation/Statistik/Grundlagen/Datenquellen/Datenstandard-XSozial/Handbuch/Handbuecher-Nav.html" TargetMode="External"/><Relationship Id="rId1" Type="http://schemas.openxmlformats.org/officeDocument/2006/relationships/hyperlink" Target="https://statistik.arbeitsagentur.de/DE/Statischer-Content/Statistiken/Fachstatistiken/Foerderung-und-berufliche-Rehabilitation/Generische-Publikationen/Plausibilitaet-XSozial.pdf?__blob=publicationFile" TargetMode="External"/><Relationship Id="rId6" Type="http://schemas.openxmlformats.org/officeDocument/2006/relationships/drawing" Target="../drawings/drawing17.xml"/><Relationship Id="rId5" Type="http://schemas.openxmlformats.org/officeDocument/2006/relationships/printerSettings" Target="../printerSettings/printerSettings18.bin"/><Relationship Id="rId4" Type="http://schemas.openxmlformats.org/officeDocument/2006/relationships/hyperlink" Target="https://statistik.arbeitsagentur.de/Statischer-Content/Grundlagen/Methodik-Qualitaet/Qualitaetsberichte/Generische-Publikationen/Qualitaetsbericht-Statistik-Massnahmen-Teilnehmer-Arbeitsfoerderung.pdf"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9.bin"/><Relationship Id="rId1" Type="http://schemas.openxmlformats.org/officeDocument/2006/relationships/hyperlink" Target="https://statistik.arbeitsagentur.de/Navigation/Statistik/Grundlagen/Methodik-Qualitaet/Methodenberichte/Foerderstatistik/Methodenberichte-Arbeitsmarktpolitik-Nav.html"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Ausbildungsmarkt/Ausbildungsmarkt-Nav.html" TargetMode="External"/><Relationship Id="rId13" Type="http://schemas.openxmlformats.org/officeDocument/2006/relationships/hyperlink" Target="https://statistik.arbeitsagentur.de/DE/Navigation/Statistiken/Fachstatistiken/Grundsicherung-fuer-Arbeitsuchende-SGBII/Grundsicherung-fuer-Arbeitsuchende-SGBII-Nav.html" TargetMode="External"/><Relationship Id="rId18" Type="http://schemas.openxmlformats.org/officeDocument/2006/relationships/hyperlink" Target="https://statistik.arbeitsagentur.de/DE/Navigation/Statistiken/Themen-im-Fokus/Demografie/Demografie-Nav.html" TargetMode="External"/><Relationship Id="rId26" Type="http://schemas.openxmlformats.org/officeDocument/2006/relationships/hyperlink" Target="https://statistik.arbeitsagentur.de/DE/Navigation/Statistiken/Themen-im-Fokus/Migration/Migration-Nav.html"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chkraeftebedarf/Fachkraeftebedarf-Nav.html" TargetMode="External"/><Relationship Id="rId7" Type="http://schemas.openxmlformats.org/officeDocument/2006/relationships/hyperlink" Target="https://statistik.arbeitsagentur.de/DE/Navigation/Statistiken/Fachstatistiken/Arbeitsuche-Arbeitslosigkeit-Unterbeschaeftigung/Arbeitsuche-Arbeitslosigkeit-Unterbeschaeftigung-Nav.html" TargetMode="External"/><Relationship Id="rId12" Type="http://schemas.openxmlformats.org/officeDocument/2006/relationships/hyperlink" Target="https://statistik.arbeitsagentur.de/DE/Navigation/Statistiken/Fachstatistiken/Gemeldete-Arbeitsstellen/Gemeldete-Arbeitsstellen-Nav.html" TargetMode="External"/><Relationship Id="rId17" Type="http://schemas.openxmlformats.org/officeDocument/2006/relationships/hyperlink" Target="https://statistik.arbeitsagentur.de/DE/Navigation/Statistiken/Themen-im-Fokus/Corona/Corona-Nav.html" TargetMode="External"/><Relationship Id="rId25" Type="http://schemas.openxmlformats.org/officeDocument/2006/relationships/hyperlink" Target="https://statistik.arbeitsagentur.de/DE/Navigation/Statistiken/Themen-im-Fokus/Menschen-mit-Behinderungen/Menschen-mit-Behinderungen-Nav.html" TargetMode="External"/><Relationship Id="rId2" Type="http://schemas.openxmlformats.org/officeDocument/2006/relationships/hyperlink" Target="https://statistik.arbeitsagentur.de/DE/Statischer-Content/Grundlagen/Definitionen/Glossare/Generische-Publikationen/Gesamtglossar.pdf" TargetMode="External"/><Relationship Id="rId16" Type="http://schemas.openxmlformats.org/officeDocument/2006/relationships/hyperlink" Target="https://statistik.arbeitsagentur.de/DE/Navigation/Statistiken/Themen-im-Fokus/Bildung/Bildung-Nav.html" TargetMode="External"/><Relationship Id="rId20" Type="http://schemas.openxmlformats.org/officeDocument/2006/relationships/hyperlink" Target="https://statistik.arbeitsagentur.de/DE/Navigation/Statistiken/Themen-im-Fokus/Entgelt/Entgelt-Nav.html" TargetMode="External"/><Relationship Id="rId29" Type="http://schemas.openxmlformats.org/officeDocument/2006/relationships/hyperlink" Target="https://statistik.arbeitsagentur.de/DE/Navigation/Statistiken/Themen-im-Fokus/Zeitarbeit/Zeitarbeit-Nav.html"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Grundlagen/Methodik-Qualitaet/Qualitaetsberichte/Qualitaetsberichte-Nav.html" TargetMode="External"/><Relationship Id="rId11" Type="http://schemas.openxmlformats.org/officeDocument/2006/relationships/hyperlink" Target="https://statistik.arbeitsagentur.de/DE/Navigation/Statistiken/Fachstatistiken/Foerderung-und-berufliche-Rehabilitation/Foerderung-und-berufliche-Rehabilitation-Nav.html" TargetMode="External"/><Relationship Id="rId24" Type="http://schemas.openxmlformats.org/officeDocument/2006/relationships/hyperlink" Target="https://statistik.arbeitsagentur.de/DE/Navigation/Statistiken/Themen-im-Fokus/Langzeitarbeitslosigkeit/Langzeitarbeitslosigkeit-Nav.html" TargetMode="External"/><Relationship Id="rId5" Type="http://schemas.openxmlformats.org/officeDocument/2006/relationships/hyperlink" Target="https://statistik.arbeitsagentur.de/DE/Navigation/Grundlagen/Methodik-Qualitaet/Methodische-Hinweise/Meth-Hinweise-Nav.html" TargetMode="External"/><Relationship Id="rId15" Type="http://schemas.openxmlformats.org/officeDocument/2006/relationships/hyperlink" Target="https://statistik.arbeitsagentur.de/DE/Navigation/Statistiken/Themen-im-Fokus/Berufe/Berufe-Nav.html" TargetMode="External"/><Relationship Id="rId23" Type="http://schemas.openxmlformats.org/officeDocument/2006/relationships/hyperlink" Target="https://statistik.arbeitsagentur.de/DE/Navigation/Statistiken/Themen-im-Fokus/Frauen-und-Maenner/Frauen-und-Maenner-Nav.html" TargetMode="External"/><Relationship Id="rId28" Type="http://schemas.openxmlformats.org/officeDocument/2006/relationships/hyperlink" Target="https://statistik.arbeitsagentur.de/DE/Navigation/Statistiken/Themen-im-Fokus/Wirtschaftszweige/Wirtschaftszweige-Nav.html" TargetMode="External"/><Relationship Id="rId10" Type="http://schemas.openxmlformats.org/officeDocument/2006/relationships/hyperlink" Target="https://statistik.arbeitsagentur.de/DE/Navigation/Statistiken/Fachstatistiken/Einnahmen-Ausgaben/Einnahmen-Ausgaben-Nav.html" TargetMode="External"/><Relationship Id="rId19" Type="http://schemas.openxmlformats.org/officeDocument/2006/relationships/hyperlink" Target="https://statistik.arbeitsagentur.de/DE/Navigation/Statistiken/Themen-im-Fokus/Eingliederungsbilanzen/Eingliederungsbilanzen-Nav.html" TargetMode="External"/><Relationship Id="rId31" Type="http://schemas.openxmlformats.org/officeDocument/2006/relationships/drawing" Target="../drawings/drawing19.xml"/><Relationship Id="rId4" Type="http://schemas.openxmlformats.org/officeDocument/2006/relationships/hyperlink" Target="https://statistik.arbeitsagentur.de/DE/Statischer-Content/Grundlagen/Definitionen/Generische-Publikationen/Zeichenerklaerung.pdf" TargetMode="External"/><Relationship Id="rId9" Type="http://schemas.openxmlformats.org/officeDocument/2006/relationships/hyperlink" Target="https://statistik.arbeitsagentur.de/DE/Navigation/Statistiken/Fachstatistiken/Beschaeftigung/Beschaeftigung-Nav.html" TargetMode="External"/><Relationship Id="rId14" Type="http://schemas.openxmlformats.org/officeDocument/2006/relationships/hyperlink" Target="https://statistik.arbeitsagentur.de/DE/Navigation/Statistiken/Fachstatistiken/Leistungen-SGBIII/Leistungen-SGBIII-Nav.html" TargetMode="External"/><Relationship Id="rId22" Type="http://schemas.openxmlformats.org/officeDocument/2006/relationships/hyperlink" Target="https://statistik.arbeitsagentur.de/DE/Navigation/Statistiken/Themen-im-Fokus/Familien-Kinder/Familien-und-Kinder-Nav.html" TargetMode="External"/><Relationship Id="rId27" Type="http://schemas.openxmlformats.org/officeDocument/2006/relationships/hyperlink" Target="https://statistik.arbeitsagentur.de/DE/Navigation/Statistiken/Themen-im-Fokus/Regionale-Mobilitaet/Regionale-Mobilitaet-Nav.html" TargetMode="External"/><Relationship Id="rId30" Type="http://schemas.openxmlformats.org/officeDocument/2006/relationships/printerSettings" Target="../printerSettings/printerSettings2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mailto:Statistik-Service-Suedost@arbeitsagentur.de" TargetMode="External"/><Relationship Id="rId2" Type="http://schemas.openxmlformats.org/officeDocument/2006/relationships/hyperlink" Target="https://statistik.arbeitsagentur.de/"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11">
    <tabColor rgb="FF0070C0"/>
  </sheetPr>
  <dimension ref="A1:G37"/>
  <sheetViews>
    <sheetView workbookViewId="0"/>
  </sheetViews>
  <sheetFormatPr baseColWidth="10" defaultRowHeight="11.25" x14ac:dyDescent="0.2"/>
  <cols>
    <col min="1" max="1" width="38.625" style="6" customWidth="1"/>
    <col min="2" max="2" width="64" style="6" bestFit="1" customWidth="1"/>
    <col min="3" max="3" width="16.5" style="6" bestFit="1" customWidth="1"/>
    <col min="4" max="4" width="14" style="6" customWidth="1"/>
    <col min="5" max="5" width="11" style="6"/>
    <col min="6" max="6" width="16.5" style="6" bestFit="1" customWidth="1"/>
    <col min="7" max="7" width="6.875" style="6" bestFit="1" customWidth="1"/>
    <col min="8" max="8" width="11" style="6"/>
    <col min="9" max="9" width="16.5" style="6" bestFit="1" customWidth="1"/>
    <col min="10" max="10" width="6.875" style="6" bestFit="1" customWidth="1"/>
    <col min="11" max="11" width="11" style="6"/>
    <col min="12" max="12" width="16.5" style="6" bestFit="1" customWidth="1"/>
    <col min="13" max="13" width="6.875" style="6" bestFit="1" customWidth="1"/>
    <col min="14" max="14" width="11" style="6"/>
    <col min="15" max="15" width="16.5" style="6" bestFit="1" customWidth="1"/>
    <col min="16" max="16" width="6.875" style="6" bestFit="1" customWidth="1"/>
    <col min="17" max="17" width="11" style="6"/>
    <col min="18" max="18" width="16.5" style="6" bestFit="1" customWidth="1"/>
    <col min="19" max="19" width="6.875" style="6" bestFit="1" customWidth="1"/>
    <col min="20" max="20" width="11" style="6"/>
    <col min="21" max="21" width="16.5" style="6" bestFit="1" customWidth="1"/>
    <col min="22" max="22" width="6.875" style="6" bestFit="1" customWidth="1"/>
    <col min="23" max="23" width="11" style="6"/>
    <col min="24" max="24" width="16.5" style="6" bestFit="1" customWidth="1"/>
    <col min="25" max="25" width="6.875" style="6" bestFit="1" customWidth="1"/>
    <col min="26" max="26" width="11" style="6"/>
    <col min="27" max="27" width="16.5" style="6" bestFit="1" customWidth="1"/>
    <col min="28" max="28" width="6.875" style="6" bestFit="1" customWidth="1"/>
    <col min="29" max="29" width="11" style="6"/>
    <col min="30" max="30" width="16.5" style="6" bestFit="1" customWidth="1"/>
    <col min="31" max="31" width="6.875" style="6" bestFit="1" customWidth="1"/>
    <col min="32" max="32" width="11" style="6"/>
    <col min="33" max="33" width="16.5" style="6" bestFit="1" customWidth="1"/>
    <col min="34" max="34" width="6.875" style="6" bestFit="1" customWidth="1"/>
    <col min="35" max="35" width="11" style="6"/>
    <col min="36" max="36" width="16.5" style="6" bestFit="1" customWidth="1"/>
    <col min="37" max="37" width="6.875" style="6" bestFit="1" customWidth="1"/>
    <col min="38" max="38" width="11" style="6"/>
    <col min="39" max="39" width="16.5" style="6" bestFit="1" customWidth="1"/>
    <col min="40" max="40" width="6.875" style="6" bestFit="1" customWidth="1"/>
    <col min="41" max="41" width="11" style="6"/>
    <col min="42" max="42" width="16.5" style="6" bestFit="1" customWidth="1"/>
    <col min="43" max="43" width="6.875" style="6" bestFit="1" customWidth="1"/>
    <col min="44" max="44" width="11" style="6"/>
    <col min="45" max="45" width="16.5" style="6" bestFit="1" customWidth="1"/>
    <col min="46" max="46" width="6.875" style="6" bestFit="1" customWidth="1"/>
    <col min="47" max="47" width="11" style="6"/>
    <col min="48" max="48" width="16.5" style="6" bestFit="1" customWidth="1"/>
    <col min="49" max="49" width="6.875" style="6" bestFit="1" customWidth="1"/>
    <col min="50" max="50" width="11" style="6"/>
    <col min="51" max="51" width="16.5" style="6" bestFit="1" customWidth="1"/>
    <col min="52" max="52" width="6.875" style="6" bestFit="1" customWidth="1"/>
    <col min="53" max="53" width="11" style="6"/>
    <col min="54" max="54" width="16.5" style="6" bestFit="1" customWidth="1"/>
    <col min="55" max="55" width="6.875" style="6" bestFit="1" customWidth="1"/>
    <col min="56" max="56" width="11" style="6"/>
    <col min="57" max="57" width="16.5" style="6" bestFit="1" customWidth="1"/>
    <col min="58" max="58" width="6.875" style="6" bestFit="1" customWidth="1"/>
    <col min="59" max="16384" width="11" style="6"/>
  </cols>
  <sheetData>
    <row r="1" spans="1:7" s="1" customFormat="1" x14ac:dyDescent="0.2">
      <c r="A1" s="22" t="s">
        <v>2</v>
      </c>
      <c r="B1" s="22" t="s">
        <v>195</v>
      </c>
      <c r="C1" s="6" t="s">
        <v>22</v>
      </c>
      <c r="D1" s="54">
        <v>44593</v>
      </c>
      <c r="E1" s="183" t="s">
        <v>62</v>
      </c>
      <c r="G1" s="53"/>
    </row>
    <row r="2" spans="1:7" x14ac:dyDescent="0.2">
      <c r="A2" s="22" t="s">
        <v>3</v>
      </c>
      <c r="B2" s="34" t="s">
        <v>137</v>
      </c>
      <c r="C2" s="6" t="s">
        <v>377</v>
      </c>
      <c r="D2" s="54">
        <v>44501</v>
      </c>
      <c r="E2" s="6" t="s">
        <v>62</v>
      </c>
      <c r="F2" s="53" t="s">
        <v>144</v>
      </c>
      <c r="G2" s="6" t="s">
        <v>145</v>
      </c>
    </row>
    <row r="3" spans="1:7" x14ac:dyDescent="0.2">
      <c r="A3" s="22" t="s">
        <v>4</v>
      </c>
      <c r="B3" s="35" t="s">
        <v>37</v>
      </c>
      <c r="C3" s="53" t="s">
        <v>22</v>
      </c>
      <c r="E3" s="6" t="s">
        <v>63</v>
      </c>
      <c r="F3" s="6" t="s">
        <v>262</v>
      </c>
      <c r="G3" s="6" t="s">
        <v>265</v>
      </c>
    </row>
    <row r="4" spans="1:7" x14ac:dyDescent="0.2">
      <c r="A4" s="22" t="s">
        <v>52</v>
      </c>
      <c r="B4" s="35" t="s">
        <v>266</v>
      </c>
      <c r="E4" s="6" t="s">
        <v>64</v>
      </c>
      <c r="F4" s="6" t="s">
        <v>263</v>
      </c>
      <c r="G4" s="6" t="s">
        <v>145</v>
      </c>
    </row>
    <row r="5" spans="1:7" x14ac:dyDescent="0.2">
      <c r="A5" s="22" t="s">
        <v>105</v>
      </c>
      <c r="B5" s="35" t="s">
        <v>38</v>
      </c>
    </row>
    <row r="6" spans="1:7" x14ac:dyDescent="0.2">
      <c r="A6" s="22" t="s">
        <v>14</v>
      </c>
      <c r="B6" s="35" t="s">
        <v>138</v>
      </c>
      <c r="C6" s="6" t="s">
        <v>295</v>
      </c>
      <c r="D6" s="6">
        <v>0</v>
      </c>
    </row>
    <row r="7" spans="1:7" x14ac:dyDescent="0.2">
      <c r="A7" s="22" t="s">
        <v>187</v>
      </c>
      <c r="B7" s="35" t="s">
        <v>139</v>
      </c>
      <c r="C7" s="6" t="s">
        <v>294</v>
      </c>
      <c r="D7" s="6">
        <v>0</v>
      </c>
    </row>
    <row r="8" spans="1:7" x14ac:dyDescent="0.2">
      <c r="A8" s="22" t="s">
        <v>191</v>
      </c>
      <c r="B8" s="35" t="s">
        <v>65</v>
      </c>
    </row>
    <row r="9" spans="1:7" x14ac:dyDescent="0.2">
      <c r="B9" s="35" t="s">
        <v>50</v>
      </c>
    </row>
    <row r="10" spans="1:7" x14ac:dyDescent="0.2">
      <c r="B10" s="35" t="s">
        <v>39</v>
      </c>
    </row>
    <row r="11" spans="1:7" x14ac:dyDescent="0.2">
      <c r="B11" s="35" t="s">
        <v>40</v>
      </c>
    </row>
    <row r="12" spans="1:7" x14ac:dyDescent="0.2">
      <c r="B12" s="35" t="s">
        <v>41</v>
      </c>
    </row>
    <row r="13" spans="1:7" x14ac:dyDescent="0.2">
      <c r="B13" s="35" t="s">
        <v>371</v>
      </c>
    </row>
    <row r="14" spans="1:7" x14ac:dyDescent="0.2">
      <c r="B14" s="35" t="s">
        <v>372</v>
      </c>
    </row>
    <row r="15" spans="1:7" x14ac:dyDescent="0.2">
      <c r="B15" s="35" t="s">
        <v>373</v>
      </c>
    </row>
    <row r="16" spans="1:7" x14ac:dyDescent="0.2">
      <c r="B16" s="35" t="s">
        <v>140</v>
      </c>
    </row>
    <row r="17" spans="2:4" x14ac:dyDescent="0.2">
      <c r="B17" s="35" t="s">
        <v>141</v>
      </c>
      <c r="D17" s="456"/>
    </row>
    <row r="18" spans="2:4" x14ac:dyDescent="0.2">
      <c r="B18" s="35" t="s">
        <v>42</v>
      </c>
      <c r="D18" s="456"/>
    </row>
    <row r="19" spans="2:4" x14ac:dyDescent="0.2">
      <c r="B19" s="35" t="s">
        <v>107</v>
      </c>
      <c r="D19" s="456"/>
    </row>
    <row r="20" spans="2:4" x14ac:dyDescent="0.2">
      <c r="B20" s="35" t="s">
        <v>43</v>
      </c>
      <c r="C20" s="53"/>
    </row>
    <row r="21" spans="2:4" x14ac:dyDescent="0.2">
      <c r="B21" s="35" t="s">
        <v>44</v>
      </c>
    </row>
    <row r="22" spans="2:4" x14ac:dyDescent="0.2">
      <c r="B22" s="35" t="s">
        <v>143</v>
      </c>
    </row>
    <row r="23" spans="2:4" x14ac:dyDescent="0.2">
      <c r="B23" s="35" t="s">
        <v>190</v>
      </c>
    </row>
    <row r="24" spans="2:4" x14ac:dyDescent="0.2">
      <c r="B24" s="35" t="s">
        <v>189</v>
      </c>
    </row>
    <row r="25" spans="2:4" x14ac:dyDescent="0.2">
      <c r="B25" s="34" t="s">
        <v>142</v>
      </c>
    </row>
    <row r="26" spans="2:4" x14ac:dyDescent="0.2">
      <c r="B26" s="35" t="s">
        <v>51</v>
      </c>
    </row>
    <row r="27" spans="2:4" x14ac:dyDescent="0.2">
      <c r="B27" s="35" t="s">
        <v>45</v>
      </c>
    </row>
    <row r="28" spans="2:4" x14ac:dyDescent="0.2">
      <c r="B28" s="35" t="s">
        <v>46</v>
      </c>
    </row>
    <row r="29" spans="2:4" x14ac:dyDescent="0.2">
      <c r="B29" s="35" t="s">
        <v>106</v>
      </c>
    </row>
    <row r="30" spans="2:4" x14ac:dyDescent="0.2">
      <c r="B30" s="36" t="s">
        <v>194</v>
      </c>
    </row>
    <row r="31" spans="2:4" x14ac:dyDescent="0.2">
      <c r="B31" s="35" t="s">
        <v>47</v>
      </c>
    </row>
    <row r="32" spans="2:4" x14ac:dyDescent="0.2">
      <c r="B32" s="35" t="s">
        <v>48</v>
      </c>
    </row>
    <row r="33" spans="2:2" x14ac:dyDescent="0.2">
      <c r="B33" s="36" t="s">
        <v>272</v>
      </c>
    </row>
    <row r="34" spans="2:2" x14ac:dyDescent="0.2">
      <c r="B34" s="37" t="s">
        <v>54</v>
      </c>
    </row>
    <row r="35" spans="2:2" x14ac:dyDescent="0.2">
      <c r="B35" s="37" t="s">
        <v>368</v>
      </c>
    </row>
    <row r="36" spans="2:2" x14ac:dyDescent="0.2">
      <c r="B36" s="35" t="s">
        <v>366</v>
      </c>
    </row>
    <row r="37" spans="2:2" x14ac:dyDescent="0.2">
      <c r="B37" s="35" t="s">
        <v>196</v>
      </c>
    </row>
  </sheetData>
  <sheetProtection sheet="1" objects="1" scenarios="1"/>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41">
    <pageSetUpPr autoPageBreaks="0" fitToPage="1"/>
  </sheetPr>
  <dimension ref="A1:K68"/>
  <sheetViews>
    <sheetView showGridLines="0" zoomScaleNormal="100" workbookViewId="0">
      <pane ySplit="10" topLeftCell="A11" activePane="bottomLeft" state="frozen"/>
      <selection pane="bottomLeft"/>
    </sheetView>
  </sheetViews>
  <sheetFormatPr baseColWidth="10" defaultColWidth="9" defaultRowHeight="14.25" customHeight="1" x14ac:dyDescent="0.2"/>
  <cols>
    <col min="1" max="1" width="22.875" style="275" customWidth="1"/>
    <col min="2" max="2" width="1.375" style="275" bestFit="1" customWidth="1"/>
    <col min="3" max="11" width="11.375" style="275" customWidth="1"/>
    <col min="12" max="16384" width="9" style="275"/>
  </cols>
  <sheetData>
    <row r="1" spans="1:11" ht="33.75" customHeight="1" x14ac:dyDescent="0.2">
      <c r="A1" s="373"/>
      <c r="B1" s="373"/>
      <c r="C1" s="373"/>
      <c r="D1" s="373"/>
      <c r="E1" s="373"/>
      <c r="F1" s="373"/>
      <c r="G1" s="373"/>
      <c r="H1" s="373"/>
      <c r="I1" s="373"/>
      <c r="J1" s="373"/>
      <c r="K1" s="374" t="s">
        <v>5</v>
      </c>
    </row>
    <row r="2" spans="1:11" ht="11.25" customHeight="1" x14ac:dyDescent="0.2"/>
    <row r="3" spans="1:11" ht="15" customHeight="1" x14ac:dyDescent="0.2">
      <c r="A3" s="513" t="s">
        <v>18</v>
      </c>
      <c r="B3" s="513"/>
      <c r="C3" s="514"/>
      <c r="D3" s="514"/>
      <c r="E3" s="514"/>
      <c r="F3" s="514"/>
      <c r="G3" s="514"/>
      <c r="H3" s="514"/>
      <c r="I3" s="514"/>
      <c r="J3" s="514"/>
      <c r="K3" s="514"/>
    </row>
    <row r="4" spans="1:11" x14ac:dyDescent="0.2">
      <c r="A4" s="279" t="s">
        <v>377</v>
      </c>
      <c r="B4" s="291"/>
    </row>
    <row r="5" spans="1:11" x14ac:dyDescent="0.2">
      <c r="A5" s="279" t="s">
        <v>379</v>
      </c>
      <c r="B5" s="292"/>
    </row>
    <row r="6" spans="1:11" ht="11.25" customHeight="1" x14ac:dyDescent="0.2"/>
    <row r="7" spans="1:11" x14ac:dyDescent="0.2">
      <c r="A7" s="515" t="s">
        <v>7</v>
      </c>
      <c r="B7" s="517"/>
      <c r="C7" s="515" t="s">
        <v>2</v>
      </c>
      <c r="D7" s="516"/>
      <c r="E7" s="517"/>
      <c r="F7" s="522" t="s">
        <v>84</v>
      </c>
      <c r="G7" s="523"/>
      <c r="H7" s="523"/>
      <c r="I7" s="507"/>
      <c r="J7" s="507"/>
      <c r="K7" s="508"/>
    </row>
    <row r="8" spans="1:11" x14ac:dyDescent="0.2">
      <c r="A8" s="524"/>
      <c r="B8" s="525"/>
      <c r="C8" s="518"/>
      <c r="D8" s="519"/>
      <c r="E8" s="520"/>
      <c r="F8" s="521" t="s">
        <v>0</v>
      </c>
      <c r="G8" s="521"/>
      <c r="H8" s="522"/>
      <c r="I8" s="521" t="s">
        <v>1</v>
      </c>
      <c r="J8" s="521"/>
      <c r="K8" s="521"/>
    </row>
    <row r="9" spans="1:11" ht="41.25" customHeight="1" x14ac:dyDescent="0.2">
      <c r="A9" s="524"/>
      <c r="B9" s="525"/>
      <c r="C9" s="293" t="s">
        <v>8</v>
      </c>
      <c r="D9" s="293" t="s">
        <v>19</v>
      </c>
      <c r="E9" s="294" t="s">
        <v>66</v>
      </c>
      <c r="F9" s="293" t="s">
        <v>8</v>
      </c>
      <c r="G9" s="293" t="s">
        <v>19</v>
      </c>
      <c r="H9" s="294" t="s">
        <v>67</v>
      </c>
      <c r="I9" s="293" t="s">
        <v>8</v>
      </c>
      <c r="J9" s="293" t="s">
        <v>19</v>
      </c>
      <c r="K9" s="293" t="s">
        <v>68</v>
      </c>
    </row>
    <row r="10" spans="1:11" s="285" customFormat="1" ht="11.25" customHeight="1" x14ac:dyDescent="0.2">
      <c r="A10" s="526"/>
      <c r="B10" s="527"/>
      <c r="C10" s="295">
        <v>1</v>
      </c>
      <c r="D10" s="295">
        <v>2</v>
      </c>
      <c r="E10" s="296">
        <v>3</v>
      </c>
      <c r="F10" s="295">
        <v>4</v>
      </c>
      <c r="G10" s="295">
        <v>5</v>
      </c>
      <c r="H10" s="296">
        <v>6</v>
      </c>
      <c r="I10" s="295">
        <v>7</v>
      </c>
      <c r="J10" s="295">
        <v>8</v>
      </c>
      <c r="K10" s="295">
        <v>9</v>
      </c>
    </row>
    <row r="11" spans="1:11" ht="15" customHeight="1" x14ac:dyDescent="0.2">
      <c r="A11" s="505" t="s">
        <v>2</v>
      </c>
      <c r="B11" s="506"/>
      <c r="C11" s="507"/>
      <c r="D11" s="507"/>
      <c r="E11" s="507"/>
      <c r="F11" s="507"/>
      <c r="G11" s="507"/>
      <c r="H11" s="507"/>
      <c r="I11" s="507"/>
      <c r="J11" s="507"/>
      <c r="K11" s="508"/>
    </row>
    <row r="12" spans="1:11" ht="15" customHeight="1" x14ac:dyDescent="0.2">
      <c r="A12" s="304" t="s">
        <v>35</v>
      </c>
      <c r="B12" s="305"/>
      <c r="C12" s="90">
        <v>187304</v>
      </c>
      <c r="D12" s="91">
        <v>183649.5</v>
      </c>
      <c r="E12" s="248">
        <v>1.4145523238022046</v>
      </c>
      <c r="F12" s="90">
        <v>135537</v>
      </c>
      <c r="G12" s="91">
        <v>132030.66666666666</v>
      </c>
      <c r="H12" s="248">
        <v>1.1348860486062393</v>
      </c>
      <c r="I12" s="90">
        <v>51767</v>
      </c>
      <c r="J12" s="91">
        <v>51618.833333333336</v>
      </c>
      <c r="K12" s="248">
        <v>2.1369705803787848</v>
      </c>
    </row>
    <row r="13" spans="1:11" ht="20.100000000000001" customHeight="1" x14ac:dyDescent="0.2">
      <c r="A13" s="306" t="s">
        <v>3</v>
      </c>
      <c r="B13" s="307"/>
      <c r="C13" s="83">
        <v>113341</v>
      </c>
      <c r="D13" s="84">
        <v>110896.25</v>
      </c>
      <c r="E13" s="249">
        <v>1.8728613095101394</v>
      </c>
      <c r="F13" s="83">
        <v>83683</v>
      </c>
      <c r="G13" s="91">
        <v>81346.166666666672</v>
      </c>
      <c r="H13" s="248">
        <v>1.6294587315187978</v>
      </c>
      <c r="I13" s="83">
        <v>29658</v>
      </c>
      <c r="J13" s="91">
        <v>29550.083333333332</v>
      </c>
      <c r="K13" s="248">
        <v>2.5489680063160272</v>
      </c>
    </row>
    <row r="14" spans="1:11" ht="15" customHeight="1" x14ac:dyDescent="0.2">
      <c r="A14" s="306" t="s">
        <v>4</v>
      </c>
      <c r="B14" s="307"/>
      <c r="C14" s="83">
        <v>73960</v>
      </c>
      <c r="D14" s="84">
        <v>72752.416666666672</v>
      </c>
      <c r="E14" s="249">
        <v>0.72303585067181064</v>
      </c>
      <c r="F14" s="83">
        <v>51851</v>
      </c>
      <c r="G14" s="91">
        <v>50683.666666666664</v>
      </c>
      <c r="H14" s="248">
        <v>0.34995206927104044</v>
      </c>
      <c r="I14" s="83">
        <v>22109</v>
      </c>
      <c r="J14" s="91">
        <v>22068.75</v>
      </c>
      <c r="K14" s="248">
        <v>1.5904618323685453</v>
      </c>
    </row>
    <row r="15" spans="1:11" ht="19.5" customHeight="1" x14ac:dyDescent="0.2">
      <c r="A15" s="306" t="s">
        <v>10</v>
      </c>
      <c r="B15" s="307"/>
      <c r="C15" s="83">
        <v>118484</v>
      </c>
      <c r="D15" s="84">
        <v>115185.08333333333</v>
      </c>
      <c r="E15" s="249">
        <v>1.5556394778141549</v>
      </c>
      <c r="F15" s="83">
        <v>97978</v>
      </c>
      <c r="G15" s="91">
        <v>94700.5</v>
      </c>
      <c r="H15" s="248">
        <v>1.4786841416729251</v>
      </c>
      <c r="I15" s="83">
        <v>20506</v>
      </c>
      <c r="J15" s="91">
        <v>20484.583333333332</v>
      </c>
      <c r="K15" s="248">
        <v>1.9129273925066648</v>
      </c>
    </row>
    <row r="16" spans="1:11" ht="15" customHeight="1" x14ac:dyDescent="0.2">
      <c r="A16" s="306" t="s">
        <v>103</v>
      </c>
      <c r="B16" s="307"/>
      <c r="C16" s="83">
        <v>67375</v>
      </c>
      <c r="D16" s="84">
        <v>67069.916666666672</v>
      </c>
      <c r="E16" s="249">
        <v>1.0668769613093856</v>
      </c>
      <c r="F16" s="83">
        <v>36850</v>
      </c>
      <c r="G16" s="91">
        <v>36641.833333333336</v>
      </c>
      <c r="H16" s="248">
        <v>0.21857898587555816</v>
      </c>
      <c r="I16" s="83">
        <v>30525</v>
      </c>
      <c r="J16" s="91">
        <v>30428.083333333332</v>
      </c>
      <c r="K16" s="248">
        <v>2.107662192393736</v>
      </c>
    </row>
    <row r="17" spans="1:11" ht="15" customHeight="1" x14ac:dyDescent="0.2">
      <c r="A17" s="306" t="s">
        <v>104</v>
      </c>
      <c r="B17" s="307"/>
      <c r="C17" s="83">
        <v>1445</v>
      </c>
      <c r="D17" s="84">
        <v>1394.5</v>
      </c>
      <c r="E17" s="249">
        <v>6.8309499489274765</v>
      </c>
      <c r="F17" s="83">
        <v>709</v>
      </c>
      <c r="G17" s="91">
        <v>688.33333333333337</v>
      </c>
      <c r="H17" s="248">
        <v>3.2629078634829356</v>
      </c>
      <c r="I17" s="83">
        <v>736</v>
      </c>
      <c r="J17" s="91">
        <v>706.16666666666663</v>
      </c>
      <c r="K17" s="248">
        <v>10.55446836268754</v>
      </c>
    </row>
    <row r="18" spans="1:11" ht="20.100000000000001" customHeight="1" x14ac:dyDescent="0.2">
      <c r="A18" s="306" t="s">
        <v>13</v>
      </c>
      <c r="B18" s="307"/>
      <c r="C18" s="83">
        <v>171321</v>
      </c>
      <c r="D18" s="84">
        <v>168271.33333333334</v>
      </c>
      <c r="E18" s="249">
        <v>1.0973605869412186</v>
      </c>
      <c r="F18" s="83">
        <v>124718</v>
      </c>
      <c r="G18" s="91">
        <v>121687.5</v>
      </c>
      <c r="H18" s="248">
        <v>0.86877354209134239</v>
      </c>
      <c r="I18" s="83">
        <v>46603</v>
      </c>
      <c r="J18" s="91">
        <v>46583.833333333336</v>
      </c>
      <c r="K18" s="248">
        <v>1.6993987246777582</v>
      </c>
    </row>
    <row r="19" spans="1:11" ht="15" customHeight="1" x14ac:dyDescent="0.2">
      <c r="A19" s="306" t="s">
        <v>14</v>
      </c>
      <c r="B19" s="308" t="s">
        <v>162</v>
      </c>
      <c r="C19" s="83">
        <v>15983</v>
      </c>
      <c r="D19" s="84">
        <v>15378.166666666666</v>
      </c>
      <c r="E19" s="249">
        <v>5.0200037560395403</v>
      </c>
      <c r="F19" s="83">
        <v>10819</v>
      </c>
      <c r="G19" s="91">
        <v>10343.166666666666</v>
      </c>
      <c r="H19" s="248">
        <v>4.3745164654041515</v>
      </c>
      <c r="I19" s="83">
        <v>5164</v>
      </c>
      <c r="J19" s="91">
        <v>5035</v>
      </c>
      <c r="K19" s="248">
        <v>6.3713667012904711</v>
      </c>
    </row>
    <row r="20" spans="1:11" ht="20.100000000000001" customHeight="1" x14ac:dyDescent="0.2">
      <c r="A20" s="306" t="s">
        <v>15</v>
      </c>
      <c r="B20" s="307"/>
      <c r="C20" s="83">
        <v>43704</v>
      </c>
      <c r="D20" s="84">
        <v>42093.75</v>
      </c>
      <c r="E20" s="249">
        <v>2.1858310406214598</v>
      </c>
      <c r="F20" s="83">
        <v>34308</v>
      </c>
      <c r="G20" s="91">
        <v>32810.666666666664</v>
      </c>
      <c r="H20" s="248">
        <v>2.0324708138435028</v>
      </c>
      <c r="I20" s="83">
        <v>9396</v>
      </c>
      <c r="J20" s="91">
        <v>9283.0833333333339</v>
      </c>
      <c r="K20" s="248">
        <v>2.7315903536680963</v>
      </c>
    </row>
    <row r="21" spans="1:11" ht="20.100000000000001" customHeight="1" x14ac:dyDescent="0.2">
      <c r="A21" s="306" t="s">
        <v>16</v>
      </c>
      <c r="B21" s="301"/>
      <c r="C21" s="83">
        <v>28516</v>
      </c>
      <c r="D21" s="84">
        <v>31740.666666666668</v>
      </c>
      <c r="E21" s="249">
        <v>3.5801404861811741</v>
      </c>
      <c r="F21" s="83">
        <v>9213</v>
      </c>
      <c r="G21" s="91">
        <v>11220.166666666666</v>
      </c>
      <c r="H21" s="248">
        <v>-5.2790792565390516</v>
      </c>
      <c r="I21" s="83">
        <v>19303</v>
      </c>
      <c r="J21" s="91">
        <v>20520.5</v>
      </c>
      <c r="K21" s="248">
        <v>9.1627249231969579</v>
      </c>
    </row>
    <row r="22" spans="1:11" ht="20.100000000000001" customHeight="1" x14ac:dyDescent="0.2">
      <c r="A22" s="306" t="s">
        <v>163</v>
      </c>
      <c r="B22" s="308" t="s">
        <v>164</v>
      </c>
      <c r="C22" s="92">
        <v>104051</v>
      </c>
      <c r="D22" s="93">
        <v>96894.166666666672</v>
      </c>
      <c r="E22" s="250">
        <v>-2.7128744185890845</v>
      </c>
      <c r="F22" s="92" t="s">
        <v>264</v>
      </c>
      <c r="G22" s="93" t="s">
        <v>264</v>
      </c>
      <c r="H22" s="250" t="s">
        <v>264</v>
      </c>
      <c r="I22" s="92" t="s">
        <v>264</v>
      </c>
      <c r="J22" s="93" t="s">
        <v>264</v>
      </c>
      <c r="K22" s="250" t="s">
        <v>264</v>
      </c>
    </row>
    <row r="23" spans="1:11" ht="19.5" customHeight="1" x14ac:dyDescent="0.2">
      <c r="A23" s="306" t="s">
        <v>198</v>
      </c>
      <c r="B23" s="307"/>
      <c r="C23" s="94"/>
      <c r="D23" s="95"/>
      <c r="E23" s="251"/>
      <c r="F23" s="94"/>
      <c r="G23" s="95"/>
      <c r="H23" s="251"/>
      <c r="I23" s="94"/>
      <c r="J23" s="95"/>
      <c r="K23" s="251"/>
    </row>
    <row r="24" spans="1:11" ht="15" customHeight="1" x14ac:dyDescent="0.2">
      <c r="A24" s="306" t="s">
        <v>28</v>
      </c>
      <c r="B24" s="307"/>
      <c r="C24" s="83">
        <v>44758</v>
      </c>
      <c r="D24" s="84">
        <v>45018.916666666664</v>
      </c>
      <c r="E24" s="249">
        <v>-3.1450295731745577</v>
      </c>
      <c r="F24" s="83">
        <v>35650</v>
      </c>
      <c r="G24" s="84">
        <v>35880.916666666664</v>
      </c>
      <c r="H24" s="249">
        <v>-2.0115609567374437</v>
      </c>
      <c r="I24" s="83">
        <v>9108</v>
      </c>
      <c r="J24" s="84">
        <v>9138</v>
      </c>
      <c r="K24" s="249">
        <v>-7.3530529997718812</v>
      </c>
    </row>
    <row r="25" spans="1:11" ht="15" customHeight="1" x14ac:dyDescent="0.2">
      <c r="A25" s="306" t="s">
        <v>29</v>
      </c>
      <c r="B25" s="307"/>
      <c r="C25" s="83">
        <v>38294</v>
      </c>
      <c r="D25" s="84">
        <v>39559.666666666664</v>
      </c>
      <c r="E25" s="249">
        <v>-6.8318397883523119</v>
      </c>
      <c r="F25" s="83">
        <v>30441</v>
      </c>
      <c r="G25" s="84">
        <v>30825.666666666668</v>
      </c>
      <c r="H25" s="249">
        <v>-5.2237276323610793</v>
      </c>
      <c r="I25" s="83">
        <v>7853</v>
      </c>
      <c r="J25" s="84">
        <v>8734</v>
      </c>
      <c r="K25" s="249">
        <v>-12.095949006122622</v>
      </c>
    </row>
    <row r="26" spans="1:11" ht="15" customHeight="1" x14ac:dyDescent="0.2">
      <c r="A26" s="306" t="s">
        <v>30</v>
      </c>
      <c r="B26" s="307"/>
      <c r="C26" s="83">
        <v>104252</v>
      </c>
      <c r="D26" s="84">
        <v>99070.916666666672</v>
      </c>
      <c r="E26" s="249">
        <v>7.514379250470264</v>
      </c>
      <c r="F26" s="83">
        <v>69446</v>
      </c>
      <c r="G26" s="84">
        <v>65324.083333333336</v>
      </c>
      <c r="H26" s="249">
        <v>6.3790316780275846</v>
      </c>
      <c r="I26" s="83">
        <v>34806</v>
      </c>
      <c r="J26" s="84">
        <v>33746.833333333336</v>
      </c>
      <c r="K26" s="249">
        <v>9.7823935891909777</v>
      </c>
    </row>
    <row r="27" spans="1:11" ht="15" customHeight="1" x14ac:dyDescent="0.2">
      <c r="A27" s="309" t="s">
        <v>34</v>
      </c>
      <c r="B27" s="310"/>
      <c r="C27" s="86">
        <v>1053.6553997778999</v>
      </c>
      <c r="D27" s="87">
        <v>1035.5567748165199</v>
      </c>
      <c r="E27" s="88">
        <v>49.680106255438886</v>
      </c>
      <c r="F27" s="86">
        <v>897.75411880150796</v>
      </c>
      <c r="G27" s="87">
        <v>882.133573134524</v>
      </c>
      <c r="H27" s="88">
        <v>35.095515290380035</v>
      </c>
      <c r="I27" s="86">
        <v>1461.8380628585801</v>
      </c>
      <c r="J27" s="87">
        <v>1427.98268396871</v>
      </c>
      <c r="K27" s="252">
        <v>83.465893250020144</v>
      </c>
    </row>
    <row r="28" spans="1:11" ht="15" customHeight="1" x14ac:dyDescent="0.2">
      <c r="A28" s="505" t="s">
        <v>11</v>
      </c>
      <c r="B28" s="506"/>
      <c r="C28" s="507"/>
      <c r="D28" s="507"/>
      <c r="E28" s="507"/>
      <c r="F28" s="507"/>
      <c r="G28" s="507"/>
      <c r="H28" s="507"/>
      <c r="I28" s="507"/>
      <c r="J28" s="507"/>
      <c r="K28" s="508"/>
    </row>
    <row r="29" spans="1:11" ht="15" customHeight="1" x14ac:dyDescent="0.2">
      <c r="A29" s="304" t="s">
        <v>35</v>
      </c>
      <c r="B29" s="305"/>
      <c r="C29" s="90">
        <v>140924</v>
      </c>
      <c r="D29" s="91">
        <v>136386.75</v>
      </c>
      <c r="E29" s="248">
        <v>2.6183128281590737</v>
      </c>
      <c r="F29" s="90">
        <v>108873</v>
      </c>
      <c r="G29" s="91">
        <v>104784.5</v>
      </c>
      <c r="H29" s="248">
        <v>2.1615034001998685</v>
      </c>
      <c r="I29" s="90">
        <v>32051</v>
      </c>
      <c r="J29" s="91">
        <v>31602.25</v>
      </c>
      <c r="K29" s="248">
        <v>4.1626381594849367</v>
      </c>
    </row>
    <row r="30" spans="1:11" ht="19.5" customHeight="1" x14ac:dyDescent="0.2">
      <c r="A30" s="306" t="s">
        <v>3</v>
      </c>
      <c r="B30" s="307"/>
      <c r="C30" s="83">
        <v>86245</v>
      </c>
      <c r="D30" s="84">
        <v>83337.333333333328</v>
      </c>
      <c r="E30" s="249">
        <v>3.0613948484142703</v>
      </c>
      <c r="F30" s="83">
        <v>68688</v>
      </c>
      <c r="G30" s="91">
        <v>66059.583333333328</v>
      </c>
      <c r="H30" s="248">
        <v>2.6586893037290285</v>
      </c>
      <c r="I30" s="83">
        <v>17557</v>
      </c>
      <c r="J30" s="91">
        <v>17277.75</v>
      </c>
      <c r="K30" s="248">
        <v>4.6306716391548122</v>
      </c>
    </row>
    <row r="31" spans="1:11" ht="15" customHeight="1" x14ac:dyDescent="0.2">
      <c r="A31" s="306" t="s">
        <v>4</v>
      </c>
      <c r="B31" s="307"/>
      <c r="C31" s="83">
        <v>54676</v>
      </c>
      <c r="D31" s="84">
        <v>53048.583333333336</v>
      </c>
      <c r="E31" s="249">
        <v>1.9287888467776928</v>
      </c>
      <c r="F31" s="83">
        <v>40182</v>
      </c>
      <c r="G31" s="91">
        <v>38724.083333333336</v>
      </c>
      <c r="H31" s="248">
        <v>1.3228759196026358</v>
      </c>
      <c r="I31" s="83">
        <v>14494</v>
      </c>
      <c r="J31" s="91">
        <v>14324.5</v>
      </c>
      <c r="K31" s="248">
        <v>3.603652472651659</v>
      </c>
    </row>
    <row r="32" spans="1:11" ht="20.100000000000001" customHeight="1" x14ac:dyDescent="0.2">
      <c r="A32" s="306" t="s">
        <v>10</v>
      </c>
      <c r="B32" s="307"/>
      <c r="C32" s="83">
        <v>115608</v>
      </c>
      <c r="D32" s="84">
        <v>112146.16666666667</v>
      </c>
      <c r="E32" s="249">
        <v>1.7539508694143238</v>
      </c>
      <c r="F32" s="83">
        <v>95467</v>
      </c>
      <c r="G32" s="91">
        <v>92046.833333333328</v>
      </c>
      <c r="H32" s="248">
        <v>1.6886082009169412</v>
      </c>
      <c r="I32" s="83">
        <v>20141</v>
      </c>
      <c r="J32" s="91">
        <v>20099.333333333332</v>
      </c>
      <c r="K32" s="248">
        <v>2.054269961961098</v>
      </c>
    </row>
    <row r="33" spans="1:11" ht="15" customHeight="1" x14ac:dyDescent="0.2">
      <c r="A33" s="306" t="s">
        <v>103</v>
      </c>
      <c r="B33" s="307"/>
      <c r="C33" s="83">
        <v>25246</v>
      </c>
      <c r="D33" s="84">
        <v>24174.5</v>
      </c>
      <c r="E33" s="249">
        <v>6.8435028893644141</v>
      </c>
      <c r="F33" s="83">
        <v>13354</v>
      </c>
      <c r="G33" s="91">
        <v>12688.083333333334</v>
      </c>
      <c r="H33" s="248">
        <v>5.7567948655613366</v>
      </c>
      <c r="I33" s="83">
        <v>11892</v>
      </c>
      <c r="J33" s="91">
        <v>11486.416666666666</v>
      </c>
      <c r="K33" s="248">
        <v>8.0701561813962233</v>
      </c>
    </row>
    <row r="34" spans="1:11" ht="15" customHeight="1" x14ac:dyDescent="0.2">
      <c r="A34" s="306" t="s">
        <v>104</v>
      </c>
      <c r="B34" s="307"/>
      <c r="C34" s="83">
        <v>70</v>
      </c>
      <c r="D34" s="84">
        <v>66.083333333333329</v>
      </c>
      <c r="E34" s="249">
        <v>-2.3399014778325125</v>
      </c>
      <c r="F34" s="83">
        <v>52</v>
      </c>
      <c r="G34" s="91">
        <v>49.583333333333336</v>
      </c>
      <c r="H34" s="248">
        <v>-4.1867954911433172</v>
      </c>
      <c r="I34" s="83">
        <v>18</v>
      </c>
      <c r="J34" s="91">
        <v>16.5</v>
      </c>
      <c r="K34" s="248">
        <v>3.664921465968586</v>
      </c>
    </row>
    <row r="35" spans="1:11" ht="20.100000000000001" customHeight="1" x14ac:dyDescent="0.2">
      <c r="A35" s="306" t="s">
        <v>13</v>
      </c>
      <c r="B35" s="307"/>
      <c r="C35" s="83">
        <v>129399</v>
      </c>
      <c r="D35" s="84">
        <v>125427</v>
      </c>
      <c r="E35" s="249">
        <v>2.3633442919964582</v>
      </c>
      <c r="F35" s="83">
        <v>100739</v>
      </c>
      <c r="G35" s="91">
        <v>97079.416666666672</v>
      </c>
      <c r="H35" s="248">
        <v>1.9760517306428076</v>
      </c>
      <c r="I35" s="83">
        <v>28660</v>
      </c>
      <c r="J35" s="91">
        <v>28347.583333333332</v>
      </c>
      <c r="K35" s="248">
        <v>3.7122517111541331</v>
      </c>
    </row>
    <row r="36" spans="1:11" ht="15" customHeight="1" x14ac:dyDescent="0.2">
      <c r="A36" s="306" t="s">
        <v>14</v>
      </c>
      <c r="B36" s="308" t="s">
        <v>162</v>
      </c>
      <c r="C36" s="83">
        <v>11525</v>
      </c>
      <c r="D36" s="84">
        <v>10959.75</v>
      </c>
      <c r="E36" s="249">
        <v>5.6293571497413817</v>
      </c>
      <c r="F36" s="83">
        <v>8134</v>
      </c>
      <c r="G36" s="91">
        <v>7705.083333333333</v>
      </c>
      <c r="H36" s="248">
        <v>4.5572254073797644</v>
      </c>
      <c r="I36" s="83">
        <v>3391</v>
      </c>
      <c r="J36" s="91">
        <v>3254.6666666666665</v>
      </c>
      <c r="K36" s="248">
        <v>8.2573384704936661</v>
      </c>
    </row>
    <row r="37" spans="1:11" ht="20.100000000000001" customHeight="1" x14ac:dyDescent="0.2">
      <c r="A37" s="306" t="s">
        <v>15</v>
      </c>
      <c r="B37" s="307"/>
      <c r="C37" s="83">
        <v>33701</v>
      </c>
      <c r="D37" s="84">
        <v>32068.583333333332</v>
      </c>
      <c r="E37" s="249">
        <v>2.9431198354292563</v>
      </c>
      <c r="F37" s="83">
        <v>28357</v>
      </c>
      <c r="G37" s="91">
        <v>26839.416666666668</v>
      </c>
      <c r="H37" s="248">
        <v>2.575592542342652</v>
      </c>
      <c r="I37" s="83">
        <v>5344</v>
      </c>
      <c r="J37" s="91">
        <v>5229.166666666667</v>
      </c>
      <c r="K37" s="248">
        <v>4.8717305924626055</v>
      </c>
    </row>
    <row r="38" spans="1:11" ht="20.100000000000001" customHeight="1" x14ac:dyDescent="0.2">
      <c r="A38" s="306" t="s">
        <v>16</v>
      </c>
      <c r="B38" s="301"/>
      <c r="C38" s="83">
        <v>16514</v>
      </c>
      <c r="D38" s="84">
        <v>18271.666666666668</v>
      </c>
      <c r="E38" s="249">
        <v>6.3450028616050203</v>
      </c>
      <c r="F38" s="83">
        <v>6107</v>
      </c>
      <c r="G38" s="91">
        <v>7315.083333333333</v>
      </c>
      <c r="H38" s="248">
        <v>-1.3951450748682925</v>
      </c>
      <c r="I38" s="83">
        <v>10407</v>
      </c>
      <c r="J38" s="91">
        <v>10956.583333333334</v>
      </c>
      <c r="K38" s="248">
        <v>12.226537493064743</v>
      </c>
    </row>
    <row r="39" spans="1:11" ht="20.100000000000001" customHeight="1" x14ac:dyDescent="0.2">
      <c r="A39" s="306" t="s">
        <v>87</v>
      </c>
      <c r="B39" s="308"/>
      <c r="C39" s="92">
        <v>85891</v>
      </c>
      <c r="D39" s="93">
        <v>78574</v>
      </c>
      <c r="E39" s="250">
        <v>-1.3858863617110064</v>
      </c>
      <c r="F39" s="92" t="s">
        <v>264</v>
      </c>
      <c r="G39" s="93" t="s">
        <v>264</v>
      </c>
      <c r="H39" s="250" t="s">
        <v>264</v>
      </c>
      <c r="I39" s="92" t="s">
        <v>264</v>
      </c>
      <c r="J39" s="93" t="s">
        <v>264</v>
      </c>
      <c r="K39" s="250" t="s">
        <v>264</v>
      </c>
    </row>
    <row r="40" spans="1:11" ht="19.5" customHeight="1" x14ac:dyDescent="0.2">
      <c r="A40" s="306" t="s">
        <v>198</v>
      </c>
      <c r="B40" s="307"/>
      <c r="C40" s="94"/>
      <c r="D40" s="95"/>
      <c r="E40" s="251"/>
      <c r="F40" s="94"/>
      <c r="G40" s="95"/>
      <c r="H40" s="251"/>
      <c r="I40" s="94"/>
      <c r="J40" s="95"/>
      <c r="K40" s="251"/>
    </row>
    <row r="41" spans="1:11" ht="15" customHeight="1" x14ac:dyDescent="0.2">
      <c r="A41" s="306" t="s">
        <v>28</v>
      </c>
      <c r="B41" s="307"/>
      <c r="C41" s="83">
        <v>32097</v>
      </c>
      <c r="D41" s="84">
        <v>31921.916666666668</v>
      </c>
      <c r="E41" s="249">
        <v>-0.60199853133116932</v>
      </c>
      <c r="F41" s="83">
        <v>26334</v>
      </c>
      <c r="G41" s="84">
        <v>26160.5</v>
      </c>
      <c r="H41" s="249">
        <v>0.56154760341221055</v>
      </c>
      <c r="I41" s="83">
        <v>5763</v>
      </c>
      <c r="J41" s="84">
        <v>5761.416666666667</v>
      </c>
      <c r="K41" s="249">
        <v>-5.5634476164458411</v>
      </c>
    </row>
    <row r="42" spans="1:11" ht="15" customHeight="1" x14ac:dyDescent="0.2">
      <c r="A42" s="306" t="s">
        <v>29</v>
      </c>
      <c r="B42" s="307"/>
      <c r="C42" s="83">
        <v>28816</v>
      </c>
      <c r="D42" s="84">
        <v>29140.416666666668</v>
      </c>
      <c r="E42" s="249">
        <v>-5.9437897913567861</v>
      </c>
      <c r="F42" s="83">
        <v>24114</v>
      </c>
      <c r="G42" s="84">
        <v>24010.5</v>
      </c>
      <c r="H42" s="249">
        <v>-4.7548841360616176</v>
      </c>
      <c r="I42" s="83">
        <v>4702</v>
      </c>
      <c r="J42" s="84">
        <v>5129.916666666667</v>
      </c>
      <c r="K42" s="249">
        <v>-11.13565169690933</v>
      </c>
    </row>
    <row r="43" spans="1:11" ht="15" customHeight="1" x14ac:dyDescent="0.2">
      <c r="A43" s="306" t="s">
        <v>30</v>
      </c>
      <c r="B43" s="307"/>
      <c r="C43" s="83">
        <v>80011</v>
      </c>
      <c r="D43" s="84">
        <v>75324.416666666672</v>
      </c>
      <c r="E43" s="249">
        <v>7.8996939296850002</v>
      </c>
      <c r="F43" s="83">
        <v>58425</v>
      </c>
      <c r="G43" s="84">
        <v>54613.5</v>
      </c>
      <c r="H43" s="249">
        <v>6.3680052976090975</v>
      </c>
      <c r="I43" s="83">
        <v>21586</v>
      </c>
      <c r="J43" s="84">
        <v>20710.916666666668</v>
      </c>
      <c r="K43" s="249">
        <v>12.158545776189252</v>
      </c>
    </row>
    <row r="44" spans="1:11" ht="15" customHeight="1" x14ac:dyDescent="0.2">
      <c r="A44" s="309" t="s">
        <v>34</v>
      </c>
      <c r="B44" s="310"/>
      <c r="C44" s="86">
        <v>1040.6854687633099</v>
      </c>
      <c r="D44" s="87">
        <v>1027.00149574647</v>
      </c>
      <c r="E44" s="88">
        <v>48.093779062728004</v>
      </c>
      <c r="F44" s="86">
        <v>925.51441587905197</v>
      </c>
      <c r="G44" s="87">
        <v>914.61814485921104</v>
      </c>
      <c r="H44" s="88">
        <v>30.814746284289072</v>
      </c>
      <c r="I44" s="86">
        <v>1431.9062743752099</v>
      </c>
      <c r="J44" s="87">
        <v>1399.6342428149901</v>
      </c>
      <c r="K44" s="252">
        <v>99.209502653700156</v>
      </c>
    </row>
    <row r="45" spans="1:11" ht="15" customHeight="1" x14ac:dyDescent="0.2">
      <c r="A45" s="505" t="s">
        <v>12</v>
      </c>
      <c r="B45" s="506"/>
      <c r="C45" s="507"/>
      <c r="D45" s="507"/>
      <c r="E45" s="507"/>
      <c r="F45" s="507"/>
      <c r="G45" s="507"/>
      <c r="H45" s="507"/>
      <c r="I45" s="507"/>
      <c r="J45" s="507"/>
      <c r="K45" s="508"/>
    </row>
    <row r="46" spans="1:11" ht="15" customHeight="1" x14ac:dyDescent="0.2">
      <c r="A46" s="304" t="s">
        <v>35</v>
      </c>
      <c r="B46" s="305"/>
      <c r="C46" s="90">
        <v>46380</v>
      </c>
      <c r="D46" s="91">
        <v>47262.75</v>
      </c>
      <c r="E46" s="248">
        <v>-1.9060039123238202</v>
      </c>
      <c r="F46" s="90">
        <v>26664</v>
      </c>
      <c r="G46" s="91">
        <v>27246.166666666668</v>
      </c>
      <c r="H46" s="248">
        <v>-2.6282167735325914</v>
      </c>
      <c r="I46" s="90">
        <v>19716</v>
      </c>
      <c r="J46" s="91">
        <v>20016.583333333332</v>
      </c>
      <c r="K46" s="248">
        <v>-0.90555046742081069</v>
      </c>
    </row>
    <row r="47" spans="1:11" ht="20.100000000000001" customHeight="1" x14ac:dyDescent="0.2">
      <c r="A47" s="306" t="s">
        <v>3</v>
      </c>
      <c r="B47" s="307"/>
      <c r="C47" s="83">
        <v>27096</v>
      </c>
      <c r="D47" s="84">
        <v>27558.916666666668</v>
      </c>
      <c r="E47" s="249">
        <v>-1.560062866872254</v>
      </c>
      <c r="F47" s="83">
        <v>14995</v>
      </c>
      <c r="G47" s="91">
        <v>15286.583333333334</v>
      </c>
      <c r="H47" s="248">
        <v>-2.5908304038912906</v>
      </c>
      <c r="I47" s="83">
        <v>12101</v>
      </c>
      <c r="J47" s="91">
        <v>12272.333333333334</v>
      </c>
      <c r="K47" s="248">
        <v>-0.24520761362866625</v>
      </c>
    </row>
    <row r="48" spans="1:11" ht="15" customHeight="1" x14ac:dyDescent="0.2">
      <c r="A48" s="306" t="s">
        <v>4</v>
      </c>
      <c r="B48" s="307"/>
      <c r="C48" s="83">
        <v>19284</v>
      </c>
      <c r="D48" s="84">
        <v>19703.833333333332</v>
      </c>
      <c r="E48" s="249">
        <v>-2.3857983280008255</v>
      </c>
      <c r="F48" s="83">
        <v>11669</v>
      </c>
      <c r="G48" s="91">
        <v>11959.583333333334</v>
      </c>
      <c r="H48" s="248">
        <v>-2.6759617797248088</v>
      </c>
      <c r="I48" s="83">
        <v>7615</v>
      </c>
      <c r="J48" s="91">
        <v>7744.25</v>
      </c>
      <c r="K48" s="248">
        <v>-1.9342788400658479</v>
      </c>
    </row>
    <row r="49" spans="1:11" ht="20.100000000000001" customHeight="1" x14ac:dyDescent="0.2">
      <c r="A49" s="306" t="s">
        <v>10</v>
      </c>
      <c r="B49" s="307"/>
      <c r="C49" s="83">
        <v>2876</v>
      </c>
      <c r="D49" s="84">
        <v>3038.9166666666665</v>
      </c>
      <c r="E49" s="249">
        <v>-5.2583720869813719</v>
      </c>
      <c r="F49" s="83">
        <v>2511</v>
      </c>
      <c r="G49" s="91">
        <v>2653.6666666666665</v>
      </c>
      <c r="H49" s="248">
        <v>-5.3022868528265974</v>
      </c>
      <c r="I49" s="83">
        <v>365</v>
      </c>
      <c r="J49" s="91">
        <v>385.25</v>
      </c>
      <c r="K49" s="248">
        <v>-4.9547697368421053</v>
      </c>
    </row>
    <row r="50" spans="1:11" ht="15" customHeight="1" x14ac:dyDescent="0.2">
      <c r="A50" s="306" t="s">
        <v>103</v>
      </c>
      <c r="B50" s="307"/>
      <c r="C50" s="83">
        <v>42129</v>
      </c>
      <c r="D50" s="84">
        <v>42895.416666666664</v>
      </c>
      <c r="E50" s="249">
        <v>-1.921574605110226</v>
      </c>
      <c r="F50" s="83">
        <v>23496</v>
      </c>
      <c r="G50" s="91">
        <v>23953.75</v>
      </c>
      <c r="H50" s="248">
        <v>-2.4863115471513773</v>
      </c>
      <c r="I50" s="83">
        <v>18633</v>
      </c>
      <c r="J50" s="91">
        <v>18941.666666666668</v>
      </c>
      <c r="K50" s="248">
        <v>-1.1979691901102341</v>
      </c>
    </row>
    <row r="51" spans="1:11" ht="15" customHeight="1" x14ac:dyDescent="0.2">
      <c r="A51" s="306" t="s">
        <v>104</v>
      </c>
      <c r="B51" s="307"/>
      <c r="C51" s="83">
        <v>1375</v>
      </c>
      <c r="D51" s="84">
        <v>1328.4166666666667</v>
      </c>
      <c r="E51" s="249">
        <v>7.3323458120118508</v>
      </c>
      <c r="F51" s="83">
        <v>657</v>
      </c>
      <c r="G51" s="91">
        <v>638.75</v>
      </c>
      <c r="H51" s="248">
        <v>3.8899430740037952</v>
      </c>
      <c r="I51" s="83">
        <v>718</v>
      </c>
      <c r="J51" s="91">
        <v>689.66666666666663</v>
      </c>
      <c r="K51" s="248">
        <v>10.730532512710731</v>
      </c>
    </row>
    <row r="52" spans="1:11" ht="20.100000000000001" customHeight="1" x14ac:dyDescent="0.2">
      <c r="A52" s="306" t="s">
        <v>13</v>
      </c>
      <c r="B52" s="307"/>
      <c r="C52" s="83">
        <v>41922</v>
      </c>
      <c r="D52" s="84">
        <v>42844.333333333336</v>
      </c>
      <c r="E52" s="249">
        <v>-2.435080954296688</v>
      </c>
      <c r="F52" s="83">
        <v>23979</v>
      </c>
      <c r="G52" s="91">
        <v>24608.083333333332</v>
      </c>
      <c r="H52" s="248">
        <v>-3.2745484680340913</v>
      </c>
      <c r="I52" s="83">
        <v>17943</v>
      </c>
      <c r="J52" s="91">
        <v>18236.25</v>
      </c>
      <c r="K52" s="248">
        <v>-1.2789281364190013</v>
      </c>
    </row>
    <row r="53" spans="1:11" ht="15" customHeight="1" x14ac:dyDescent="0.2">
      <c r="A53" s="306" t="s">
        <v>14</v>
      </c>
      <c r="B53" s="308" t="s">
        <v>162</v>
      </c>
      <c r="C53" s="83">
        <v>4458</v>
      </c>
      <c r="D53" s="84">
        <v>4418.416666666667</v>
      </c>
      <c r="E53" s="249">
        <v>3.5384405085043644</v>
      </c>
      <c r="F53" s="83">
        <v>2685</v>
      </c>
      <c r="G53" s="91">
        <v>2638.0833333333335</v>
      </c>
      <c r="H53" s="248">
        <v>3.8445136952599634</v>
      </c>
      <c r="I53" s="83">
        <v>1773</v>
      </c>
      <c r="J53" s="91">
        <v>1780.3333333333333</v>
      </c>
      <c r="K53" s="248">
        <v>3.088206909862961</v>
      </c>
    </row>
    <row r="54" spans="1:11" ht="20.100000000000001" customHeight="1" x14ac:dyDescent="0.2">
      <c r="A54" s="306" t="s">
        <v>15</v>
      </c>
      <c r="B54" s="307"/>
      <c r="C54" s="83">
        <v>10003</v>
      </c>
      <c r="D54" s="84">
        <v>10025.166666666666</v>
      </c>
      <c r="E54" s="249">
        <v>-0.16348683391563415</v>
      </c>
      <c r="F54" s="83">
        <v>5951</v>
      </c>
      <c r="G54" s="91">
        <v>5971.25</v>
      </c>
      <c r="H54" s="248">
        <v>-0.33936494248876897</v>
      </c>
      <c r="I54" s="83">
        <v>4052</v>
      </c>
      <c r="J54" s="91">
        <v>4053.9166666666665</v>
      </c>
      <c r="K54" s="248">
        <v>9.6707818930041156E-2</v>
      </c>
    </row>
    <row r="55" spans="1:11" ht="20.100000000000001" customHeight="1" x14ac:dyDescent="0.2">
      <c r="A55" s="306" t="s">
        <v>16</v>
      </c>
      <c r="B55" s="301"/>
      <c r="C55" s="83">
        <v>12002</v>
      </c>
      <c r="D55" s="84">
        <v>13469</v>
      </c>
      <c r="E55" s="249">
        <v>5.1378872759912098E-2</v>
      </c>
      <c r="F55" s="83">
        <v>3106</v>
      </c>
      <c r="G55" s="91">
        <v>3905.0833333333335</v>
      </c>
      <c r="H55" s="248">
        <v>-11.787737891308851</v>
      </c>
      <c r="I55" s="83">
        <v>8896</v>
      </c>
      <c r="J55" s="91">
        <v>9563.9166666666661</v>
      </c>
      <c r="K55" s="248">
        <v>5.8521333308738077</v>
      </c>
    </row>
    <row r="56" spans="1:11" ht="20.100000000000001" customHeight="1" x14ac:dyDescent="0.2">
      <c r="A56" s="306" t="s">
        <v>87</v>
      </c>
      <c r="B56" s="308"/>
      <c r="C56" s="92">
        <v>18160</v>
      </c>
      <c r="D56" s="93">
        <v>18320.166666666668</v>
      </c>
      <c r="E56" s="250">
        <v>-8.0212874559649219</v>
      </c>
      <c r="F56" s="92" t="s">
        <v>264</v>
      </c>
      <c r="G56" s="93" t="s">
        <v>264</v>
      </c>
      <c r="H56" s="250" t="s">
        <v>264</v>
      </c>
      <c r="I56" s="92" t="s">
        <v>264</v>
      </c>
      <c r="J56" s="93" t="s">
        <v>264</v>
      </c>
      <c r="K56" s="250" t="s">
        <v>264</v>
      </c>
    </row>
    <row r="57" spans="1:11" ht="19.5" customHeight="1" x14ac:dyDescent="0.2">
      <c r="A57" s="306" t="s">
        <v>198</v>
      </c>
      <c r="B57" s="307"/>
      <c r="C57" s="94"/>
      <c r="D57" s="95"/>
      <c r="E57" s="251"/>
      <c r="F57" s="94"/>
      <c r="G57" s="95"/>
      <c r="H57" s="251"/>
      <c r="I57" s="94"/>
      <c r="J57" s="95"/>
      <c r="K57" s="251"/>
    </row>
    <row r="58" spans="1:11" ht="15" customHeight="1" x14ac:dyDescent="0.2">
      <c r="A58" s="306" t="s">
        <v>28</v>
      </c>
      <c r="B58" s="307"/>
      <c r="C58" s="83">
        <v>12661</v>
      </c>
      <c r="D58" s="84">
        <v>13097</v>
      </c>
      <c r="E58" s="249">
        <v>-8.830183425568201</v>
      </c>
      <c r="F58" s="83">
        <v>9316</v>
      </c>
      <c r="G58" s="84">
        <v>9720.4166666666661</v>
      </c>
      <c r="H58" s="249">
        <v>-8.3246225547600154</v>
      </c>
      <c r="I58" s="83">
        <v>3345</v>
      </c>
      <c r="J58" s="84">
        <v>3376.5833333333335</v>
      </c>
      <c r="K58" s="249">
        <v>-10.254933664090013</v>
      </c>
    </row>
    <row r="59" spans="1:11" ht="15" customHeight="1" x14ac:dyDescent="0.2">
      <c r="A59" s="306" t="s">
        <v>29</v>
      </c>
      <c r="B59" s="307"/>
      <c r="C59" s="83">
        <v>9478</v>
      </c>
      <c r="D59" s="84">
        <v>10419.25</v>
      </c>
      <c r="E59" s="249">
        <v>-9.2287811358834926</v>
      </c>
      <c r="F59" s="83">
        <v>6327</v>
      </c>
      <c r="G59" s="84">
        <v>6815.166666666667</v>
      </c>
      <c r="H59" s="249">
        <v>-6.839359351149386</v>
      </c>
      <c r="I59" s="83">
        <v>3151</v>
      </c>
      <c r="J59" s="84">
        <v>3604.0833333333335</v>
      </c>
      <c r="K59" s="249">
        <v>-13.427547691014272</v>
      </c>
    </row>
    <row r="60" spans="1:11" ht="15" customHeight="1" x14ac:dyDescent="0.2">
      <c r="A60" s="306" t="s">
        <v>30</v>
      </c>
      <c r="B60" s="307"/>
      <c r="C60" s="83">
        <v>24241</v>
      </c>
      <c r="D60" s="84">
        <v>23746.5</v>
      </c>
      <c r="E60" s="249">
        <v>6.3101580337556511</v>
      </c>
      <c r="F60" s="83">
        <v>11021</v>
      </c>
      <c r="G60" s="84">
        <v>10710.583333333334</v>
      </c>
      <c r="H60" s="249">
        <v>6.4352910000331249</v>
      </c>
      <c r="I60" s="83">
        <v>13220</v>
      </c>
      <c r="J60" s="84">
        <v>13035.916666666666</v>
      </c>
      <c r="K60" s="249">
        <v>6.2075661289446522</v>
      </c>
    </row>
    <row r="61" spans="1:11" ht="15" customHeight="1" x14ac:dyDescent="0.2">
      <c r="A61" s="309" t="s">
        <v>34</v>
      </c>
      <c r="B61" s="310"/>
      <c r="C61" s="86">
        <v>1093.06407934455</v>
      </c>
      <c r="D61" s="87">
        <v>1060.24485808944</v>
      </c>
      <c r="E61" s="88">
        <v>55.144434859709918</v>
      </c>
      <c r="F61" s="86">
        <v>784.40477797779795</v>
      </c>
      <c r="G61" s="87">
        <v>757.20298574111303</v>
      </c>
      <c r="H61" s="88">
        <v>44.929606524426049</v>
      </c>
      <c r="I61" s="86">
        <v>1510.49619598296</v>
      </c>
      <c r="J61" s="87">
        <v>1472.7392994975</v>
      </c>
      <c r="K61" s="252">
        <v>61.996937887889999</v>
      </c>
    </row>
    <row r="62" spans="1:11" ht="11.25" customHeight="1" x14ac:dyDescent="0.2">
      <c r="A62" s="286" t="s">
        <v>380</v>
      </c>
      <c r="B62" s="286"/>
      <c r="C62" s="287"/>
      <c r="D62" s="287"/>
      <c r="E62" s="287"/>
      <c r="F62" s="287"/>
      <c r="G62" s="287"/>
      <c r="H62" s="287"/>
      <c r="I62" s="287"/>
      <c r="J62" s="287"/>
      <c r="K62" s="288" t="s">
        <v>6</v>
      </c>
    </row>
    <row r="64" spans="1:11" ht="14.25" customHeight="1" x14ac:dyDescent="0.2">
      <c r="A64" s="280" t="s">
        <v>135</v>
      </c>
      <c r="B64" s="280"/>
    </row>
    <row r="65" spans="1:11" ht="14.25" customHeight="1" x14ac:dyDescent="0.2">
      <c r="A65" s="280" t="s">
        <v>224</v>
      </c>
      <c r="B65" s="280"/>
    </row>
    <row r="66" spans="1:11" ht="14.25" customHeight="1" x14ac:dyDescent="0.2">
      <c r="A66" s="280" t="s">
        <v>102</v>
      </c>
      <c r="B66" s="280"/>
    </row>
    <row r="67" spans="1:11" ht="14.25" customHeight="1" x14ac:dyDescent="0.2">
      <c r="A67" s="280" t="s">
        <v>96</v>
      </c>
      <c r="B67" s="280"/>
    </row>
    <row r="68" spans="1:11" ht="33" customHeight="1" x14ac:dyDescent="0.2">
      <c r="A68" s="504" t="s">
        <v>369</v>
      </c>
      <c r="B68" s="504"/>
      <c r="C68" s="504"/>
      <c r="D68" s="504"/>
      <c r="E68" s="504"/>
      <c r="F68" s="504"/>
      <c r="G68" s="504"/>
      <c r="H68" s="504"/>
      <c r="I68" s="504"/>
      <c r="J68" s="504"/>
      <c r="K68" s="504"/>
    </row>
  </sheetData>
  <sheetProtection sheet="1" objects="1" scenarios="1"/>
  <mergeCells count="10">
    <mergeCell ref="A68:K68"/>
    <mergeCell ref="A11:K11"/>
    <mergeCell ref="A28:K28"/>
    <mergeCell ref="A45:K45"/>
    <mergeCell ref="A3:K3"/>
    <mergeCell ref="C7:E8"/>
    <mergeCell ref="F7:K7"/>
    <mergeCell ref="F8:H8"/>
    <mergeCell ref="I8:K8"/>
    <mergeCell ref="A7:B10"/>
  </mergeCells>
  <printOptions horizontalCentered="1"/>
  <pageMargins left="0.70866141732283472" right="0.39370078740157483" top="0.39370078740157483" bottom="0.39370078740157483" header="0.51181102362204722" footer="0.51181102362204722"/>
  <pageSetup paperSize="9" scale="65"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51">
    <pageSetUpPr autoPageBreaks="0" fitToPage="1"/>
  </sheetPr>
  <dimension ref="A1:K61"/>
  <sheetViews>
    <sheetView showGridLines="0" zoomScaleNormal="100" workbookViewId="0">
      <pane ySplit="10" topLeftCell="A11" activePane="bottomLeft" state="frozen"/>
      <selection pane="bottomLeft"/>
    </sheetView>
  </sheetViews>
  <sheetFormatPr baseColWidth="10" defaultColWidth="9" defaultRowHeight="14.25" customHeight="1" x14ac:dyDescent="0.2"/>
  <cols>
    <col min="1" max="1" width="23" style="275" customWidth="1"/>
    <col min="2" max="2" width="1.375" style="275" customWidth="1"/>
    <col min="3" max="11" width="11.375" style="275" customWidth="1"/>
    <col min="12" max="16384" width="9" style="275"/>
  </cols>
  <sheetData>
    <row r="1" spans="1:11" ht="33.75" customHeight="1" x14ac:dyDescent="0.2">
      <c r="A1" s="373"/>
      <c r="B1" s="373"/>
      <c r="C1" s="373"/>
      <c r="D1" s="373"/>
      <c r="E1" s="373"/>
      <c r="F1" s="373"/>
      <c r="G1" s="373"/>
      <c r="H1" s="373"/>
      <c r="I1" s="373"/>
      <c r="J1" s="373"/>
      <c r="K1" s="374" t="s">
        <v>5</v>
      </c>
    </row>
    <row r="2" spans="1:11" ht="11.25" customHeight="1" x14ac:dyDescent="0.2"/>
    <row r="3" spans="1:11" ht="15" customHeight="1" x14ac:dyDescent="0.2">
      <c r="A3" s="513" t="s">
        <v>20</v>
      </c>
      <c r="B3" s="513"/>
      <c r="C3" s="514"/>
      <c r="D3" s="514"/>
      <c r="E3" s="514"/>
      <c r="F3" s="514"/>
      <c r="G3" s="514"/>
      <c r="H3" s="514"/>
      <c r="I3" s="514"/>
      <c r="J3" s="514"/>
      <c r="K3" s="514"/>
    </row>
    <row r="4" spans="1:11" x14ac:dyDescent="0.2">
      <c r="A4" s="279" t="s">
        <v>377</v>
      </c>
      <c r="B4" s="291"/>
    </row>
    <row r="5" spans="1:11" x14ac:dyDescent="0.2">
      <c r="A5" s="279" t="s">
        <v>379</v>
      </c>
      <c r="B5" s="292"/>
    </row>
    <row r="6" spans="1:11" ht="11.25" customHeight="1" x14ac:dyDescent="0.2"/>
    <row r="7" spans="1:11" ht="14.25" customHeight="1" x14ac:dyDescent="0.2">
      <c r="A7" s="515" t="s">
        <v>7</v>
      </c>
      <c r="B7" s="517"/>
      <c r="C7" s="515" t="s">
        <v>2</v>
      </c>
      <c r="D7" s="516"/>
      <c r="E7" s="517"/>
      <c r="F7" s="522" t="s">
        <v>84</v>
      </c>
      <c r="G7" s="523"/>
      <c r="H7" s="523"/>
      <c r="I7" s="507"/>
      <c r="J7" s="507"/>
      <c r="K7" s="508"/>
    </row>
    <row r="8" spans="1:11" x14ac:dyDescent="0.2">
      <c r="A8" s="524"/>
      <c r="B8" s="525"/>
      <c r="C8" s="518"/>
      <c r="D8" s="519"/>
      <c r="E8" s="520"/>
      <c r="F8" s="521" t="s">
        <v>0</v>
      </c>
      <c r="G8" s="521"/>
      <c r="H8" s="522"/>
      <c r="I8" s="521" t="s">
        <v>1</v>
      </c>
      <c r="J8" s="521"/>
      <c r="K8" s="521"/>
    </row>
    <row r="9" spans="1:11" ht="41.25" customHeight="1" x14ac:dyDescent="0.2">
      <c r="A9" s="524"/>
      <c r="B9" s="525"/>
      <c r="C9" s="293" t="s">
        <v>8</v>
      </c>
      <c r="D9" s="293" t="s">
        <v>9</v>
      </c>
      <c r="E9" s="294" t="s">
        <v>88</v>
      </c>
      <c r="F9" s="293" t="s">
        <v>8</v>
      </c>
      <c r="G9" s="293" t="s">
        <v>9</v>
      </c>
      <c r="H9" s="294" t="s">
        <v>89</v>
      </c>
      <c r="I9" s="293" t="s">
        <v>8</v>
      </c>
      <c r="J9" s="293" t="s">
        <v>9</v>
      </c>
      <c r="K9" s="293" t="s">
        <v>90</v>
      </c>
    </row>
    <row r="10" spans="1:11" s="285" customFormat="1" ht="11.25" customHeight="1" x14ac:dyDescent="0.2">
      <c r="A10" s="526"/>
      <c r="B10" s="527"/>
      <c r="C10" s="295">
        <v>1</v>
      </c>
      <c r="D10" s="295">
        <v>2</v>
      </c>
      <c r="E10" s="296">
        <v>3</v>
      </c>
      <c r="F10" s="295">
        <v>4</v>
      </c>
      <c r="G10" s="295">
        <v>5</v>
      </c>
      <c r="H10" s="296">
        <v>6</v>
      </c>
      <c r="I10" s="295">
        <v>7</v>
      </c>
      <c r="J10" s="295">
        <v>8</v>
      </c>
      <c r="K10" s="295">
        <v>9</v>
      </c>
    </row>
    <row r="11" spans="1:11" ht="15" customHeight="1" x14ac:dyDescent="0.2">
      <c r="A11" s="505" t="s">
        <v>2</v>
      </c>
      <c r="B11" s="506"/>
      <c r="C11" s="507"/>
      <c r="D11" s="507"/>
      <c r="E11" s="507"/>
      <c r="F11" s="507"/>
      <c r="G11" s="507"/>
      <c r="H11" s="507"/>
      <c r="I11" s="507"/>
      <c r="J11" s="507"/>
      <c r="K11" s="508"/>
    </row>
    <row r="12" spans="1:11" ht="15" customHeight="1" x14ac:dyDescent="0.2">
      <c r="A12" s="304" t="s">
        <v>35</v>
      </c>
      <c r="B12" s="305"/>
      <c r="C12" s="96">
        <v>4428</v>
      </c>
      <c r="D12" s="97">
        <v>46537</v>
      </c>
      <c r="E12" s="98">
        <v>-1.2749798464084179</v>
      </c>
      <c r="F12" s="96">
        <v>3604</v>
      </c>
      <c r="G12" s="97">
        <v>38309</v>
      </c>
      <c r="H12" s="98">
        <v>0.36153100521338188</v>
      </c>
      <c r="I12" s="97">
        <v>824</v>
      </c>
      <c r="J12" s="97">
        <v>8228</v>
      </c>
      <c r="K12" s="98">
        <v>-8.2413293186126904</v>
      </c>
    </row>
    <row r="13" spans="1:11" ht="20.100000000000001" customHeight="1" x14ac:dyDescent="0.2">
      <c r="A13" s="306" t="s">
        <v>3</v>
      </c>
      <c r="B13" s="307"/>
      <c r="C13" s="96">
        <v>2834</v>
      </c>
      <c r="D13" s="97">
        <v>29405</v>
      </c>
      <c r="E13" s="98">
        <v>-0.43004198835161861</v>
      </c>
      <c r="F13" s="96">
        <v>2349</v>
      </c>
      <c r="G13" s="97">
        <v>24682</v>
      </c>
      <c r="H13" s="98">
        <v>1.2594871794871796</v>
      </c>
      <c r="I13" s="97">
        <v>485</v>
      </c>
      <c r="J13" s="97">
        <v>4723</v>
      </c>
      <c r="K13" s="98">
        <v>-8.4157455885204584</v>
      </c>
    </row>
    <row r="14" spans="1:11" ht="15" customHeight="1" x14ac:dyDescent="0.2">
      <c r="A14" s="306" t="s">
        <v>4</v>
      </c>
      <c r="B14" s="307"/>
      <c r="C14" s="96">
        <v>1594</v>
      </c>
      <c r="D14" s="97">
        <v>17132</v>
      </c>
      <c r="E14" s="98">
        <v>-2.6922640009087813</v>
      </c>
      <c r="F14" s="96">
        <v>1255</v>
      </c>
      <c r="G14" s="97">
        <v>13627</v>
      </c>
      <c r="H14" s="98">
        <v>-1.2249927515221803</v>
      </c>
      <c r="I14" s="97">
        <v>339</v>
      </c>
      <c r="J14" s="97">
        <v>3505</v>
      </c>
      <c r="K14" s="98">
        <v>-8.0052493438320216</v>
      </c>
    </row>
    <row r="15" spans="1:11" ht="19.5" customHeight="1" x14ac:dyDescent="0.2">
      <c r="A15" s="306" t="s">
        <v>10</v>
      </c>
      <c r="B15" s="307"/>
      <c r="C15" s="96">
        <v>2284</v>
      </c>
      <c r="D15" s="97">
        <v>22621</v>
      </c>
      <c r="E15" s="98">
        <v>-1.3303672686033325</v>
      </c>
      <c r="F15" s="96">
        <v>1948</v>
      </c>
      <c r="G15" s="97">
        <v>19550</v>
      </c>
      <c r="H15" s="98">
        <v>-0.40753948038716248</v>
      </c>
      <c r="I15" s="97">
        <v>336</v>
      </c>
      <c r="J15" s="97">
        <v>3071</v>
      </c>
      <c r="K15" s="98">
        <v>-6.8264563106796112</v>
      </c>
    </row>
    <row r="16" spans="1:11" ht="15" customHeight="1" x14ac:dyDescent="0.2">
      <c r="A16" s="306" t="s">
        <v>103</v>
      </c>
      <c r="B16" s="307"/>
      <c r="C16" s="96">
        <v>2093</v>
      </c>
      <c r="D16" s="97">
        <v>23413</v>
      </c>
      <c r="E16" s="98">
        <v>-1.2109704641350212</v>
      </c>
      <c r="F16" s="96">
        <v>1611</v>
      </c>
      <c r="G16" s="97">
        <v>18362</v>
      </c>
      <c r="H16" s="98">
        <v>1.179193299537139</v>
      </c>
      <c r="I16" s="97">
        <v>482</v>
      </c>
      <c r="J16" s="97">
        <v>5051</v>
      </c>
      <c r="K16" s="98">
        <v>-9.0237752161383291</v>
      </c>
    </row>
    <row r="17" spans="1:11" ht="15" customHeight="1" x14ac:dyDescent="0.2">
      <c r="A17" s="306" t="s">
        <v>104</v>
      </c>
      <c r="B17" s="307"/>
      <c r="C17" s="96">
        <v>51</v>
      </c>
      <c r="D17" s="97">
        <v>503</v>
      </c>
      <c r="E17" s="98">
        <v>-1.7578125</v>
      </c>
      <c r="F17" s="96">
        <v>45</v>
      </c>
      <c r="G17" s="97">
        <v>397</v>
      </c>
      <c r="H17" s="98">
        <v>1.0178117048346056</v>
      </c>
      <c r="I17" s="97">
        <v>6</v>
      </c>
      <c r="J17" s="97">
        <v>106</v>
      </c>
      <c r="K17" s="98">
        <v>-10.92436974789916</v>
      </c>
    </row>
    <row r="18" spans="1:11" ht="20.100000000000001" customHeight="1" x14ac:dyDescent="0.2">
      <c r="A18" s="306" t="s">
        <v>13</v>
      </c>
      <c r="B18" s="307"/>
      <c r="C18" s="96">
        <v>4008</v>
      </c>
      <c r="D18" s="97">
        <v>41976</v>
      </c>
      <c r="E18" s="98">
        <v>-1.8174163216616377</v>
      </c>
      <c r="F18" s="96">
        <v>3275</v>
      </c>
      <c r="G18" s="97">
        <v>34685</v>
      </c>
      <c r="H18" s="98">
        <v>-0.12669526908347489</v>
      </c>
      <c r="I18" s="97">
        <v>733</v>
      </c>
      <c r="J18" s="97">
        <v>7291</v>
      </c>
      <c r="K18" s="98">
        <v>-9.1350947158524427</v>
      </c>
    </row>
    <row r="19" spans="1:11" ht="15" customHeight="1" x14ac:dyDescent="0.2">
      <c r="A19" s="306" t="s">
        <v>14</v>
      </c>
      <c r="B19" s="308" t="s">
        <v>162</v>
      </c>
      <c r="C19" s="96">
        <v>420</v>
      </c>
      <c r="D19" s="97">
        <v>4561</v>
      </c>
      <c r="E19" s="98">
        <v>4.0136830102622572</v>
      </c>
      <c r="F19" s="96">
        <v>329</v>
      </c>
      <c r="G19" s="97">
        <v>3624</v>
      </c>
      <c r="H19" s="98">
        <v>5.2876234747239979</v>
      </c>
      <c r="I19" s="97">
        <v>91</v>
      </c>
      <c r="J19" s="97">
        <v>937</v>
      </c>
      <c r="K19" s="98">
        <v>-0.63626723223753978</v>
      </c>
    </row>
    <row r="20" spans="1:11" ht="20.100000000000001" customHeight="1" x14ac:dyDescent="0.2">
      <c r="A20" s="306" t="s">
        <v>15</v>
      </c>
      <c r="B20" s="307"/>
      <c r="C20" s="96">
        <v>1146</v>
      </c>
      <c r="D20" s="97">
        <v>9250</v>
      </c>
      <c r="E20" s="98">
        <v>-2.1785109983079529</v>
      </c>
      <c r="F20" s="96">
        <v>978</v>
      </c>
      <c r="G20" s="97">
        <v>7760</v>
      </c>
      <c r="H20" s="98">
        <v>-0.83067092651757191</v>
      </c>
      <c r="I20" s="97">
        <v>168</v>
      </c>
      <c r="J20" s="97">
        <v>1490</v>
      </c>
      <c r="K20" s="98">
        <v>-8.6450030656039232</v>
      </c>
    </row>
    <row r="21" spans="1:11" ht="30" customHeight="1" x14ac:dyDescent="0.2">
      <c r="A21" s="306" t="s">
        <v>31</v>
      </c>
      <c r="B21" s="307"/>
      <c r="C21" s="96"/>
      <c r="D21" s="97"/>
      <c r="E21" s="98"/>
      <c r="F21" s="96"/>
      <c r="G21" s="97"/>
      <c r="H21" s="98"/>
      <c r="I21" s="96"/>
      <c r="J21" s="97"/>
      <c r="K21" s="98"/>
    </row>
    <row r="22" spans="1:11" ht="15" customHeight="1" x14ac:dyDescent="0.2">
      <c r="A22" s="306" t="s">
        <v>28</v>
      </c>
      <c r="B22" s="307"/>
      <c r="C22" s="96">
        <v>1314</v>
      </c>
      <c r="D22" s="97">
        <v>13401</v>
      </c>
      <c r="E22" s="98">
        <v>-1.1652776753447895</v>
      </c>
      <c r="F22" s="96">
        <v>1183</v>
      </c>
      <c r="G22" s="97">
        <v>12195</v>
      </c>
      <c r="H22" s="98">
        <v>1.1194029850746268</v>
      </c>
      <c r="I22" s="97">
        <v>131</v>
      </c>
      <c r="J22" s="97">
        <v>1206</v>
      </c>
      <c r="K22" s="98">
        <v>-19.546364242828552</v>
      </c>
    </row>
    <row r="23" spans="1:11" ht="15" customHeight="1" x14ac:dyDescent="0.2">
      <c r="A23" s="306" t="s">
        <v>29</v>
      </c>
      <c r="B23" s="307"/>
      <c r="C23" s="96">
        <v>500</v>
      </c>
      <c r="D23" s="97">
        <v>5678</v>
      </c>
      <c r="E23" s="98">
        <v>-9.7010178117048351</v>
      </c>
      <c r="F23" s="96">
        <v>373</v>
      </c>
      <c r="G23" s="97">
        <v>4351</v>
      </c>
      <c r="H23" s="98">
        <v>-7.2479215519079085</v>
      </c>
      <c r="I23" s="97">
        <v>127</v>
      </c>
      <c r="J23" s="97">
        <v>1327</v>
      </c>
      <c r="K23" s="98">
        <v>-16.906700062617407</v>
      </c>
    </row>
    <row r="24" spans="1:11" ht="15" customHeight="1" x14ac:dyDescent="0.2">
      <c r="A24" s="306" t="s">
        <v>30</v>
      </c>
      <c r="B24" s="307"/>
      <c r="C24" s="96">
        <v>2614</v>
      </c>
      <c r="D24" s="97">
        <v>27458</v>
      </c>
      <c r="E24" s="98">
        <v>0.6119233446923894</v>
      </c>
      <c r="F24" s="96">
        <v>2048</v>
      </c>
      <c r="G24" s="97">
        <v>21763</v>
      </c>
      <c r="H24" s="98">
        <v>1.6013071895424835</v>
      </c>
      <c r="I24" s="97">
        <v>566</v>
      </c>
      <c r="J24" s="97">
        <v>5695</v>
      </c>
      <c r="K24" s="98">
        <v>-2.9977857264520522</v>
      </c>
    </row>
    <row r="25" spans="1:11" ht="15" customHeight="1" x14ac:dyDescent="0.2">
      <c r="A25" s="309" t="s">
        <v>34</v>
      </c>
      <c r="B25" s="310"/>
      <c r="C25" s="99">
        <v>998.45392953929502</v>
      </c>
      <c r="D25" s="100">
        <v>1033.4060854803699</v>
      </c>
      <c r="E25" s="101">
        <v>25.051551982979959</v>
      </c>
      <c r="F25" s="99">
        <v>903.37763596004402</v>
      </c>
      <c r="G25" s="100">
        <v>957.39807878044303</v>
      </c>
      <c r="H25" s="101">
        <v>26.615337956257008</v>
      </c>
      <c r="I25" s="97">
        <v>1414.29733009709</v>
      </c>
      <c r="J25" s="97">
        <v>1387.2941176470599</v>
      </c>
      <c r="K25" s="102">
        <v>48.72960331673994</v>
      </c>
    </row>
    <row r="26" spans="1:11" ht="15" customHeight="1" x14ac:dyDescent="0.2">
      <c r="A26" s="505" t="s">
        <v>11</v>
      </c>
      <c r="B26" s="506"/>
      <c r="C26" s="507"/>
      <c r="D26" s="507"/>
      <c r="E26" s="507"/>
      <c r="F26" s="507"/>
      <c r="G26" s="507"/>
      <c r="H26" s="507"/>
      <c r="I26" s="507"/>
      <c r="J26" s="507"/>
      <c r="K26" s="508"/>
    </row>
    <row r="27" spans="1:11" ht="15" customHeight="1" x14ac:dyDescent="0.2">
      <c r="A27" s="304" t="s">
        <v>35</v>
      </c>
      <c r="B27" s="305"/>
      <c r="C27" s="96">
        <v>2560</v>
      </c>
      <c r="D27" s="97">
        <v>26125</v>
      </c>
      <c r="E27" s="98">
        <v>-1.429972834289164</v>
      </c>
      <c r="F27" s="96">
        <v>2071</v>
      </c>
      <c r="G27" s="97">
        <v>21492</v>
      </c>
      <c r="H27" s="98">
        <v>-0.66555740432612309</v>
      </c>
      <c r="I27" s="97">
        <v>489</v>
      </c>
      <c r="J27" s="97">
        <v>4633</v>
      </c>
      <c r="K27" s="98">
        <v>-4.8274445357436315</v>
      </c>
    </row>
    <row r="28" spans="1:11" ht="19.5" customHeight="1" x14ac:dyDescent="0.2">
      <c r="A28" s="306" t="s">
        <v>3</v>
      </c>
      <c r="B28" s="307"/>
      <c r="C28" s="96">
        <v>1638</v>
      </c>
      <c r="D28" s="97">
        <v>16590</v>
      </c>
      <c r="E28" s="98">
        <v>-0.74783128926114262</v>
      </c>
      <c r="F28" s="96">
        <v>1355</v>
      </c>
      <c r="G28" s="97">
        <v>14045</v>
      </c>
      <c r="H28" s="98">
        <v>0.26413478012564251</v>
      </c>
      <c r="I28" s="97">
        <v>283</v>
      </c>
      <c r="J28" s="97">
        <v>2545</v>
      </c>
      <c r="K28" s="98">
        <v>-5.9844846693756928</v>
      </c>
    </row>
    <row r="29" spans="1:11" ht="15" customHeight="1" x14ac:dyDescent="0.2">
      <c r="A29" s="306" t="s">
        <v>4</v>
      </c>
      <c r="B29" s="307"/>
      <c r="C29" s="96">
        <v>922</v>
      </c>
      <c r="D29" s="97">
        <v>9535</v>
      </c>
      <c r="E29" s="98">
        <v>-2.594749208295025</v>
      </c>
      <c r="F29" s="96">
        <v>716</v>
      </c>
      <c r="G29" s="97">
        <v>7447</v>
      </c>
      <c r="H29" s="98">
        <v>-2.3728369166229677</v>
      </c>
      <c r="I29" s="97">
        <v>206</v>
      </c>
      <c r="J29" s="97">
        <v>2088</v>
      </c>
      <c r="K29" s="98">
        <v>-3.3780657103192966</v>
      </c>
    </row>
    <row r="30" spans="1:11" ht="20.100000000000001" customHeight="1" x14ac:dyDescent="0.2">
      <c r="A30" s="306" t="s">
        <v>10</v>
      </c>
      <c r="B30" s="307"/>
      <c r="C30" s="96">
        <v>2059</v>
      </c>
      <c r="D30" s="97">
        <v>20372</v>
      </c>
      <c r="E30" s="98">
        <v>-1.9775778280325267</v>
      </c>
      <c r="F30" s="96">
        <v>1733</v>
      </c>
      <c r="G30" s="97" t="s">
        <v>378</v>
      </c>
      <c r="H30" s="98">
        <v>-1.2216603216091824</v>
      </c>
      <c r="I30" s="97">
        <v>326</v>
      </c>
      <c r="J30" s="97" t="s">
        <v>378</v>
      </c>
      <c r="K30" s="98">
        <v>-6.1557788944723617</v>
      </c>
    </row>
    <row r="31" spans="1:11" ht="15" customHeight="1" x14ac:dyDescent="0.2">
      <c r="A31" s="306" t="s">
        <v>103</v>
      </c>
      <c r="B31" s="307"/>
      <c r="C31" s="96">
        <v>501</v>
      </c>
      <c r="D31" s="97">
        <v>5728</v>
      </c>
      <c r="E31" s="98">
        <v>0.73865634892718957</v>
      </c>
      <c r="F31" s="96">
        <v>338</v>
      </c>
      <c r="G31" s="97">
        <v>4084</v>
      </c>
      <c r="H31" s="98">
        <v>1.9470793809286073</v>
      </c>
      <c r="I31" s="97">
        <v>163</v>
      </c>
      <c r="J31" s="97">
        <v>1644</v>
      </c>
      <c r="K31" s="98">
        <v>-2.1428571428571428</v>
      </c>
    </row>
    <row r="32" spans="1:11" ht="15" customHeight="1" x14ac:dyDescent="0.2">
      <c r="A32" s="306" t="s">
        <v>104</v>
      </c>
      <c r="B32" s="307"/>
      <c r="C32" s="96">
        <v>0</v>
      </c>
      <c r="D32" s="97">
        <v>25</v>
      </c>
      <c r="E32" s="98">
        <v>-28.571428571428569</v>
      </c>
      <c r="F32" s="96">
        <v>0</v>
      </c>
      <c r="G32" s="97" t="s">
        <v>378</v>
      </c>
      <c r="H32" s="98">
        <v>-22.58064516129032</v>
      </c>
      <c r="I32" s="97">
        <v>0</v>
      </c>
      <c r="J32" s="97" t="s">
        <v>378</v>
      </c>
      <c r="K32" s="98">
        <v>-75</v>
      </c>
    </row>
    <row r="33" spans="1:11" ht="20.100000000000001" customHeight="1" x14ac:dyDescent="0.2">
      <c r="A33" s="306" t="s">
        <v>13</v>
      </c>
      <c r="B33" s="307"/>
      <c r="C33" s="96">
        <v>2339</v>
      </c>
      <c r="D33" s="97">
        <v>23769</v>
      </c>
      <c r="E33" s="98">
        <v>-1.7972235994050572</v>
      </c>
      <c r="F33" s="96">
        <v>1910</v>
      </c>
      <c r="G33" s="97">
        <v>19688</v>
      </c>
      <c r="H33" s="98">
        <v>-0.89600322158461687</v>
      </c>
      <c r="I33" s="97">
        <v>429</v>
      </c>
      <c r="J33" s="97">
        <v>4081</v>
      </c>
      <c r="K33" s="98">
        <v>-5.9243891194098657</v>
      </c>
    </row>
    <row r="34" spans="1:11" ht="15" customHeight="1" x14ac:dyDescent="0.2">
      <c r="A34" s="306" t="s">
        <v>14</v>
      </c>
      <c r="B34" s="308" t="s">
        <v>162</v>
      </c>
      <c r="C34" s="96">
        <v>221</v>
      </c>
      <c r="D34" s="97">
        <v>2356</v>
      </c>
      <c r="E34" s="98">
        <v>2.4347826086956523</v>
      </c>
      <c r="F34" s="96">
        <v>161</v>
      </c>
      <c r="G34" s="97">
        <v>1804</v>
      </c>
      <c r="H34" s="98">
        <v>1.9209039548022599</v>
      </c>
      <c r="I34" s="97">
        <v>60</v>
      </c>
      <c r="J34" s="97">
        <v>552</v>
      </c>
      <c r="K34" s="98">
        <v>4.1509433962264151</v>
      </c>
    </row>
    <row r="35" spans="1:11" ht="20.100000000000001" customHeight="1" x14ac:dyDescent="0.2">
      <c r="A35" s="306" t="s">
        <v>15</v>
      </c>
      <c r="B35" s="307"/>
      <c r="C35" s="96">
        <v>768</v>
      </c>
      <c r="D35" s="97">
        <v>5526</v>
      </c>
      <c r="E35" s="98">
        <v>-2.6598555575127709</v>
      </c>
      <c r="F35" s="96">
        <v>675</v>
      </c>
      <c r="G35" s="97">
        <v>4795</v>
      </c>
      <c r="H35" s="98">
        <v>-1.7619340299119033</v>
      </c>
      <c r="I35" s="97">
        <v>93</v>
      </c>
      <c r="J35" s="97">
        <v>731</v>
      </c>
      <c r="K35" s="98">
        <v>-8.1658291457286438</v>
      </c>
    </row>
    <row r="36" spans="1:11" ht="30" customHeight="1" x14ac:dyDescent="0.2">
      <c r="A36" s="306" t="s">
        <v>31</v>
      </c>
      <c r="B36" s="307"/>
      <c r="C36" s="96"/>
      <c r="D36" s="97"/>
      <c r="E36" s="98"/>
      <c r="F36" s="96"/>
      <c r="G36" s="97"/>
      <c r="H36" s="98"/>
      <c r="I36" s="96"/>
      <c r="J36" s="97"/>
      <c r="K36" s="98"/>
    </row>
    <row r="37" spans="1:11" ht="15" customHeight="1" x14ac:dyDescent="0.2">
      <c r="A37" s="306" t="s">
        <v>28</v>
      </c>
      <c r="B37" s="307"/>
      <c r="C37" s="96">
        <v>408</v>
      </c>
      <c r="D37" s="97">
        <v>3855</v>
      </c>
      <c r="E37" s="98">
        <v>-4.6028210838901265</v>
      </c>
      <c r="F37" s="96">
        <v>325</v>
      </c>
      <c r="G37" s="97">
        <v>3222</v>
      </c>
      <c r="H37" s="98">
        <v>-1.4980128401100581</v>
      </c>
      <c r="I37" s="97">
        <v>83</v>
      </c>
      <c r="J37" s="97">
        <v>633</v>
      </c>
      <c r="K37" s="98">
        <v>-17.792207792207794</v>
      </c>
    </row>
    <row r="38" spans="1:11" ht="15" customHeight="1" x14ac:dyDescent="0.2">
      <c r="A38" s="306" t="s">
        <v>29</v>
      </c>
      <c r="B38" s="307"/>
      <c r="C38" s="96">
        <v>250</v>
      </c>
      <c r="D38" s="97">
        <v>3107</v>
      </c>
      <c r="E38" s="98">
        <v>-10.92316513761468</v>
      </c>
      <c r="F38" s="96">
        <v>176</v>
      </c>
      <c r="G38" s="97">
        <v>2384</v>
      </c>
      <c r="H38" s="98">
        <v>-10.644677661169414</v>
      </c>
      <c r="I38" s="97">
        <v>74</v>
      </c>
      <c r="J38" s="97">
        <v>723</v>
      </c>
      <c r="K38" s="98">
        <v>-11.829268292682926</v>
      </c>
    </row>
    <row r="39" spans="1:11" ht="15" customHeight="1" x14ac:dyDescent="0.2">
      <c r="A39" s="306" t="s">
        <v>30</v>
      </c>
      <c r="B39" s="307"/>
      <c r="C39" s="96">
        <v>1902</v>
      </c>
      <c r="D39" s="97">
        <v>19163</v>
      </c>
      <c r="E39" s="98">
        <v>0.99077733860342554</v>
      </c>
      <c r="F39" s="96">
        <v>1570</v>
      </c>
      <c r="G39" s="97">
        <v>15886</v>
      </c>
      <c r="H39" s="98">
        <v>1.2040517296298656</v>
      </c>
      <c r="I39" s="97">
        <v>332</v>
      </c>
      <c r="J39" s="97">
        <v>3277</v>
      </c>
      <c r="K39" s="98">
        <v>-3.0506406345332519E-2</v>
      </c>
    </row>
    <row r="40" spans="1:11" ht="15" customHeight="1" x14ac:dyDescent="0.2">
      <c r="A40" s="309" t="s">
        <v>34</v>
      </c>
      <c r="B40" s="310"/>
      <c r="C40" s="99">
        <v>1217.6046875</v>
      </c>
      <c r="D40" s="100">
        <v>1289.3365741626801</v>
      </c>
      <c r="E40" s="101">
        <v>48.414222819490078</v>
      </c>
      <c r="F40" s="99">
        <v>1169.5258329309499</v>
      </c>
      <c r="G40" s="100">
        <v>1256.28452447422</v>
      </c>
      <c r="H40" s="101">
        <v>42.691346437610036</v>
      </c>
      <c r="I40" s="97">
        <v>1421.22699386503</v>
      </c>
      <c r="J40" s="97">
        <v>1442.6615583855</v>
      </c>
      <c r="K40" s="102">
        <v>80.273719437270074</v>
      </c>
    </row>
    <row r="41" spans="1:11" ht="15" customHeight="1" x14ac:dyDescent="0.2">
      <c r="A41" s="505" t="s">
        <v>12</v>
      </c>
      <c r="B41" s="506"/>
      <c r="C41" s="507"/>
      <c r="D41" s="507"/>
      <c r="E41" s="507"/>
      <c r="F41" s="507"/>
      <c r="G41" s="507"/>
      <c r="H41" s="507"/>
      <c r="I41" s="507"/>
      <c r="J41" s="507"/>
      <c r="K41" s="508"/>
    </row>
    <row r="42" spans="1:11" ht="15" customHeight="1" x14ac:dyDescent="0.2">
      <c r="A42" s="304" t="s">
        <v>35</v>
      </c>
      <c r="B42" s="305"/>
      <c r="C42" s="96">
        <v>1868</v>
      </c>
      <c r="D42" s="97">
        <v>20412</v>
      </c>
      <c r="E42" s="98">
        <v>-1.0758941552776968</v>
      </c>
      <c r="F42" s="96">
        <v>1533</v>
      </c>
      <c r="G42" s="97">
        <v>16817</v>
      </c>
      <c r="H42" s="98">
        <v>1.7054732385848199</v>
      </c>
      <c r="I42" s="97">
        <v>335</v>
      </c>
      <c r="J42" s="97">
        <v>3595</v>
      </c>
      <c r="K42" s="98">
        <v>-12.295681873627714</v>
      </c>
    </row>
    <row r="43" spans="1:11" ht="20.100000000000001" customHeight="1" x14ac:dyDescent="0.2">
      <c r="A43" s="306" t="s">
        <v>3</v>
      </c>
      <c r="B43" s="307"/>
      <c r="C43" s="96">
        <v>1196</v>
      </c>
      <c r="D43" s="97">
        <v>12815</v>
      </c>
      <c r="E43" s="98">
        <v>-1.5604275571506591E-2</v>
      </c>
      <c r="F43" s="96">
        <v>994</v>
      </c>
      <c r="G43" s="97">
        <v>10637</v>
      </c>
      <c r="H43" s="98">
        <v>2.6044178643773512</v>
      </c>
      <c r="I43" s="97">
        <v>202</v>
      </c>
      <c r="J43" s="97">
        <v>2178</v>
      </c>
      <c r="K43" s="98">
        <v>-11.102040816326531</v>
      </c>
    </row>
    <row r="44" spans="1:11" ht="15" customHeight="1" x14ac:dyDescent="0.2">
      <c r="A44" s="306" t="s">
        <v>4</v>
      </c>
      <c r="B44" s="307"/>
      <c r="C44" s="96">
        <v>672</v>
      </c>
      <c r="D44" s="97">
        <v>7597</v>
      </c>
      <c r="E44" s="98">
        <v>-2.81437891774338</v>
      </c>
      <c r="F44" s="96">
        <v>539</v>
      </c>
      <c r="G44" s="97">
        <v>6180</v>
      </c>
      <c r="H44" s="98">
        <v>0.19455252918287938</v>
      </c>
      <c r="I44" s="97">
        <v>133</v>
      </c>
      <c r="J44" s="97">
        <v>1417</v>
      </c>
      <c r="K44" s="98">
        <v>-14.06913280776228</v>
      </c>
    </row>
    <row r="45" spans="1:11" ht="20.100000000000001" customHeight="1" x14ac:dyDescent="0.2">
      <c r="A45" s="306" t="s">
        <v>10</v>
      </c>
      <c r="B45" s="307"/>
      <c r="C45" s="96">
        <v>225</v>
      </c>
      <c r="D45" s="97">
        <v>2249</v>
      </c>
      <c r="E45" s="98">
        <v>4.9463369108726081</v>
      </c>
      <c r="F45" s="96">
        <v>215</v>
      </c>
      <c r="G45" s="97" t="s">
        <v>378</v>
      </c>
      <c r="H45" s="98">
        <v>6.6469719350073859</v>
      </c>
      <c r="I45" s="97">
        <v>10</v>
      </c>
      <c r="J45" s="97" t="s">
        <v>378</v>
      </c>
      <c r="K45" s="98">
        <v>-25.892857142857146</v>
      </c>
    </row>
    <row r="46" spans="1:11" ht="15" customHeight="1" x14ac:dyDescent="0.2">
      <c r="A46" s="306" t="s">
        <v>103</v>
      </c>
      <c r="B46" s="307"/>
      <c r="C46" s="96">
        <v>1592</v>
      </c>
      <c r="D46" s="97">
        <v>17685</v>
      </c>
      <c r="E46" s="98">
        <v>-1.8263572776729211</v>
      </c>
      <c r="F46" s="96">
        <v>1273</v>
      </c>
      <c r="G46" s="97">
        <v>14278</v>
      </c>
      <c r="H46" s="98">
        <v>0.96167444491585352</v>
      </c>
      <c r="I46" s="97">
        <v>319</v>
      </c>
      <c r="J46" s="97">
        <v>3407</v>
      </c>
      <c r="K46" s="98">
        <v>-12.009297520661157</v>
      </c>
    </row>
    <row r="47" spans="1:11" ht="15" customHeight="1" x14ac:dyDescent="0.2">
      <c r="A47" s="306" t="s">
        <v>104</v>
      </c>
      <c r="B47" s="307"/>
      <c r="C47" s="96">
        <v>51</v>
      </c>
      <c r="D47" s="97">
        <v>478</v>
      </c>
      <c r="E47" s="98">
        <v>0.20964360587002098</v>
      </c>
      <c r="F47" s="96">
        <v>45</v>
      </c>
      <c r="G47" s="97" t="s">
        <v>378</v>
      </c>
      <c r="H47" s="98">
        <v>3.0386740331491713</v>
      </c>
      <c r="I47" s="97">
        <v>6</v>
      </c>
      <c r="J47" s="97" t="s">
        <v>378</v>
      </c>
      <c r="K47" s="98">
        <v>-8.695652173913043</v>
      </c>
    </row>
    <row r="48" spans="1:11" ht="20.100000000000001" customHeight="1" x14ac:dyDescent="0.2">
      <c r="A48" s="306" t="s">
        <v>13</v>
      </c>
      <c r="B48" s="307"/>
      <c r="C48" s="96">
        <v>1669</v>
      </c>
      <c r="D48" s="97">
        <v>18207</v>
      </c>
      <c r="E48" s="98">
        <v>-1.8437651625424551</v>
      </c>
      <c r="F48" s="96">
        <v>1365</v>
      </c>
      <c r="G48" s="97">
        <v>14997</v>
      </c>
      <c r="H48" s="98">
        <v>0.90156765121442506</v>
      </c>
      <c r="I48" s="97">
        <v>304</v>
      </c>
      <c r="J48" s="97">
        <v>3210</v>
      </c>
      <c r="K48" s="98">
        <v>-12.913727618014107</v>
      </c>
    </row>
    <row r="49" spans="1:11" ht="15" customHeight="1" x14ac:dyDescent="0.2">
      <c r="A49" s="306" t="s">
        <v>14</v>
      </c>
      <c r="B49" s="308" t="s">
        <v>162</v>
      </c>
      <c r="C49" s="96">
        <v>199</v>
      </c>
      <c r="D49" s="97">
        <v>2205</v>
      </c>
      <c r="E49" s="98">
        <v>5.755395683453238</v>
      </c>
      <c r="F49" s="96">
        <v>168</v>
      </c>
      <c r="G49" s="97">
        <v>1820</v>
      </c>
      <c r="H49" s="98">
        <v>8.8516746411483265</v>
      </c>
      <c r="I49" s="97">
        <v>31</v>
      </c>
      <c r="J49" s="97">
        <v>385</v>
      </c>
      <c r="K49" s="98">
        <v>-6.7796610169491522</v>
      </c>
    </row>
    <row r="50" spans="1:11" ht="20.100000000000001" customHeight="1" x14ac:dyDescent="0.2">
      <c r="A50" s="306" t="s">
        <v>15</v>
      </c>
      <c r="B50" s="307"/>
      <c r="C50" s="96">
        <v>378</v>
      </c>
      <c r="D50" s="97">
        <v>3724</v>
      </c>
      <c r="E50" s="98">
        <v>-1.4554114845197141</v>
      </c>
      <c r="F50" s="96">
        <v>303</v>
      </c>
      <c r="G50" s="97">
        <v>2965</v>
      </c>
      <c r="H50" s="98">
        <v>0.71331521739130432</v>
      </c>
      <c r="I50" s="97">
        <v>75</v>
      </c>
      <c r="J50" s="97">
        <v>759</v>
      </c>
      <c r="K50" s="98">
        <v>-9.1017964071856294</v>
      </c>
    </row>
    <row r="51" spans="1:11" ht="30" customHeight="1" x14ac:dyDescent="0.2">
      <c r="A51" s="306" t="s">
        <v>31</v>
      </c>
      <c r="B51" s="307"/>
      <c r="C51" s="96"/>
      <c r="D51" s="97"/>
      <c r="E51" s="98"/>
      <c r="F51" s="96"/>
      <c r="G51" s="97"/>
      <c r="H51" s="98"/>
      <c r="I51" s="96"/>
      <c r="J51" s="97"/>
      <c r="K51" s="98"/>
    </row>
    <row r="52" spans="1:11" ht="15" customHeight="1" x14ac:dyDescent="0.2">
      <c r="A52" s="306" t="s">
        <v>28</v>
      </c>
      <c r="B52" s="307"/>
      <c r="C52" s="96">
        <v>906</v>
      </c>
      <c r="D52" s="97">
        <v>9546</v>
      </c>
      <c r="E52" s="98">
        <v>0.29417944946417313</v>
      </c>
      <c r="F52" s="96">
        <v>858</v>
      </c>
      <c r="G52" s="97">
        <v>8973</v>
      </c>
      <c r="H52" s="98">
        <v>2.0935259984070997</v>
      </c>
      <c r="I52" s="97">
        <v>48</v>
      </c>
      <c r="J52" s="97">
        <v>573</v>
      </c>
      <c r="K52" s="98">
        <v>-21.399176954732511</v>
      </c>
    </row>
    <row r="53" spans="1:11" ht="15" customHeight="1" x14ac:dyDescent="0.2">
      <c r="A53" s="306" t="s">
        <v>29</v>
      </c>
      <c r="B53" s="307"/>
      <c r="C53" s="96">
        <v>250</v>
      </c>
      <c r="D53" s="97">
        <v>2571</v>
      </c>
      <c r="E53" s="98">
        <v>-8.1785714285714288</v>
      </c>
      <c r="F53" s="96">
        <v>197</v>
      </c>
      <c r="G53" s="97">
        <v>1967</v>
      </c>
      <c r="H53" s="98">
        <v>-2.7681660899653981</v>
      </c>
      <c r="I53" s="97">
        <v>53</v>
      </c>
      <c r="J53" s="97">
        <v>604</v>
      </c>
      <c r="K53" s="98">
        <v>-22.265122265122265</v>
      </c>
    </row>
    <row r="54" spans="1:11" ht="15" customHeight="1" x14ac:dyDescent="0.2">
      <c r="A54" s="306" t="s">
        <v>30</v>
      </c>
      <c r="B54" s="307"/>
      <c r="C54" s="96">
        <v>712</v>
      </c>
      <c r="D54" s="97">
        <v>8295</v>
      </c>
      <c r="E54" s="98">
        <v>-0.25252525252525254</v>
      </c>
      <c r="F54" s="96">
        <v>478</v>
      </c>
      <c r="G54" s="97">
        <v>5877</v>
      </c>
      <c r="H54" s="98">
        <v>2.6908963830159007</v>
      </c>
      <c r="I54" s="97">
        <v>234</v>
      </c>
      <c r="J54" s="97">
        <v>2418</v>
      </c>
      <c r="K54" s="98">
        <v>-6.7489394523717703</v>
      </c>
    </row>
    <row r="55" spans="1:11" ht="15" customHeight="1" x14ac:dyDescent="0.2">
      <c r="A55" s="309" t="s">
        <v>34</v>
      </c>
      <c r="B55" s="310"/>
      <c r="C55" s="99">
        <v>698.11884368308301</v>
      </c>
      <c r="D55" s="100">
        <v>705.84465020576101</v>
      </c>
      <c r="E55" s="101">
        <v>-3.7807253879190057</v>
      </c>
      <c r="F55" s="99">
        <v>543.82583170254395</v>
      </c>
      <c r="G55" s="100">
        <v>575.42344056609397</v>
      </c>
      <c r="H55" s="101">
        <v>14.69734440643299</v>
      </c>
      <c r="I55" s="97">
        <v>1404.1820895522401</v>
      </c>
      <c r="J55" s="97">
        <v>1315.9401947148799</v>
      </c>
      <c r="K55" s="102">
        <v>5.6684211115598373</v>
      </c>
    </row>
    <row r="56" spans="1:11" ht="11.25" customHeight="1" x14ac:dyDescent="0.2">
      <c r="A56" s="286" t="s">
        <v>380</v>
      </c>
      <c r="B56" s="286"/>
      <c r="C56" s="287"/>
      <c r="D56" s="287"/>
      <c r="E56" s="287"/>
      <c r="F56" s="287"/>
      <c r="G56" s="287"/>
      <c r="H56" s="287"/>
      <c r="I56" s="287"/>
      <c r="J56" s="287"/>
      <c r="K56" s="288" t="s">
        <v>6</v>
      </c>
    </row>
    <row r="58" spans="1:11" ht="14.25" customHeight="1" x14ac:dyDescent="0.2">
      <c r="A58" s="280" t="s">
        <v>315</v>
      </c>
      <c r="B58" s="280"/>
    </row>
    <row r="59" spans="1:11" ht="14.25" customHeight="1" x14ac:dyDescent="0.2">
      <c r="A59" s="280" t="s">
        <v>224</v>
      </c>
      <c r="B59" s="280"/>
    </row>
    <row r="60" spans="1:11" ht="14.25" customHeight="1" x14ac:dyDescent="0.2">
      <c r="A60" s="280" t="s">
        <v>97</v>
      </c>
      <c r="B60" s="280"/>
    </row>
    <row r="61" spans="1:11" ht="30" customHeight="1" x14ac:dyDescent="0.2">
      <c r="A61" s="504" t="s">
        <v>369</v>
      </c>
      <c r="B61" s="504"/>
      <c r="C61" s="504"/>
      <c r="D61" s="504"/>
      <c r="E61" s="504"/>
      <c r="F61" s="504"/>
      <c r="G61" s="504"/>
      <c r="H61" s="504"/>
      <c r="I61" s="504"/>
      <c r="J61" s="504"/>
      <c r="K61" s="504"/>
    </row>
  </sheetData>
  <sheetProtection sheet="1" objects="1" scenarios="1"/>
  <mergeCells count="10">
    <mergeCell ref="A61:K61"/>
    <mergeCell ref="A11:K11"/>
    <mergeCell ref="A26:K26"/>
    <mergeCell ref="A41:K41"/>
    <mergeCell ref="A3:K3"/>
    <mergeCell ref="C7:E8"/>
    <mergeCell ref="F7:K7"/>
    <mergeCell ref="F8:H8"/>
    <mergeCell ref="I8:K8"/>
    <mergeCell ref="A7:B10"/>
  </mergeCells>
  <printOptions horizontalCentered="1"/>
  <pageMargins left="0.70866141732283472" right="0.39370078740157483" top="0.39370078740157483" bottom="0.39370078740157483" header="0.51181102362204722" footer="0.51181102362204722"/>
  <pageSetup paperSize="9" scale="66" orientation="portrait" cellComments="asDisplayed"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61">
    <outlinePr summaryBelow="0"/>
    <pageSetUpPr autoPageBreaks="0" fitToPage="1"/>
  </sheetPr>
  <dimension ref="A1:R47"/>
  <sheetViews>
    <sheetView showGridLines="0" zoomScaleNormal="100" workbookViewId="0">
      <pane ySplit="11" topLeftCell="A12" activePane="bottomLeft" state="frozen"/>
      <selection pane="bottomLeft"/>
    </sheetView>
  </sheetViews>
  <sheetFormatPr baseColWidth="10" defaultColWidth="9" defaultRowHeight="14.25" customHeight="1" x14ac:dyDescent="0.2"/>
  <cols>
    <col min="1" max="1" width="13.625" style="275" customWidth="1"/>
    <col min="2" max="10" width="11.375" style="275" customWidth="1"/>
    <col min="11" max="11" width="9" style="311"/>
    <col min="12" max="12" width="9" style="311" hidden="1" customWidth="1"/>
    <col min="13" max="18" width="9" style="311"/>
    <col min="19" max="16384" width="9" style="275"/>
  </cols>
  <sheetData>
    <row r="1" spans="1:18" ht="33.75" customHeight="1" x14ac:dyDescent="0.2">
      <c r="A1" s="373"/>
      <c r="B1" s="373"/>
      <c r="C1" s="373"/>
      <c r="D1" s="373"/>
      <c r="E1" s="373"/>
      <c r="F1" s="373"/>
      <c r="G1" s="373"/>
      <c r="H1" s="373"/>
      <c r="I1" s="373"/>
      <c r="J1" s="374" t="s">
        <v>5</v>
      </c>
    </row>
    <row r="2" spans="1:18" ht="11.25" customHeight="1" x14ac:dyDescent="0.2"/>
    <row r="3" spans="1:18" ht="15" customHeight="1" x14ac:dyDescent="0.2">
      <c r="A3" s="513" t="s">
        <v>33</v>
      </c>
      <c r="B3" s="514"/>
      <c r="C3" s="514"/>
      <c r="D3" s="514"/>
      <c r="E3" s="514"/>
      <c r="F3" s="514"/>
      <c r="G3" s="514"/>
      <c r="H3" s="514"/>
      <c r="I3" s="514"/>
      <c r="J3" s="514"/>
    </row>
    <row r="4" spans="1:18" x14ac:dyDescent="0.2">
      <c r="A4" s="279" t="s">
        <v>377</v>
      </c>
    </row>
    <row r="5" spans="1:18" x14ac:dyDescent="0.2">
      <c r="A5" s="292" t="s">
        <v>381</v>
      </c>
    </row>
    <row r="6" spans="1:18" ht="11.25" customHeight="1" x14ac:dyDescent="0.2"/>
    <row r="7" spans="1:18" ht="14.25" customHeight="1" x14ac:dyDescent="0.2">
      <c r="A7" s="521" t="s">
        <v>32</v>
      </c>
      <c r="B7" s="521" t="s">
        <v>2</v>
      </c>
      <c r="C7" s="521"/>
      <c r="D7" s="521"/>
      <c r="E7" s="521" t="s">
        <v>84</v>
      </c>
      <c r="F7" s="521"/>
      <c r="G7" s="521"/>
      <c r="H7" s="528"/>
      <c r="I7" s="528"/>
      <c r="J7" s="528"/>
    </row>
    <row r="8" spans="1:18" x14ac:dyDescent="0.2">
      <c r="A8" s="521"/>
      <c r="B8" s="528"/>
      <c r="C8" s="528"/>
      <c r="D8" s="528"/>
      <c r="E8" s="521" t="s">
        <v>0</v>
      </c>
      <c r="F8" s="521"/>
      <c r="G8" s="521"/>
      <c r="H8" s="521" t="s">
        <v>1</v>
      </c>
      <c r="I8" s="521"/>
      <c r="J8" s="521"/>
    </row>
    <row r="9" spans="1:18" ht="14.25" customHeight="1" x14ac:dyDescent="0.2">
      <c r="A9" s="528"/>
      <c r="B9" s="521" t="s">
        <v>2</v>
      </c>
      <c r="C9" s="521" t="s">
        <v>21</v>
      </c>
      <c r="D9" s="528"/>
      <c r="E9" s="521" t="s">
        <v>2</v>
      </c>
      <c r="F9" s="521" t="s">
        <v>21</v>
      </c>
      <c r="G9" s="528"/>
      <c r="H9" s="521" t="s">
        <v>2</v>
      </c>
      <c r="I9" s="521" t="s">
        <v>21</v>
      </c>
      <c r="J9" s="528"/>
    </row>
    <row r="10" spans="1:18" ht="41.25" customHeight="1" x14ac:dyDescent="0.2">
      <c r="A10" s="528"/>
      <c r="B10" s="528"/>
      <c r="C10" s="293" t="s">
        <v>171</v>
      </c>
      <c r="D10" s="293" t="s">
        <v>172</v>
      </c>
      <c r="E10" s="528"/>
      <c r="F10" s="293" t="s">
        <v>171</v>
      </c>
      <c r="G10" s="293" t="s">
        <v>172</v>
      </c>
      <c r="H10" s="528"/>
      <c r="I10" s="293" t="s">
        <v>171</v>
      </c>
      <c r="J10" s="293" t="s">
        <v>172</v>
      </c>
    </row>
    <row r="11" spans="1:18" s="285" customFormat="1" ht="11.25" customHeight="1" x14ac:dyDescent="0.2">
      <c r="A11" s="528"/>
      <c r="B11" s="295">
        <v>1</v>
      </c>
      <c r="C11" s="295">
        <v>2</v>
      </c>
      <c r="D11" s="295">
        <v>3</v>
      </c>
      <c r="E11" s="295">
        <v>4</v>
      </c>
      <c r="F11" s="295">
        <v>5</v>
      </c>
      <c r="G11" s="295">
        <v>6</v>
      </c>
      <c r="H11" s="295">
        <v>7</v>
      </c>
      <c r="I11" s="295">
        <v>8</v>
      </c>
      <c r="J11" s="295">
        <v>9</v>
      </c>
      <c r="K11" s="312"/>
      <c r="L11" s="312"/>
      <c r="M11" s="312"/>
      <c r="N11" s="312"/>
      <c r="O11" s="312"/>
      <c r="P11" s="312"/>
      <c r="Q11" s="312"/>
      <c r="R11" s="312"/>
    </row>
    <row r="12" spans="1:18" ht="15" customHeight="1" x14ac:dyDescent="0.2">
      <c r="A12" s="529" t="s">
        <v>173</v>
      </c>
      <c r="B12" s="530"/>
      <c r="C12" s="530"/>
      <c r="D12" s="530"/>
      <c r="E12" s="530"/>
      <c r="F12" s="530"/>
      <c r="G12" s="530"/>
      <c r="H12" s="530"/>
      <c r="I12" s="530"/>
      <c r="J12" s="531"/>
    </row>
    <row r="13" spans="1:18" ht="15" customHeight="1" x14ac:dyDescent="0.2">
      <c r="A13" s="313" t="s">
        <v>382</v>
      </c>
      <c r="B13" s="97">
        <v>64493</v>
      </c>
      <c r="C13" s="97">
        <v>41339</v>
      </c>
      <c r="D13" s="97">
        <v>23154</v>
      </c>
      <c r="E13" s="103">
        <v>45694</v>
      </c>
      <c r="F13" s="104">
        <v>29689</v>
      </c>
      <c r="G13" s="105">
        <v>16005</v>
      </c>
      <c r="H13" s="97">
        <v>18799</v>
      </c>
      <c r="I13" s="97">
        <v>11650</v>
      </c>
      <c r="J13" s="102">
        <v>7149</v>
      </c>
    </row>
    <row r="14" spans="1:18" ht="15" customHeight="1" x14ac:dyDescent="0.2">
      <c r="A14" s="314">
        <v>2014</v>
      </c>
      <c r="B14" s="97">
        <v>66468</v>
      </c>
      <c r="C14" s="97">
        <v>41454</v>
      </c>
      <c r="D14" s="97">
        <v>25014</v>
      </c>
      <c r="E14" s="96">
        <v>47186</v>
      </c>
      <c r="F14" s="97">
        <v>29922</v>
      </c>
      <c r="G14" s="102">
        <v>17264</v>
      </c>
      <c r="H14" s="97">
        <v>19282</v>
      </c>
      <c r="I14" s="97">
        <v>11532</v>
      </c>
      <c r="J14" s="102">
        <v>7750</v>
      </c>
    </row>
    <row r="15" spans="1:18" ht="15" customHeight="1" x14ac:dyDescent="0.2">
      <c r="A15" s="314">
        <v>2015</v>
      </c>
      <c r="B15" s="97">
        <v>68530</v>
      </c>
      <c r="C15" s="97">
        <v>41929</v>
      </c>
      <c r="D15" s="97">
        <v>26601</v>
      </c>
      <c r="E15" s="96">
        <v>49468</v>
      </c>
      <c r="F15" s="97">
        <v>30697</v>
      </c>
      <c r="G15" s="102">
        <v>18771</v>
      </c>
      <c r="H15" s="97">
        <v>19062</v>
      </c>
      <c r="I15" s="97">
        <v>11232</v>
      </c>
      <c r="J15" s="102">
        <v>7830</v>
      </c>
    </row>
    <row r="16" spans="1:18" ht="15" customHeight="1" x14ac:dyDescent="0.2">
      <c r="A16" s="314">
        <v>2016</v>
      </c>
      <c r="B16" s="97">
        <v>68204</v>
      </c>
      <c r="C16" s="97">
        <v>41025</v>
      </c>
      <c r="D16" s="97">
        <v>27179</v>
      </c>
      <c r="E16" s="96">
        <v>50218</v>
      </c>
      <c r="F16" s="97">
        <v>30346</v>
      </c>
      <c r="G16" s="102">
        <v>19872</v>
      </c>
      <c r="H16" s="97">
        <v>17986</v>
      </c>
      <c r="I16" s="97">
        <v>10679</v>
      </c>
      <c r="J16" s="102">
        <v>7307</v>
      </c>
    </row>
    <row r="17" spans="1:12" ht="15" customHeight="1" x14ac:dyDescent="0.2">
      <c r="A17" s="314">
        <v>2017</v>
      </c>
      <c r="B17" s="97">
        <v>65228</v>
      </c>
      <c r="C17" s="97">
        <v>38940</v>
      </c>
      <c r="D17" s="97">
        <v>26288</v>
      </c>
      <c r="E17" s="96">
        <v>49899</v>
      </c>
      <c r="F17" s="97">
        <v>29291</v>
      </c>
      <c r="G17" s="102">
        <v>20608</v>
      </c>
      <c r="H17" s="97">
        <v>15329</v>
      </c>
      <c r="I17" s="97">
        <v>9649</v>
      </c>
      <c r="J17" s="102">
        <v>5680</v>
      </c>
    </row>
    <row r="18" spans="1:12" ht="15" customHeight="1" x14ac:dyDescent="0.2">
      <c r="A18" s="314">
        <v>2018</v>
      </c>
      <c r="B18" s="97">
        <v>65606</v>
      </c>
      <c r="C18" s="97">
        <v>39270</v>
      </c>
      <c r="D18" s="97">
        <v>26336</v>
      </c>
      <c r="E18" s="96">
        <v>51452</v>
      </c>
      <c r="F18" s="97">
        <v>30429</v>
      </c>
      <c r="G18" s="102">
        <v>21023</v>
      </c>
      <c r="H18" s="97">
        <v>14154</v>
      </c>
      <c r="I18" s="97">
        <v>8841</v>
      </c>
      <c r="J18" s="102">
        <v>5313</v>
      </c>
    </row>
    <row r="19" spans="1:12" ht="15" customHeight="1" x14ac:dyDescent="0.2">
      <c r="A19" s="314">
        <v>2019</v>
      </c>
      <c r="B19" s="97">
        <v>62707</v>
      </c>
      <c r="C19" s="97">
        <v>38123</v>
      </c>
      <c r="D19" s="97">
        <v>24584</v>
      </c>
      <c r="E19" s="96">
        <v>49970</v>
      </c>
      <c r="F19" s="97">
        <v>30093</v>
      </c>
      <c r="G19" s="102">
        <v>19877</v>
      </c>
      <c r="H19" s="97">
        <v>12737</v>
      </c>
      <c r="I19" s="97">
        <v>8030</v>
      </c>
      <c r="J19" s="102">
        <v>4707</v>
      </c>
    </row>
    <row r="20" spans="1:12" ht="15" customHeight="1" x14ac:dyDescent="0.2">
      <c r="A20" s="314">
        <v>2020</v>
      </c>
      <c r="B20" s="97">
        <v>55653</v>
      </c>
      <c r="C20" s="97">
        <v>34576</v>
      </c>
      <c r="D20" s="97">
        <v>21077</v>
      </c>
      <c r="E20" s="96">
        <v>45863</v>
      </c>
      <c r="F20" s="97">
        <v>28193</v>
      </c>
      <c r="G20" s="102">
        <v>17670</v>
      </c>
      <c r="H20" s="97">
        <v>9790</v>
      </c>
      <c r="I20" s="97">
        <v>6383</v>
      </c>
      <c r="J20" s="102">
        <v>3407</v>
      </c>
    </row>
    <row r="21" spans="1:12" ht="15" customHeight="1" x14ac:dyDescent="0.2">
      <c r="A21" s="314" t="s">
        <v>383</v>
      </c>
      <c r="B21" s="97">
        <v>52433</v>
      </c>
      <c r="C21" s="97">
        <v>33493</v>
      </c>
      <c r="D21" s="97">
        <v>18940</v>
      </c>
      <c r="E21" s="96">
        <v>42891</v>
      </c>
      <c r="F21" s="97">
        <v>27112</v>
      </c>
      <c r="G21" s="102">
        <v>15779</v>
      </c>
      <c r="H21" s="97">
        <v>9542</v>
      </c>
      <c r="I21" s="97">
        <v>6381</v>
      </c>
      <c r="J21" s="102">
        <v>3161</v>
      </c>
    </row>
    <row r="22" spans="1:12" ht="15" customHeight="1" x14ac:dyDescent="0.2">
      <c r="A22" s="532" t="s">
        <v>174</v>
      </c>
      <c r="B22" s="530"/>
      <c r="C22" s="530"/>
      <c r="D22" s="530"/>
      <c r="E22" s="530"/>
      <c r="F22" s="530"/>
      <c r="G22" s="530"/>
      <c r="H22" s="530"/>
      <c r="I22" s="530"/>
      <c r="J22" s="531"/>
    </row>
    <row r="23" spans="1:12" ht="15" customHeight="1" x14ac:dyDescent="0.2">
      <c r="A23" s="313" t="s">
        <v>382</v>
      </c>
      <c r="B23" s="97">
        <v>178917.33333333334</v>
      </c>
      <c r="C23" s="97">
        <v>129206.91666666667</v>
      </c>
      <c r="D23" s="97">
        <v>49710.416666666664</v>
      </c>
      <c r="E23" s="103">
        <v>123825.16666666667</v>
      </c>
      <c r="F23" s="104">
        <v>98700.666666666672</v>
      </c>
      <c r="G23" s="105">
        <v>25124.5</v>
      </c>
      <c r="H23" s="97">
        <v>55092.166666666664</v>
      </c>
      <c r="I23" s="97">
        <v>30506.25</v>
      </c>
      <c r="J23" s="102">
        <v>24585.916666666668</v>
      </c>
      <c r="L23" s="315">
        <v>12</v>
      </c>
    </row>
    <row r="24" spans="1:12" ht="15" customHeight="1" x14ac:dyDescent="0.2">
      <c r="A24" s="314">
        <v>2014</v>
      </c>
      <c r="B24" s="97">
        <v>173402.08333333334</v>
      </c>
      <c r="C24" s="97">
        <v>124255.83333333333</v>
      </c>
      <c r="D24" s="97">
        <v>49146.25</v>
      </c>
      <c r="E24" s="96">
        <v>121055.83333333333</v>
      </c>
      <c r="F24" s="97">
        <v>95428.833333333328</v>
      </c>
      <c r="G24" s="102">
        <v>25627</v>
      </c>
      <c r="H24" s="97">
        <v>52346.25</v>
      </c>
      <c r="I24" s="97">
        <v>28827</v>
      </c>
      <c r="J24" s="102">
        <v>23519.25</v>
      </c>
      <c r="L24" s="315">
        <v>12</v>
      </c>
    </row>
    <row r="25" spans="1:12" ht="15" customHeight="1" x14ac:dyDescent="0.2">
      <c r="A25" s="314">
        <v>2015</v>
      </c>
      <c r="B25" s="97">
        <v>170876.16666666666</v>
      </c>
      <c r="C25" s="97">
        <v>121488.75</v>
      </c>
      <c r="D25" s="97">
        <v>49387.416666666664</v>
      </c>
      <c r="E25" s="96">
        <v>119613.5</v>
      </c>
      <c r="F25" s="97">
        <v>93353.5</v>
      </c>
      <c r="G25" s="102">
        <v>26260</v>
      </c>
      <c r="H25" s="97">
        <v>51262.666666666664</v>
      </c>
      <c r="I25" s="97">
        <v>28135.25</v>
      </c>
      <c r="J25" s="102">
        <v>23127.416666666668</v>
      </c>
      <c r="L25" s="315">
        <v>12</v>
      </c>
    </row>
    <row r="26" spans="1:12" ht="15" customHeight="1" x14ac:dyDescent="0.2">
      <c r="A26" s="314">
        <v>2016</v>
      </c>
      <c r="B26" s="97">
        <v>170532.75</v>
      </c>
      <c r="C26" s="97">
        <v>120769.33333333333</v>
      </c>
      <c r="D26" s="97">
        <v>49763.416666666664</v>
      </c>
      <c r="E26" s="96">
        <v>120714.75</v>
      </c>
      <c r="F26" s="97">
        <v>93346.666666666672</v>
      </c>
      <c r="G26" s="102">
        <v>27368.083333333332</v>
      </c>
      <c r="H26" s="97">
        <v>49818</v>
      </c>
      <c r="I26" s="97">
        <v>27422.666666666668</v>
      </c>
      <c r="J26" s="102">
        <v>22395.333333333332</v>
      </c>
      <c r="L26" s="315">
        <v>12</v>
      </c>
    </row>
    <row r="27" spans="1:12" ht="15" customHeight="1" x14ac:dyDescent="0.2">
      <c r="A27" s="314">
        <v>2017</v>
      </c>
      <c r="B27" s="97">
        <v>175069.83333333334</v>
      </c>
      <c r="C27" s="97">
        <v>124246.33333333333</v>
      </c>
      <c r="D27" s="97">
        <v>50823.5</v>
      </c>
      <c r="E27" s="96">
        <v>124738.66666666667</v>
      </c>
      <c r="F27" s="97">
        <v>95685.416666666672</v>
      </c>
      <c r="G27" s="102">
        <v>29053.25</v>
      </c>
      <c r="H27" s="97">
        <v>50331.166666666664</v>
      </c>
      <c r="I27" s="97">
        <v>28560.916666666668</v>
      </c>
      <c r="J27" s="102">
        <v>21770.25</v>
      </c>
      <c r="L27" s="315">
        <v>12</v>
      </c>
    </row>
    <row r="28" spans="1:12" ht="15" customHeight="1" x14ac:dyDescent="0.2">
      <c r="A28" s="314">
        <v>2018</v>
      </c>
      <c r="B28" s="97">
        <v>179591.08333333334</v>
      </c>
      <c r="C28" s="97">
        <v>128612.66666666667</v>
      </c>
      <c r="D28" s="97">
        <v>50978.416666666664</v>
      </c>
      <c r="E28" s="96">
        <v>127830.08333333333</v>
      </c>
      <c r="F28" s="97">
        <v>98356.083333333328</v>
      </c>
      <c r="G28" s="102">
        <v>29474</v>
      </c>
      <c r="H28" s="97">
        <v>51761</v>
      </c>
      <c r="I28" s="97">
        <v>30256.583333333332</v>
      </c>
      <c r="J28" s="102">
        <v>21504.416666666668</v>
      </c>
      <c r="L28" s="315">
        <v>12</v>
      </c>
    </row>
    <row r="29" spans="1:12" ht="15" customHeight="1" x14ac:dyDescent="0.2">
      <c r="A29" s="314">
        <v>2019</v>
      </c>
      <c r="B29" s="97">
        <v>181079.83333333334</v>
      </c>
      <c r="C29" s="97">
        <v>131340.5</v>
      </c>
      <c r="D29" s="97">
        <v>49739.333333333336</v>
      </c>
      <c r="E29" s="96">
        <v>129207.75</v>
      </c>
      <c r="F29" s="97">
        <v>100584.08333333333</v>
      </c>
      <c r="G29" s="102">
        <v>28623.666666666668</v>
      </c>
      <c r="H29" s="97">
        <v>51872.083333333336</v>
      </c>
      <c r="I29" s="97">
        <v>30756.416666666668</v>
      </c>
      <c r="J29" s="102">
        <v>21115.666666666668</v>
      </c>
      <c r="L29" s="315">
        <v>12</v>
      </c>
    </row>
    <row r="30" spans="1:12" ht="15" customHeight="1" x14ac:dyDescent="0.2">
      <c r="A30" s="314">
        <v>2020</v>
      </c>
      <c r="B30" s="97">
        <v>181145.25</v>
      </c>
      <c r="C30" s="97">
        <v>133087.91666666666</v>
      </c>
      <c r="D30" s="97">
        <v>48057.333333333336</v>
      </c>
      <c r="E30" s="96">
        <v>130623.33333333333</v>
      </c>
      <c r="F30" s="97">
        <v>102701.5</v>
      </c>
      <c r="G30" s="102">
        <v>27921.833333333332</v>
      </c>
      <c r="H30" s="97">
        <v>50521.916666666664</v>
      </c>
      <c r="I30" s="97">
        <v>30386.416666666668</v>
      </c>
      <c r="J30" s="102">
        <v>20135.5</v>
      </c>
      <c r="L30" s="315">
        <v>12</v>
      </c>
    </row>
    <row r="31" spans="1:12" ht="15" customHeight="1" x14ac:dyDescent="0.2">
      <c r="A31" s="314" t="s">
        <v>383</v>
      </c>
      <c r="B31" s="97">
        <v>183776.27272727274</v>
      </c>
      <c r="C31" s="97">
        <v>136584.27272727274</v>
      </c>
      <c r="D31" s="97">
        <v>47192</v>
      </c>
      <c r="E31" s="96">
        <v>132103.63636363635</v>
      </c>
      <c r="F31" s="97">
        <v>104924.09090909091</v>
      </c>
      <c r="G31" s="102">
        <v>27179.545454545456</v>
      </c>
      <c r="H31" s="97">
        <v>51672.63636363636</v>
      </c>
      <c r="I31" s="97">
        <v>31660.18181818182</v>
      </c>
      <c r="J31" s="102">
        <v>20012.454545454544</v>
      </c>
      <c r="L31" s="315">
        <v>12</v>
      </c>
    </row>
    <row r="32" spans="1:12" ht="15" customHeight="1" x14ac:dyDescent="0.2">
      <c r="A32" s="532" t="s">
        <v>175</v>
      </c>
      <c r="B32" s="530"/>
      <c r="C32" s="530"/>
      <c r="D32" s="530"/>
      <c r="E32" s="530"/>
      <c r="F32" s="530"/>
      <c r="G32" s="530"/>
      <c r="H32" s="530"/>
      <c r="I32" s="530"/>
      <c r="J32" s="531"/>
    </row>
    <row r="33" spans="1:10" ht="15" customHeight="1" x14ac:dyDescent="0.2">
      <c r="A33" s="313" t="s">
        <v>382</v>
      </c>
      <c r="B33" s="97">
        <v>69744</v>
      </c>
      <c r="C33" s="97">
        <v>45869</v>
      </c>
      <c r="D33" s="97">
        <v>23875</v>
      </c>
      <c r="E33" s="103">
        <v>47213</v>
      </c>
      <c r="F33" s="104">
        <v>32276</v>
      </c>
      <c r="G33" s="105">
        <v>14937</v>
      </c>
      <c r="H33" s="97">
        <v>22531</v>
      </c>
      <c r="I33" s="97">
        <v>13593</v>
      </c>
      <c r="J33" s="102">
        <v>8938</v>
      </c>
    </row>
    <row r="34" spans="1:10" ht="15" customHeight="1" x14ac:dyDescent="0.2">
      <c r="A34" s="314">
        <v>2014</v>
      </c>
      <c r="B34" s="97">
        <v>71184</v>
      </c>
      <c r="C34" s="97">
        <v>46002</v>
      </c>
      <c r="D34" s="97">
        <v>25182</v>
      </c>
      <c r="E34" s="96">
        <v>49581</v>
      </c>
      <c r="F34" s="97">
        <v>32871</v>
      </c>
      <c r="G34" s="102">
        <v>16710</v>
      </c>
      <c r="H34" s="97">
        <v>21603</v>
      </c>
      <c r="I34" s="97">
        <v>13131</v>
      </c>
      <c r="J34" s="102">
        <v>8472</v>
      </c>
    </row>
    <row r="35" spans="1:10" ht="15" customHeight="1" x14ac:dyDescent="0.2">
      <c r="A35" s="314">
        <v>2015</v>
      </c>
      <c r="B35" s="97">
        <v>67925</v>
      </c>
      <c r="C35" s="97">
        <v>42351</v>
      </c>
      <c r="D35" s="97">
        <v>25574</v>
      </c>
      <c r="E35" s="96">
        <v>47583</v>
      </c>
      <c r="F35" s="97">
        <v>30248</v>
      </c>
      <c r="G35" s="102">
        <v>17335</v>
      </c>
      <c r="H35" s="97">
        <v>20342</v>
      </c>
      <c r="I35" s="97">
        <v>12103</v>
      </c>
      <c r="J35" s="102">
        <v>8239</v>
      </c>
    </row>
    <row r="36" spans="1:10" ht="15" customHeight="1" x14ac:dyDescent="0.2">
      <c r="A36" s="314">
        <v>2016</v>
      </c>
      <c r="B36" s="97">
        <v>67187</v>
      </c>
      <c r="C36" s="97">
        <v>40397</v>
      </c>
      <c r="D36" s="97">
        <v>26790</v>
      </c>
      <c r="E36" s="96">
        <v>48694</v>
      </c>
      <c r="F36" s="97">
        <v>29616</v>
      </c>
      <c r="G36" s="102">
        <v>19078</v>
      </c>
      <c r="H36" s="97">
        <v>18493</v>
      </c>
      <c r="I36" s="97">
        <v>10781</v>
      </c>
      <c r="J36" s="102">
        <v>7712</v>
      </c>
    </row>
    <row r="37" spans="1:10" ht="15" customHeight="1" x14ac:dyDescent="0.2">
      <c r="A37" s="314">
        <v>2017</v>
      </c>
      <c r="B37" s="97">
        <v>57613</v>
      </c>
      <c r="C37" s="97">
        <v>32821</v>
      </c>
      <c r="D37" s="97">
        <v>24792</v>
      </c>
      <c r="E37" s="96">
        <v>45661</v>
      </c>
      <c r="F37" s="97">
        <v>26444</v>
      </c>
      <c r="G37" s="102">
        <v>19217</v>
      </c>
      <c r="H37" s="97">
        <v>11952</v>
      </c>
      <c r="I37" s="97">
        <v>6377</v>
      </c>
      <c r="J37" s="102">
        <v>5575</v>
      </c>
    </row>
    <row r="38" spans="1:10" ht="15" customHeight="1" x14ac:dyDescent="0.2">
      <c r="A38" s="314">
        <v>2018</v>
      </c>
      <c r="B38" s="97">
        <v>62462</v>
      </c>
      <c r="C38" s="97">
        <v>35572</v>
      </c>
      <c r="D38" s="97">
        <v>26890</v>
      </c>
      <c r="E38" s="96">
        <v>50284</v>
      </c>
      <c r="F38" s="97">
        <v>28706</v>
      </c>
      <c r="G38" s="102">
        <v>21578</v>
      </c>
      <c r="H38" s="97">
        <v>12178</v>
      </c>
      <c r="I38" s="97">
        <v>6866</v>
      </c>
      <c r="J38" s="102">
        <v>5312</v>
      </c>
    </row>
    <row r="39" spans="1:10" ht="15" customHeight="1" x14ac:dyDescent="0.2">
      <c r="A39" s="314">
        <v>2019</v>
      </c>
      <c r="B39" s="97">
        <v>60088</v>
      </c>
      <c r="C39" s="97">
        <v>34578</v>
      </c>
      <c r="D39" s="97">
        <v>25510</v>
      </c>
      <c r="E39" s="96">
        <v>48615</v>
      </c>
      <c r="F39" s="97">
        <v>28176</v>
      </c>
      <c r="G39" s="102">
        <v>20439</v>
      </c>
      <c r="H39" s="97">
        <v>11473</v>
      </c>
      <c r="I39" s="97">
        <v>6402</v>
      </c>
      <c r="J39" s="102">
        <v>5071</v>
      </c>
    </row>
    <row r="40" spans="1:10" ht="15" customHeight="1" x14ac:dyDescent="0.2">
      <c r="A40" s="314">
        <v>2020</v>
      </c>
      <c r="B40" s="97">
        <v>54387</v>
      </c>
      <c r="C40" s="97">
        <v>32054</v>
      </c>
      <c r="D40" s="97">
        <v>22333</v>
      </c>
      <c r="E40" s="96">
        <v>44627</v>
      </c>
      <c r="F40" s="97">
        <v>26713</v>
      </c>
      <c r="G40" s="102">
        <v>17914</v>
      </c>
      <c r="H40" s="97">
        <v>9760</v>
      </c>
      <c r="I40" s="97">
        <v>5341</v>
      </c>
      <c r="J40" s="102">
        <v>4419</v>
      </c>
    </row>
    <row r="41" spans="1:10" ht="15" customHeight="1" x14ac:dyDescent="0.2">
      <c r="A41" s="314" t="s">
        <v>383</v>
      </c>
      <c r="B41" s="97">
        <v>46537</v>
      </c>
      <c r="C41" s="97">
        <v>26125</v>
      </c>
      <c r="D41" s="97">
        <v>20412</v>
      </c>
      <c r="E41" s="96">
        <v>38309</v>
      </c>
      <c r="F41" s="97">
        <v>21492</v>
      </c>
      <c r="G41" s="102">
        <v>16817</v>
      </c>
      <c r="H41" s="97">
        <v>8228</v>
      </c>
      <c r="I41" s="97">
        <v>4633</v>
      </c>
      <c r="J41" s="102">
        <v>3595</v>
      </c>
    </row>
    <row r="42" spans="1:10" ht="11.25" customHeight="1" x14ac:dyDescent="0.2">
      <c r="A42" s="286" t="s">
        <v>380</v>
      </c>
      <c r="B42" s="287"/>
      <c r="C42" s="287"/>
      <c r="D42" s="287"/>
      <c r="E42" s="287"/>
      <c r="F42" s="287"/>
      <c r="G42" s="287"/>
      <c r="H42" s="287"/>
      <c r="I42" s="287"/>
      <c r="J42" s="288" t="s">
        <v>6</v>
      </c>
    </row>
    <row r="44" spans="1:10" ht="14.25" customHeight="1" x14ac:dyDescent="0.2">
      <c r="A44" s="280" t="s">
        <v>135</v>
      </c>
    </row>
    <row r="45" spans="1:10" ht="14.25" customHeight="1" x14ac:dyDescent="0.2">
      <c r="A45" s="280"/>
    </row>
    <row r="46" spans="1:10" ht="14.25" customHeight="1" x14ac:dyDescent="0.2">
      <c r="A46" s="316"/>
      <c r="D46" s="317"/>
      <c r="E46" s="97"/>
    </row>
    <row r="47" spans="1:10" ht="14.25" customHeight="1" x14ac:dyDescent="0.2">
      <c r="A47" s="318" t="s">
        <v>384</v>
      </c>
    </row>
  </sheetData>
  <sheetProtection sheet="1" objects="1" scenarios="1"/>
  <mergeCells count="15">
    <mergeCell ref="A12:J12"/>
    <mergeCell ref="A22:J22"/>
    <mergeCell ref="A32:J32"/>
    <mergeCell ref="H9:H10"/>
    <mergeCell ref="I9:J9"/>
    <mergeCell ref="C9:D9"/>
    <mergeCell ref="B9:B10"/>
    <mergeCell ref="E9:E10"/>
    <mergeCell ref="F9:G9"/>
    <mergeCell ref="A3:J3"/>
    <mergeCell ref="A7:A11"/>
    <mergeCell ref="B7:D8"/>
    <mergeCell ref="E7:J7"/>
    <mergeCell ref="E8:G8"/>
    <mergeCell ref="H8:J8"/>
  </mergeCells>
  <printOptions horizontalCentered="1"/>
  <pageMargins left="0.70866141732283472" right="0.39370078740157483" top="0.39370078740157483" bottom="0.39370078740157483" header="0.51181102362204722" footer="0.51181102362204722"/>
  <pageSetup paperSize="9" scale="72" orientation="portrait" cellComments="asDisplayed"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81">
    <pageSetUpPr autoPageBreaks="0" fitToPage="1"/>
  </sheetPr>
  <dimension ref="A1:S76"/>
  <sheetViews>
    <sheetView showGridLines="0" zoomScaleNormal="100" zoomScaleSheetLayoutView="85" workbookViewId="0">
      <pane ySplit="10" topLeftCell="A11" activePane="bottomLeft" state="frozen"/>
      <selection pane="bottomLeft"/>
    </sheetView>
  </sheetViews>
  <sheetFormatPr baseColWidth="10" defaultColWidth="9" defaultRowHeight="14.25" customHeight="1" x14ac:dyDescent="0.2"/>
  <cols>
    <col min="1" max="1" width="40.75" style="275" customWidth="1"/>
    <col min="2" max="10" width="10.875" style="275" customWidth="1"/>
    <col min="11" max="18" width="9" style="275"/>
    <col min="19" max="19" width="9" style="319"/>
    <col min="20" max="16384" width="9" style="275"/>
  </cols>
  <sheetData>
    <row r="1" spans="1:19" ht="33.75" customHeight="1" x14ac:dyDescent="0.2">
      <c r="A1" s="373"/>
      <c r="B1" s="373"/>
      <c r="C1" s="373"/>
      <c r="D1" s="373"/>
      <c r="E1" s="373"/>
      <c r="F1" s="373"/>
      <c r="G1" s="373"/>
      <c r="H1" s="373"/>
      <c r="I1" s="373"/>
      <c r="J1" s="374" t="s">
        <v>5</v>
      </c>
    </row>
    <row r="2" spans="1:19" ht="11.25" customHeight="1" x14ac:dyDescent="0.2"/>
    <row r="3" spans="1:19" ht="15" customHeight="1" x14ac:dyDescent="0.2">
      <c r="A3" s="513" t="str">
        <f>VLOOKUP(HB_Klappfelder!$E$1,HB_Klappfelder!$E$2:$F$4,2,FALSE)</f>
        <v>4a. Zugang an Rehabilitanden nach der Reha-relevanten Behinderungsart</v>
      </c>
      <c r="B3" s="514"/>
      <c r="C3" s="514"/>
      <c r="D3" s="514"/>
      <c r="E3" s="514"/>
      <c r="F3" s="514"/>
      <c r="G3" s="514"/>
      <c r="H3" s="514"/>
      <c r="I3" s="514"/>
      <c r="J3" s="514"/>
    </row>
    <row r="4" spans="1:19" x14ac:dyDescent="0.2">
      <c r="A4" s="279" t="str">
        <f>'1 - Zugang'!A4</f>
        <v>Deutschland (Gebietsstand Februar 2022)</v>
      </c>
      <c r="D4" s="320"/>
      <c r="E4" s="320"/>
      <c r="F4" s="320"/>
      <c r="G4" s="320"/>
      <c r="H4" s="320"/>
      <c r="I4" s="320"/>
      <c r="J4" s="320"/>
    </row>
    <row r="5" spans="1:19" x14ac:dyDescent="0.2">
      <c r="A5" s="279" t="str">
        <f>'1 - Zugang'!A5</f>
        <v>November 2021; Datenstand: Februar 2022</v>
      </c>
    </row>
    <row r="6" spans="1:19" ht="11.25" customHeight="1" x14ac:dyDescent="0.2"/>
    <row r="7" spans="1:19" ht="14.25" customHeight="1" x14ac:dyDescent="0.2">
      <c r="A7" s="533" t="s">
        <v>136</v>
      </c>
      <c r="B7" s="515" t="s">
        <v>2</v>
      </c>
      <c r="C7" s="516"/>
      <c r="D7" s="517"/>
      <c r="E7" s="522" t="s">
        <v>84</v>
      </c>
      <c r="F7" s="523"/>
      <c r="G7" s="523"/>
      <c r="H7" s="507"/>
      <c r="I7" s="507"/>
      <c r="J7" s="508"/>
    </row>
    <row r="8" spans="1:19" x14ac:dyDescent="0.2">
      <c r="A8" s="534"/>
      <c r="B8" s="518"/>
      <c r="C8" s="519"/>
      <c r="D8" s="520"/>
      <c r="E8" s="521" t="s">
        <v>0</v>
      </c>
      <c r="F8" s="521"/>
      <c r="G8" s="522"/>
      <c r="H8" s="521" t="s">
        <v>1</v>
      </c>
      <c r="I8" s="521"/>
      <c r="J8" s="521"/>
    </row>
    <row r="9" spans="1:19" ht="63" customHeight="1" x14ac:dyDescent="0.2">
      <c r="A9" s="535"/>
      <c r="B9" s="293" t="str">
        <f>VLOOKUP(HB_Klappfelder!$E$1,HB_Klappfelder!$E$2:$G$4,3,FALSE)</f>
        <v>Summe seit Jahresbeginn</v>
      </c>
      <c r="C9" s="294" t="s">
        <v>122</v>
      </c>
      <c r="D9" s="294" t="s">
        <v>121</v>
      </c>
      <c r="E9" s="293" t="str">
        <f>B9</f>
        <v>Summe seit Jahresbeginn</v>
      </c>
      <c r="F9" s="294" t="s">
        <v>123</v>
      </c>
      <c r="G9" s="294" t="s">
        <v>124</v>
      </c>
      <c r="H9" s="293" t="str">
        <f>B9</f>
        <v>Summe seit Jahresbeginn</v>
      </c>
      <c r="I9" s="294" t="s">
        <v>125</v>
      </c>
      <c r="J9" s="293" t="s">
        <v>126</v>
      </c>
    </row>
    <row r="10" spans="1:19" s="285" customFormat="1" ht="11.25" customHeight="1" x14ac:dyDescent="0.2">
      <c r="A10" s="536"/>
      <c r="B10" s="295">
        <v>1</v>
      </c>
      <c r="C10" s="295">
        <v>2</v>
      </c>
      <c r="D10" s="296">
        <v>3</v>
      </c>
      <c r="E10" s="295">
        <v>4</v>
      </c>
      <c r="F10" s="295">
        <v>5</v>
      </c>
      <c r="G10" s="296">
        <v>6</v>
      </c>
      <c r="H10" s="295">
        <v>7</v>
      </c>
      <c r="I10" s="295">
        <v>8</v>
      </c>
      <c r="J10" s="295">
        <v>9</v>
      </c>
      <c r="S10" s="321"/>
    </row>
    <row r="11" spans="1:19" ht="15" customHeight="1" x14ac:dyDescent="0.2">
      <c r="A11" s="505" t="s">
        <v>2</v>
      </c>
      <c r="B11" s="507"/>
      <c r="C11" s="507"/>
      <c r="D11" s="507"/>
      <c r="E11" s="507"/>
      <c r="F11" s="507"/>
      <c r="G11" s="507"/>
      <c r="H11" s="507"/>
      <c r="I11" s="507"/>
      <c r="J11" s="508"/>
    </row>
    <row r="12" spans="1:19" ht="14.25" customHeight="1" x14ac:dyDescent="0.2">
      <c r="A12" s="322" t="s">
        <v>2</v>
      </c>
      <c r="B12" s="106">
        <f>INDEX(HB_4a!$D$16:$U$57,MATCH('4a - Behinderungsart_Reha'!$A11,HB_4a!$A$16:$A$57,0)+MATCH('4a - Behinderungsart_Reha'!$A12,HB_4a!$B$16:$B$29,0)-1,MATCH(B$7,HB_4a!$D$12:$U$12,0)+MATCH(HB_Klappfelder!$E$1,HB_4a!$D$13:$I$13,0)+COLUMN()-3)</f>
        <v>52433</v>
      </c>
      <c r="C12" s="107">
        <f>INDEX(HB_4a!$D$16:$U$57,MATCH('4a - Behinderungsart_Reha'!$A11,HB_4a!$A$16:$A$57,0)+MATCH('4a - Behinderungsart_Reha'!$A12,HB_4a!$B$16:$B$29,0)-1,MATCH(B$7,HB_4a!$D$12:$U$12,0)+MATCH(HB_Klappfelder!$E$1,HB_4a!$D$13:$I$13,0)+COLUMN()-3)</f>
        <v>0.62949812877842815</v>
      </c>
      <c r="D12" s="108">
        <f>IFERROR(B12/B$12*100,"X")</f>
        <v>100</v>
      </c>
      <c r="E12" s="106">
        <f>INDEX(HB_4a!$D$16:$U$57,MATCH('4a - Behinderungsart_Reha'!$A11,HB_4a!$A$16:$A$57,0)+MATCH('4a - Behinderungsart_Reha'!$A12,HB_4a!$B$16:$B$29,0)-1,MATCH(E$8,HB_4a!$D$12:$U$12,0)+MATCH(HB_Klappfelder!$E$1,HB_4a!$D$13:$I$13,0)+COLUMN()-6)</f>
        <v>42891</v>
      </c>
      <c r="F12" s="107">
        <f>INDEX(HB_4a!$D$16:$U$57,MATCH('4a - Behinderungsart_Reha'!$A11,HB_4a!$A$16:$A$57,0)+MATCH('4a - Behinderungsart_Reha'!$A12,HB_4a!$B$16:$B$29,0)-1,MATCH(E$8,HB_4a!$D$12:$U$12,0)+MATCH(HB_Klappfelder!$E$1,HB_4a!$D$13:$I$13,0)+COLUMN()-6)</f>
        <v>-0.35082012917615352</v>
      </c>
      <c r="G12" s="108">
        <f>IFERROR(E12/E$12*100,"X")</f>
        <v>100</v>
      </c>
      <c r="H12" s="106">
        <f>INDEX(HB_4a!$D$16:$U$57,MATCH('4a - Behinderungsart_Reha'!$A11,HB_4a!$A$16:$A$57,0)+MATCH('4a - Behinderungsart_Reha'!$A12,HB_4a!$B$16:$B$29,0)-1,MATCH(H$8,HB_4a!$D$12:$U$12,0)+MATCH(HB_Klappfelder!$E$1,HB_4a!$D$13:$I$13,0)+COLUMN()-9)</f>
        <v>9542</v>
      </c>
      <c r="I12" s="107">
        <f>INDEX(HB_4a!$D$16:$U$57,MATCH('4a - Behinderungsart_Reha'!$A11,HB_4a!$A$16:$A$57,0)+MATCH('4a - Behinderungsart_Reha'!$A12,HB_4a!$B$16:$B$29,0)-1,MATCH(H$8,HB_4a!$D$12:$U$12,0)+MATCH(HB_Klappfelder!$E$1,HB_4a!$D$13:$I$13,0)+COLUMN()-9)</f>
        <v>5.2852256427231596</v>
      </c>
      <c r="J12" s="108">
        <f>IFERROR(H12/H$12*100,"X")</f>
        <v>100</v>
      </c>
      <c r="S12" s="323"/>
    </row>
    <row r="13" spans="1:19" ht="14.25" customHeight="1" x14ac:dyDescent="0.2">
      <c r="A13" s="324" t="s">
        <v>108</v>
      </c>
      <c r="B13" s="109">
        <f>INDEX(HB_4a!$D$16:$U$57,MATCH('4a - Behinderungsart_Reha'!$A11,HB_4a!$A$16:$A$57,0)+MATCH('4a - Behinderungsart_Reha'!$A13,HB_4a!$B$16:$B$29,0)-1,MATCH(B$7,HB_4a!$D$12:$U$12,0)+MATCH(HB_Klappfelder!$E$1,HB_4a!$D$13:$I$13,0)+COLUMN()-3)</f>
        <v>36013</v>
      </c>
      <c r="C13" s="110">
        <f>INDEX(HB_4a!$D$16:$U$57,MATCH('4a - Behinderungsart_Reha'!$A11,HB_4a!$A$16:$A$57,0)+MATCH('4a - Behinderungsart_Reha'!$A13,HB_4a!$B$16:$B$29,0)-1,MATCH(B$7,HB_4a!$D$12:$U$12,0)+MATCH(HB_Klappfelder!$E$1,HB_4a!$D$13:$I$13,0)+COLUMN()-3)</f>
        <v>0.6118343856512265</v>
      </c>
      <c r="D13" s="111">
        <f t="shared" ref="D13:D25" si="0">IFERROR(B13/B$12*100,"X")</f>
        <v>68.683844143955142</v>
      </c>
      <c r="E13" s="109">
        <f>INDEX(HB_4a!$D$16:$U$57,MATCH('4a - Behinderungsart_Reha'!$A11,HB_4a!$A$16:$A$57,0)+MATCH('4a - Behinderungsart_Reha'!$A13,HB_4a!$B$16:$B$29,0)-1,MATCH(E$8,HB_4a!$D$12:$U$12,0)+MATCH(HB_Klappfelder!$E$1,HB_4a!$D$13:$I$13,0)+COLUMN()-6)</f>
        <v>28055</v>
      </c>
      <c r="F13" s="110">
        <f>INDEX(HB_4a!$D$16:$U$57,MATCH('4a - Behinderungsart_Reha'!$A11,HB_4a!$A$16:$A$57,0)+MATCH('4a - Behinderungsart_Reha'!$A13,HB_4a!$B$16:$B$29,0)-1,MATCH(E$8,HB_4a!$D$12:$U$12,0)+MATCH(HB_Klappfelder!$E$1,HB_4a!$D$13:$I$13,0)+COLUMN()-6)</f>
        <v>-0.66916867299249394</v>
      </c>
      <c r="G13" s="111">
        <f t="shared" ref="G13:G25" si="1">IFERROR(E13/E$12*100,"X")</f>
        <v>65.409992772376484</v>
      </c>
      <c r="H13" s="109">
        <f>INDEX(HB_4a!$D$16:$U$57,MATCH('4a - Behinderungsart_Reha'!$A11,HB_4a!$A$16:$A$57,0)+MATCH('4a - Behinderungsart_Reha'!$A13,HB_4a!$B$16:$B$29,0)-1,MATCH(H$8,HB_4a!$D$12:$U$12,0)+MATCH(HB_Klappfelder!$E$1,HB_4a!$D$13:$I$13,0)+COLUMN()-9)</f>
        <v>7958</v>
      </c>
      <c r="I13" s="110">
        <f>INDEX(HB_4a!$D$16:$U$57,MATCH('4a - Behinderungsart_Reha'!$A11,HB_4a!$A$16:$A$57,0)+MATCH('4a - Behinderungsart_Reha'!$A13,HB_4a!$B$16:$B$29,0)-1,MATCH(H$8,HB_4a!$D$12:$U$12,0)+MATCH(HB_Klappfelder!$E$1,HB_4a!$D$13:$I$13,0)+COLUMN()-9)</f>
        <v>5.4039735099337749</v>
      </c>
      <c r="J13" s="111">
        <f t="shared" ref="J13:J25" si="2">IFERROR(H13/H$12*100,"X")</f>
        <v>83.399706560469497</v>
      </c>
      <c r="S13" s="323"/>
    </row>
    <row r="14" spans="1:19" ht="14.25" customHeight="1" x14ac:dyDescent="0.2">
      <c r="A14" s="325" t="s">
        <v>109</v>
      </c>
      <c r="B14" s="109">
        <f>INDEX(HB_4a!$D$16:$U$57,MATCH('4a - Behinderungsart_Reha'!$A11,HB_4a!$A$16:$A$57,0)+MATCH('4a - Behinderungsart_Reha'!$A14,HB_4a!$B$16:$B$29,0)-1,MATCH(B$7,HB_4a!$D$12:$U$12,0)+MATCH(HB_Klappfelder!$E$1,HB_4a!$D$13:$I$13,0)+COLUMN()-3)</f>
        <v>14914</v>
      </c>
      <c r="C14" s="110">
        <f>INDEX(HB_4a!$D$16:$U$57,MATCH('4a - Behinderungsart_Reha'!$A11,HB_4a!$A$16:$A$57,0)+MATCH('4a - Behinderungsart_Reha'!$A14,HB_4a!$B$16:$B$29,0)-1,MATCH(B$7,HB_4a!$D$12:$U$12,0)+MATCH(HB_Klappfelder!$E$1,HB_4a!$D$13:$I$13,0)+COLUMN()-3)</f>
        <v>6.1796952869144235</v>
      </c>
      <c r="D14" s="111">
        <f t="shared" si="0"/>
        <v>28.443918906032462</v>
      </c>
      <c r="E14" s="109">
        <f>INDEX(HB_4a!$D$16:$U$57,MATCH('4a - Behinderungsart_Reha'!$A11,HB_4a!$A$16:$A$57,0)+MATCH('4a - Behinderungsart_Reha'!$A14,HB_4a!$B$16:$B$29,0)-1,MATCH(E$8,HB_4a!$D$12:$U$12,0)+MATCH(HB_Klappfelder!$E$1,HB_4a!$D$13:$I$13,0)+COLUMN()-6)</f>
        <v>11140</v>
      </c>
      <c r="F14" s="110">
        <f>INDEX(HB_4a!$D$16:$U$57,MATCH('4a - Behinderungsart_Reha'!$A11,HB_4a!$A$16:$A$57,0)+MATCH('4a - Behinderungsart_Reha'!$A14,HB_4a!$B$16:$B$29,0)-1,MATCH(E$8,HB_4a!$D$12:$U$12,0)+MATCH(HB_Klappfelder!$E$1,HB_4a!$D$13:$I$13,0)+COLUMN()-6)</f>
        <v>4.9952874646559851</v>
      </c>
      <c r="G14" s="111">
        <f t="shared" si="1"/>
        <v>25.972814809633721</v>
      </c>
      <c r="H14" s="109">
        <f>INDEX(HB_4a!$D$16:$U$57,MATCH('4a - Behinderungsart_Reha'!$A11,HB_4a!$A$16:$A$57,0)+MATCH('4a - Behinderungsart_Reha'!$A14,HB_4a!$B$16:$B$29,0)-1,MATCH(H$8,HB_4a!$D$12:$U$12,0)+MATCH(HB_Klappfelder!$E$1,HB_4a!$D$13:$I$13,0)+COLUMN()-9)</f>
        <v>3774</v>
      </c>
      <c r="I14" s="110">
        <f>INDEX(HB_4a!$D$16:$U$57,MATCH('4a - Behinderungsart_Reha'!$A11,HB_4a!$A$16:$A$57,0)+MATCH('4a - Behinderungsart_Reha'!$A14,HB_4a!$B$16:$B$29,0)-1,MATCH(H$8,HB_4a!$D$12:$U$12,0)+MATCH(HB_Klappfelder!$E$1,HB_4a!$D$13:$I$13,0)+COLUMN()-9)</f>
        <v>9.8370197904540149</v>
      </c>
      <c r="J14" s="111">
        <f t="shared" si="2"/>
        <v>39.551456717669254</v>
      </c>
      <c r="S14" s="323"/>
    </row>
    <row r="15" spans="1:19" ht="14.25" customHeight="1" x14ac:dyDescent="0.2">
      <c r="A15" s="325" t="s">
        <v>110</v>
      </c>
      <c r="B15" s="109">
        <f>INDEX(HB_4a!$D$16:$U$57,MATCH('4a - Behinderungsart_Reha'!$A11,HB_4a!$A$16:$A$57,0)+MATCH('4a - Behinderungsart_Reha'!$A15,HB_4a!$B$16:$B$29,0)-1,MATCH(B$7,HB_4a!$D$12:$U$12,0)+MATCH(HB_Klappfelder!$E$1,HB_4a!$D$13:$I$13,0)+COLUMN()-3)</f>
        <v>1111</v>
      </c>
      <c r="C15" s="110">
        <f>INDEX(HB_4a!$D$16:$U$57,MATCH('4a - Behinderungsart_Reha'!$A11,HB_4a!$A$16:$A$57,0)+MATCH('4a - Behinderungsart_Reha'!$A15,HB_4a!$B$16:$B$29,0)-1,MATCH(B$7,HB_4a!$D$12:$U$12,0)+MATCH(HB_Klappfelder!$E$1,HB_4a!$D$13:$I$13,0)+COLUMN()-3)</f>
        <v>-4.4711951848667244</v>
      </c>
      <c r="D15" s="111">
        <f t="shared" si="0"/>
        <v>2.1188945892853734</v>
      </c>
      <c r="E15" s="109">
        <f>INDEX(HB_4a!$D$16:$U$57,MATCH('4a - Behinderungsart_Reha'!$A11,HB_4a!$A$16:$A$57,0)+MATCH('4a - Behinderungsart_Reha'!$A15,HB_4a!$B$16:$B$29,0)-1,MATCH(E$8,HB_4a!$D$12:$U$12,0)+MATCH(HB_Klappfelder!$E$1,HB_4a!$D$13:$I$13,0)+COLUMN()-6)</f>
        <v>902</v>
      </c>
      <c r="F15" s="110">
        <f>INDEX(HB_4a!$D$16:$U$57,MATCH('4a - Behinderungsart_Reha'!$A11,HB_4a!$A$16:$A$57,0)+MATCH('4a - Behinderungsart_Reha'!$A15,HB_4a!$B$16:$B$29,0)-1,MATCH(E$8,HB_4a!$D$12:$U$12,0)+MATCH(HB_Klappfelder!$E$1,HB_4a!$D$13:$I$13,0)+COLUMN()-6)</f>
        <v>-7.6765609007164795</v>
      </c>
      <c r="G15" s="111">
        <f t="shared" si="1"/>
        <v>2.1030052924856029</v>
      </c>
      <c r="H15" s="109">
        <f>INDEX(HB_4a!$D$16:$U$57,MATCH('4a - Behinderungsart_Reha'!$A11,HB_4a!$A$16:$A$57,0)+MATCH('4a - Behinderungsart_Reha'!$A15,HB_4a!$B$16:$B$29,0)-1,MATCH(H$8,HB_4a!$D$12:$U$12,0)+MATCH(HB_Klappfelder!$E$1,HB_4a!$D$13:$I$13,0)+COLUMN()-9)</f>
        <v>209</v>
      </c>
      <c r="I15" s="110">
        <f>INDEX(HB_4a!$D$16:$U$57,MATCH('4a - Behinderungsart_Reha'!$A11,HB_4a!$A$16:$A$57,0)+MATCH('4a - Behinderungsart_Reha'!$A15,HB_4a!$B$16:$B$29,0)-1,MATCH(H$8,HB_4a!$D$12:$U$12,0)+MATCH(HB_Klappfelder!$E$1,HB_4a!$D$13:$I$13,0)+COLUMN()-9)</f>
        <v>12.365591397849462</v>
      </c>
      <c r="J15" s="111">
        <f t="shared" si="2"/>
        <v>2.1903164954936072</v>
      </c>
      <c r="S15" s="323"/>
    </row>
    <row r="16" spans="1:19" ht="14.25" customHeight="1" x14ac:dyDescent="0.2">
      <c r="A16" s="326" t="s">
        <v>115</v>
      </c>
      <c r="B16" s="109">
        <f>INDEX(HB_4a!$D$16:$U$57,MATCH('4a - Behinderungsart_Reha'!$A11,HB_4a!$A$16:$A$57,0)+MATCH('4a - Behinderungsart_Reha'!$A16,HB_4a!$B$16:$B$29,0)-1,MATCH(B$7,HB_4a!$D$12:$U$12,0)+MATCH(HB_Klappfelder!$E$1,HB_4a!$D$13:$I$13,0)+COLUMN()-3)</f>
        <v>13171</v>
      </c>
      <c r="C16" s="110">
        <f>INDEX(HB_4a!$D$16:$U$57,MATCH('4a - Behinderungsart_Reha'!$A11,HB_4a!$A$16:$A$57,0)+MATCH('4a - Behinderungsart_Reha'!$A16,HB_4a!$B$16:$B$29,0)-1,MATCH(B$7,HB_4a!$D$12:$U$12,0)+MATCH(HB_Klappfelder!$E$1,HB_4a!$D$13:$I$13,0)+COLUMN()-3)</f>
        <v>-4.1132789749563194</v>
      </c>
      <c r="D16" s="111">
        <f t="shared" si="0"/>
        <v>25.119676539583853</v>
      </c>
      <c r="E16" s="109">
        <f>INDEX(HB_4a!$D$16:$U$57,MATCH('4a - Behinderungsart_Reha'!$A11,HB_4a!$A$16:$A$57,0)+MATCH('4a - Behinderungsart_Reha'!$A16,HB_4a!$B$16:$B$29,0)-1,MATCH(E$8,HB_4a!$D$12:$U$12,0)+MATCH(HB_Klappfelder!$E$1,HB_4a!$D$13:$I$13,0)+COLUMN()-6)</f>
        <v>10117</v>
      </c>
      <c r="F16" s="110">
        <f>INDEX(HB_4a!$D$16:$U$57,MATCH('4a - Behinderungsart_Reha'!$A11,HB_4a!$A$16:$A$57,0)+MATCH('4a - Behinderungsart_Reha'!$A16,HB_4a!$B$16:$B$29,0)-1,MATCH(E$8,HB_4a!$D$12:$U$12,0)+MATCH(HB_Klappfelder!$E$1,HB_4a!$D$13:$I$13,0)+COLUMN()-6)</f>
        <v>-5.1738682163276781</v>
      </c>
      <c r="G16" s="111">
        <f t="shared" si="1"/>
        <v>23.587699051082978</v>
      </c>
      <c r="H16" s="109">
        <f>INDEX(HB_4a!$D$16:$U$57,MATCH('4a - Behinderungsart_Reha'!$A11,HB_4a!$A$16:$A$57,0)+MATCH('4a - Behinderungsart_Reha'!$A16,HB_4a!$B$16:$B$29,0)-1,MATCH(H$8,HB_4a!$D$12:$U$12,0)+MATCH(HB_Klappfelder!$E$1,HB_4a!$D$13:$I$13,0)+COLUMN()-9)</f>
        <v>3054</v>
      </c>
      <c r="I16" s="110">
        <f>INDEX(HB_4a!$D$16:$U$57,MATCH('4a - Behinderungsart_Reha'!$A11,HB_4a!$A$16:$A$57,0)+MATCH('4a - Behinderungsart_Reha'!$A16,HB_4a!$B$16:$B$29,0)-1,MATCH(H$8,HB_4a!$D$12:$U$12,0)+MATCH(HB_Klappfelder!$E$1,HB_4a!$D$13:$I$13,0)+COLUMN()-9)</f>
        <v>-0.42386697098141507</v>
      </c>
      <c r="J16" s="111">
        <f t="shared" si="2"/>
        <v>32.005868790609938</v>
      </c>
      <c r="S16" s="323"/>
    </row>
    <row r="17" spans="1:19" ht="14.25" customHeight="1" x14ac:dyDescent="0.2">
      <c r="A17" s="325" t="s">
        <v>111</v>
      </c>
      <c r="B17" s="109">
        <f>INDEX(HB_4a!$D$16:$U$57,MATCH('4a - Behinderungsart_Reha'!$A11,HB_4a!$A$16:$A$57,0)+MATCH('4a - Behinderungsart_Reha'!$A17,HB_4a!$B$16:$B$29,0)-1,MATCH(B$7,HB_4a!$D$12:$U$12,0)+MATCH(HB_Klappfelder!$E$1,HB_4a!$D$13:$I$13,0)+COLUMN()-3)</f>
        <v>6817</v>
      </c>
      <c r="C17" s="110">
        <f>INDEX(HB_4a!$D$16:$U$57,MATCH('4a - Behinderungsart_Reha'!$A11,HB_4a!$A$16:$A$57,0)+MATCH('4a - Behinderungsart_Reha'!$A17,HB_4a!$B$16:$B$29,0)-1,MATCH(B$7,HB_4a!$D$12:$U$12,0)+MATCH(HB_Klappfelder!$E$1,HB_4a!$D$13:$I$13,0)+COLUMN()-3)</f>
        <v>-0.46722149218864067</v>
      </c>
      <c r="D17" s="111">
        <f t="shared" si="0"/>
        <v>13.001354109053459</v>
      </c>
      <c r="E17" s="109">
        <f>INDEX(HB_4a!$D$16:$U$57,MATCH('4a - Behinderungsart_Reha'!$A11,HB_4a!$A$16:$A$57,0)+MATCH('4a - Behinderungsart_Reha'!$A17,HB_4a!$B$16:$B$29,0)-1,MATCH(E$8,HB_4a!$D$12:$U$12,0)+MATCH(HB_Klappfelder!$E$1,HB_4a!$D$13:$I$13,0)+COLUMN()-6)</f>
        <v>5896</v>
      </c>
      <c r="F17" s="110">
        <f>INDEX(HB_4a!$D$16:$U$57,MATCH('4a - Behinderungsart_Reha'!$A11,HB_4a!$A$16:$A$57,0)+MATCH('4a - Behinderungsart_Reha'!$A17,HB_4a!$B$16:$B$29,0)-1,MATCH(E$8,HB_4a!$D$12:$U$12,0)+MATCH(HB_Klappfelder!$E$1,HB_4a!$D$13:$I$13,0)+COLUMN()-6)</f>
        <v>-1.5364061456245823</v>
      </c>
      <c r="G17" s="111">
        <f t="shared" si="1"/>
        <v>13.746473619174186</v>
      </c>
      <c r="H17" s="109">
        <f>INDEX(HB_4a!$D$16:$U$57,MATCH('4a - Behinderungsart_Reha'!$A11,HB_4a!$A$16:$A$57,0)+MATCH('4a - Behinderungsart_Reha'!$A17,HB_4a!$B$16:$B$29,0)-1,MATCH(H$8,HB_4a!$D$12:$U$12,0)+MATCH(HB_Klappfelder!$E$1,HB_4a!$D$13:$I$13,0)+COLUMN()-9)</f>
        <v>921</v>
      </c>
      <c r="I17" s="110">
        <f>INDEX(HB_4a!$D$16:$U$57,MATCH('4a - Behinderungsart_Reha'!$A11,HB_4a!$A$16:$A$57,0)+MATCH('4a - Behinderungsart_Reha'!$A17,HB_4a!$B$16:$B$29,0)-1,MATCH(H$8,HB_4a!$D$12:$U$12,0)+MATCH(HB_Klappfelder!$E$1,HB_4a!$D$13:$I$13,0)+COLUMN()-9)</f>
        <v>6.968641114982578</v>
      </c>
      <c r="J17" s="111">
        <f t="shared" si="2"/>
        <v>9.6520645566967094</v>
      </c>
      <c r="S17" s="323"/>
    </row>
    <row r="18" spans="1:19" ht="14.25" customHeight="1" x14ac:dyDescent="0.2">
      <c r="A18" s="324" t="s">
        <v>114</v>
      </c>
      <c r="B18" s="109">
        <f>INDEX(HB_4a!$D$16:$U$57,MATCH('4a - Behinderungsart_Reha'!$A11,HB_4a!$A$16:$A$57,0)+MATCH('4a - Behinderungsart_Reha'!$A18,HB_4a!$B$16:$B$29,0)-1,MATCH(B$7,HB_4a!$D$12:$U$12,0)+MATCH(HB_Klappfelder!$E$1,HB_4a!$D$13:$I$13,0)+COLUMN()-3)</f>
        <v>1697</v>
      </c>
      <c r="C18" s="110">
        <f>INDEX(HB_4a!$D$16:$U$57,MATCH('4a - Behinderungsart_Reha'!$A11,HB_4a!$A$16:$A$57,0)+MATCH('4a - Behinderungsart_Reha'!$A18,HB_4a!$B$16:$B$29,0)-1,MATCH(B$7,HB_4a!$D$12:$U$12,0)+MATCH(HB_Klappfelder!$E$1,HB_4a!$D$13:$I$13,0)+COLUMN()-3)</f>
        <v>1.132300357568534</v>
      </c>
      <c r="D18" s="111">
        <f t="shared" si="0"/>
        <v>3.2365113573512865</v>
      </c>
      <c r="E18" s="109">
        <f>INDEX(HB_4a!$D$16:$U$57,MATCH('4a - Behinderungsart_Reha'!$A11,HB_4a!$A$16:$A$57,0)+MATCH('4a - Behinderungsart_Reha'!$A18,HB_4a!$B$16:$B$29,0)-1,MATCH(E$8,HB_4a!$D$12:$U$12,0)+MATCH(HB_Klappfelder!$E$1,HB_4a!$D$13:$I$13,0)+COLUMN()-6)</f>
        <v>1361</v>
      </c>
      <c r="F18" s="110">
        <f>INDEX(HB_4a!$D$16:$U$57,MATCH('4a - Behinderungsart_Reha'!$A11,HB_4a!$A$16:$A$57,0)+MATCH('4a - Behinderungsart_Reha'!$A18,HB_4a!$B$16:$B$29,0)-1,MATCH(E$8,HB_4a!$D$12:$U$12,0)+MATCH(HB_Klappfelder!$E$1,HB_4a!$D$13:$I$13,0)+COLUMN()-6)</f>
        <v>0.74019245003700962</v>
      </c>
      <c r="G18" s="111">
        <f t="shared" si="1"/>
        <v>3.1731598703690751</v>
      </c>
      <c r="H18" s="109">
        <f>INDEX(HB_4a!$D$16:$U$57,MATCH('4a - Behinderungsart_Reha'!$A11,HB_4a!$A$16:$A$57,0)+MATCH('4a - Behinderungsart_Reha'!$A18,HB_4a!$B$16:$B$29,0)-1,MATCH(H$8,HB_4a!$D$12:$U$12,0)+MATCH(HB_Klappfelder!$E$1,HB_4a!$D$13:$I$13,0)+COLUMN()-9)</f>
        <v>336</v>
      </c>
      <c r="I18" s="110">
        <f>INDEX(HB_4a!$D$16:$U$57,MATCH('4a - Behinderungsart_Reha'!$A11,HB_4a!$A$16:$A$57,0)+MATCH('4a - Behinderungsart_Reha'!$A18,HB_4a!$B$16:$B$29,0)-1,MATCH(H$8,HB_4a!$D$12:$U$12,0)+MATCH(HB_Klappfelder!$E$1,HB_4a!$D$13:$I$13,0)+COLUMN()-9)</f>
        <v>2.7522935779816518</v>
      </c>
      <c r="J18" s="111">
        <f t="shared" si="2"/>
        <v>3.5212743659610144</v>
      </c>
      <c r="S18" s="323"/>
    </row>
    <row r="19" spans="1:19" ht="14.25" customHeight="1" x14ac:dyDescent="0.2">
      <c r="A19" s="326" t="s">
        <v>116</v>
      </c>
      <c r="B19" s="109">
        <f>INDEX(HB_4a!$D$16:$U$57,MATCH('4a - Behinderungsart_Reha'!$A11,HB_4a!$A$16:$A$57,0)+MATCH('4a - Behinderungsart_Reha'!$A19,HB_4a!$B$16:$B$29,0)-1,MATCH(B$7,HB_4a!$D$12:$U$12,0)+MATCH(HB_Klappfelder!$E$1,HB_4a!$D$13:$I$13,0)+COLUMN()-3)</f>
        <v>814</v>
      </c>
      <c r="C19" s="110">
        <f>INDEX(HB_4a!$D$16:$U$57,MATCH('4a - Behinderungsart_Reha'!$A11,HB_4a!$A$16:$A$57,0)+MATCH('4a - Behinderungsart_Reha'!$A19,HB_4a!$B$16:$B$29,0)-1,MATCH(B$7,HB_4a!$D$12:$U$12,0)+MATCH(HB_Klappfelder!$E$1,HB_4a!$D$13:$I$13,0)+COLUMN()-3)</f>
        <v>-1.8094089264173705</v>
      </c>
      <c r="D19" s="111">
        <f t="shared" si="0"/>
        <v>1.5524574218526499</v>
      </c>
      <c r="E19" s="109">
        <f>INDEX(HB_4a!$D$16:$U$57,MATCH('4a - Behinderungsart_Reha'!$A11,HB_4a!$A$16:$A$57,0)+MATCH('4a - Behinderungsart_Reha'!$A19,HB_4a!$B$16:$B$29,0)-1,MATCH(E$8,HB_4a!$D$12:$U$12,0)+MATCH(HB_Klappfelder!$E$1,HB_4a!$D$13:$I$13,0)+COLUMN()-6)</f>
        <v>633</v>
      </c>
      <c r="F19" s="110">
        <f>INDEX(HB_4a!$D$16:$U$57,MATCH('4a - Behinderungsart_Reha'!$A11,HB_4a!$A$16:$A$57,0)+MATCH('4a - Behinderungsart_Reha'!$A19,HB_4a!$B$16:$B$29,0)-1,MATCH(E$8,HB_4a!$D$12:$U$12,0)+MATCH(HB_Klappfelder!$E$1,HB_4a!$D$13:$I$13,0)+COLUMN()-6)</f>
        <v>-3.6529680365296802</v>
      </c>
      <c r="G19" s="111">
        <f t="shared" si="1"/>
        <v>1.4758340910680563</v>
      </c>
      <c r="H19" s="109">
        <f>INDEX(HB_4a!$D$16:$U$57,MATCH('4a - Behinderungsart_Reha'!$A11,HB_4a!$A$16:$A$57,0)+MATCH('4a - Behinderungsart_Reha'!$A19,HB_4a!$B$16:$B$29,0)-1,MATCH(H$8,HB_4a!$D$12:$U$12,0)+MATCH(HB_Klappfelder!$E$1,HB_4a!$D$13:$I$13,0)+COLUMN()-9)</f>
        <v>181</v>
      </c>
      <c r="I19" s="110">
        <f>INDEX(HB_4a!$D$16:$U$57,MATCH('4a - Behinderungsart_Reha'!$A11,HB_4a!$A$16:$A$57,0)+MATCH('4a - Behinderungsart_Reha'!$A19,HB_4a!$B$16:$B$29,0)-1,MATCH(H$8,HB_4a!$D$12:$U$12,0)+MATCH(HB_Klappfelder!$E$1,HB_4a!$D$13:$I$13,0)+COLUMN()-9)</f>
        <v>5.2325581395348841</v>
      </c>
      <c r="J19" s="111">
        <f t="shared" si="2"/>
        <v>1.8968769649968562</v>
      </c>
      <c r="S19" s="323"/>
    </row>
    <row r="20" spans="1:19" ht="14.25" customHeight="1" x14ac:dyDescent="0.2">
      <c r="A20" s="326" t="s">
        <v>117</v>
      </c>
      <c r="B20" s="109">
        <f>INDEX(HB_4a!$D$16:$U$57,MATCH('4a - Behinderungsart_Reha'!$A11,HB_4a!$A$16:$A$57,0)+MATCH('4a - Behinderungsart_Reha'!$A20,HB_4a!$B$16:$B$29,0)-1,MATCH(B$7,HB_4a!$D$12:$U$12,0)+MATCH(HB_Klappfelder!$E$1,HB_4a!$D$13:$I$13,0)+COLUMN()-3)</f>
        <v>883</v>
      </c>
      <c r="C20" s="110">
        <f>INDEX(HB_4a!$D$16:$U$57,MATCH('4a - Behinderungsart_Reha'!$A11,HB_4a!$A$16:$A$57,0)+MATCH('4a - Behinderungsart_Reha'!$A20,HB_4a!$B$16:$B$29,0)-1,MATCH(B$7,HB_4a!$D$12:$U$12,0)+MATCH(HB_Klappfelder!$E$1,HB_4a!$D$13:$I$13,0)+COLUMN()-3)</f>
        <v>4.0047114252061249</v>
      </c>
      <c r="D20" s="111">
        <f t="shared" si="0"/>
        <v>1.6840539354986366</v>
      </c>
      <c r="E20" s="109">
        <f>INDEX(HB_4a!$D$16:$U$57,MATCH('4a - Behinderungsart_Reha'!$A11,HB_4a!$A$16:$A$57,0)+MATCH('4a - Behinderungsart_Reha'!$A20,HB_4a!$B$16:$B$29,0)-1,MATCH(E$8,HB_4a!$D$12:$U$12,0)+MATCH(HB_Klappfelder!$E$1,HB_4a!$D$13:$I$13,0)+COLUMN()-6)</f>
        <v>728</v>
      </c>
      <c r="F20" s="110">
        <f>INDEX(HB_4a!$D$16:$U$57,MATCH('4a - Behinderungsart_Reha'!$A11,HB_4a!$A$16:$A$57,0)+MATCH('4a - Behinderungsart_Reha'!$A20,HB_4a!$B$16:$B$29,0)-1,MATCH(E$8,HB_4a!$D$12:$U$12,0)+MATCH(HB_Klappfelder!$E$1,HB_4a!$D$13:$I$13,0)+COLUMN()-6)</f>
        <v>4.8991354466858787</v>
      </c>
      <c r="G20" s="111">
        <f t="shared" si="1"/>
        <v>1.6973257793010188</v>
      </c>
      <c r="H20" s="109">
        <f>INDEX(HB_4a!$D$16:$U$57,MATCH('4a - Behinderungsart_Reha'!$A11,HB_4a!$A$16:$A$57,0)+MATCH('4a - Behinderungsart_Reha'!$A20,HB_4a!$B$16:$B$29,0)-1,MATCH(H$8,HB_4a!$D$12:$U$12,0)+MATCH(HB_Klappfelder!$E$1,HB_4a!$D$13:$I$13,0)+COLUMN()-9)</f>
        <v>155</v>
      </c>
      <c r="I20" s="110">
        <f>INDEX(HB_4a!$D$16:$U$57,MATCH('4a - Behinderungsart_Reha'!$A11,HB_4a!$A$16:$A$57,0)+MATCH('4a - Behinderungsart_Reha'!$A20,HB_4a!$B$16:$B$29,0)-1,MATCH(H$8,HB_4a!$D$12:$U$12,0)+MATCH(HB_Klappfelder!$E$1,HB_4a!$D$13:$I$13,0)+COLUMN()-9)</f>
        <v>0</v>
      </c>
      <c r="J20" s="111">
        <f t="shared" si="2"/>
        <v>1.6243974009641584</v>
      </c>
      <c r="S20" s="323"/>
    </row>
    <row r="21" spans="1:19" ht="14.25" customHeight="1" x14ac:dyDescent="0.2">
      <c r="A21" s="324" t="s">
        <v>118</v>
      </c>
      <c r="B21" s="109">
        <f>INDEX(HB_4a!$D$16:$U$57,MATCH('4a - Behinderungsart_Reha'!$A11,HB_4a!$A$16:$A$57,0)+MATCH('4a - Behinderungsart_Reha'!$A21,HB_4a!$B$16:$B$29,0)-1,MATCH(B$7,HB_4a!$D$12:$U$12,0)+MATCH(HB_Klappfelder!$E$1,HB_4a!$D$13:$I$13,0)+COLUMN()-3)</f>
        <v>14718</v>
      </c>
      <c r="C21" s="110">
        <f>INDEX(HB_4a!$D$16:$U$57,MATCH('4a - Behinderungsart_Reha'!$A11,HB_4a!$A$16:$A$57,0)+MATCH('4a - Behinderungsart_Reha'!$A21,HB_4a!$B$16:$B$29,0)-1,MATCH(B$7,HB_4a!$D$12:$U$12,0)+MATCH(HB_Klappfelder!$E$1,HB_4a!$D$13:$I$13,0)+COLUMN()-3)</f>
        <v>0.6152584085315832</v>
      </c>
      <c r="D21" s="111">
        <f t="shared" si="0"/>
        <v>28.07010851944386</v>
      </c>
      <c r="E21" s="109">
        <f>INDEX(HB_4a!$D$16:$U$57,MATCH('4a - Behinderungsart_Reha'!$A11,HB_4a!$A$16:$A$57,0)+MATCH('4a - Behinderungsart_Reha'!$A21,HB_4a!$B$16:$B$29,0)-1,MATCH(E$8,HB_4a!$D$12:$U$12,0)+MATCH(HB_Klappfelder!$E$1,HB_4a!$D$13:$I$13,0)+COLUMN()-6)</f>
        <v>13471</v>
      </c>
      <c r="F21" s="110">
        <f>INDEX(HB_4a!$D$16:$U$57,MATCH('4a - Behinderungsart_Reha'!$A11,HB_4a!$A$16:$A$57,0)+MATCH('4a - Behinderungsart_Reha'!$A21,HB_4a!$B$16:$B$29,0)-1,MATCH(E$8,HB_4a!$D$12:$U$12,0)+MATCH(HB_Klappfelder!$E$1,HB_4a!$D$13:$I$13,0)+COLUMN()-6)</f>
        <v>0.21574170510340723</v>
      </c>
      <c r="G21" s="111">
        <f t="shared" si="1"/>
        <v>31.407521391434102</v>
      </c>
      <c r="H21" s="109">
        <f>INDEX(HB_4a!$D$16:$U$57,MATCH('4a - Behinderungsart_Reha'!$A11,HB_4a!$A$16:$A$57,0)+MATCH('4a - Behinderungsart_Reha'!$A21,HB_4a!$B$16:$B$29,0)-1,MATCH(H$8,HB_4a!$D$12:$U$12,0)+MATCH(HB_Klappfelder!$E$1,HB_4a!$D$13:$I$13,0)+COLUMN()-9)</f>
        <v>1247</v>
      </c>
      <c r="I21" s="110">
        <f>INDEX(HB_4a!$D$16:$U$57,MATCH('4a - Behinderungsart_Reha'!$A11,HB_4a!$A$16:$A$57,0)+MATCH('4a - Behinderungsart_Reha'!$A21,HB_4a!$B$16:$B$29,0)-1,MATCH(H$8,HB_4a!$D$12:$U$12,0)+MATCH(HB_Klappfelder!$E$1,HB_4a!$D$13:$I$13,0)+COLUMN()-9)</f>
        <v>5.1433389544688026</v>
      </c>
      <c r="J21" s="111">
        <f t="shared" si="2"/>
        <v>13.068539090337456</v>
      </c>
      <c r="S21" s="323"/>
    </row>
    <row r="22" spans="1:19" ht="14.25" customHeight="1" x14ac:dyDescent="0.2">
      <c r="A22" s="325" t="s">
        <v>119</v>
      </c>
      <c r="B22" s="109">
        <f>INDEX(HB_4a!$D$16:$U$57,MATCH('4a - Behinderungsart_Reha'!$A11,HB_4a!$A$16:$A$57,0)+MATCH('4a - Behinderungsart_Reha'!$A22,HB_4a!$B$16:$B$29,0)-1,MATCH(B$7,HB_4a!$D$12:$U$12,0)+MATCH(HB_Klappfelder!$E$1,HB_4a!$D$13:$I$13,0)+COLUMN()-3)</f>
        <v>12864</v>
      </c>
      <c r="C22" s="110">
        <f>INDEX(HB_4a!$D$16:$U$57,MATCH('4a - Behinderungsart_Reha'!$A11,HB_4a!$A$16:$A$57,0)+MATCH('4a - Behinderungsart_Reha'!$A22,HB_4a!$B$16:$B$29,0)-1,MATCH(B$7,HB_4a!$D$12:$U$12,0)+MATCH(HB_Klappfelder!$E$1,HB_4a!$D$13:$I$13,0)+COLUMN()-3)</f>
        <v>1.4991320814265425</v>
      </c>
      <c r="D22" s="111">
        <f t="shared" si="0"/>
        <v>24.534167413651709</v>
      </c>
      <c r="E22" s="109">
        <f>INDEX(HB_4a!$D$16:$U$57,MATCH('4a - Behinderungsart_Reha'!$A11,HB_4a!$A$16:$A$57,0)+MATCH('4a - Behinderungsart_Reha'!$A22,HB_4a!$B$16:$B$29,0)-1,MATCH(E$8,HB_4a!$D$12:$U$12,0)+MATCH(HB_Klappfelder!$E$1,HB_4a!$D$13:$I$13,0)+COLUMN()-6)</f>
        <v>11961</v>
      </c>
      <c r="F22" s="110">
        <f>INDEX(HB_4a!$D$16:$U$57,MATCH('4a - Behinderungsart_Reha'!$A11,HB_4a!$A$16:$A$57,0)+MATCH('4a - Behinderungsart_Reha'!$A22,HB_4a!$B$16:$B$29,0)-1,MATCH(E$8,HB_4a!$D$12:$U$12,0)+MATCH(HB_Klappfelder!$E$1,HB_4a!$D$13:$I$13,0)+COLUMN()-6)</f>
        <v>1.3729977116704806</v>
      </c>
      <c r="G22" s="111">
        <f t="shared" si="1"/>
        <v>27.886969294257536</v>
      </c>
      <c r="H22" s="109">
        <f>INDEX(HB_4a!$D$16:$U$57,MATCH('4a - Behinderungsart_Reha'!$A11,HB_4a!$A$16:$A$57,0)+MATCH('4a - Behinderungsart_Reha'!$A22,HB_4a!$B$16:$B$29,0)-1,MATCH(H$8,HB_4a!$D$12:$U$12,0)+MATCH(HB_Klappfelder!$E$1,HB_4a!$D$13:$I$13,0)+COLUMN()-9)</f>
        <v>903</v>
      </c>
      <c r="I22" s="110">
        <f>INDEX(HB_4a!$D$16:$U$57,MATCH('4a - Behinderungsart_Reha'!$A11,HB_4a!$A$16:$A$57,0)+MATCH('4a - Behinderungsart_Reha'!$A22,HB_4a!$B$16:$B$29,0)-1,MATCH(H$8,HB_4a!$D$12:$U$12,0)+MATCH(HB_Klappfelder!$E$1,HB_4a!$D$13:$I$13,0)+COLUMN()-9)</f>
        <v>3.2</v>
      </c>
      <c r="J22" s="111">
        <f t="shared" si="2"/>
        <v>9.4634248585202272</v>
      </c>
      <c r="S22" s="323"/>
    </row>
    <row r="23" spans="1:19" ht="14.25" customHeight="1" x14ac:dyDescent="0.2">
      <c r="A23" s="325" t="s">
        <v>112</v>
      </c>
      <c r="B23" s="109">
        <f>INDEX(HB_4a!$D$16:$U$57,MATCH('4a - Behinderungsart_Reha'!$A11,HB_4a!$A$16:$A$57,0)+MATCH('4a - Behinderungsart_Reha'!$A23,HB_4a!$B$16:$B$29,0)-1,MATCH(B$7,HB_4a!$D$12:$U$12,0)+MATCH(HB_Klappfelder!$E$1,HB_4a!$D$13:$I$13,0)+COLUMN()-3)</f>
        <v>1103</v>
      </c>
      <c r="C23" s="110">
        <f>INDEX(HB_4a!$D$16:$U$57,MATCH('4a - Behinderungsart_Reha'!$A11,HB_4a!$A$16:$A$57,0)+MATCH('4a - Behinderungsart_Reha'!$A23,HB_4a!$B$16:$B$29,0)-1,MATCH(B$7,HB_4a!$D$12:$U$12,0)+MATCH(HB_Klappfelder!$E$1,HB_4a!$D$13:$I$13,0)+COLUMN()-3)</f>
        <v>-12.668250197941408</v>
      </c>
      <c r="D23" s="111">
        <f t="shared" si="0"/>
        <v>2.1036370224858389</v>
      </c>
      <c r="E23" s="109">
        <f>INDEX(HB_4a!$D$16:$U$57,MATCH('4a - Behinderungsart_Reha'!$A11,HB_4a!$A$16:$A$57,0)+MATCH('4a - Behinderungsart_Reha'!$A23,HB_4a!$B$16:$B$29,0)-1,MATCH(E$8,HB_4a!$D$12:$U$12,0)+MATCH(HB_Klappfelder!$E$1,HB_4a!$D$13:$I$13,0)+COLUMN()-6)</f>
        <v>856</v>
      </c>
      <c r="F23" s="110">
        <f>INDEX(HB_4a!$D$16:$U$57,MATCH('4a - Behinderungsart_Reha'!$A11,HB_4a!$A$16:$A$57,0)+MATCH('4a - Behinderungsart_Reha'!$A23,HB_4a!$B$16:$B$29,0)-1,MATCH(E$8,HB_4a!$D$12:$U$12,0)+MATCH(HB_Klappfelder!$E$1,HB_4a!$D$13:$I$13,0)+COLUMN()-6)</f>
        <v>-16.893203883495143</v>
      </c>
      <c r="G23" s="111">
        <f t="shared" si="1"/>
        <v>1.9957566855517477</v>
      </c>
      <c r="H23" s="109">
        <f>INDEX(HB_4a!$D$16:$U$57,MATCH('4a - Behinderungsart_Reha'!$A11,HB_4a!$A$16:$A$57,0)+MATCH('4a - Behinderungsart_Reha'!$A23,HB_4a!$B$16:$B$29,0)-1,MATCH(H$8,HB_4a!$D$12:$U$12,0)+MATCH(HB_Klappfelder!$E$1,HB_4a!$D$13:$I$13,0)+COLUMN()-9)</f>
        <v>247</v>
      </c>
      <c r="I23" s="110">
        <f>INDEX(HB_4a!$D$16:$U$57,MATCH('4a - Behinderungsart_Reha'!$A11,HB_4a!$A$16:$A$57,0)+MATCH('4a - Behinderungsart_Reha'!$A23,HB_4a!$B$16:$B$29,0)-1,MATCH(H$8,HB_4a!$D$12:$U$12,0)+MATCH(HB_Klappfelder!$E$1,HB_4a!$D$13:$I$13,0)+COLUMN()-9)</f>
        <v>6.0085836909871242</v>
      </c>
      <c r="J23" s="111">
        <f t="shared" si="2"/>
        <v>2.588555858310627</v>
      </c>
      <c r="S23" s="323"/>
    </row>
    <row r="24" spans="1:19" ht="14.25" customHeight="1" x14ac:dyDescent="0.2">
      <c r="A24" s="325" t="s">
        <v>113</v>
      </c>
      <c r="B24" s="109">
        <f>INDEX(HB_4a!$D$16:$U$57,MATCH('4a - Behinderungsart_Reha'!$A11,HB_4a!$A$16:$A$57,0)+MATCH('4a - Behinderungsart_Reha'!$A24,HB_4a!$B$16:$B$29,0)-1,MATCH(B$7,HB_4a!$D$12:$U$12,0)+MATCH(HB_Klappfelder!$E$1,HB_4a!$D$13:$I$13,0)+COLUMN()-3)</f>
        <v>751</v>
      </c>
      <c r="C24" s="110">
        <f>INDEX(HB_4a!$D$16:$U$57,MATCH('4a - Behinderungsart_Reha'!$A11,HB_4a!$A$16:$A$57,0)+MATCH('4a - Behinderungsart_Reha'!$A24,HB_4a!$B$16:$B$29,0)-1,MATCH(B$7,HB_4a!$D$12:$U$12,0)+MATCH(HB_Klappfelder!$E$1,HB_4a!$D$13:$I$13,0)+COLUMN()-3)</f>
        <v>8.6830680173661356</v>
      </c>
      <c r="D24" s="111">
        <f t="shared" si="0"/>
        <v>1.4323040833063148</v>
      </c>
      <c r="E24" s="109">
        <f>INDEX(HB_4a!$D$16:$U$57,MATCH('4a - Behinderungsart_Reha'!$A11,HB_4a!$A$16:$A$57,0)+MATCH('4a - Behinderungsart_Reha'!$A24,HB_4a!$B$16:$B$29,0)-1,MATCH(E$8,HB_4a!$D$12:$U$12,0)+MATCH(HB_Klappfelder!$E$1,HB_4a!$D$13:$I$13,0)+COLUMN()-6)</f>
        <v>654</v>
      </c>
      <c r="F24" s="110">
        <f>INDEX(HB_4a!$D$16:$U$57,MATCH('4a - Behinderungsart_Reha'!$A11,HB_4a!$A$16:$A$57,0)+MATCH('4a - Behinderungsart_Reha'!$A24,HB_4a!$B$16:$B$29,0)-1,MATCH(E$8,HB_4a!$D$12:$U$12,0)+MATCH(HB_Klappfelder!$E$1,HB_4a!$D$13:$I$13,0)+COLUMN()-6)</f>
        <v>6.6884176182707993</v>
      </c>
      <c r="G24" s="111">
        <f t="shared" si="1"/>
        <v>1.5247954116248164</v>
      </c>
      <c r="H24" s="109">
        <f>INDEX(HB_4a!$D$16:$U$57,MATCH('4a - Behinderungsart_Reha'!$A11,HB_4a!$A$16:$A$57,0)+MATCH('4a - Behinderungsart_Reha'!$A24,HB_4a!$B$16:$B$29,0)-1,MATCH(H$8,HB_4a!$D$12:$U$12,0)+MATCH(HB_Klappfelder!$E$1,HB_4a!$D$13:$I$13,0)+COLUMN()-9)</f>
        <v>97</v>
      </c>
      <c r="I24" s="110">
        <f>INDEX(HB_4a!$D$16:$U$57,MATCH('4a - Behinderungsart_Reha'!$A11,HB_4a!$A$16:$A$57,0)+MATCH('4a - Behinderungsart_Reha'!$A24,HB_4a!$B$16:$B$29,0)-1,MATCH(H$8,HB_4a!$D$12:$U$12,0)+MATCH(HB_Klappfelder!$E$1,HB_4a!$D$13:$I$13,0)+COLUMN()-9)</f>
        <v>24.358974358974358</v>
      </c>
      <c r="J24" s="111">
        <f t="shared" si="2"/>
        <v>1.0165583735066024</v>
      </c>
      <c r="S24" s="323"/>
    </row>
    <row r="25" spans="1:19" ht="14.25" customHeight="1" x14ac:dyDescent="0.2">
      <c r="A25" s="327" t="s">
        <v>177</v>
      </c>
      <c r="B25" s="112">
        <f>INDEX(HB_4a!$D$16:$U$57,MATCH('4a - Behinderungsart_Reha'!$A11,HB_4a!$A$16:$A$57,0)+MATCH('4a - Behinderungsart_Reha'!$A25,HB_4a!$B$16:$B$29,0)-1,MATCH(B$7,HB_4a!$D$12:$U$12,0)+MATCH(HB_Klappfelder!$E$1,HB_4a!$D$13:$I$13,0)+COLUMN()-3)</f>
        <v>5</v>
      </c>
      <c r="C25" s="113">
        <f>INDEX(HB_4a!$D$16:$U$57,MATCH('4a - Behinderungsart_Reha'!$A11,HB_4a!$A$16:$A$57,0)+MATCH('4a - Behinderungsart_Reha'!$A25,HB_4a!$B$16:$B$29,0)-1,MATCH(B$7,HB_4a!$D$12:$U$12,0)+MATCH(HB_Klappfelder!$E$1,HB_4a!$D$13:$I$13,0)+COLUMN()-3)</f>
        <v>0</v>
      </c>
      <c r="D25" s="114">
        <f t="shared" si="0"/>
        <v>9.5359792497091526E-3</v>
      </c>
      <c r="E25" s="112" t="str">
        <f>INDEX(HB_4a!$D$16:$U$57,MATCH('4a - Behinderungsart_Reha'!$A11,HB_4a!$A$16:$A$57,0)+MATCH('4a - Behinderungsart_Reha'!$A25,HB_4a!$B$16:$B$29,0)-1,MATCH(E$8,HB_4a!$D$12:$U$12,0)+MATCH(HB_Klappfelder!$E$1,HB_4a!$D$13:$I$13,0)+COLUMN()-6)</f>
        <v>*</v>
      </c>
      <c r="F25" s="113">
        <f>INDEX(HB_4a!$D$16:$U$57,MATCH('4a - Behinderungsart_Reha'!$A11,HB_4a!$A$16:$A$57,0)+MATCH('4a - Behinderungsart_Reha'!$A25,HB_4a!$B$16:$B$29,0)-1,MATCH(E$8,HB_4a!$D$12:$U$12,0)+MATCH(HB_Klappfelder!$E$1,HB_4a!$D$13:$I$13,0)+COLUMN()-6)</f>
        <v>-20</v>
      </c>
      <c r="G25" s="114" t="str">
        <f t="shared" si="1"/>
        <v>X</v>
      </c>
      <c r="H25" s="112" t="str">
        <f>INDEX(HB_4a!$D$16:$U$57,MATCH('4a - Behinderungsart_Reha'!$A11,HB_4a!$A$16:$A$57,0)+MATCH('4a - Behinderungsart_Reha'!$A25,HB_4a!$B$16:$B$29,0)-1,MATCH(H$8,HB_4a!$D$12:$U$12,0)+MATCH(HB_Klappfelder!$E$1,HB_4a!$D$13:$I$13,0)+COLUMN()-9)</f>
        <v>*</v>
      </c>
      <c r="I25" s="113" t="str">
        <f>INDEX(HB_4a!$D$16:$U$57,MATCH('4a - Behinderungsart_Reha'!$A11,HB_4a!$A$16:$A$57,0)+MATCH('4a - Behinderungsart_Reha'!$A25,HB_4a!$B$16:$B$29,0)-1,MATCH(H$8,HB_4a!$D$12:$U$12,0)+MATCH(HB_Klappfelder!$E$1,HB_4a!$D$13:$I$13,0)+COLUMN()-9)</f>
        <v>X</v>
      </c>
      <c r="J25" s="114" t="str">
        <f t="shared" si="2"/>
        <v>X</v>
      </c>
      <c r="S25" s="323"/>
    </row>
    <row r="26" spans="1:19" ht="15" customHeight="1" x14ac:dyDescent="0.2">
      <c r="A26" s="505" t="s">
        <v>11</v>
      </c>
      <c r="B26" s="507"/>
      <c r="C26" s="507"/>
      <c r="D26" s="507"/>
      <c r="E26" s="507"/>
      <c r="F26" s="507"/>
      <c r="G26" s="507"/>
      <c r="H26" s="507"/>
      <c r="I26" s="507"/>
      <c r="J26" s="508"/>
    </row>
    <row r="27" spans="1:19" ht="14.25" customHeight="1" x14ac:dyDescent="0.2">
      <c r="A27" s="322" t="s">
        <v>2</v>
      </c>
      <c r="B27" s="106">
        <f>INDEX(HB_4a!$D$16:$U$57,MATCH('4a - Behinderungsart_Reha'!$A26,HB_4a!$A$16:$A$57,0)+MATCH('4a - Behinderungsart_Reha'!$A27,HB_4a!$B$16:$B$29,0)-1,MATCH(B$7,HB_4a!$D$12:$U$12,0)+MATCH(HB_Klappfelder!$E$1,HB_4a!$D$13:$I$13,0)+COLUMN()-3)</f>
        <v>33493</v>
      </c>
      <c r="C27" s="107">
        <f>INDEX(HB_4a!$D$16:$U$57,MATCH('4a - Behinderungsart_Reha'!$A26,HB_4a!$A$16:$A$57,0)+MATCH('4a - Behinderungsart_Reha'!$A27,HB_4a!$B$16:$B$29,0)-1,MATCH(B$7,HB_4a!$D$12:$U$12,0)+MATCH(HB_Klappfelder!$E$1,HB_4a!$D$13:$I$13,0)+COLUMN()-3)</f>
        <v>1.5893718341472292</v>
      </c>
      <c r="D27" s="108">
        <f>IFERROR(B27/B$27*100,"X")</f>
        <v>100</v>
      </c>
      <c r="E27" s="106">
        <f>INDEX(HB_4a!$D$16:$U$57,MATCH('4a - Behinderungsart_Reha'!$A26,HB_4a!$A$16:$A$57,0)+MATCH('4a - Behinderungsart_Reha'!$A27,HB_4a!$B$16:$B$29,0)-1,MATCH(E$8,HB_4a!$D$12:$U$12,0)+MATCH(HB_Klappfelder!$E$1,HB_4a!$D$13:$I$13,0)+COLUMN()-6)</f>
        <v>27112</v>
      </c>
      <c r="F27" s="107">
        <f>INDEX(HB_4a!$D$16:$U$57,MATCH('4a - Behinderungsart_Reha'!$A26,HB_4a!$A$16:$A$57,0)+MATCH('4a - Behinderungsart_Reha'!$A27,HB_4a!$B$16:$B$29,0)-1,MATCH(E$8,HB_4a!$D$12:$U$12,0)+MATCH(HB_Klappfelder!$E$1,HB_4a!$D$13:$I$13,0)+COLUMN()-6)</f>
        <v>0.63845582776540455</v>
      </c>
      <c r="G27" s="108">
        <f>IFERROR(E27/E$27*100,"X")</f>
        <v>100</v>
      </c>
      <c r="H27" s="106">
        <f>INDEX(HB_4a!$D$16:$U$57,MATCH('4a - Behinderungsart_Reha'!$A26,HB_4a!$A$16:$A$57,0)+MATCH('4a - Behinderungsart_Reha'!$A27,HB_4a!$B$16:$B$29,0)-1,MATCH(H$8,HB_4a!$D$12:$U$12,0)+MATCH(HB_Klappfelder!$E$1,HB_4a!$D$13:$I$13,0)+COLUMN()-9)</f>
        <v>6381</v>
      </c>
      <c r="I27" s="107">
        <f>INDEX(HB_4a!$D$16:$U$57,MATCH('4a - Behinderungsart_Reha'!$A26,HB_4a!$A$16:$A$57,0)+MATCH('4a - Behinderungsart_Reha'!$A27,HB_4a!$B$16:$B$29,0)-1,MATCH(H$8,HB_4a!$D$12:$U$12,0)+MATCH(HB_Klappfelder!$E$1,HB_4a!$D$13:$I$13,0)+COLUMN()-9)</f>
        <v>5.8384475037319623</v>
      </c>
      <c r="J27" s="108">
        <f>IFERROR(H27/H$27*100,"X")</f>
        <v>100</v>
      </c>
      <c r="S27" s="323"/>
    </row>
    <row r="28" spans="1:19" ht="14.25" customHeight="1" x14ac:dyDescent="0.2">
      <c r="A28" s="324" t="s">
        <v>108</v>
      </c>
      <c r="B28" s="109">
        <f>INDEX(HB_4a!$D$16:$U$57,MATCH('4a - Behinderungsart_Reha'!$A26,HB_4a!$A$16:$A$57,0)+MATCH('4a - Behinderungsart_Reha'!$A28,HB_4a!$B$16:$B$29,0)-1,MATCH(B$7,HB_4a!$D$12:$U$12,0)+MATCH(HB_Klappfelder!$E$1,HB_4a!$D$13:$I$13,0)+COLUMN()-3)</f>
        <v>29601</v>
      </c>
      <c r="C28" s="110">
        <f>INDEX(HB_4a!$D$16:$U$57,MATCH('4a - Behinderungsart_Reha'!$A26,HB_4a!$A$16:$A$57,0)+MATCH('4a - Behinderungsart_Reha'!$A28,HB_4a!$B$16:$B$29,0)-1,MATCH(B$7,HB_4a!$D$12:$U$12,0)+MATCH(HB_Klappfelder!$E$1,HB_4a!$D$13:$I$13,0)+COLUMN()-3)</f>
        <v>1.446245587580109</v>
      </c>
      <c r="D28" s="111">
        <f t="shared" ref="D28:D40" si="3">IFERROR(B28/B$27*100,"X")</f>
        <v>88.379661421789621</v>
      </c>
      <c r="E28" s="109">
        <f>INDEX(HB_4a!$D$16:$U$57,MATCH('4a - Behinderungsart_Reha'!$A26,HB_4a!$A$16:$A$57,0)+MATCH('4a - Behinderungsart_Reha'!$A28,HB_4a!$B$16:$B$29,0)-1,MATCH(E$8,HB_4a!$D$12:$U$12,0)+MATCH(HB_Klappfelder!$E$1,HB_4a!$D$13:$I$13,0)+COLUMN()-6)</f>
        <v>23685</v>
      </c>
      <c r="F28" s="110">
        <f>INDEX(HB_4a!$D$16:$U$57,MATCH('4a - Behinderungsart_Reha'!$A26,HB_4a!$A$16:$A$57,0)+MATCH('4a - Behinderungsart_Reha'!$A28,HB_4a!$B$16:$B$29,0)-1,MATCH(E$8,HB_4a!$D$12:$U$12,0)+MATCH(HB_Klappfelder!$E$1,HB_4a!$D$13:$I$13,0)+COLUMN()-6)</f>
        <v>0.40271301398897841</v>
      </c>
      <c r="G28" s="111">
        <f t="shared" ref="G28:G40" si="4">IFERROR(E28/E$27*100,"X")</f>
        <v>87.359840660961936</v>
      </c>
      <c r="H28" s="109">
        <f>INDEX(HB_4a!$D$16:$U$57,MATCH('4a - Behinderungsart_Reha'!$A26,HB_4a!$A$16:$A$57,0)+MATCH('4a - Behinderungsart_Reha'!$A28,HB_4a!$B$16:$B$29,0)-1,MATCH(H$8,HB_4a!$D$12:$U$12,0)+MATCH(HB_Klappfelder!$E$1,HB_4a!$D$13:$I$13,0)+COLUMN()-9)</f>
        <v>5916</v>
      </c>
      <c r="I28" s="110">
        <f>INDEX(HB_4a!$D$16:$U$57,MATCH('4a - Behinderungsart_Reha'!$A26,HB_4a!$A$16:$A$57,0)+MATCH('4a - Behinderungsart_Reha'!$A28,HB_4a!$B$16:$B$29,0)-1,MATCH(H$8,HB_4a!$D$12:$U$12,0)+MATCH(HB_Klappfelder!$E$1,HB_4a!$D$13:$I$13,0)+COLUMN()-9)</f>
        <v>5.8507783145464307</v>
      </c>
      <c r="J28" s="111">
        <f t="shared" ref="J28:J40" si="5">IFERROR(H28/H$27*100,"X")</f>
        <v>92.712740949694407</v>
      </c>
      <c r="S28" s="323"/>
    </row>
    <row r="29" spans="1:19" ht="14.25" customHeight="1" x14ac:dyDescent="0.2">
      <c r="A29" s="325" t="s">
        <v>109</v>
      </c>
      <c r="B29" s="109">
        <f>INDEX(HB_4a!$D$16:$U$57,MATCH('4a - Behinderungsart_Reha'!$A26,HB_4a!$A$16:$A$57,0)+MATCH('4a - Behinderungsart_Reha'!$A29,HB_4a!$B$16:$B$29,0)-1,MATCH(B$7,HB_4a!$D$12:$U$12,0)+MATCH(HB_Klappfelder!$E$1,HB_4a!$D$13:$I$13,0)+COLUMN()-3)</f>
        <v>9562</v>
      </c>
      <c r="C29" s="110">
        <f>INDEX(HB_4a!$D$16:$U$57,MATCH('4a - Behinderungsart_Reha'!$A26,HB_4a!$A$16:$A$57,0)+MATCH('4a - Behinderungsart_Reha'!$A29,HB_4a!$B$16:$B$29,0)-1,MATCH(B$7,HB_4a!$D$12:$U$12,0)+MATCH(HB_Klappfelder!$E$1,HB_4a!$D$13:$I$13,0)+COLUMN()-3)</f>
        <v>10.35199076745528</v>
      </c>
      <c r="D29" s="111">
        <f t="shared" si="3"/>
        <v>28.549249096826202</v>
      </c>
      <c r="E29" s="109">
        <f>INDEX(HB_4a!$D$16:$U$57,MATCH('4a - Behinderungsart_Reha'!$A26,HB_4a!$A$16:$A$57,0)+MATCH('4a - Behinderungsart_Reha'!$A29,HB_4a!$B$16:$B$29,0)-1,MATCH(E$8,HB_4a!$D$12:$U$12,0)+MATCH(HB_Klappfelder!$E$1,HB_4a!$D$13:$I$13,0)+COLUMN()-6)</f>
        <v>7571</v>
      </c>
      <c r="F29" s="110">
        <f>INDEX(HB_4a!$D$16:$U$57,MATCH('4a - Behinderungsart_Reha'!$A26,HB_4a!$A$16:$A$57,0)+MATCH('4a - Behinderungsart_Reha'!$A29,HB_4a!$B$16:$B$29,0)-1,MATCH(E$8,HB_4a!$D$12:$U$12,0)+MATCH(HB_Klappfelder!$E$1,HB_4a!$D$13:$I$13,0)+COLUMN()-6)</f>
        <v>9.5975680370584833</v>
      </c>
      <c r="G29" s="111">
        <f t="shared" si="4"/>
        <v>27.924904101504865</v>
      </c>
      <c r="H29" s="109">
        <f>INDEX(HB_4a!$D$16:$U$57,MATCH('4a - Behinderungsart_Reha'!$A26,HB_4a!$A$16:$A$57,0)+MATCH('4a - Behinderungsart_Reha'!$A29,HB_4a!$B$16:$B$29,0)-1,MATCH(H$8,HB_4a!$D$12:$U$12,0)+MATCH(HB_Klappfelder!$E$1,HB_4a!$D$13:$I$13,0)+COLUMN()-9)</f>
        <v>1991</v>
      </c>
      <c r="I29" s="110">
        <f>INDEX(HB_4a!$D$16:$U$57,MATCH('4a - Behinderungsart_Reha'!$A26,HB_4a!$A$16:$A$57,0)+MATCH('4a - Behinderungsart_Reha'!$A29,HB_4a!$B$16:$B$29,0)-1,MATCH(H$8,HB_4a!$D$12:$U$12,0)+MATCH(HB_Klappfelder!$E$1,HB_4a!$D$13:$I$13,0)+COLUMN()-9)</f>
        <v>13.318155947638019</v>
      </c>
      <c r="J29" s="111">
        <f t="shared" si="5"/>
        <v>31.202005955179441</v>
      </c>
      <c r="S29" s="323"/>
    </row>
    <row r="30" spans="1:19" ht="14.25" customHeight="1" x14ac:dyDescent="0.2">
      <c r="A30" s="325" t="s">
        <v>110</v>
      </c>
      <c r="B30" s="109">
        <f>INDEX(HB_4a!$D$16:$U$57,MATCH('4a - Behinderungsart_Reha'!$A26,HB_4a!$A$16:$A$57,0)+MATCH('4a - Behinderungsart_Reha'!$A30,HB_4a!$B$16:$B$29,0)-1,MATCH(B$7,HB_4a!$D$12:$U$12,0)+MATCH(HB_Klappfelder!$E$1,HB_4a!$D$13:$I$13,0)+COLUMN()-3)</f>
        <v>586</v>
      </c>
      <c r="C30" s="110">
        <f>INDEX(HB_4a!$D$16:$U$57,MATCH('4a - Behinderungsart_Reha'!$A26,HB_4a!$A$16:$A$57,0)+MATCH('4a - Behinderungsart_Reha'!$A30,HB_4a!$B$16:$B$29,0)-1,MATCH(B$7,HB_4a!$D$12:$U$12,0)+MATCH(HB_Klappfelder!$E$1,HB_4a!$D$13:$I$13,0)+COLUMN()-3)</f>
        <v>0.34246575342465752</v>
      </c>
      <c r="D30" s="111">
        <f t="shared" si="3"/>
        <v>1.7496193234407189</v>
      </c>
      <c r="E30" s="109">
        <f>INDEX(HB_4a!$D$16:$U$57,MATCH('4a - Behinderungsart_Reha'!$A26,HB_4a!$A$16:$A$57,0)+MATCH('4a - Behinderungsart_Reha'!$A30,HB_4a!$B$16:$B$29,0)-1,MATCH(E$8,HB_4a!$D$12:$U$12,0)+MATCH(HB_Klappfelder!$E$1,HB_4a!$D$13:$I$13,0)+COLUMN()-6)</f>
        <v>493</v>
      </c>
      <c r="F30" s="110">
        <f>INDEX(HB_4a!$D$16:$U$57,MATCH('4a - Behinderungsart_Reha'!$A26,HB_4a!$A$16:$A$57,0)+MATCH('4a - Behinderungsart_Reha'!$A30,HB_4a!$B$16:$B$29,0)-1,MATCH(E$8,HB_4a!$D$12:$U$12,0)+MATCH(HB_Klappfelder!$E$1,HB_4a!$D$13:$I$13,0)+COLUMN()-6)</f>
        <v>0</v>
      </c>
      <c r="G30" s="111">
        <f t="shared" si="4"/>
        <v>1.8183830038359396</v>
      </c>
      <c r="H30" s="109">
        <f>INDEX(HB_4a!$D$16:$U$57,MATCH('4a - Behinderungsart_Reha'!$A26,HB_4a!$A$16:$A$57,0)+MATCH('4a - Behinderungsart_Reha'!$A30,HB_4a!$B$16:$B$29,0)-1,MATCH(H$8,HB_4a!$D$12:$U$12,0)+MATCH(HB_Klappfelder!$E$1,HB_4a!$D$13:$I$13,0)+COLUMN()-9)</f>
        <v>93</v>
      </c>
      <c r="I30" s="110">
        <f>INDEX(HB_4a!$D$16:$U$57,MATCH('4a - Behinderungsart_Reha'!$A26,HB_4a!$A$16:$A$57,0)+MATCH('4a - Behinderungsart_Reha'!$A30,HB_4a!$B$16:$B$29,0)-1,MATCH(H$8,HB_4a!$D$12:$U$12,0)+MATCH(HB_Klappfelder!$E$1,HB_4a!$D$13:$I$13,0)+COLUMN()-9)</f>
        <v>2.197802197802198</v>
      </c>
      <c r="J30" s="111">
        <f t="shared" si="5"/>
        <v>1.4574518100611189</v>
      </c>
      <c r="S30" s="323"/>
    </row>
    <row r="31" spans="1:19" ht="14.25" customHeight="1" x14ac:dyDescent="0.2">
      <c r="A31" s="326" t="s">
        <v>115</v>
      </c>
      <c r="B31" s="109">
        <f>INDEX(HB_4a!$D$16:$U$57,MATCH('4a - Behinderungsart_Reha'!$A26,HB_4a!$A$16:$A$57,0)+MATCH('4a - Behinderungsart_Reha'!$A31,HB_4a!$B$16:$B$29,0)-1,MATCH(B$7,HB_4a!$D$12:$U$12,0)+MATCH(HB_Klappfelder!$E$1,HB_4a!$D$13:$I$13,0)+COLUMN()-3)</f>
        <v>12955</v>
      </c>
      <c r="C31" s="110">
        <f>INDEX(HB_4a!$D$16:$U$57,MATCH('4a - Behinderungsart_Reha'!$A26,HB_4a!$A$16:$A$57,0)+MATCH('4a - Behinderungsart_Reha'!$A31,HB_4a!$B$16:$B$29,0)-1,MATCH(B$7,HB_4a!$D$12:$U$12,0)+MATCH(HB_Klappfelder!$E$1,HB_4a!$D$13:$I$13,0)+COLUMN()-3)</f>
        <v>-3.5153049824979519</v>
      </c>
      <c r="D31" s="111">
        <f t="shared" si="3"/>
        <v>38.679724121458214</v>
      </c>
      <c r="E31" s="109">
        <f>INDEX(HB_4a!$D$16:$U$57,MATCH('4a - Behinderungsart_Reha'!$A26,HB_4a!$A$16:$A$57,0)+MATCH('4a - Behinderungsart_Reha'!$A31,HB_4a!$B$16:$B$29,0)-1,MATCH(E$8,HB_4a!$D$12:$U$12,0)+MATCH(HB_Klappfelder!$E$1,HB_4a!$D$13:$I$13,0)+COLUMN()-6)</f>
        <v>9984</v>
      </c>
      <c r="F31" s="110">
        <f>INDEX(HB_4a!$D$16:$U$57,MATCH('4a - Behinderungsart_Reha'!$A26,HB_4a!$A$16:$A$57,0)+MATCH('4a - Behinderungsart_Reha'!$A31,HB_4a!$B$16:$B$29,0)-1,MATCH(E$8,HB_4a!$D$12:$U$12,0)+MATCH(HB_Klappfelder!$E$1,HB_4a!$D$13:$I$13,0)+COLUMN()-6)</f>
        <v>-4.6691492409051847</v>
      </c>
      <c r="G31" s="111">
        <f t="shared" si="4"/>
        <v>36.825022130421949</v>
      </c>
      <c r="H31" s="109">
        <f>INDEX(HB_4a!$D$16:$U$57,MATCH('4a - Behinderungsart_Reha'!$A26,HB_4a!$A$16:$A$57,0)+MATCH('4a - Behinderungsart_Reha'!$A31,HB_4a!$B$16:$B$29,0)-1,MATCH(H$8,HB_4a!$D$12:$U$12,0)+MATCH(HB_Klappfelder!$E$1,HB_4a!$D$13:$I$13,0)+COLUMN()-9)</f>
        <v>2971</v>
      </c>
      <c r="I31" s="110">
        <f>INDEX(HB_4a!$D$16:$U$57,MATCH('4a - Behinderungsart_Reha'!$A26,HB_4a!$A$16:$A$57,0)+MATCH('4a - Behinderungsart_Reha'!$A31,HB_4a!$B$16:$B$29,0)-1,MATCH(H$8,HB_4a!$D$12:$U$12,0)+MATCH(HB_Klappfelder!$E$1,HB_4a!$D$13:$I$13,0)+COLUMN()-9)</f>
        <v>0.57549085985104942</v>
      </c>
      <c r="J31" s="111">
        <f t="shared" si="5"/>
        <v>46.560100297758972</v>
      </c>
      <c r="S31" s="323"/>
    </row>
    <row r="32" spans="1:19" ht="14.25" customHeight="1" x14ac:dyDescent="0.2">
      <c r="A32" s="325" t="s">
        <v>111</v>
      </c>
      <c r="B32" s="109">
        <f>INDEX(HB_4a!$D$16:$U$57,MATCH('4a - Behinderungsart_Reha'!$A26,HB_4a!$A$16:$A$57,0)+MATCH('4a - Behinderungsart_Reha'!$A32,HB_4a!$B$16:$B$29,0)-1,MATCH(B$7,HB_4a!$D$12:$U$12,0)+MATCH(HB_Klappfelder!$E$1,HB_4a!$D$13:$I$13,0)+COLUMN()-3)</f>
        <v>6498</v>
      </c>
      <c r="C32" s="110">
        <f>INDEX(HB_4a!$D$16:$U$57,MATCH('4a - Behinderungsart_Reha'!$A26,HB_4a!$A$16:$A$57,0)+MATCH('4a - Behinderungsart_Reha'!$A32,HB_4a!$B$16:$B$29,0)-1,MATCH(B$7,HB_4a!$D$12:$U$12,0)+MATCH(HB_Klappfelder!$E$1,HB_4a!$D$13:$I$13,0)+COLUMN()-3)</f>
        <v>-7.6887590342918657E-2</v>
      </c>
      <c r="D32" s="111">
        <f t="shared" si="3"/>
        <v>19.401068880064489</v>
      </c>
      <c r="E32" s="109">
        <f>INDEX(HB_4a!$D$16:$U$57,MATCH('4a - Behinderungsart_Reha'!$A26,HB_4a!$A$16:$A$57,0)+MATCH('4a - Behinderungsart_Reha'!$A32,HB_4a!$B$16:$B$29,0)-1,MATCH(E$8,HB_4a!$D$12:$U$12,0)+MATCH(HB_Klappfelder!$E$1,HB_4a!$D$13:$I$13,0)+COLUMN()-6)</f>
        <v>5637</v>
      </c>
      <c r="F32" s="110">
        <f>INDEX(HB_4a!$D$16:$U$57,MATCH('4a - Behinderungsart_Reha'!$A26,HB_4a!$A$16:$A$57,0)+MATCH('4a - Behinderungsart_Reha'!$A32,HB_4a!$B$16:$B$29,0)-1,MATCH(E$8,HB_4a!$D$12:$U$12,0)+MATCH(HB_Klappfelder!$E$1,HB_4a!$D$13:$I$13,0)+COLUMN()-6)</f>
        <v>-1.3820853743876835</v>
      </c>
      <c r="G32" s="111">
        <f t="shared" si="4"/>
        <v>20.791531425199175</v>
      </c>
      <c r="H32" s="109">
        <f>INDEX(HB_4a!$D$16:$U$57,MATCH('4a - Behinderungsart_Reha'!$A26,HB_4a!$A$16:$A$57,0)+MATCH('4a - Behinderungsart_Reha'!$A32,HB_4a!$B$16:$B$29,0)-1,MATCH(H$8,HB_4a!$D$12:$U$12,0)+MATCH(HB_Klappfelder!$E$1,HB_4a!$D$13:$I$13,0)+COLUMN()-9)</f>
        <v>861</v>
      </c>
      <c r="I32" s="110">
        <f>INDEX(HB_4a!$D$16:$U$57,MATCH('4a - Behinderungsart_Reha'!$A26,HB_4a!$A$16:$A$57,0)+MATCH('4a - Behinderungsart_Reha'!$A32,HB_4a!$B$16:$B$29,0)-1,MATCH(H$8,HB_4a!$D$12:$U$12,0)+MATCH(HB_Klappfelder!$E$1,HB_4a!$D$13:$I$13,0)+COLUMN()-9)</f>
        <v>9.4027954256670903</v>
      </c>
      <c r="J32" s="111">
        <f t="shared" si="5"/>
        <v>13.493182886694877</v>
      </c>
      <c r="S32" s="323"/>
    </row>
    <row r="33" spans="1:19" ht="14.25" customHeight="1" x14ac:dyDescent="0.2">
      <c r="A33" s="324" t="s">
        <v>114</v>
      </c>
      <c r="B33" s="109">
        <f>INDEX(HB_4a!$D$16:$U$57,MATCH('4a - Behinderungsart_Reha'!$A26,HB_4a!$A$16:$A$57,0)+MATCH('4a - Behinderungsart_Reha'!$A33,HB_4a!$B$16:$B$29,0)-1,MATCH(B$7,HB_4a!$D$12:$U$12,0)+MATCH(HB_Klappfelder!$E$1,HB_4a!$D$13:$I$13,0)+COLUMN()-3)</f>
        <v>932</v>
      </c>
      <c r="C33" s="110">
        <f>INDEX(HB_4a!$D$16:$U$57,MATCH('4a - Behinderungsart_Reha'!$A26,HB_4a!$A$16:$A$57,0)+MATCH('4a - Behinderungsart_Reha'!$A33,HB_4a!$B$16:$B$29,0)-1,MATCH(B$7,HB_4a!$D$12:$U$12,0)+MATCH(HB_Klappfelder!$E$1,HB_4a!$D$13:$I$13,0)+COLUMN()-3)</f>
        <v>7.9953650057937438</v>
      </c>
      <c r="D33" s="111">
        <f t="shared" si="3"/>
        <v>2.7826710058818263</v>
      </c>
      <c r="E33" s="109">
        <f>INDEX(HB_4a!$D$16:$U$57,MATCH('4a - Behinderungsart_Reha'!$A26,HB_4a!$A$16:$A$57,0)+MATCH('4a - Behinderungsart_Reha'!$A33,HB_4a!$B$16:$B$29,0)-1,MATCH(E$8,HB_4a!$D$12:$U$12,0)+MATCH(HB_Klappfelder!$E$1,HB_4a!$D$13:$I$13,0)+COLUMN()-6)</f>
        <v>756</v>
      </c>
      <c r="F33" s="110">
        <f>INDEX(HB_4a!$D$16:$U$57,MATCH('4a - Behinderungsart_Reha'!$A26,HB_4a!$A$16:$A$57,0)+MATCH('4a - Behinderungsart_Reha'!$A33,HB_4a!$B$16:$B$29,0)-1,MATCH(E$8,HB_4a!$D$12:$U$12,0)+MATCH(HB_Klappfelder!$E$1,HB_4a!$D$13:$I$13,0)+COLUMN()-6)</f>
        <v>7.6923076923076925</v>
      </c>
      <c r="G33" s="111">
        <f t="shared" si="4"/>
        <v>2.7884331661257011</v>
      </c>
      <c r="H33" s="109">
        <f>INDEX(HB_4a!$D$16:$U$57,MATCH('4a - Behinderungsart_Reha'!$A26,HB_4a!$A$16:$A$57,0)+MATCH('4a - Behinderungsart_Reha'!$A33,HB_4a!$B$16:$B$29,0)-1,MATCH(H$8,HB_4a!$D$12:$U$12,0)+MATCH(HB_Klappfelder!$E$1,HB_4a!$D$13:$I$13,0)+COLUMN()-9)</f>
        <v>176</v>
      </c>
      <c r="I33" s="110">
        <f>INDEX(HB_4a!$D$16:$U$57,MATCH('4a - Behinderungsart_Reha'!$A26,HB_4a!$A$16:$A$57,0)+MATCH('4a - Behinderungsart_Reha'!$A33,HB_4a!$B$16:$B$29,0)-1,MATCH(H$8,HB_4a!$D$12:$U$12,0)+MATCH(HB_Klappfelder!$E$1,HB_4a!$D$13:$I$13,0)+COLUMN()-9)</f>
        <v>9.316770186335404</v>
      </c>
      <c r="J33" s="111">
        <f t="shared" si="5"/>
        <v>2.7581883717285689</v>
      </c>
      <c r="S33" s="323"/>
    </row>
    <row r="34" spans="1:19" ht="14.25" customHeight="1" x14ac:dyDescent="0.2">
      <c r="A34" s="326" t="s">
        <v>116</v>
      </c>
      <c r="B34" s="109">
        <f>INDEX(HB_4a!$D$16:$U$57,MATCH('4a - Behinderungsart_Reha'!$A26,HB_4a!$A$16:$A$57,0)+MATCH('4a - Behinderungsart_Reha'!$A34,HB_4a!$B$16:$B$29,0)-1,MATCH(B$7,HB_4a!$D$12:$U$12,0)+MATCH(HB_Klappfelder!$E$1,HB_4a!$D$13:$I$13,0)+COLUMN()-3)</f>
        <v>373</v>
      </c>
      <c r="C34" s="110">
        <f>INDEX(HB_4a!$D$16:$U$57,MATCH('4a - Behinderungsart_Reha'!$A26,HB_4a!$A$16:$A$57,0)+MATCH('4a - Behinderungsart_Reha'!$A34,HB_4a!$B$16:$B$29,0)-1,MATCH(B$7,HB_4a!$D$12:$U$12,0)+MATCH(HB_Klappfelder!$E$1,HB_4a!$D$13:$I$13,0)+COLUMN()-3)</f>
        <v>3.32409972299169</v>
      </c>
      <c r="D34" s="111">
        <f t="shared" si="3"/>
        <v>1.1136655420535635</v>
      </c>
      <c r="E34" s="109">
        <f>INDEX(HB_4a!$D$16:$U$57,MATCH('4a - Behinderungsart_Reha'!$A26,HB_4a!$A$16:$A$57,0)+MATCH('4a - Behinderungsart_Reha'!$A34,HB_4a!$B$16:$B$29,0)-1,MATCH(E$8,HB_4a!$D$12:$U$12,0)+MATCH(HB_Klappfelder!$E$1,HB_4a!$D$13:$I$13,0)+COLUMN()-6)</f>
        <v>290</v>
      </c>
      <c r="F34" s="110">
        <f>INDEX(HB_4a!$D$16:$U$57,MATCH('4a - Behinderungsart_Reha'!$A26,HB_4a!$A$16:$A$57,0)+MATCH('4a - Behinderungsart_Reha'!$A34,HB_4a!$B$16:$B$29,0)-1,MATCH(E$8,HB_4a!$D$12:$U$12,0)+MATCH(HB_Klappfelder!$E$1,HB_4a!$D$13:$I$13,0)+COLUMN()-6)</f>
        <v>0.69444444444444442</v>
      </c>
      <c r="G34" s="111">
        <f t="shared" si="4"/>
        <v>1.0696370610799646</v>
      </c>
      <c r="H34" s="109">
        <f>INDEX(HB_4a!$D$16:$U$57,MATCH('4a - Behinderungsart_Reha'!$A26,HB_4a!$A$16:$A$57,0)+MATCH('4a - Behinderungsart_Reha'!$A34,HB_4a!$B$16:$B$29,0)-1,MATCH(H$8,HB_4a!$D$12:$U$12,0)+MATCH(HB_Klappfelder!$E$1,HB_4a!$D$13:$I$13,0)+COLUMN()-9)</f>
        <v>83</v>
      </c>
      <c r="I34" s="110">
        <f>INDEX(HB_4a!$D$16:$U$57,MATCH('4a - Behinderungsart_Reha'!$A26,HB_4a!$A$16:$A$57,0)+MATCH('4a - Behinderungsart_Reha'!$A34,HB_4a!$B$16:$B$29,0)-1,MATCH(H$8,HB_4a!$D$12:$U$12,0)+MATCH(HB_Klappfelder!$E$1,HB_4a!$D$13:$I$13,0)+COLUMN()-9)</f>
        <v>13.698630136986301</v>
      </c>
      <c r="J34" s="111">
        <f t="shared" si="5"/>
        <v>1.3007365616674502</v>
      </c>
      <c r="S34" s="323"/>
    </row>
    <row r="35" spans="1:19" ht="14.25" customHeight="1" x14ac:dyDescent="0.2">
      <c r="A35" s="326" t="s">
        <v>117</v>
      </c>
      <c r="B35" s="109">
        <f>INDEX(HB_4a!$D$16:$U$57,MATCH('4a - Behinderungsart_Reha'!$A26,HB_4a!$A$16:$A$57,0)+MATCH('4a - Behinderungsart_Reha'!$A35,HB_4a!$B$16:$B$29,0)-1,MATCH(B$7,HB_4a!$D$12:$U$12,0)+MATCH(HB_Klappfelder!$E$1,HB_4a!$D$13:$I$13,0)+COLUMN()-3)</f>
        <v>559</v>
      </c>
      <c r="C35" s="110">
        <f>INDEX(HB_4a!$D$16:$U$57,MATCH('4a - Behinderungsart_Reha'!$A26,HB_4a!$A$16:$A$57,0)+MATCH('4a - Behinderungsart_Reha'!$A35,HB_4a!$B$16:$B$29,0)-1,MATCH(B$7,HB_4a!$D$12:$U$12,0)+MATCH(HB_Klappfelder!$E$1,HB_4a!$D$13:$I$13,0)+COLUMN()-3)</f>
        <v>11.354581673306772</v>
      </c>
      <c r="D35" s="111">
        <f t="shared" si="3"/>
        <v>1.6690054638282628</v>
      </c>
      <c r="E35" s="109">
        <f>INDEX(HB_4a!$D$16:$U$57,MATCH('4a - Behinderungsart_Reha'!$A26,HB_4a!$A$16:$A$57,0)+MATCH('4a - Behinderungsart_Reha'!$A35,HB_4a!$B$16:$B$29,0)-1,MATCH(E$8,HB_4a!$D$12:$U$12,0)+MATCH(HB_Klappfelder!$E$1,HB_4a!$D$13:$I$13,0)+COLUMN()-6)</f>
        <v>466</v>
      </c>
      <c r="F35" s="110">
        <f>INDEX(HB_4a!$D$16:$U$57,MATCH('4a - Behinderungsart_Reha'!$A26,HB_4a!$A$16:$A$57,0)+MATCH('4a - Behinderungsart_Reha'!$A35,HB_4a!$B$16:$B$29,0)-1,MATCH(E$8,HB_4a!$D$12:$U$12,0)+MATCH(HB_Klappfelder!$E$1,HB_4a!$D$13:$I$13,0)+COLUMN()-6)</f>
        <v>12.560386473429952</v>
      </c>
      <c r="G35" s="111">
        <f t="shared" si="4"/>
        <v>1.7187961050457363</v>
      </c>
      <c r="H35" s="109">
        <f>INDEX(HB_4a!$D$16:$U$57,MATCH('4a - Behinderungsart_Reha'!$A26,HB_4a!$A$16:$A$57,0)+MATCH('4a - Behinderungsart_Reha'!$A35,HB_4a!$B$16:$B$29,0)-1,MATCH(H$8,HB_4a!$D$12:$U$12,0)+MATCH(HB_Klappfelder!$E$1,HB_4a!$D$13:$I$13,0)+COLUMN()-9)</f>
        <v>93</v>
      </c>
      <c r="I35" s="110">
        <f>INDEX(HB_4a!$D$16:$U$57,MATCH('4a - Behinderungsart_Reha'!$A26,HB_4a!$A$16:$A$57,0)+MATCH('4a - Behinderungsart_Reha'!$A35,HB_4a!$B$16:$B$29,0)-1,MATCH(H$8,HB_4a!$D$12:$U$12,0)+MATCH(HB_Klappfelder!$E$1,HB_4a!$D$13:$I$13,0)+COLUMN()-9)</f>
        <v>5.6818181818181817</v>
      </c>
      <c r="J35" s="111">
        <f t="shared" si="5"/>
        <v>1.4574518100611189</v>
      </c>
      <c r="S35" s="323"/>
    </row>
    <row r="36" spans="1:19" ht="14.25" customHeight="1" x14ac:dyDescent="0.2">
      <c r="A36" s="324" t="s">
        <v>118</v>
      </c>
      <c r="B36" s="109">
        <f>INDEX(HB_4a!$D$16:$U$57,MATCH('4a - Behinderungsart_Reha'!$A26,HB_4a!$A$16:$A$57,0)+MATCH('4a - Behinderungsart_Reha'!$A36,HB_4a!$B$16:$B$29,0)-1,MATCH(B$7,HB_4a!$D$12:$U$12,0)+MATCH(HB_Klappfelder!$E$1,HB_4a!$D$13:$I$13,0)+COLUMN()-3)</f>
        <v>2956</v>
      </c>
      <c r="C36" s="110">
        <f>INDEX(HB_4a!$D$16:$U$57,MATCH('4a - Behinderungsart_Reha'!$A26,HB_4a!$A$16:$A$57,0)+MATCH('4a - Behinderungsart_Reha'!$A36,HB_4a!$B$16:$B$29,0)-1,MATCH(B$7,HB_4a!$D$12:$U$12,0)+MATCH(HB_Klappfelder!$E$1,HB_4a!$D$13:$I$13,0)+COLUMN()-3)</f>
        <v>1.0252904989747096</v>
      </c>
      <c r="D36" s="111">
        <f t="shared" si="3"/>
        <v>8.8257247783118853</v>
      </c>
      <c r="E36" s="109">
        <f>INDEX(HB_4a!$D$16:$U$57,MATCH('4a - Behinderungsart_Reha'!$A26,HB_4a!$A$16:$A$57,0)+MATCH('4a - Behinderungsart_Reha'!$A36,HB_4a!$B$16:$B$29,0)-1,MATCH(E$8,HB_4a!$D$12:$U$12,0)+MATCH(HB_Klappfelder!$E$1,HB_4a!$D$13:$I$13,0)+COLUMN()-6)</f>
        <v>2668</v>
      </c>
      <c r="F36" s="110">
        <f>INDEX(HB_4a!$D$16:$U$57,MATCH('4a - Behinderungsart_Reha'!$A26,HB_4a!$A$16:$A$57,0)+MATCH('4a - Behinderungsart_Reha'!$A36,HB_4a!$B$16:$B$29,0)-1,MATCH(E$8,HB_4a!$D$12:$U$12,0)+MATCH(HB_Klappfelder!$E$1,HB_4a!$D$13:$I$13,0)+COLUMN()-6)</f>
        <v>0.7933509633547412</v>
      </c>
      <c r="G36" s="111">
        <f t="shared" si="4"/>
        <v>9.840660961935674</v>
      </c>
      <c r="H36" s="109">
        <f>INDEX(HB_4a!$D$16:$U$57,MATCH('4a - Behinderungsart_Reha'!$A26,HB_4a!$A$16:$A$57,0)+MATCH('4a - Behinderungsart_Reha'!$A36,HB_4a!$B$16:$B$29,0)-1,MATCH(H$8,HB_4a!$D$12:$U$12,0)+MATCH(HB_Klappfelder!$E$1,HB_4a!$D$13:$I$13,0)+COLUMN()-9)</f>
        <v>288</v>
      </c>
      <c r="I36" s="110">
        <f>INDEX(HB_4a!$D$16:$U$57,MATCH('4a - Behinderungsart_Reha'!$A26,HB_4a!$A$16:$A$57,0)+MATCH('4a - Behinderungsart_Reha'!$A36,HB_4a!$B$16:$B$29,0)-1,MATCH(H$8,HB_4a!$D$12:$U$12,0)+MATCH(HB_Klappfelder!$E$1,HB_4a!$D$13:$I$13,0)+COLUMN()-9)</f>
        <v>3.225806451612903</v>
      </c>
      <c r="J36" s="111">
        <f t="shared" si="5"/>
        <v>4.5133991537376588</v>
      </c>
      <c r="S36" s="323"/>
    </row>
    <row r="37" spans="1:19" ht="14.25" customHeight="1" x14ac:dyDescent="0.2">
      <c r="A37" s="325" t="s">
        <v>119</v>
      </c>
      <c r="B37" s="109">
        <f>INDEX(HB_4a!$D$16:$U$57,MATCH('4a - Behinderungsart_Reha'!$A26,HB_4a!$A$16:$A$57,0)+MATCH('4a - Behinderungsart_Reha'!$A37,HB_4a!$B$16:$B$29,0)-1,MATCH(B$7,HB_4a!$D$12:$U$12,0)+MATCH(HB_Klappfelder!$E$1,HB_4a!$D$13:$I$13,0)+COLUMN()-3)</f>
        <v>2304</v>
      </c>
      <c r="C37" s="110">
        <f>INDEX(HB_4a!$D$16:$U$57,MATCH('4a - Behinderungsart_Reha'!$A26,HB_4a!$A$16:$A$57,0)+MATCH('4a - Behinderungsart_Reha'!$A37,HB_4a!$B$16:$B$29,0)-1,MATCH(B$7,HB_4a!$D$12:$U$12,0)+MATCH(HB_Klappfelder!$E$1,HB_4a!$D$13:$I$13,0)+COLUMN()-3)</f>
        <v>-1.1158798283261802</v>
      </c>
      <c r="D37" s="111">
        <f t="shared" si="3"/>
        <v>6.8790493535962742</v>
      </c>
      <c r="E37" s="109">
        <f>INDEX(HB_4a!$D$16:$U$57,MATCH('4a - Behinderungsart_Reha'!$A26,HB_4a!$A$16:$A$57,0)+MATCH('4a - Behinderungsart_Reha'!$A37,HB_4a!$B$16:$B$29,0)-1,MATCH(E$8,HB_4a!$D$12:$U$12,0)+MATCH(HB_Klappfelder!$E$1,HB_4a!$D$13:$I$13,0)+COLUMN()-6)</f>
        <v>2144</v>
      </c>
      <c r="F37" s="110">
        <f>INDEX(HB_4a!$D$16:$U$57,MATCH('4a - Behinderungsart_Reha'!$A26,HB_4a!$A$16:$A$57,0)+MATCH('4a - Behinderungsart_Reha'!$A37,HB_4a!$B$16:$B$29,0)-1,MATCH(E$8,HB_4a!$D$12:$U$12,0)+MATCH(HB_Klappfelder!$E$1,HB_4a!$D$13:$I$13,0)+COLUMN()-6)</f>
        <v>-0.32543003254300329</v>
      </c>
      <c r="G37" s="111">
        <f t="shared" si="4"/>
        <v>7.9079374446739443</v>
      </c>
      <c r="H37" s="109">
        <f>INDEX(HB_4a!$D$16:$U$57,MATCH('4a - Behinderungsart_Reha'!$A26,HB_4a!$A$16:$A$57,0)+MATCH('4a - Behinderungsart_Reha'!$A37,HB_4a!$B$16:$B$29,0)-1,MATCH(H$8,HB_4a!$D$12:$U$12,0)+MATCH(HB_Klappfelder!$E$1,HB_4a!$D$13:$I$13,0)+COLUMN()-9)</f>
        <v>160</v>
      </c>
      <c r="I37" s="110">
        <f>INDEX(HB_4a!$D$16:$U$57,MATCH('4a - Behinderungsart_Reha'!$A26,HB_4a!$A$16:$A$57,0)+MATCH('4a - Behinderungsart_Reha'!$A37,HB_4a!$B$16:$B$29,0)-1,MATCH(H$8,HB_4a!$D$12:$U$12,0)+MATCH(HB_Klappfelder!$E$1,HB_4a!$D$13:$I$13,0)+COLUMN()-9)</f>
        <v>-10.614525139664805</v>
      </c>
      <c r="J37" s="111">
        <f t="shared" si="5"/>
        <v>2.5074439742986994</v>
      </c>
      <c r="S37" s="323"/>
    </row>
    <row r="38" spans="1:19" ht="14.25" customHeight="1" x14ac:dyDescent="0.2">
      <c r="A38" s="325" t="s">
        <v>112</v>
      </c>
      <c r="B38" s="109">
        <f>INDEX(HB_4a!$D$16:$U$57,MATCH('4a - Behinderungsart_Reha'!$A26,HB_4a!$A$16:$A$57,0)+MATCH('4a - Behinderungsart_Reha'!$A38,HB_4a!$B$16:$B$29,0)-1,MATCH(B$7,HB_4a!$D$12:$U$12,0)+MATCH(HB_Klappfelder!$E$1,HB_4a!$D$13:$I$13,0)+COLUMN()-3)</f>
        <v>348</v>
      </c>
      <c r="C38" s="110">
        <f>INDEX(HB_4a!$D$16:$U$57,MATCH('4a - Behinderungsart_Reha'!$A26,HB_4a!$A$16:$A$57,0)+MATCH('4a - Behinderungsart_Reha'!$A38,HB_4a!$B$16:$B$29,0)-1,MATCH(B$7,HB_4a!$D$12:$U$12,0)+MATCH(HB_Klappfelder!$E$1,HB_4a!$D$13:$I$13,0)+COLUMN()-3)</f>
        <v>-3.0640668523676879</v>
      </c>
      <c r="D38" s="111">
        <f t="shared" si="3"/>
        <v>1.0390230794494371</v>
      </c>
      <c r="E38" s="109">
        <f>INDEX(HB_4a!$D$16:$U$57,MATCH('4a - Behinderungsart_Reha'!$A26,HB_4a!$A$16:$A$57,0)+MATCH('4a - Behinderungsart_Reha'!$A38,HB_4a!$B$16:$B$29,0)-1,MATCH(E$8,HB_4a!$D$12:$U$12,0)+MATCH(HB_Klappfelder!$E$1,HB_4a!$D$13:$I$13,0)+COLUMN()-6)</f>
        <v>263</v>
      </c>
      <c r="F38" s="110">
        <f>INDEX(HB_4a!$D$16:$U$57,MATCH('4a - Behinderungsart_Reha'!$A26,HB_4a!$A$16:$A$57,0)+MATCH('4a - Behinderungsart_Reha'!$A38,HB_4a!$B$16:$B$29,0)-1,MATCH(E$8,HB_4a!$D$12:$U$12,0)+MATCH(HB_Klappfelder!$E$1,HB_4a!$D$13:$I$13,0)+COLUMN()-6)</f>
        <v>-9.3103448275862082</v>
      </c>
      <c r="G38" s="111">
        <f t="shared" si="4"/>
        <v>0.97005016228976104</v>
      </c>
      <c r="H38" s="109">
        <f>INDEX(HB_4a!$D$16:$U$57,MATCH('4a - Behinderungsart_Reha'!$A26,HB_4a!$A$16:$A$57,0)+MATCH('4a - Behinderungsart_Reha'!$A38,HB_4a!$B$16:$B$29,0)-1,MATCH(H$8,HB_4a!$D$12:$U$12,0)+MATCH(HB_Klappfelder!$E$1,HB_4a!$D$13:$I$13,0)+COLUMN()-9)</f>
        <v>85</v>
      </c>
      <c r="I38" s="110">
        <f>INDEX(HB_4a!$D$16:$U$57,MATCH('4a - Behinderungsart_Reha'!$A26,HB_4a!$A$16:$A$57,0)+MATCH('4a - Behinderungsart_Reha'!$A38,HB_4a!$B$16:$B$29,0)-1,MATCH(H$8,HB_4a!$D$12:$U$12,0)+MATCH(HB_Klappfelder!$E$1,HB_4a!$D$13:$I$13,0)+COLUMN()-9)</f>
        <v>23.188405797101449</v>
      </c>
      <c r="J38" s="111">
        <f t="shared" si="5"/>
        <v>1.3320796113461839</v>
      </c>
      <c r="S38" s="323"/>
    </row>
    <row r="39" spans="1:19" ht="14.25" customHeight="1" x14ac:dyDescent="0.2">
      <c r="A39" s="325" t="s">
        <v>113</v>
      </c>
      <c r="B39" s="109">
        <f>INDEX(HB_4a!$D$16:$U$57,MATCH('4a - Behinderungsart_Reha'!$A26,HB_4a!$A$16:$A$57,0)+MATCH('4a - Behinderungsart_Reha'!$A39,HB_4a!$B$16:$B$29,0)-1,MATCH(B$7,HB_4a!$D$12:$U$12,0)+MATCH(HB_Klappfelder!$E$1,HB_4a!$D$13:$I$13,0)+COLUMN()-3)</f>
        <v>304</v>
      </c>
      <c r="C39" s="110">
        <f>INDEX(HB_4a!$D$16:$U$57,MATCH('4a - Behinderungsart_Reha'!$A26,HB_4a!$A$16:$A$57,0)+MATCH('4a - Behinderungsart_Reha'!$A39,HB_4a!$B$16:$B$29,0)-1,MATCH(B$7,HB_4a!$D$12:$U$12,0)+MATCH(HB_Klappfelder!$E$1,HB_4a!$D$13:$I$13,0)+COLUMN()-3)</f>
        <v>28.270042194092827</v>
      </c>
      <c r="D39" s="111">
        <f t="shared" si="3"/>
        <v>0.907652345266175</v>
      </c>
      <c r="E39" s="109">
        <f>INDEX(HB_4a!$D$16:$U$57,MATCH('4a - Behinderungsart_Reha'!$A26,HB_4a!$A$16:$A$57,0)+MATCH('4a - Behinderungsart_Reha'!$A39,HB_4a!$B$16:$B$29,0)-1,MATCH(E$8,HB_4a!$D$12:$U$12,0)+MATCH(HB_Klappfelder!$E$1,HB_4a!$D$13:$I$13,0)+COLUMN()-6)</f>
        <v>261</v>
      </c>
      <c r="F39" s="110">
        <f>INDEX(HB_4a!$D$16:$U$57,MATCH('4a - Behinderungsart_Reha'!$A26,HB_4a!$A$16:$A$57,0)+MATCH('4a - Behinderungsart_Reha'!$A39,HB_4a!$B$16:$B$29,0)-1,MATCH(E$8,HB_4a!$D$12:$U$12,0)+MATCH(HB_Klappfelder!$E$1,HB_4a!$D$13:$I$13,0)+COLUMN()-6)</f>
        <v>26.699029126213592</v>
      </c>
      <c r="G39" s="111">
        <f t="shared" si="4"/>
        <v>0.96267335497196815</v>
      </c>
      <c r="H39" s="109">
        <f>INDEX(HB_4a!$D$16:$U$57,MATCH('4a - Behinderungsart_Reha'!$A26,HB_4a!$A$16:$A$57,0)+MATCH('4a - Behinderungsart_Reha'!$A39,HB_4a!$B$16:$B$29,0)-1,MATCH(H$8,HB_4a!$D$12:$U$12,0)+MATCH(HB_Klappfelder!$E$1,HB_4a!$D$13:$I$13,0)+COLUMN()-9)</f>
        <v>43</v>
      </c>
      <c r="I39" s="110">
        <f>INDEX(HB_4a!$D$16:$U$57,MATCH('4a - Behinderungsart_Reha'!$A26,HB_4a!$A$16:$A$57,0)+MATCH('4a - Behinderungsart_Reha'!$A39,HB_4a!$B$16:$B$29,0)-1,MATCH(H$8,HB_4a!$D$12:$U$12,0)+MATCH(HB_Klappfelder!$E$1,HB_4a!$D$13:$I$13,0)+COLUMN()-9)</f>
        <v>38.70967741935484</v>
      </c>
      <c r="J39" s="111">
        <f t="shared" si="5"/>
        <v>0.67387556809277538</v>
      </c>
      <c r="S39" s="323"/>
    </row>
    <row r="40" spans="1:19" ht="14.25" customHeight="1" x14ac:dyDescent="0.2">
      <c r="A40" s="327" t="s">
        <v>177</v>
      </c>
      <c r="B40" s="112" t="str">
        <f>INDEX(HB_4a!$D$16:$U$57,MATCH('4a - Behinderungsart_Reha'!$A26,HB_4a!$A$16:$A$57,0)+MATCH('4a - Behinderungsart_Reha'!$A40,HB_4a!$B$16:$B$29,0)-1,MATCH(B$7,HB_4a!$D$12:$U$12,0)+MATCH(HB_Klappfelder!$E$1,HB_4a!$D$13:$I$13,0)+COLUMN()-3)</f>
        <v>*</v>
      </c>
      <c r="C40" s="113" t="str">
        <f>INDEX(HB_4a!$D$16:$U$57,MATCH('4a - Behinderungsart_Reha'!$A26,HB_4a!$A$16:$A$57,0)+MATCH('4a - Behinderungsart_Reha'!$A40,HB_4a!$B$16:$B$29,0)-1,MATCH(B$7,HB_4a!$D$12:$U$12,0)+MATCH(HB_Klappfelder!$E$1,HB_4a!$D$13:$I$13,0)+COLUMN()-3)</f>
        <v>.X</v>
      </c>
      <c r="D40" s="114" t="str">
        <f t="shared" si="3"/>
        <v>X</v>
      </c>
      <c r="E40" s="112">
        <f>INDEX(HB_4a!$D$16:$U$57,MATCH('4a - Behinderungsart_Reha'!$A26,HB_4a!$A$16:$A$57,0)+MATCH('4a - Behinderungsart_Reha'!$A40,HB_4a!$B$16:$B$29,0)-1,MATCH(E$8,HB_4a!$D$12:$U$12,0)+MATCH(HB_Klappfelder!$E$1,HB_4a!$D$13:$I$13,0)+COLUMN()-6)</f>
        <v>3</v>
      </c>
      <c r="F40" s="113" t="str">
        <f>INDEX(HB_4a!$D$16:$U$57,MATCH('4a - Behinderungsart_Reha'!$A26,HB_4a!$A$16:$A$57,0)+MATCH('4a - Behinderungsart_Reha'!$A40,HB_4a!$B$16:$B$29,0)-1,MATCH(E$8,HB_4a!$D$12:$U$12,0)+MATCH(HB_Klappfelder!$E$1,HB_4a!$D$13:$I$13,0)+COLUMN()-6)</f>
        <v>*</v>
      </c>
      <c r="G40" s="114">
        <f t="shared" si="4"/>
        <v>1.1065210976689289E-2</v>
      </c>
      <c r="H40" s="112" t="str">
        <f>INDEX(HB_4a!$D$16:$U$57,MATCH('4a - Behinderungsart_Reha'!$A26,HB_4a!$A$16:$A$57,0)+MATCH('4a - Behinderungsart_Reha'!$A40,HB_4a!$B$16:$B$29,0)-1,MATCH(H$8,HB_4a!$D$12:$U$12,0)+MATCH(HB_Klappfelder!$E$1,HB_4a!$D$13:$I$13,0)+COLUMN()-9)</f>
        <v>*</v>
      </c>
      <c r="I40" s="113" t="str">
        <f>INDEX(HB_4a!$D$16:$U$57,MATCH('4a - Behinderungsart_Reha'!$A26,HB_4a!$A$16:$A$57,0)+MATCH('4a - Behinderungsart_Reha'!$A40,HB_4a!$B$16:$B$29,0)-1,MATCH(H$8,HB_4a!$D$12:$U$12,0)+MATCH(HB_Klappfelder!$E$1,HB_4a!$D$13:$I$13,0)+COLUMN()-9)</f>
        <v>X</v>
      </c>
      <c r="J40" s="114" t="str">
        <f t="shared" si="5"/>
        <v>X</v>
      </c>
      <c r="S40" s="323"/>
    </row>
    <row r="41" spans="1:19" ht="15" customHeight="1" x14ac:dyDescent="0.2">
      <c r="A41" s="505" t="s">
        <v>12</v>
      </c>
      <c r="B41" s="507"/>
      <c r="C41" s="507"/>
      <c r="D41" s="507"/>
      <c r="E41" s="507"/>
      <c r="F41" s="507"/>
      <c r="G41" s="507"/>
      <c r="H41" s="507"/>
      <c r="I41" s="507"/>
      <c r="J41" s="508"/>
    </row>
    <row r="42" spans="1:19" ht="14.25" customHeight="1" x14ac:dyDescent="0.2">
      <c r="A42" s="322" t="s">
        <v>2</v>
      </c>
      <c r="B42" s="106">
        <f>INDEX(HB_4a!$D$16:$U$57,MATCH('4a - Behinderungsart_Reha'!$A41,HB_4a!$A$16:$A$57,0)+MATCH('4a - Behinderungsart_Reha'!$A42,HB_4a!$B$16:$B$29,0)-1,MATCH(B$7,HB_4a!$D$12:$U$12,0)+MATCH(HB_Klappfelder!$E$1,HB_4a!$D$13:$I$13,0)+COLUMN()-3)</f>
        <v>18940</v>
      </c>
      <c r="C42" s="107">
        <f>INDEX(HB_4a!$D$16:$U$57,MATCH('4a - Behinderungsart_Reha'!$A41,HB_4a!$A$16:$A$57,0)+MATCH('4a - Behinderungsart_Reha'!$A42,HB_4a!$B$16:$B$29,0)-1,MATCH(B$7,HB_4a!$D$12:$U$12,0)+MATCH(HB_Klappfelder!$E$1,HB_4a!$D$13:$I$13,0)+COLUMN()-3)</f>
        <v>-1.024247491638796</v>
      </c>
      <c r="D42" s="108">
        <f>IFERROR(B42/B$42*100,"X")</f>
        <v>100</v>
      </c>
      <c r="E42" s="106">
        <f>INDEX(HB_4a!$D$16:$U$57,MATCH('4a - Behinderungsart_Reha'!$A41,HB_4a!$A$16:$A$57,0)+MATCH('4a - Behinderungsart_Reha'!$A42,HB_4a!$B$16:$B$29,0)-1,MATCH(E$8,HB_4a!$D$12:$U$12,0)+MATCH(HB_Klappfelder!$E$1,HB_4a!$D$13:$I$13,0)+COLUMN()-6)</f>
        <v>15779</v>
      </c>
      <c r="F42" s="107">
        <f>INDEX(HB_4a!$D$16:$U$57,MATCH('4a - Behinderungsart_Reha'!$A41,HB_4a!$A$16:$A$57,0)+MATCH('4a - Behinderungsart_Reha'!$A42,HB_4a!$B$16:$B$29,0)-1,MATCH(E$8,HB_4a!$D$12:$U$12,0)+MATCH(HB_Klappfelder!$E$1,HB_4a!$D$13:$I$13,0)+COLUMN()-6)</f>
        <v>-2.0059619922990937</v>
      </c>
      <c r="G42" s="108">
        <f>IFERROR(E42/E$42*100,"X")</f>
        <v>100</v>
      </c>
      <c r="H42" s="106">
        <f>INDEX(HB_4a!$D$16:$U$57,MATCH('4a - Behinderungsart_Reha'!$A41,HB_4a!$A$16:$A$57,0)+MATCH('4a - Behinderungsart_Reha'!$A42,HB_4a!$B$16:$B$29,0)-1,MATCH(H$8,HB_4a!$D$12:$U$12,0)+MATCH(HB_Klappfelder!$E$1,HB_4a!$D$13:$I$13,0)+COLUMN()-9)</f>
        <v>3161</v>
      </c>
      <c r="I42" s="107">
        <f>INDEX(HB_4a!$D$16:$U$57,MATCH('4a - Behinderungsart_Reha'!$A41,HB_4a!$A$16:$A$57,0)+MATCH('4a - Behinderungsart_Reha'!$A42,HB_4a!$B$16:$B$29,0)-1,MATCH(H$8,HB_4a!$D$12:$U$12,0)+MATCH(HB_Klappfelder!$E$1,HB_4a!$D$13:$I$13,0)+COLUMN()-9)</f>
        <v>4.1858932102834538</v>
      </c>
      <c r="J42" s="108">
        <f>IFERROR(H42/H$42*100,"X")</f>
        <v>100</v>
      </c>
      <c r="S42" s="323"/>
    </row>
    <row r="43" spans="1:19" ht="14.25" customHeight="1" x14ac:dyDescent="0.2">
      <c r="A43" s="324" t="s">
        <v>108</v>
      </c>
      <c r="B43" s="109">
        <f>INDEX(HB_4a!$D$16:$U$57,MATCH('4a - Behinderungsart_Reha'!$A41,HB_4a!$A$16:$A$57,0)+MATCH('4a - Behinderungsart_Reha'!$A43,HB_4a!$B$16:$B$29,0)-1,MATCH(B$7,HB_4a!$D$12:$U$12,0)+MATCH(HB_Klappfelder!$E$1,HB_4a!$D$13:$I$13,0)+COLUMN()-3)</f>
        <v>6412</v>
      </c>
      <c r="C43" s="110">
        <f>INDEX(HB_4a!$D$16:$U$57,MATCH('4a - Behinderungsart_Reha'!$A41,HB_4a!$A$16:$A$57,0)+MATCH('4a - Behinderungsart_Reha'!$A43,HB_4a!$B$16:$B$29,0)-1,MATCH(B$7,HB_4a!$D$12:$U$12,0)+MATCH(HB_Klappfelder!$E$1,HB_4a!$D$13:$I$13,0)+COLUMN()-3)</f>
        <v>-3.0687830687830688</v>
      </c>
      <c r="D43" s="111">
        <f t="shared" ref="D43:D55" si="6">IFERROR(B43/B$42*100,"X")</f>
        <v>33.854276663146784</v>
      </c>
      <c r="E43" s="109">
        <f>INDEX(HB_4a!$D$16:$U$57,MATCH('4a - Behinderungsart_Reha'!$A41,HB_4a!$A$16:$A$57,0)+MATCH('4a - Behinderungsart_Reha'!$A43,HB_4a!$B$16:$B$29,0)-1,MATCH(E$8,HB_4a!$D$12:$U$12,0)+MATCH(HB_Klappfelder!$E$1,HB_4a!$D$13:$I$13,0)+COLUMN()-6)</f>
        <v>4370</v>
      </c>
      <c r="F43" s="110">
        <f>INDEX(HB_4a!$D$16:$U$57,MATCH('4a - Behinderungsart_Reha'!$A41,HB_4a!$A$16:$A$57,0)+MATCH('4a - Behinderungsart_Reha'!$A43,HB_4a!$B$16:$B$29,0)-1,MATCH(E$8,HB_4a!$D$12:$U$12,0)+MATCH(HB_Klappfelder!$E$1,HB_4a!$D$13:$I$13,0)+COLUMN()-6)</f>
        <v>-6.1022776106574996</v>
      </c>
      <c r="G43" s="111">
        <f t="shared" ref="G43:G55" si="7">IFERROR(E43/E$42*100,"X")</f>
        <v>27.695037708346536</v>
      </c>
      <c r="H43" s="109">
        <f>INDEX(HB_4a!$D$16:$U$57,MATCH('4a - Behinderungsart_Reha'!$A41,HB_4a!$A$16:$A$57,0)+MATCH('4a - Behinderungsart_Reha'!$A43,HB_4a!$B$16:$B$29,0)-1,MATCH(H$8,HB_4a!$D$12:$U$12,0)+MATCH(HB_Klappfelder!$E$1,HB_4a!$D$13:$I$13,0)+COLUMN()-9)</f>
        <v>2042</v>
      </c>
      <c r="I43" s="110">
        <f>INDEX(HB_4a!$D$16:$U$57,MATCH('4a - Behinderungsart_Reha'!$A41,HB_4a!$A$16:$A$57,0)+MATCH('4a - Behinderungsart_Reha'!$A43,HB_4a!$B$16:$B$29,0)-1,MATCH(H$8,HB_4a!$D$12:$U$12,0)+MATCH(HB_Klappfelder!$E$1,HB_4a!$D$13:$I$13,0)+COLUMN()-9)</f>
        <v>4.1305456399796023</v>
      </c>
      <c r="J43" s="111">
        <f t="shared" ref="J43:J55" si="8">IFERROR(H43/H$42*100,"X")</f>
        <v>64.59981018664979</v>
      </c>
      <c r="S43" s="323"/>
    </row>
    <row r="44" spans="1:19" ht="14.25" customHeight="1" x14ac:dyDescent="0.2">
      <c r="A44" s="325" t="s">
        <v>109</v>
      </c>
      <c r="B44" s="109">
        <f>INDEX(HB_4a!$D$16:$U$57,MATCH('4a - Behinderungsart_Reha'!$A41,HB_4a!$A$16:$A$57,0)+MATCH('4a - Behinderungsart_Reha'!$A44,HB_4a!$B$16:$B$29,0)-1,MATCH(B$7,HB_4a!$D$12:$U$12,0)+MATCH(HB_Klappfelder!$E$1,HB_4a!$D$13:$I$13,0)+COLUMN()-3)</f>
        <v>5352</v>
      </c>
      <c r="C44" s="110">
        <f>INDEX(HB_4a!$D$16:$U$57,MATCH('4a - Behinderungsart_Reha'!$A41,HB_4a!$A$16:$A$57,0)+MATCH('4a - Behinderungsart_Reha'!$A44,HB_4a!$B$16:$B$29,0)-1,MATCH(B$7,HB_4a!$D$12:$U$12,0)+MATCH(HB_Klappfelder!$E$1,HB_4a!$D$13:$I$13,0)+COLUMN()-3)</f>
        <v>-0.53893328377624972</v>
      </c>
      <c r="D44" s="111">
        <f t="shared" si="6"/>
        <v>28.257655755015836</v>
      </c>
      <c r="E44" s="109">
        <f>INDEX(HB_4a!$D$16:$U$57,MATCH('4a - Behinderungsart_Reha'!$A41,HB_4a!$A$16:$A$57,0)+MATCH('4a - Behinderungsart_Reha'!$A44,HB_4a!$B$16:$B$29,0)-1,MATCH(E$8,HB_4a!$D$12:$U$12,0)+MATCH(HB_Klappfelder!$E$1,HB_4a!$D$13:$I$13,0)+COLUMN()-6)</f>
        <v>3569</v>
      </c>
      <c r="F44" s="110">
        <f>INDEX(HB_4a!$D$16:$U$57,MATCH('4a - Behinderungsart_Reha'!$A41,HB_4a!$A$16:$A$57,0)+MATCH('4a - Behinderungsart_Reha'!$A44,HB_4a!$B$16:$B$29,0)-1,MATCH(E$8,HB_4a!$D$12:$U$12,0)+MATCH(HB_Klappfelder!$E$1,HB_4a!$D$13:$I$13,0)+COLUMN()-6)</f>
        <v>-3.5926526202052944</v>
      </c>
      <c r="G44" s="111">
        <f t="shared" si="7"/>
        <v>22.61867038468851</v>
      </c>
      <c r="H44" s="109">
        <f>INDEX(HB_4a!$D$16:$U$57,MATCH('4a - Behinderungsart_Reha'!$A41,HB_4a!$A$16:$A$57,0)+MATCH('4a - Behinderungsart_Reha'!$A44,HB_4a!$B$16:$B$29,0)-1,MATCH(H$8,HB_4a!$D$12:$U$12,0)+MATCH(HB_Klappfelder!$E$1,HB_4a!$D$13:$I$13,0)+COLUMN()-9)</f>
        <v>1783</v>
      </c>
      <c r="I44" s="110">
        <f>INDEX(HB_4a!$D$16:$U$57,MATCH('4a - Behinderungsart_Reha'!$A41,HB_4a!$A$16:$A$57,0)+MATCH('4a - Behinderungsart_Reha'!$A44,HB_4a!$B$16:$B$29,0)-1,MATCH(H$8,HB_4a!$D$12:$U$12,0)+MATCH(HB_Klappfelder!$E$1,HB_4a!$D$13:$I$13,0)+COLUMN()-9)</f>
        <v>6.1941631923764149</v>
      </c>
      <c r="J44" s="111">
        <f t="shared" si="8"/>
        <v>56.406200569440045</v>
      </c>
      <c r="S44" s="323"/>
    </row>
    <row r="45" spans="1:19" ht="14.25" customHeight="1" x14ac:dyDescent="0.2">
      <c r="A45" s="325" t="s">
        <v>110</v>
      </c>
      <c r="B45" s="109">
        <f>INDEX(HB_4a!$D$16:$U$57,MATCH('4a - Behinderungsart_Reha'!$A41,HB_4a!$A$16:$A$57,0)+MATCH('4a - Behinderungsart_Reha'!$A45,HB_4a!$B$16:$B$29,0)-1,MATCH(B$7,HB_4a!$D$12:$U$12,0)+MATCH(HB_Klappfelder!$E$1,HB_4a!$D$13:$I$13,0)+COLUMN()-3)</f>
        <v>525</v>
      </c>
      <c r="C45" s="110">
        <f>INDEX(HB_4a!$D$16:$U$57,MATCH('4a - Behinderungsart_Reha'!$A41,HB_4a!$A$16:$A$57,0)+MATCH('4a - Behinderungsart_Reha'!$A45,HB_4a!$B$16:$B$29,0)-1,MATCH(B$7,HB_4a!$D$12:$U$12,0)+MATCH(HB_Klappfelder!$E$1,HB_4a!$D$13:$I$13,0)+COLUMN()-3)</f>
        <v>-9.3264248704663206</v>
      </c>
      <c r="D45" s="111">
        <f t="shared" si="6"/>
        <v>2.7719112988384373</v>
      </c>
      <c r="E45" s="109">
        <f>INDEX(HB_4a!$D$16:$U$57,MATCH('4a - Behinderungsart_Reha'!$A41,HB_4a!$A$16:$A$57,0)+MATCH('4a - Behinderungsart_Reha'!$A45,HB_4a!$B$16:$B$29,0)-1,MATCH(E$8,HB_4a!$D$12:$U$12,0)+MATCH(HB_Klappfelder!$E$1,HB_4a!$D$13:$I$13,0)+COLUMN()-6)</f>
        <v>409</v>
      </c>
      <c r="F45" s="110">
        <f>INDEX(HB_4a!$D$16:$U$57,MATCH('4a - Behinderungsart_Reha'!$A41,HB_4a!$A$16:$A$57,0)+MATCH('4a - Behinderungsart_Reha'!$A45,HB_4a!$B$16:$B$29,0)-1,MATCH(E$8,HB_4a!$D$12:$U$12,0)+MATCH(HB_Klappfelder!$E$1,HB_4a!$D$13:$I$13,0)+COLUMN()-6)</f>
        <v>-15.495867768595042</v>
      </c>
      <c r="G45" s="111">
        <f t="shared" si="7"/>
        <v>2.5920527283097785</v>
      </c>
      <c r="H45" s="109">
        <f>INDEX(HB_4a!$D$16:$U$57,MATCH('4a - Behinderungsart_Reha'!$A41,HB_4a!$A$16:$A$57,0)+MATCH('4a - Behinderungsart_Reha'!$A45,HB_4a!$B$16:$B$29,0)-1,MATCH(H$8,HB_4a!$D$12:$U$12,0)+MATCH(HB_Klappfelder!$E$1,HB_4a!$D$13:$I$13,0)+COLUMN()-9)</f>
        <v>116</v>
      </c>
      <c r="I45" s="110">
        <f>INDEX(HB_4a!$D$16:$U$57,MATCH('4a - Behinderungsart_Reha'!$A41,HB_4a!$A$16:$A$57,0)+MATCH('4a - Behinderungsart_Reha'!$A45,HB_4a!$B$16:$B$29,0)-1,MATCH(H$8,HB_4a!$D$12:$U$12,0)+MATCH(HB_Klappfelder!$E$1,HB_4a!$D$13:$I$13,0)+COLUMN()-9)</f>
        <v>22.105263157894736</v>
      </c>
      <c r="J45" s="111">
        <f t="shared" si="8"/>
        <v>3.669724770642202</v>
      </c>
      <c r="S45" s="323"/>
    </row>
    <row r="46" spans="1:19" ht="14.25" customHeight="1" x14ac:dyDescent="0.2">
      <c r="A46" s="326" t="s">
        <v>115</v>
      </c>
      <c r="B46" s="109">
        <f>INDEX(HB_4a!$D$16:$U$57,MATCH('4a - Behinderungsart_Reha'!$A41,HB_4a!$A$16:$A$57,0)+MATCH('4a - Behinderungsart_Reha'!$A46,HB_4a!$B$16:$B$29,0)-1,MATCH(B$7,HB_4a!$D$12:$U$12,0)+MATCH(HB_Klappfelder!$E$1,HB_4a!$D$13:$I$13,0)+COLUMN()-3)</f>
        <v>216</v>
      </c>
      <c r="C46" s="110">
        <f>INDEX(HB_4a!$D$16:$U$57,MATCH('4a - Behinderungsart_Reha'!$A41,HB_4a!$A$16:$A$57,0)+MATCH('4a - Behinderungsart_Reha'!$A46,HB_4a!$B$16:$B$29,0)-1,MATCH(B$7,HB_4a!$D$12:$U$12,0)+MATCH(HB_Klappfelder!$E$1,HB_4a!$D$13:$I$13,0)+COLUMN()-3)</f>
        <v>-30.097087378640776</v>
      </c>
      <c r="D46" s="111">
        <f t="shared" si="6"/>
        <v>1.1404435058078142</v>
      </c>
      <c r="E46" s="109">
        <f>INDEX(HB_4a!$D$16:$U$57,MATCH('4a - Behinderungsart_Reha'!$A41,HB_4a!$A$16:$A$57,0)+MATCH('4a - Behinderungsart_Reha'!$A46,HB_4a!$B$16:$B$29,0)-1,MATCH(E$8,HB_4a!$D$12:$U$12,0)+MATCH(HB_Klappfelder!$E$1,HB_4a!$D$13:$I$13,0)+COLUMN()-6)</f>
        <v>133</v>
      </c>
      <c r="F46" s="110">
        <f>INDEX(HB_4a!$D$16:$U$57,MATCH('4a - Behinderungsart_Reha'!$A41,HB_4a!$A$16:$A$57,0)+MATCH('4a - Behinderungsart_Reha'!$A46,HB_4a!$B$16:$B$29,0)-1,MATCH(E$8,HB_4a!$D$12:$U$12,0)+MATCH(HB_Klappfelder!$E$1,HB_4a!$D$13:$I$13,0)+COLUMN()-6)</f>
        <v>-32.142857142857146</v>
      </c>
      <c r="G46" s="111">
        <f t="shared" si="7"/>
        <v>0.84289245199315554</v>
      </c>
      <c r="H46" s="109">
        <f>INDEX(HB_4a!$D$16:$U$57,MATCH('4a - Behinderungsart_Reha'!$A41,HB_4a!$A$16:$A$57,0)+MATCH('4a - Behinderungsart_Reha'!$A46,HB_4a!$B$16:$B$29,0)-1,MATCH(H$8,HB_4a!$D$12:$U$12,0)+MATCH(HB_Klappfelder!$E$1,HB_4a!$D$13:$I$13,0)+COLUMN()-9)</f>
        <v>83</v>
      </c>
      <c r="I46" s="110">
        <f>INDEX(HB_4a!$D$16:$U$57,MATCH('4a - Behinderungsart_Reha'!$A41,HB_4a!$A$16:$A$57,0)+MATCH('4a - Behinderungsart_Reha'!$A46,HB_4a!$B$16:$B$29,0)-1,MATCH(H$8,HB_4a!$D$12:$U$12,0)+MATCH(HB_Klappfelder!$E$1,HB_4a!$D$13:$I$13,0)+COLUMN()-9)</f>
        <v>-26.548672566371685</v>
      </c>
      <c r="J46" s="111">
        <f t="shared" si="8"/>
        <v>2.6257513445112308</v>
      </c>
      <c r="S46" s="323"/>
    </row>
    <row r="47" spans="1:19" ht="14.25" customHeight="1" x14ac:dyDescent="0.2">
      <c r="A47" s="325" t="s">
        <v>111</v>
      </c>
      <c r="B47" s="109">
        <f>INDEX(HB_4a!$D$16:$U$57,MATCH('4a - Behinderungsart_Reha'!$A41,HB_4a!$A$16:$A$57,0)+MATCH('4a - Behinderungsart_Reha'!$A47,HB_4a!$B$16:$B$29,0)-1,MATCH(B$7,HB_4a!$D$12:$U$12,0)+MATCH(HB_Klappfelder!$E$1,HB_4a!$D$13:$I$13,0)+COLUMN()-3)</f>
        <v>319</v>
      </c>
      <c r="C47" s="110">
        <f>INDEX(HB_4a!$D$16:$U$57,MATCH('4a - Behinderungsart_Reha'!$A41,HB_4a!$A$16:$A$57,0)+MATCH('4a - Behinderungsart_Reha'!$A47,HB_4a!$B$16:$B$29,0)-1,MATCH(B$7,HB_4a!$D$12:$U$12,0)+MATCH(HB_Klappfelder!$E$1,HB_4a!$D$13:$I$13,0)+COLUMN()-3)</f>
        <v>-7.803468208092486</v>
      </c>
      <c r="D47" s="111">
        <f t="shared" si="6"/>
        <v>1.6842661034846884</v>
      </c>
      <c r="E47" s="109">
        <f>INDEX(HB_4a!$D$16:$U$57,MATCH('4a - Behinderungsart_Reha'!$A41,HB_4a!$A$16:$A$57,0)+MATCH('4a - Behinderungsart_Reha'!$A47,HB_4a!$B$16:$B$29,0)-1,MATCH(E$8,HB_4a!$D$12:$U$12,0)+MATCH(HB_Klappfelder!$E$1,HB_4a!$D$13:$I$13,0)+COLUMN()-6)</f>
        <v>259</v>
      </c>
      <c r="F47" s="110">
        <f>INDEX(HB_4a!$D$16:$U$57,MATCH('4a - Behinderungsart_Reha'!$A41,HB_4a!$A$16:$A$57,0)+MATCH('4a - Behinderungsart_Reha'!$A47,HB_4a!$B$16:$B$29,0)-1,MATCH(E$8,HB_4a!$D$12:$U$12,0)+MATCH(HB_Klappfelder!$E$1,HB_4a!$D$13:$I$13,0)+COLUMN()-6)</f>
        <v>-4.7794117647058822</v>
      </c>
      <c r="G47" s="111">
        <f t="shared" si="7"/>
        <v>1.641422143355092</v>
      </c>
      <c r="H47" s="109">
        <f>INDEX(HB_4a!$D$16:$U$57,MATCH('4a - Behinderungsart_Reha'!$A41,HB_4a!$A$16:$A$57,0)+MATCH('4a - Behinderungsart_Reha'!$A47,HB_4a!$B$16:$B$29,0)-1,MATCH(H$8,HB_4a!$D$12:$U$12,0)+MATCH(HB_Klappfelder!$E$1,HB_4a!$D$13:$I$13,0)+COLUMN()-9)</f>
        <v>60</v>
      </c>
      <c r="I47" s="110">
        <f>INDEX(HB_4a!$D$16:$U$57,MATCH('4a - Behinderungsart_Reha'!$A41,HB_4a!$A$16:$A$57,0)+MATCH('4a - Behinderungsart_Reha'!$A47,HB_4a!$B$16:$B$29,0)-1,MATCH(H$8,HB_4a!$D$12:$U$12,0)+MATCH(HB_Klappfelder!$E$1,HB_4a!$D$13:$I$13,0)+COLUMN()-9)</f>
        <v>-18.918918918918919</v>
      </c>
      <c r="J47" s="111">
        <f t="shared" si="8"/>
        <v>1.8981335020563113</v>
      </c>
      <c r="S47" s="323"/>
    </row>
    <row r="48" spans="1:19" ht="14.25" customHeight="1" x14ac:dyDescent="0.2">
      <c r="A48" s="324" t="s">
        <v>114</v>
      </c>
      <c r="B48" s="109">
        <f>INDEX(HB_4a!$D$16:$U$57,MATCH('4a - Behinderungsart_Reha'!$A41,HB_4a!$A$16:$A$57,0)+MATCH('4a - Behinderungsart_Reha'!$A48,HB_4a!$B$16:$B$29,0)-1,MATCH(B$7,HB_4a!$D$12:$U$12,0)+MATCH(HB_Klappfelder!$E$1,HB_4a!$D$13:$I$13,0)+COLUMN()-3)</f>
        <v>765</v>
      </c>
      <c r="C48" s="110">
        <f>INDEX(HB_4a!$D$16:$U$57,MATCH('4a - Behinderungsart_Reha'!$A41,HB_4a!$A$16:$A$57,0)+MATCH('4a - Behinderungsart_Reha'!$A48,HB_4a!$B$16:$B$29,0)-1,MATCH(B$7,HB_4a!$D$12:$U$12,0)+MATCH(HB_Klappfelder!$E$1,HB_4a!$D$13:$I$13,0)+COLUMN()-3)</f>
        <v>-6.1349693251533743</v>
      </c>
      <c r="D48" s="111">
        <f t="shared" si="6"/>
        <v>4.0390707497360081</v>
      </c>
      <c r="E48" s="109">
        <f>INDEX(HB_4a!$D$16:$U$57,MATCH('4a - Behinderungsart_Reha'!$A41,HB_4a!$A$16:$A$57,0)+MATCH('4a - Behinderungsart_Reha'!$A48,HB_4a!$B$16:$B$29,0)-1,MATCH(E$8,HB_4a!$D$12:$U$12,0)+MATCH(HB_Klappfelder!$E$1,HB_4a!$D$13:$I$13,0)+COLUMN()-6)</f>
        <v>605</v>
      </c>
      <c r="F48" s="110">
        <f>INDEX(HB_4a!$D$16:$U$57,MATCH('4a - Behinderungsart_Reha'!$A41,HB_4a!$A$16:$A$57,0)+MATCH('4a - Behinderungsart_Reha'!$A48,HB_4a!$B$16:$B$29,0)-1,MATCH(E$8,HB_4a!$D$12:$U$12,0)+MATCH(HB_Klappfelder!$E$1,HB_4a!$D$13:$I$13,0)+COLUMN()-6)</f>
        <v>-6.7796610169491522</v>
      </c>
      <c r="G48" s="111">
        <f t="shared" si="7"/>
        <v>3.8342100259839027</v>
      </c>
      <c r="H48" s="109">
        <f>INDEX(HB_4a!$D$16:$U$57,MATCH('4a - Behinderungsart_Reha'!$A41,HB_4a!$A$16:$A$57,0)+MATCH('4a - Behinderungsart_Reha'!$A48,HB_4a!$B$16:$B$29,0)-1,MATCH(H$8,HB_4a!$D$12:$U$12,0)+MATCH(HB_Klappfelder!$E$1,HB_4a!$D$13:$I$13,0)+COLUMN()-9)</f>
        <v>160</v>
      </c>
      <c r="I48" s="110">
        <f>INDEX(HB_4a!$D$16:$U$57,MATCH('4a - Behinderungsart_Reha'!$A41,HB_4a!$A$16:$A$57,0)+MATCH('4a - Behinderungsart_Reha'!$A48,HB_4a!$B$16:$B$29,0)-1,MATCH(H$8,HB_4a!$D$12:$U$12,0)+MATCH(HB_Klappfelder!$E$1,HB_4a!$D$13:$I$13,0)+COLUMN()-9)</f>
        <v>-3.6144578313253009</v>
      </c>
      <c r="J48" s="111">
        <f t="shared" si="8"/>
        <v>5.06168933881683</v>
      </c>
      <c r="S48" s="323"/>
    </row>
    <row r="49" spans="1:19" ht="14.25" customHeight="1" x14ac:dyDescent="0.2">
      <c r="A49" s="326" t="s">
        <v>116</v>
      </c>
      <c r="B49" s="109">
        <f>INDEX(HB_4a!$D$16:$U$57,MATCH('4a - Behinderungsart_Reha'!$A41,HB_4a!$A$16:$A$57,0)+MATCH('4a - Behinderungsart_Reha'!$A49,HB_4a!$B$16:$B$29,0)-1,MATCH(B$7,HB_4a!$D$12:$U$12,0)+MATCH(HB_Klappfelder!$E$1,HB_4a!$D$13:$I$13,0)+COLUMN()-3)</f>
        <v>441</v>
      </c>
      <c r="C49" s="110">
        <f>INDEX(HB_4a!$D$16:$U$57,MATCH('4a - Behinderungsart_Reha'!$A41,HB_4a!$A$16:$A$57,0)+MATCH('4a - Behinderungsart_Reha'!$A49,HB_4a!$B$16:$B$29,0)-1,MATCH(B$7,HB_4a!$D$12:$U$12,0)+MATCH(HB_Klappfelder!$E$1,HB_4a!$D$13:$I$13,0)+COLUMN()-3)</f>
        <v>-5.7692307692307692</v>
      </c>
      <c r="D49" s="111">
        <f t="shared" si="6"/>
        <v>2.3284054910242871</v>
      </c>
      <c r="E49" s="109">
        <f>INDEX(HB_4a!$D$16:$U$57,MATCH('4a - Behinderungsart_Reha'!$A41,HB_4a!$A$16:$A$57,0)+MATCH('4a - Behinderungsart_Reha'!$A49,HB_4a!$B$16:$B$29,0)-1,MATCH(E$8,HB_4a!$D$12:$U$12,0)+MATCH(HB_Klappfelder!$E$1,HB_4a!$D$13:$I$13,0)+COLUMN()-6)</f>
        <v>343</v>
      </c>
      <c r="F49" s="110">
        <f>INDEX(HB_4a!$D$16:$U$57,MATCH('4a - Behinderungsart_Reha'!$A41,HB_4a!$A$16:$A$57,0)+MATCH('4a - Behinderungsart_Reha'!$A49,HB_4a!$B$16:$B$29,0)-1,MATCH(E$8,HB_4a!$D$12:$U$12,0)+MATCH(HB_Klappfelder!$E$1,HB_4a!$D$13:$I$13,0)+COLUMN()-6)</f>
        <v>-7.0460704607046063</v>
      </c>
      <c r="G49" s="111">
        <f t="shared" si="7"/>
        <v>2.1737752709297169</v>
      </c>
      <c r="H49" s="109">
        <f>INDEX(HB_4a!$D$16:$U$57,MATCH('4a - Behinderungsart_Reha'!$A41,HB_4a!$A$16:$A$57,0)+MATCH('4a - Behinderungsart_Reha'!$A49,HB_4a!$B$16:$B$29,0)-1,MATCH(H$8,HB_4a!$D$12:$U$12,0)+MATCH(HB_Klappfelder!$E$1,HB_4a!$D$13:$I$13,0)+COLUMN()-9)</f>
        <v>98</v>
      </c>
      <c r="I49" s="110">
        <f>INDEX(HB_4a!$D$16:$U$57,MATCH('4a - Behinderungsart_Reha'!$A41,HB_4a!$A$16:$A$57,0)+MATCH('4a - Behinderungsart_Reha'!$A49,HB_4a!$B$16:$B$29,0)-1,MATCH(H$8,HB_4a!$D$12:$U$12,0)+MATCH(HB_Klappfelder!$E$1,HB_4a!$D$13:$I$13,0)+COLUMN()-9)</f>
        <v>-1.0101010101010102</v>
      </c>
      <c r="J49" s="111">
        <f t="shared" si="8"/>
        <v>3.1002847200253085</v>
      </c>
      <c r="S49" s="323"/>
    </row>
    <row r="50" spans="1:19" ht="14.25" customHeight="1" x14ac:dyDescent="0.2">
      <c r="A50" s="326" t="s">
        <v>117</v>
      </c>
      <c r="B50" s="109">
        <f>INDEX(HB_4a!$D$16:$U$57,MATCH('4a - Behinderungsart_Reha'!$A41,HB_4a!$A$16:$A$57,0)+MATCH('4a - Behinderungsart_Reha'!$A50,HB_4a!$B$16:$B$29,0)-1,MATCH(B$7,HB_4a!$D$12:$U$12,0)+MATCH(HB_Klappfelder!$E$1,HB_4a!$D$13:$I$13,0)+COLUMN()-3)</f>
        <v>324</v>
      </c>
      <c r="C50" s="110">
        <f>INDEX(HB_4a!$D$16:$U$57,MATCH('4a - Behinderungsart_Reha'!$A41,HB_4a!$A$16:$A$57,0)+MATCH('4a - Behinderungsart_Reha'!$A50,HB_4a!$B$16:$B$29,0)-1,MATCH(B$7,HB_4a!$D$12:$U$12,0)+MATCH(HB_Klappfelder!$E$1,HB_4a!$D$13:$I$13,0)+COLUMN()-3)</f>
        <v>-6.6282420749279538</v>
      </c>
      <c r="D50" s="111">
        <f t="shared" si="6"/>
        <v>1.7106652587117213</v>
      </c>
      <c r="E50" s="109">
        <f>INDEX(HB_4a!$D$16:$U$57,MATCH('4a - Behinderungsart_Reha'!$A41,HB_4a!$A$16:$A$57,0)+MATCH('4a - Behinderungsart_Reha'!$A50,HB_4a!$B$16:$B$29,0)-1,MATCH(E$8,HB_4a!$D$12:$U$12,0)+MATCH(HB_Klappfelder!$E$1,HB_4a!$D$13:$I$13,0)+COLUMN()-6)</f>
        <v>262</v>
      </c>
      <c r="F50" s="110">
        <f>INDEX(HB_4a!$D$16:$U$57,MATCH('4a - Behinderungsart_Reha'!$A41,HB_4a!$A$16:$A$57,0)+MATCH('4a - Behinderungsart_Reha'!$A50,HB_4a!$B$16:$B$29,0)-1,MATCH(E$8,HB_4a!$D$12:$U$12,0)+MATCH(HB_Klappfelder!$E$1,HB_4a!$D$13:$I$13,0)+COLUMN()-6)</f>
        <v>-6.4285714285714279</v>
      </c>
      <c r="G50" s="111">
        <f t="shared" si="7"/>
        <v>1.660434755054186</v>
      </c>
      <c r="H50" s="109">
        <f>INDEX(HB_4a!$D$16:$U$57,MATCH('4a - Behinderungsart_Reha'!$A41,HB_4a!$A$16:$A$57,0)+MATCH('4a - Behinderungsart_Reha'!$A50,HB_4a!$B$16:$B$29,0)-1,MATCH(H$8,HB_4a!$D$12:$U$12,0)+MATCH(HB_Klappfelder!$E$1,HB_4a!$D$13:$I$13,0)+COLUMN()-9)</f>
        <v>62</v>
      </c>
      <c r="I50" s="110">
        <f>INDEX(HB_4a!$D$16:$U$57,MATCH('4a - Behinderungsart_Reha'!$A41,HB_4a!$A$16:$A$57,0)+MATCH('4a - Behinderungsart_Reha'!$A50,HB_4a!$B$16:$B$29,0)-1,MATCH(H$8,HB_4a!$D$12:$U$12,0)+MATCH(HB_Klappfelder!$E$1,HB_4a!$D$13:$I$13,0)+COLUMN()-9)</f>
        <v>-7.4626865671641784</v>
      </c>
      <c r="J50" s="111">
        <f t="shared" si="8"/>
        <v>1.9614046187915217</v>
      </c>
      <c r="S50" s="323"/>
    </row>
    <row r="51" spans="1:19" ht="14.25" customHeight="1" x14ac:dyDescent="0.2">
      <c r="A51" s="324" t="s">
        <v>118</v>
      </c>
      <c r="B51" s="109">
        <f>INDEX(HB_4a!$D$16:$U$57,MATCH('4a - Behinderungsart_Reha'!$A41,HB_4a!$A$16:$A$57,0)+MATCH('4a - Behinderungsart_Reha'!$A51,HB_4a!$B$16:$B$29,0)-1,MATCH(B$7,HB_4a!$D$12:$U$12,0)+MATCH(HB_Klappfelder!$E$1,HB_4a!$D$13:$I$13,0)+COLUMN()-3)</f>
        <v>11762</v>
      </c>
      <c r="C51" s="110">
        <f>INDEX(HB_4a!$D$16:$U$57,MATCH('4a - Behinderungsart_Reha'!$A41,HB_4a!$A$16:$A$57,0)+MATCH('4a - Behinderungsart_Reha'!$A51,HB_4a!$B$16:$B$29,0)-1,MATCH(B$7,HB_4a!$D$12:$U$12,0)+MATCH(HB_Klappfelder!$E$1,HB_4a!$D$13:$I$13,0)+COLUMN()-3)</f>
        <v>0.51273286617672198</v>
      </c>
      <c r="D51" s="111">
        <f t="shared" si="6"/>
        <v>62.101372756071804</v>
      </c>
      <c r="E51" s="109">
        <f>INDEX(HB_4a!$D$16:$U$57,MATCH('4a - Behinderungsart_Reha'!$A41,HB_4a!$A$16:$A$57,0)+MATCH('4a - Behinderungsart_Reha'!$A51,HB_4a!$B$16:$B$29,0)-1,MATCH(E$8,HB_4a!$D$12:$U$12,0)+MATCH(HB_Klappfelder!$E$1,HB_4a!$D$13:$I$13,0)+COLUMN()-6)</f>
        <v>10803</v>
      </c>
      <c r="F51" s="110">
        <f>INDEX(HB_4a!$D$16:$U$57,MATCH('4a - Behinderungsart_Reha'!$A41,HB_4a!$A$16:$A$57,0)+MATCH('4a - Behinderungsart_Reha'!$A51,HB_4a!$B$16:$B$29,0)-1,MATCH(E$8,HB_4a!$D$12:$U$12,0)+MATCH(HB_Klappfelder!$E$1,HB_4a!$D$13:$I$13,0)+COLUMN()-6)</f>
        <v>7.4108383510884668E-2</v>
      </c>
      <c r="G51" s="111">
        <f t="shared" si="7"/>
        <v>68.464414728436523</v>
      </c>
      <c r="H51" s="109">
        <f>INDEX(HB_4a!$D$16:$U$57,MATCH('4a - Behinderungsart_Reha'!$A41,HB_4a!$A$16:$A$57,0)+MATCH('4a - Behinderungsart_Reha'!$A51,HB_4a!$B$16:$B$29,0)-1,MATCH(H$8,HB_4a!$D$12:$U$12,0)+MATCH(HB_Klappfelder!$E$1,HB_4a!$D$13:$I$13,0)+COLUMN()-9)</f>
        <v>959</v>
      </c>
      <c r="I51" s="110">
        <f>INDEX(HB_4a!$D$16:$U$57,MATCH('4a - Behinderungsart_Reha'!$A41,HB_4a!$A$16:$A$57,0)+MATCH('4a - Behinderungsart_Reha'!$A51,HB_4a!$B$16:$B$29,0)-1,MATCH(H$8,HB_4a!$D$12:$U$12,0)+MATCH(HB_Klappfelder!$E$1,HB_4a!$D$13:$I$13,0)+COLUMN()-9)</f>
        <v>5.7331863285556786</v>
      </c>
      <c r="J51" s="111">
        <f t="shared" si="8"/>
        <v>30.338500474533376</v>
      </c>
      <c r="S51" s="323"/>
    </row>
    <row r="52" spans="1:19" ht="14.25" customHeight="1" x14ac:dyDescent="0.2">
      <c r="A52" s="325" t="s">
        <v>119</v>
      </c>
      <c r="B52" s="109">
        <f>INDEX(HB_4a!$D$16:$U$57,MATCH('4a - Behinderungsart_Reha'!$A41,HB_4a!$A$16:$A$57,0)+MATCH('4a - Behinderungsart_Reha'!$A52,HB_4a!$B$16:$B$29,0)-1,MATCH(B$7,HB_4a!$D$12:$U$12,0)+MATCH(HB_Klappfelder!$E$1,HB_4a!$D$13:$I$13,0)+COLUMN()-3)</f>
        <v>10560</v>
      </c>
      <c r="C52" s="110">
        <f>INDEX(HB_4a!$D$16:$U$57,MATCH('4a - Behinderungsart_Reha'!$A41,HB_4a!$A$16:$A$57,0)+MATCH('4a - Behinderungsart_Reha'!$A52,HB_4a!$B$16:$B$29,0)-1,MATCH(B$7,HB_4a!$D$12:$U$12,0)+MATCH(HB_Klappfelder!$E$1,HB_4a!$D$13:$I$13,0)+COLUMN()-3)</f>
        <v>2.0881670533642689</v>
      </c>
      <c r="D52" s="111">
        <f t="shared" si="6"/>
        <v>55.75501583949314</v>
      </c>
      <c r="E52" s="109">
        <f>INDEX(HB_4a!$D$16:$U$57,MATCH('4a - Behinderungsart_Reha'!$A41,HB_4a!$A$16:$A$57,0)+MATCH('4a - Behinderungsart_Reha'!$A52,HB_4a!$B$16:$B$29,0)-1,MATCH(E$8,HB_4a!$D$12:$U$12,0)+MATCH(HB_Klappfelder!$E$1,HB_4a!$D$13:$I$13,0)+COLUMN()-6)</f>
        <v>9817</v>
      </c>
      <c r="F52" s="110">
        <f>INDEX(HB_4a!$D$16:$U$57,MATCH('4a - Behinderungsart_Reha'!$A41,HB_4a!$A$16:$A$57,0)+MATCH('4a - Behinderungsart_Reha'!$A52,HB_4a!$B$16:$B$29,0)-1,MATCH(E$8,HB_4a!$D$12:$U$12,0)+MATCH(HB_Klappfelder!$E$1,HB_4a!$D$13:$I$13,0)+COLUMN()-6)</f>
        <v>1.7516583747927033</v>
      </c>
      <c r="G52" s="111">
        <f t="shared" si="7"/>
        <v>62.215603016667721</v>
      </c>
      <c r="H52" s="109">
        <f>INDEX(HB_4a!$D$16:$U$57,MATCH('4a - Behinderungsart_Reha'!$A41,HB_4a!$A$16:$A$57,0)+MATCH('4a - Behinderungsart_Reha'!$A52,HB_4a!$B$16:$B$29,0)-1,MATCH(H$8,HB_4a!$D$12:$U$12,0)+MATCH(HB_Klappfelder!$E$1,HB_4a!$D$13:$I$13,0)+COLUMN()-9)</f>
        <v>743</v>
      </c>
      <c r="I52" s="110">
        <f>INDEX(HB_4a!$D$16:$U$57,MATCH('4a - Behinderungsart_Reha'!$A41,HB_4a!$A$16:$A$57,0)+MATCH('4a - Behinderungsart_Reha'!$A52,HB_4a!$B$16:$B$29,0)-1,MATCH(H$8,HB_4a!$D$12:$U$12,0)+MATCH(HB_Klappfelder!$E$1,HB_4a!$D$13:$I$13,0)+COLUMN()-9)</f>
        <v>6.7528735632183912</v>
      </c>
      <c r="J52" s="111">
        <f t="shared" si="8"/>
        <v>23.505219867130656</v>
      </c>
      <c r="S52" s="323"/>
    </row>
    <row r="53" spans="1:19" ht="14.25" customHeight="1" x14ac:dyDescent="0.2">
      <c r="A53" s="325" t="s">
        <v>112</v>
      </c>
      <c r="B53" s="109">
        <f>INDEX(HB_4a!$D$16:$U$57,MATCH('4a - Behinderungsart_Reha'!$A41,HB_4a!$A$16:$A$57,0)+MATCH('4a - Behinderungsart_Reha'!$A53,HB_4a!$B$16:$B$29,0)-1,MATCH(B$7,HB_4a!$D$12:$U$12,0)+MATCH(HB_Klappfelder!$E$1,HB_4a!$D$13:$I$13,0)+COLUMN()-3)</f>
        <v>755</v>
      </c>
      <c r="C53" s="110">
        <f>INDEX(HB_4a!$D$16:$U$57,MATCH('4a - Behinderungsart_Reha'!$A41,HB_4a!$A$16:$A$57,0)+MATCH('4a - Behinderungsart_Reha'!$A53,HB_4a!$B$16:$B$29,0)-1,MATCH(B$7,HB_4a!$D$12:$U$12,0)+MATCH(HB_Klappfelder!$E$1,HB_4a!$D$13:$I$13,0)+COLUMN()-3)</f>
        <v>-16.482300884955752</v>
      </c>
      <c r="D53" s="111">
        <f t="shared" si="6"/>
        <v>3.9862724392819433</v>
      </c>
      <c r="E53" s="109">
        <f>INDEX(HB_4a!$D$16:$U$57,MATCH('4a - Behinderungsart_Reha'!$A41,HB_4a!$A$16:$A$57,0)+MATCH('4a - Behinderungsart_Reha'!$A53,HB_4a!$B$16:$B$29,0)-1,MATCH(E$8,HB_4a!$D$12:$U$12,0)+MATCH(HB_Klappfelder!$E$1,HB_4a!$D$13:$I$13,0)+COLUMN()-6)</f>
        <v>593</v>
      </c>
      <c r="F53" s="110">
        <f>INDEX(HB_4a!$D$16:$U$57,MATCH('4a - Behinderungsart_Reha'!$A41,HB_4a!$A$16:$A$57,0)+MATCH('4a - Behinderungsart_Reha'!$A53,HB_4a!$B$16:$B$29,0)-1,MATCH(E$8,HB_4a!$D$12:$U$12,0)+MATCH(HB_Klappfelder!$E$1,HB_4a!$D$13:$I$13,0)+COLUMN()-6)</f>
        <v>-19.864864864864863</v>
      </c>
      <c r="G53" s="111">
        <f t="shared" si="7"/>
        <v>3.7581595791875277</v>
      </c>
      <c r="H53" s="109">
        <f>INDEX(HB_4a!$D$16:$U$57,MATCH('4a - Behinderungsart_Reha'!$A41,HB_4a!$A$16:$A$57,0)+MATCH('4a - Behinderungsart_Reha'!$A53,HB_4a!$B$16:$B$29,0)-1,MATCH(H$8,HB_4a!$D$12:$U$12,0)+MATCH(HB_Klappfelder!$E$1,HB_4a!$D$13:$I$13,0)+COLUMN()-9)</f>
        <v>162</v>
      </c>
      <c r="I53" s="110">
        <f>INDEX(HB_4a!$D$16:$U$57,MATCH('4a - Behinderungsart_Reha'!$A41,HB_4a!$A$16:$A$57,0)+MATCH('4a - Behinderungsart_Reha'!$A53,HB_4a!$B$16:$B$29,0)-1,MATCH(H$8,HB_4a!$D$12:$U$12,0)+MATCH(HB_Klappfelder!$E$1,HB_4a!$D$13:$I$13,0)+COLUMN()-9)</f>
        <v>-1.2195121951219512</v>
      </c>
      <c r="J53" s="111">
        <f t="shared" si="8"/>
        <v>5.1249604555520403</v>
      </c>
      <c r="S53" s="323"/>
    </row>
    <row r="54" spans="1:19" ht="14.25" customHeight="1" x14ac:dyDescent="0.2">
      <c r="A54" s="325" t="s">
        <v>113</v>
      </c>
      <c r="B54" s="109">
        <f>INDEX(HB_4a!$D$16:$U$57,MATCH('4a - Behinderungsart_Reha'!$A41,HB_4a!$A$16:$A$57,0)+MATCH('4a - Behinderungsart_Reha'!$A54,HB_4a!$B$16:$B$29,0)-1,MATCH(B$7,HB_4a!$D$12:$U$12,0)+MATCH(HB_Klappfelder!$E$1,HB_4a!$D$13:$I$13,0)+COLUMN()-3)</f>
        <v>447</v>
      </c>
      <c r="C54" s="110">
        <f>INDEX(HB_4a!$D$16:$U$57,MATCH('4a - Behinderungsart_Reha'!$A41,HB_4a!$A$16:$A$57,0)+MATCH('4a - Behinderungsart_Reha'!$A54,HB_4a!$B$16:$B$29,0)-1,MATCH(B$7,HB_4a!$D$12:$U$12,0)+MATCH(HB_Klappfelder!$E$1,HB_4a!$D$13:$I$13,0)+COLUMN()-3)</f>
        <v>-1.5418502202643172</v>
      </c>
      <c r="D54" s="111">
        <f t="shared" si="6"/>
        <v>2.3600844772967267</v>
      </c>
      <c r="E54" s="109">
        <f>INDEX(HB_4a!$D$16:$U$57,MATCH('4a - Behinderungsart_Reha'!$A41,HB_4a!$A$16:$A$57,0)+MATCH('4a - Behinderungsart_Reha'!$A54,HB_4a!$B$16:$B$29,0)-1,MATCH(E$8,HB_4a!$D$12:$U$12,0)+MATCH(HB_Klappfelder!$E$1,HB_4a!$D$13:$I$13,0)+COLUMN()-6)</f>
        <v>393</v>
      </c>
      <c r="F54" s="110">
        <f>INDEX(HB_4a!$D$16:$U$57,MATCH('4a - Behinderungsart_Reha'!$A41,HB_4a!$A$16:$A$57,0)+MATCH('4a - Behinderungsart_Reha'!$A54,HB_4a!$B$16:$B$29,0)-1,MATCH(E$8,HB_4a!$D$12:$U$12,0)+MATCH(HB_Klappfelder!$E$1,HB_4a!$D$13:$I$13,0)+COLUMN()-6)</f>
        <v>-3.4398034398034398</v>
      </c>
      <c r="G54" s="111">
        <f t="shared" si="7"/>
        <v>2.4906521325812792</v>
      </c>
      <c r="H54" s="109">
        <f>INDEX(HB_4a!$D$16:$U$57,MATCH('4a - Behinderungsart_Reha'!$A41,HB_4a!$A$16:$A$57,0)+MATCH('4a - Behinderungsart_Reha'!$A54,HB_4a!$B$16:$B$29,0)-1,MATCH(H$8,HB_4a!$D$12:$U$12,0)+MATCH(HB_Klappfelder!$E$1,HB_4a!$D$13:$I$13,0)+COLUMN()-9)</f>
        <v>54</v>
      </c>
      <c r="I54" s="110">
        <f>INDEX(HB_4a!$D$16:$U$57,MATCH('4a - Behinderungsart_Reha'!$A41,HB_4a!$A$16:$A$57,0)+MATCH('4a - Behinderungsart_Reha'!$A54,HB_4a!$B$16:$B$29,0)-1,MATCH(H$8,HB_4a!$D$12:$U$12,0)+MATCH(HB_Klappfelder!$E$1,HB_4a!$D$13:$I$13,0)+COLUMN()-9)</f>
        <v>14.893617021276595</v>
      </c>
      <c r="J54" s="111">
        <f t="shared" si="8"/>
        <v>1.7083201518506803</v>
      </c>
      <c r="S54" s="323"/>
    </row>
    <row r="55" spans="1:19" ht="14.25" customHeight="1" x14ac:dyDescent="0.2">
      <c r="A55" s="327" t="s">
        <v>177</v>
      </c>
      <c r="B55" s="112" t="str">
        <f>INDEX(HB_4a!$D$16:$U$57,MATCH('4a - Behinderungsart_Reha'!$A41,HB_4a!$A$16:$A$57,0)+MATCH('4a - Behinderungsart_Reha'!$A55,HB_4a!$B$16:$B$29,0)-1,MATCH(B$7,HB_4a!$D$12:$U$12,0)+MATCH(HB_Klappfelder!$E$1,HB_4a!$D$13:$I$13,0)+COLUMN()-3)</f>
        <v>*</v>
      </c>
      <c r="C55" s="113">
        <f>INDEX(HB_4a!$D$16:$U$57,MATCH('4a - Behinderungsart_Reha'!$A41,HB_4a!$A$16:$A$57,0)+MATCH('4a - Behinderungsart_Reha'!$A55,HB_4a!$B$16:$B$29,0)-1,MATCH(B$7,HB_4a!$D$12:$U$12,0)+MATCH(HB_Klappfelder!$E$1,HB_4a!$D$13:$I$13,0)+COLUMN()-3)</f>
        <v>-75</v>
      </c>
      <c r="D55" s="114" t="str">
        <f t="shared" si="6"/>
        <v>X</v>
      </c>
      <c r="E55" s="112" t="str">
        <f>INDEX(HB_4a!$D$16:$U$57,MATCH('4a - Behinderungsart_Reha'!$A41,HB_4a!$A$16:$A$57,0)+MATCH('4a - Behinderungsart_Reha'!$A55,HB_4a!$B$16:$B$29,0)-1,MATCH(E$8,HB_4a!$D$12:$U$12,0)+MATCH(HB_Klappfelder!$E$1,HB_4a!$D$13:$I$13,0)+COLUMN()-6)</f>
        <v>*</v>
      </c>
      <c r="F55" s="113">
        <f>INDEX(HB_4a!$D$16:$U$57,MATCH('4a - Behinderungsart_Reha'!$A41,HB_4a!$A$16:$A$57,0)+MATCH('4a - Behinderungsart_Reha'!$A55,HB_4a!$B$16:$B$29,0)-1,MATCH(E$8,HB_4a!$D$12:$U$12,0)+MATCH(HB_Klappfelder!$E$1,HB_4a!$D$13:$I$13,0)+COLUMN()-6)</f>
        <v>-75</v>
      </c>
      <c r="G55" s="114" t="str">
        <f t="shared" si="7"/>
        <v>X</v>
      </c>
      <c r="H55" s="112">
        <f>INDEX(HB_4a!$D$16:$U$57,MATCH('4a - Behinderungsart_Reha'!$A41,HB_4a!$A$16:$A$57,0)+MATCH('4a - Behinderungsart_Reha'!$A55,HB_4a!$B$16:$B$29,0)-1,MATCH(H$8,HB_4a!$D$12:$U$12,0)+MATCH(HB_Klappfelder!$E$1,HB_4a!$D$13:$I$13,0)+COLUMN()-9)</f>
        <v>0</v>
      </c>
      <c r="I55" s="113" t="str">
        <f>INDEX(HB_4a!$D$16:$U$57,MATCH('4a - Behinderungsart_Reha'!$A41,HB_4a!$A$16:$A$57,0)+MATCH('4a - Behinderungsart_Reha'!$A55,HB_4a!$B$16:$B$29,0)-1,MATCH(H$8,HB_4a!$D$12:$U$12,0)+MATCH(HB_Klappfelder!$E$1,HB_4a!$D$13:$I$13,0)+COLUMN()-9)</f>
        <v>X</v>
      </c>
      <c r="J55" s="114">
        <f t="shared" si="8"/>
        <v>0</v>
      </c>
      <c r="S55" s="323"/>
    </row>
    <row r="56" spans="1:19" ht="11.25" customHeight="1" x14ac:dyDescent="0.2">
      <c r="A56" s="286" t="str">
        <f>'4 - Zeitreihe'!A42</f>
        <v>Erstellungsdatum: 24.02.2022, Statistik-Service Südost, Auftragsnummer 276651</v>
      </c>
      <c r="B56" s="287"/>
      <c r="C56" s="287"/>
      <c r="D56" s="287"/>
      <c r="E56" s="287"/>
      <c r="F56" s="287"/>
      <c r="G56" s="287"/>
      <c r="H56" s="287"/>
      <c r="I56" s="287"/>
      <c r="J56" s="288" t="s">
        <v>6</v>
      </c>
    </row>
    <row r="58" spans="1:19" ht="14.25" customHeight="1" x14ac:dyDescent="0.2">
      <c r="A58" s="280" t="s">
        <v>315</v>
      </c>
    </row>
    <row r="59" spans="1:19" ht="14.25" customHeight="1" x14ac:dyDescent="0.2">
      <c r="A59" s="280" t="s">
        <v>224</v>
      </c>
      <c r="B59" s="280"/>
      <c r="S59" s="275"/>
    </row>
    <row r="60" spans="1:19" ht="14.25" customHeight="1" x14ac:dyDescent="0.2">
      <c r="A60" s="280"/>
    </row>
    <row r="76" spans="2:10" ht="14.25" customHeight="1" x14ac:dyDescent="0.2">
      <c r="B76" s="328"/>
      <c r="C76" s="328"/>
      <c r="D76" s="328"/>
      <c r="E76" s="328"/>
      <c r="F76" s="328"/>
      <c r="G76" s="328"/>
      <c r="H76" s="328"/>
      <c r="I76" s="328"/>
      <c r="J76" s="328"/>
    </row>
  </sheetData>
  <sheetProtection sheet="1" objects="1" scenarios="1"/>
  <mergeCells count="9">
    <mergeCell ref="A11:J11"/>
    <mergeCell ref="A26:J26"/>
    <mergeCell ref="A41:J41"/>
    <mergeCell ref="A3:J3"/>
    <mergeCell ref="A7:A10"/>
    <mergeCell ref="B7:D8"/>
    <mergeCell ref="E7:J7"/>
    <mergeCell ref="E8:G8"/>
    <mergeCell ref="H8:J8"/>
  </mergeCells>
  <printOptions horizontalCentered="1"/>
  <pageMargins left="0.70866141732283472" right="0.39370078740157483" top="0.39370078740157483" bottom="0.39370078740157483" header="0.51181102362204722" footer="0.51181102362204722"/>
  <pageSetup paperSize="9" scale="60" orientation="portrait" cellComments="asDisplayed" r:id="rId1"/>
  <drawing r:id="rId2"/>
  <legacyDrawing r:id="rId3"/>
  <controls>
    <mc:AlternateContent xmlns:mc="http://schemas.openxmlformats.org/markup-compatibility/2006">
      <mc:Choice Requires="x14">
        <control shapeId="161793" r:id="rId4" name="ComboBox1">
          <controlPr defaultSize="0" print="0" autoLine="0" linkedCell="HB_Klappfelder!E1" listFillRange="HB_Klappfelder!E2:E4" r:id="rId5">
            <anchor moveWithCells="1">
              <from>
                <xdr:col>8</xdr:col>
                <xdr:colOff>9525</xdr:colOff>
                <xdr:row>4</xdr:row>
                <xdr:rowOff>66675</xdr:rowOff>
              </from>
              <to>
                <xdr:col>9</xdr:col>
                <xdr:colOff>781050</xdr:colOff>
                <xdr:row>5</xdr:row>
                <xdr:rowOff>123825</xdr:rowOff>
              </to>
            </anchor>
          </controlPr>
        </control>
      </mc:Choice>
      <mc:Fallback>
        <control shapeId="161793" r:id="rId4" name="ComboBox1"/>
      </mc:Fallback>
    </mc:AlternateContent>
  </control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911">
    <pageSetUpPr autoPageBreaks="0" fitToPage="1"/>
  </sheetPr>
  <dimension ref="A1:M33"/>
  <sheetViews>
    <sheetView showGridLines="0" zoomScaleNormal="100" workbookViewId="0">
      <pane xSplit="1" ySplit="11" topLeftCell="B12" activePane="bottomRight" state="frozen"/>
      <selection pane="topRight" activeCell="B1" sqref="B1"/>
      <selection pane="bottomLeft" activeCell="A12" sqref="A12"/>
      <selection pane="bottomRight"/>
    </sheetView>
  </sheetViews>
  <sheetFormatPr baseColWidth="10" defaultColWidth="9" defaultRowHeight="14.25" customHeight="1" x14ac:dyDescent="0.2"/>
  <cols>
    <col min="1" max="1" width="31.625" style="275" customWidth="1"/>
    <col min="2" max="10" width="9.625" style="275" customWidth="1"/>
    <col min="11" max="16384" width="9" style="275"/>
  </cols>
  <sheetData>
    <row r="1" spans="1:13" ht="33.75" customHeight="1" x14ac:dyDescent="0.2">
      <c r="A1" s="373"/>
      <c r="B1" s="373"/>
      <c r="C1" s="373"/>
      <c r="D1" s="373"/>
      <c r="E1" s="373"/>
      <c r="F1" s="373"/>
      <c r="G1" s="373"/>
      <c r="H1" s="373"/>
      <c r="I1" s="373"/>
      <c r="J1" s="374" t="s">
        <v>5</v>
      </c>
    </row>
    <row r="2" spans="1:13" ht="11.25" customHeight="1" x14ac:dyDescent="0.2"/>
    <row r="3" spans="1:13" ht="15" customHeight="1" x14ac:dyDescent="0.2">
      <c r="A3" s="513" t="s">
        <v>98</v>
      </c>
      <c r="B3" s="514"/>
      <c r="C3" s="514"/>
      <c r="D3" s="514"/>
      <c r="E3" s="514"/>
      <c r="F3" s="514"/>
      <c r="G3" s="514"/>
      <c r="H3" s="514"/>
      <c r="I3" s="514"/>
      <c r="J3" s="514"/>
    </row>
    <row r="4" spans="1:13" x14ac:dyDescent="0.2">
      <c r="A4" s="279" t="s">
        <v>377</v>
      </c>
    </row>
    <row r="5" spans="1:13" x14ac:dyDescent="0.2">
      <c r="A5" s="329" t="s">
        <v>385</v>
      </c>
      <c r="M5" s="330"/>
    </row>
    <row r="6" spans="1:13" ht="11.25" customHeight="1" x14ac:dyDescent="0.2">
      <c r="A6" s="331"/>
    </row>
    <row r="7" spans="1:13" ht="14.25" customHeight="1" x14ac:dyDescent="0.2">
      <c r="A7" s="533" t="s">
        <v>55</v>
      </c>
      <c r="B7" s="515" t="s">
        <v>2</v>
      </c>
      <c r="C7" s="538"/>
      <c r="D7" s="539"/>
      <c r="E7" s="522" t="s">
        <v>84</v>
      </c>
      <c r="F7" s="507"/>
      <c r="G7" s="507"/>
      <c r="H7" s="507"/>
      <c r="I7" s="507"/>
      <c r="J7" s="508"/>
    </row>
    <row r="8" spans="1:13" ht="14.25" customHeight="1" x14ac:dyDescent="0.2">
      <c r="A8" s="534"/>
      <c r="B8" s="540"/>
      <c r="C8" s="541"/>
      <c r="D8" s="542"/>
      <c r="E8" s="522" t="s">
        <v>0</v>
      </c>
      <c r="F8" s="523"/>
      <c r="G8" s="508"/>
      <c r="H8" s="523" t="s">
        <v>1</v>
      </c>
      <c r="I8" s="507"/>
      <c r="J8" s="508"/>
    </row>
    <row r="9" spans="1:13" ht="14.25" customHeight="1" x14ac:dyDescent="0.2">
      <c r="A9" s="535"/>
      <c r="B9" s="543" t="s">
        <v>2</v>
      </c>
      <c r="C9" s="540" t="s">
        <v>21</v>
      </c>
      <c r="D9" s="542"/>
      <c r="E9" s="543" t="s">
        <v>2</v>
      </c>
      <c r="F9" s="540" t="s">
        <v>21</v>
      </c>
      <c r="G9" s="542"/>
      <c r="H9" s="543" t="s">
        <v>2</v>
      </c>
      <c r="I9" s="540" t="s">
        <v>21</v>
      </c>
      <c r="J9" s="542"/>
    </row>
    <row r="10" spans="1:13" ht="41.25" customHeight="1" x14ac:dyDescent="0.2">
      <c r="A10" s="535"/>
      <c r="B10" s="544"/>
      <c r="C10" s="332" t="s">
        <v>171</v>
      </c>
      <c r="D10" s="332" t="s">
        <v>172</v>
      </c>
      <c r="E10" s="544"/>
      <c r="F10" s="332" t="s">
        <v>171</v>
      </c>
      <c r="G10" s="332" t="s">
        <v>172</v>
      </c>
      <c r="H10" s="544"/>
      <c r="I10" s="332" t="s">
        <v>171</v>
      </c>
      <c r="J10" s="332" t="s">
        <v>172</v>
      </c>
    </row>
    <row r="11" spans="1:13" s="285" customFormat="1" ht="11.25" customHeight="1" x14ac:dyDescent="0.2">
      <c r="A11" s="536"/>
      <c r="B11" s="295">
        <v>1</v>
      </c>
      <c r="C11" s="295">
        <v>2</v>
      </c>
      <c r="D11" s="295">
        <v>3</v>
      </c>
      <c r="E11" s="295">
        <v>4</v>
      </c>
      <c r="F11" s="295">
        <v>5</v>
      </c>
      <c r="G11" s="295">
        <v>6</v>
      </c>
      <c r="H11" s="333">
        <v>7</v>
      </c>
      <c r="I11" s="295">
        <v>8</v>
      </c>
      <c r="J11" s="295">
        <v>9</v>
      </c>
    </row>
    <row r="12" spans="1:13" ht="15" customHeight="1" x14ac:dyDescent="0.2">
      <c r="A12" s="334" t="s">
        <v>36</v>
      </c>
      <c r="B12" s="115">
        <v>53483</v>
      </c>
      <c r="C12" s="116">
        <v>31532</v>
      </c>
      <c r="D12" s="117">
        <v>21951</v>
      </c>
      <c r="E12" s="118">
        <v>43900</v>
      </c>
      <c r="F12" s="119">
        <v>26212</v>
      </c>
      <c r="G12" s="120">
        <v>17688</v>
      </c>
      <c r="H12" s="119">
        <v>9583</v>
      </c>
      <c r="I12" s="119">
        <v>5320</v>
      </c>
      <c r="J12" s="120">
        <v>4263</v>
      </c>
    </row>
    <row r="13" spans="1:13" ht="15" customHeight="1" x14ac:dyDescent="0.2">
      <c r="A13" s="334" t="s">
        <v>131</v>
      </c>
      <c r="B13" s="118"/>
      <c r="C13" s="119"/>
      <c r="D13" s="120"/>
      <c r="E13" s="118"/>
      <c r="F13" s="119"/>
      <c r="G13" s="120"/>
      <c r="H13" s="119"/>
      <c r="I13" s="119"/>
      <c r="J13" s="120"/>
    </row>
    <row r="14" spans="1:13" s="336" customFormat="1" ht="15" customHeight="1" x14ac:dyDescent="0.2">
      <c r="A14" s="335" t="s">
        <v>132</v>
      </c>
      <c r="B14" s="121">
        <v>39817</v>
      </c>
      <c r="C14" s="122">
        <v>22209</v>
      </c>
      <c r="D14" s="123">
        <v>17608</v>
      </c>
      <c r="E14" s="121">
        <v>34963</v>
      </c>
      <c r="F14" s="122">
        <v>19817</v>
      </c>
      <c r="G14" s="123">
        <v>15146</v>
      </c>
      <c r="H14" s="122">
        <v>4854</v>
      </c>
      <c r="I14" s="122">
        <v>2392</v>
      </c>
      <c r="J14" s="123">
        <v>2462</v>
      </c>
      <c r="M14" s="337"/>
    </row>
    <row r="15" spans="1:13" s="336" customFormat="1" ht="15" customHeight="1" x14ac:dyDescent="0.2">
      <c r="A15" s="335" t="s">
        <v>99</v>
      </c>
      <c r="B15" s="124">
        <v>74.447955425088338</v>
      </c>
      <c r="C15" s="125">
        <v>70.433210706583793</v>
      </c>
      <c r="D15" s="126">
        <v>80.215024372465948</v>
      </c>
      <c r="E15" s="124">
        <v>79.642369020501135</v>
      </c>
      <c r="F15" s="125">
        <v>75.602777353883724</v>
      </c>
      <c r="G15" s="126">
        <v>85.628674807779277</v>
      </c>
      <c r="H15" s="125">
        <v>50.652196598142538</v>
      </c>
      <c r="I15" s="125">
        <v>44.962406015037594</v>
      </c>
      <c r="J15" s="126">
        <v>57.752756274923769</v>
      </c>
    </row>
    <row r="16" spans="1:13" s="336" customFormat="1" ht="15" customHeight="1" x14ac:dyDescent="0.2">
      <c r="A16" s="335" t="s">
        <v>100</v>
      </c>
      <c r="B16" s="121">
        <v>4374</v>
      </c>
      <c r="C16" s="122">
        <v>2887</v>
      </c>
      <c r="D16" s="123">
        <v>1487</v>
      </c>
      <c r="E16" s="121">
        <v>1976</v>
      </c>
      <c r="F16" s="122">
        <v>1402</v>
      </c>
      <c r="G16" s="123">
        <v>574</v>
      </c>
      <c r="H16" s="122">
        <v>2398</v>
      </c>
      <c r="I16" s="122">
        <v>1485</v>
      </c>
      <c r="J16" s="123">
        <v>913</v>
      </c>
    </row>
    <row r="17" spans="1:10" s="336" customFormat="1" ht="15" customHeight="1" x14ac:dyDescent="0.2">
      <c r="A17" s="335" t="s">
        <v>101</v>
      </c>
      <c r="B17" s="124">
        <v>8.1782996466166828</v>
      </c>
      <c r="C17" s="125">
        <v>9.1557782570087536</v>
      </c>
      <c r="D17" s="126">
        <v>6.7741788528996398</v>
      </c>
      <c r="E17" s="124">
        <v>4.5011389521640091</v>
      </c>
      <c r="F17" s="125">
        <v>5.3486952540820996</v>
      </c>
      <c r="G17" s="126">
        <v>3.2451379466304839</v>
      </c>
      <c r="H17" s="125">
        <v>25.023479077533135</v>
      </c>
      <c r="I17" s="125">
        <v>27.913533834586467</v>
      </c>
      <c r="J17" s="126">
        <v>21.416842599108609</v>
      </c>
    </row>
    <row r="18" spans="1:10" s="336" customFormat="1" ht="15" customHeight="1" x14ac:dyDescent="0.2">
      <c r="A18" s="334"/>
      <c r="B18" s="127"/>
      <c r="C18" s="128"/>
      <c r="D18" s="98"/>
      <c r="E18" s="127"/>
      <c r="F18" s="128"/>
      <c r="G18" s="98"/>
      <c r="H18" s="128"/>
      <c r="I18" s="128"/>
      <c r="J18" s="98"/>
    </row>
    <row r="19" spans="1:10" s="336" customFormat="1" ht="15" customHeight="1" x14ac:dyDescent="0.2">
      <c r="A19" s="334" t="s">
        <v>133</v>
      </c>
      <c r="B19" s="127"/>
      <c r="C19" s="128"/>
      <c r="D19" s="98"/>
      <c r="E19" s="127"/>
      <c r="F19" s="128"/>
      <c r="G19" s="98"/>
      <c r="H19" s="128"/>
      <c r="I19" s="128"/>
      <c r="J19" s="98"/>
    </row>
    <row r="20" spans="1:10" s="336" customFormat="1" ht="15" customHeight="1" x14ac:dyDescent="0.2">
      <c r="A20" s="335" t="s">
        <v>132</v>
      </c>
      <c r="B20" s="96">
        <v>39269</v>
      </c>
      <c r="C20" s="97">
        <v>21807</v>
      </c>
      <c r="D20" s="102">
        <v>17462</v>
      </c>
      <c r="E20" s="96">
        <v>34533</v>
      </c>
      <c r="F20" s="97">
        <v>19477</v>
      </c>
      <c r="G20" s="102">
        <v>15056</v>
      </c>
      <c r="H20" s="97">
        <v>4736</v>
      </c>
      <c r="I20" s="97">
        <v>2330</v>
      </c>
      <c r="J20" s="102">
        <v>2406</v>
      </c>
    </row>
    <row r="21" spans="1:10" s="336" customFormat="1" ht="15" customHeight="1" x14ac:dyDescent="0.2">
      <c r="A21" s="335" t="s">
        <v>99</v>
      </c>
      <c r="B21" s="127">
        <v>73.423330778004228</v>
      </c>
      <c r="C21" s="128">
        <v>69.158315362171763</v>
      </c>
      <c r="D21" s="98">
        <v>79.549906610177217</v>
      </c>
      <c r="E21" s="127">
        <v>78.662870159453306</v>
      </c>
      <c r="F21" s="128">
        <v>74.305661529070647</v>
      </c>
      <c r="G21" s="98">
        <v>85.119855269108996</v>
      </c>
      <c r="H21" s="128">
        <v>49.420849420849422</v>
      </c>
      <c r="I21" s="128">
        <v>43.796992481203006</v>
      </c>
      <c r="J21" s="98">
        <v>56.439127375087963</v>
      </c>
    </row>
    <row r="22" spans="1:10" s="336" customFormat="1" ht="15" customHeight="1" x14ac:dyDescent="0.2">
      <c r="A22" s="335" t="s">
        <v>100</v>
      </c>
      <c r="B22" s="96">
        <v>4974</v>
      </c>
      <c r="C22" s="97">
        <v>3340</v>
      </c>
      <c r="D22" s="102">
        <v>1634</v>
      </c>
      <c r="E22" s="96">
        <v>2588</v>
      </c>
      <c r="F22" s="97">
        <v>1874</v>
      </c>
      <c r="G22" s="102">
        <v>714</v>
      </c>
      <c r="H22" s="97">
        <v>2386</v>
      </c>
      <c r="I22" s="97">
        <v>1466</v>
      </c>
      <c r="J22" s="102">
        <v>920</v>
      </c>
    </row>
    <row r="23" spans="1:10" s="336" customFormat="1" ht="15" customHeight="1" x14ac:dyDescent="0.2">
      <c r="A23" s="335" t="s">
        <v>101</v>
      </c>
      <c r="B23" s="127">
        <v>9.3001514499934554</v>
      </c>
      <c r="C23" s="128">
        <v>10.592414055562603</v>
      </c>
      <c r="D23" s="98">
        <v>7.4438522162999412</v>
      </c>
      <c r="E23" s="127">
        <v>5.8952164009111616</v>
      </c>
      <c r="F23" s="128">
        <v>7.1493972226461162</v>
      </c>
      <c r="G23" s="98">
        <v>4.0366350067842598</v>
      </c>
      <c r="H23" s="128">
        <v>24.898257330689763</v>
      </c>
      <c r="I23" s="128">
        <v>27.556390977443606</v>
      </c>
      <c r="J23" s="98">
        <v>21.581046211588085</v>
      </c>
    </row>
    <row r="24" spans="1:10" s="336" customFormat="1" ht="15" customHeight="1" x14ac:dyDescent="0.2">
      <c r="A24" s="334"/>
      <c r="B24" s="127"/>
      <c r="C24" s="128"/>
      <c r="D24" s="98"/>
      <c r="E24" s="127"/>
      <c r="F24" s="128"/>
      <c r="G24" s="98"/>
      <c r="H24" s="128"/>
      <c r="I24" s="128"/>
      <c r="J24" s="98"/>
    </row>
    <row r="25" spans="1:10" s="336" customFormat="1" ht="15" customHeight="1" x14ac:dyDescent="0.2">
      <c r="A25" s="334" t="s">
        <v>134</v>
      </c>
      <c r="B25" s="127"/>
      <c r="C25" s="128"/>
      <c r="D25" s="98"/>
      <c r="E25" s="127"/>
      <c r="F25" s="128"/>
      <c r="G25" s="98"/>
      <c r="H25" s="128"/>
      <c r="I25" s="128"/>
      <c r="J25" s="98"/>
    </row>
    <row r="26" spans="1:10" s="336" customFormat="1" ht="15" customHeight="1" x14ac:dyDescent="0.2">
      <c r="A26" s="335" t="s">
        <v>132</v>
      </c>
      <c r="B26" s="96">
        <v>39340</v>
      </c>
      <c r="C26" s="97">
        <v>22047</v>
      </c>
      <c r="D26" s="102">
        <v>17293</v>
      </c>
      <c r="E26" s="96">
        <v>34569</v>
      </c>
      <c r="F26" s="97">
        <v>19651</v>
      </c>
      <c r="G26" s="102">
        <v>14918</v>
      </c>
      <c r="H26" s="97">
        <v>4771</v>
      </c>
      <c r="I26" s="97">
        <v>2396</v>
      </c>
      <c r="J26" s="102">
        <v>2375</v>
      </c>
    </row>
    <row r="27" spans="1:10" s="336" customFormat="1" ht="15" customHeight="1" x14ac:dyDescent="0.2">
      <c r="A27" s="335" t="s">
        <v>99</v>
      </c>
      <c r="B27" s="127">
        <v>73.556083241403812</v>
      </c>
      <c r="C27" s="128">
        <v>69.919446911074473</v>
      </c>
      <c r="D27" s="98">
        <v>78.780010022322443</v>
      </c>
      <c r="E27" s="127">
        <v>78.744874715261957</v>
      </c>
      <c r="F27" s="128">
        <v>74.969479627651452</v>
      </c>
      <c r="G27" s="98">
        <v>84.339665309814563</v>
      </c>
      <c r="H27" s="128">
        <v>49.786079515809249</v>
      </c>
      <c r="I27" s="128">
        <v>45.037593984962406</v>
      </c>
      <c r="J27" s="98">
        <v>55.711939948393152</v>
      </c>
    </row>
    <row r="28" spans="1:10" s="336" customFormat="1" ht="15" customHeight="1" x14ac:dyDescent="0.2">
      <c r="A28" s="335" t="s">
        <v>100</v>
      </c>
      <c r="B28" s="96">
        <v>4856</v>
      </c>
      <c r="C28" s="97">
        <v>3197</v>
      </c>
      <c r="D28" s="102">
        <v>1659</v>
      </c>
      <c r="E28" s="96">
        <v>2644</v>
      </c>
      <c r="F28" s="97">
        <v>1885</v>
      </c>
      <c r="G28" s="102">
        <v>759</v>
      </c>
      <c r="H28" s="97">
        <v>2212</v>
      </c>
      <c r="I28" s="97">
        <v>1312</v>
      </c>
      <c r="J28" s="102">
        <v>900</v>
      </c>
    </row>
    <row r="29" spans="1:10" s="336" customFormat="1" ht="15" customHeight="1" x14ac:dyDescent="0.2">
      <c r="A29" s="335" t="s">
        <v>101</v>
      </c>
      <c r="B29" s="129">
        <v>9.0795205953293578</v>
      </c>
      <c r="C29" s="130">
        <v>10.138906507674744</v>
      </c>
      <c r="D29" s="131">
        <v>7.5577422440891082</v>
      </c>
      <c r="E29" s="129">
        <v>6.0227790432801829</v>
      </c>
      <c r="F29" s="130">
        <v>7.191362734625363</v>
      </c>
      <c r="G29" s="131">
        <v>4.2910447761194028</v>
      </c>
      <c r="H29" s="128">
        <v>23.082542001460922</v>
      </c>
      <c r="I29" s="128">
        <v>24.661654135338345</v>
      </c>
      <c r="J29" s="98">
        <v>21.111893033075297</v>
      </c>
    </row>
    <row r="30" spans="1:10" ht="11.25" customHeight="1" x14ac:dyDescent="0.2">
      <c r="A30" s="286" t="s">
        <v>380</v>
      </c>
      <c r="B30" s="287"/>
      <c r="C30" s="287"/>
      <c r="D30" s="287"/>
      <c r="E30" s="287"/>
      <c r="F30" s="287"/>
      <c r="G30" s="287"/>
      <c r="H30" s="287"/>
      <c r="I30" s="287"/>
      <c r="J30" s="288" t="s">
        <v>6</v>
      </c>
    </row>
    <row r="32" spans="1:10" ht="20.25" customHeight="1" x14ac:dyDescent="0.2">
      <c r="A32" s="537" t="s">
        <v>135</v>
      </c>
      <c r="B32" s="537"/>
      <c r="C32" s="537"/>
      <c r="D32" s="537"/>
      <c r="E32" s="537"/>
      <c r="F32" s="537"/>
      <c r="G32" s="537"/>
      <c r="H32" s="537"/>
      <c r="I32" s="537"/>
      <c r="J32" s="537"/>
    </row>
    <row r="33" spans="1:10" ht="21" customHeight="1" x14ac:dyDescent="0.2">
      <c r="A33" s="537" t="s">
        <v>135</v>
      </c>
      <c r="B33" s="537"/>
      <c r="C33" s="537"/>
      <c r="D33" s="537"/>
      <c r="E33" s="537"/>
      <c r="F33" s="537"/>
      <c r="G33" s="537"/>
      <c r="H33" s="537"/>
      <c r="I33" s="537"/>
      <c r="J33" s="537"/>
    </row>
  </sheetData>
  <sheetProtection sheet="1" objects="1" scenarios="1"/>
  <mergeCells count="14">
    <mergeCell ref="A33:J33"/>
    <mergeCell ref="A32:J32"/>
    <mergeCell ref="B7:D8"/>
    <mergeCell ref="B9:B10"/>
    <mergeCell ref="A3:J3"/>
    <mergeCell ref="A7:A11"/>
    <mergeCell ref="C9:D9"/>
    <mergeCell ref="E9:E10"/>
    <mergeCell ref="F9:G9"/>
    <mergeCell ref="H9:H10"/>
    <mergeCell ref="I9:J9"/>
    <mergeCell ref="E8:G8"/>
    <mergeCell ref="H8:J8"/>
    <mergeCell ref="E7:J7"/>
  </mergeCells>
  <printOptions horizontalCentered="1"/>
  <pageMargins left="0.70866141732283472" right="0.39370078740157483" top="0.39370078740157483" bottom="0.39370078740157483" header="0.51181102362204722" footer="0.51181102362204722"/>
  <pageSetup paperSize="9" scale="71" orientation="portrait" cellComments="asDisplayed"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10">
    <pageSetUpPr autoPageBreaks="0"/>
  </sheetPr>
  <dimension ref="A1:AC66"/>
  <sheetViews>
    <sheetView showGridLines="0" zoomScaleNormal="100" workbookViewId="0">
      <pane xSplit="2" ySplit="16" topLeftCell="C17" activePane="bottomRight" state="frozen"/>
      <selection pane="topRight" activeCell="C1" sqref="C1"/>
      <selection pane="bottomLeft" activeCell="A17" sqref="A17"/>
      <selection pane="bottomRight"/>
    </sheetView>
  </sheetViews>
  <sheetFormatPr baseColWidth="10" defaultColWidth="9" defaultRowHeight="14.25" customHeight="1" x14ac:dyDescent="0.2"/>
  <cols>
    <col min="1" max="1" width="70.75" style="275" customWidth="1"/>
    <col min="2" max="2" width="1.375" style="275" bestFit="1" customWidth="1"/>
    <col min="3" max="29" width="11.125" style="275" customWidth="1"/>
    <col min="30" max="16384" width="9" style="275"/>
  </cols>
  <sheetData>
    <row r="1" spans="1:29" ht="33.75" customHeight="1" x14ac:dyDescent="0.2">
      <c r="A1" s="373"/>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4" t="s">
        <v>188</v>
      </c>
    </row>
    <row r="2" spans="1:29" ht="11.25" customHeight="1" x14ac:dyDescent="0.2">
      <c r="M2" s="276"/>
      <c r="N2" s="276"/>
      <c r="O2" s="276"/>
    </row>
    <row r="3" spans="1:29" ht="15" customHeight="1" x14ac:dyDescent="0.2">
      <c r="A3" s="513" t="s">
        <v>146</v>
      </c>
      <c r="B3" s="513"/>
      <c r="C3" s="514"/>
      <c r="D3" s="514"/>
      <c r="E3" s="514"/>
      <c r="F3" s="514"/>
      <c r="G3" s="514"/>
      <c r="H3" s="514"/>
      <c r="I3" s="514"/>
      <c r="J3" s="514"/>
      <c r="K3" s="514"/>
      <c r="M3" s="276"/>
      <c r="N3" s="276"/>
      <c r="O3" s="276"/>
    </row>
    <row r="4" spans="1:29" ht="20.25" customHeight="1" x14ac:dyDescent="0.2">
      <c r="A4" s="277" t="s">
        <v>2</v>
      </c>
      <c r="B4" s="277"/>
      <c r="C4" s="278"/>
      <c r="D4" s="278"/>
      <c r="E4" s="278"/>
      <c r="F4" s="278"/>
      <c r="G4" s="278"/>
      <c r="H4" s="278"/>
      <c r="I4" s="278"/>
      <c r="J4" s="278"/>
      <c r="K4" s="278"/>
    </row>
    <row r="5" spans="1:29" x14ac:dyDescent="0.2">
      <c r="A5" s="279" t="str">
        <f>'1 - Zugang'!A4</f>
        <v>Deutschland (Gebietsstand Februar 2022)</v>
      </c>
      <c r="B5" s="279"/>
    </row>
    <row r="6" spans="1:29" x14ac:dyDescent="0.2">
      <c r="A6" s="279" t="str">
        <f>'1 - Zugang'!A5</f>
        <v>November 2021; Datenstand: Februar 2022</v>
      </c>
      <c r="B6" s="279"/>
      <c r="Z6" s="443"/>
    </row>
    <row r="7" spans="1:29" ht="8.25" customHeight="1" x14ac:dyDescent="0.2">
      <c r="A7" s="279"/>
      <c r="B7" s="279"/>
    </row>
    <row r="8" spans="1:29" ht="21.75" customHeight="1" x14ac:dyDescent="0.2">
      <c r="A8" s="560" t="s">
        <v>370</v>
      </c>
      <c r="B8" s="560"/>
      <c r="C8" s="560"/>
      <c r="D8" s="560"/>
      <c r="E8" s="560"/>
      <c r="F8" s="560"/>
      <c r="G8" s="560"/>
      <c r="H8" s="560"/>
      <c r="I8" s="560"/>
      <c r="J8" s="560"/>
      <c r="K8" s="560"/>
    </row>
    <row r="9" spans="1:29" ht="24" customHeight="1" x14ac:dyDescent="0.2">
      <c r="A9" s="545" t="str">
        <f>IF($A$4="Ausländer",CONCATENATE("Die Zählweise von Ausländern hat sich im Vergleich zu früheren Publikationen geändert. Staatenlose und Personen ohne Angabe zur Staatsangehörigkeit werden nun nicht mehr unter 'Keine Angabe', sondern zu den Ausländern gezählt. " &amp; "Details dazu finden Sie in der Hintergrundinfo 'Statistiken nach Staatsangehörigkeit – neue Zuordnung von Staatenlosen und Personen ohne Angabe der Staatsangehörigkeit' " &amp; "auf unserer Internetseite Grundlagen &gt; Methodik und Qualität &gt; Methodenberichte und Hintergrundinfos &gt; Übergreifende Themen."),"")</f>
        <v/>
      </c>
      <c r="B9" s="545"/>
      <c r="C9" s="545"/>
      <c r="D9" s="545"/>
      <c r="E9" s="545"/>
      <c r="F9" s="545"/>
      <c r="G9" s="545"/>
      <c r="H9" s="545"/>
      <c r="I9" s="545"/>
      <c r="J9" s="545"/>
      <c r="K9" s="545"/>
      <c r="L9" s="440"/>
      <c r="M9" s="440"/>
      <c r="N9" s="440"/>
      <c r="O9" s="440"/>
      <c r="P9" s="440"/>
      <c r="Q9" s="440"/>
      <c r="R9" s="440"/>
      <c r="S9" s="440"/>
      <c r="T9" s="440"/>
      <c r="U9" s="440"/>
      <c r="V9" s="440"/>
      <c r="W9" s="440"/>
      <c r="X9" s="440"/>
      <c r="Y9" s="440"/>
      <c r="Z9" s="440"/>
      <c r="AA9" s="440"/>
      <c r="AB9" s="440"/>
      <c r="AC9" s="440"/>
    </row>
    <row r="10" spans="1:29" ht="11.25" customHeight="1" x14ac:dyDescent="0.2">
      <c r="A10" s="280"/>
      <c r="B10" s="280"/>
    </row>
    <row r="11" spans="1:29" ht="11.25" customHeight="1" x14ac:dyDescent="0.2">
      <c r="A11" s="549" t="s">
        <v>23</v>
      </c>
      <c r="B11" s="550"/>
      <c r="C11" s="557" t="s">
        <v>2</v>
      </c>
      <c r="D11" s="558"/>
      <c r="E11" s="558"/>
      <c r="F11" s="558"/>
      <c r="G11" s="558"/>
      <c r="H11" s="558"/>
      <c r="I11" s="558"/>
      <c r="J11" s="558"/>
      <c r="K11" s="558"/>
      <c r="L11" s="546" t="s">
        <v>53</v>
      </c>
      <c r="M11" s="546"/>
      <c r="N11" s="546"/>
      <c r="O11" s="546"/>
      <c r="P11" s="546"/>
      <c r="Q11" s="546"/>
      <c r="R11" s="546"/>
      <c r="S11" s="546"/>
      <c r="T11" s="546"/>
      <c r="U11" s="546"/>
      <c r="V11" s="546"/>
      <c r="W11" s="546"/>
      <c r="X11" s="546"/>
      <c r="Y11" s="546"/>
      <c r="Z11" s="546"/>
      <c r="AA11" s="546"/>
      <c r="AB11" s="546"/>
      <c r="AC11" s="546"/>
    </row>
    <row r="12" spans="1:29" ht="11.25" customHeight="1" x14ac:dyDescent="0.2">
      <c r="A12" s="551"/>
      <c r="B12" s="552"/>
      <c r="C12" s="557"/>
      <c r="D12" s="558"/>
      <c r="E12" s="558"/>
      <c r="F12" s="558"/>
      <c r="G12" s="558"/>
      <c r="H12" s="558"/>
      <c r="I12" s="558"/>
      <c r="J12" s="558"/>
      <c r="K12" s="558"/>
      <c r="L12" s="546" t="s">
        <v>0</v>
      </c>
      <c r="M12" s="546"/>
      <c r="N12" s="546"/>
      <c r="O12" s="546"/>
      <c r="P12" s="546"/>
      <c r="Q12" s="546"/>
      <c r="R12" s="546"/>
      <c r="S12" s="546"/>
      <c r="T12" s="546"/>
      <c r="U12" s="546" t="s">
        <v>1</v>
      </c>
      <c r="V12" s="546"/>
      <c r="W12" s="546"/>
      <c r="X12" s="546"/>
      <c r="Y12" s="546"/>
      <c r="Z12" s="546"/>
      <c r="AA12" s="546"/>
      <c r="AB12" s="546"/>
      <c r="AC12" s="546"/>
    </row>
    <row r="13" spans="1:29" x14ac:dyDescent="0.2">
      <c r="A13" s="551"/>
      <c r="B13" s="552"/>
      <c r="C13" s="555" t="s">
        <v>2</v>
      </c>
      <c r="D13" s="547"/>
      <c r="E13" s="547"/>
      <c r="F13" s="547" t="s">
        <v>21</v>
      </c>
      <c r="G13" s="547"/>
      <c r="H13" s="547"/>
      <c r="I13" s="548"/>
      <c r="J13" s="548"/>
      <c r="K13" s="548"/>
      <c r="L13" s="547" t="s">
        <v>2</v>
      </c>
      <c r="M13" s="547"/>
      <c r="N13" s="547"/>
      <c r="O13" s="547" t="s">
        <v>21</v>
      </c>
      <c r="P13" s="547"/>
      <c r="Q13" s="547"/>
      <c r="R13" s="548"/>
      <c r="S13" s="548"/>
      <c r="T13" s="548"/>
      <c r="U13" s="547" t="s">
        <v>2</v>
      </c>
      <c r="V13" s="547"/>
      <c r="W13" s="547"/>
      <c r="X13" s="547" t="s">
        <v>21</v>
      </c>
      <c r="Y13" s="547"/>
      <c r="Z13" s="547"/>
      <c r="AA13" s="548"/>
      <c r="AB13" s="548"/>
      <c r="AC13" s="548"/>
    </row>
    <row r="14" spans="1:29" x14ac:dyDescent="0.2">
      <c r="A14" s="551"/>
      <c r="B14" s="552"/>
      <c r="C14" s="556"/>
      <c r="D14" s="548"/>
      <c r="E14" s="548"/>
      <c r="F14" s="547" t="s">
        <v>11</v>
      </c>
      <c r="G14" s="547"/>
      <c r="H14" s="547"/>
      <c r="I14" s="547" t="s">
        <v>12</v>
      </c>
      <c r="J14" s="547"/>
      <c r="K14" s="547"/>
      <c r="L14" s="548"/>
      <c r="M14" s="548"/>
      <c r="N14" s="548"/>
      <c r="O14" s="547" t="s">
        <v>11</v>
      </c>
      <c r="P14" s="547"/>
      <c r="Q14" s="547"/>
      <c r="R14" s="547" t="s">
        <v>12</v>
      </c>
      <c r="S14" s="547"/>
      <c r="T14" s="547"/>
      <c r="U14" s="548"/>
      <c r="V14" s="548"/>
      <c r="W14" s="548"/>
      <c r="X14" s="547" t="s">
        <v>11</v>
      </c>
      <c r="Y14" s="547"/>
      <c r="Z14" s="547"/>
      <c r="AA14" s="547" t="s">
        <v>12</v>
      </c>
      <c r="AB14" s="547"/>
      <c r="AC14" s="547"/>
    </row>
    <row r="15" spans="1:29" ht="41.25" customHeight="1" x14ac:dyDescent="0.2">
      <c r="A15" s="551"/>
      <c r="B15" s="552"/>
      <c r="C15" s="475" t="s">
        <v>8</v>
      </c>
      <c r="D15" s="281" t="s">
        <v>9</v>
      </c>
      <c r="E15" s="281" t="s">
        <v>88</v>
      </c>
      <c r="F15" s="281" t="s">
        <v>8</v>
      </c>
      <c r="G15" s="281" t="s">
        <v>9</v>
      </c>
      <c r="H15" s="281" t="s">
        <v>89</v>
      </c>
      <c r="I15" s="281" t="s">
        <v>8</v>
      </c>
      <c r="J15" s="281" t="s">
        <v>9</v>
      </c>
      <c r="K15" s="281" t="s">
        <v>90</v>
      </c>
      <c r="L15" s="281" t="s">
        <v>8</v>
      </c>
      <c r="M15" s="281" t="s">
        <v>9</v>
      </c>
      <c r="N15" s="281" t="s">
        <v>297</v>
      </c>
      <c r="O15" s="281" t="s">
        <v>8</v>
      </c>
      <c r="P15" s="281" t="s">
        <v>9</v>
      </c>
      <c r="Q15" s="281" t="s">
        <v>298</v>
      </c>
      <c r="R15" s="281" t="s">
        <v>8</v>
      </c>
      <c r="S15" s="281" t="s">
        <v>9</v>
      </c>
      <c r="T15" s="281" t="s">
        <v>299</v>
      </c>
      <c r="U15" s="281" t="s">
        <v>8</v>
      </c>
      <c r="V15" s="281" t="s">
        <v>9</v>
      </c>
      <c r="W15" s="281" t="s">
        <v>300</v>
      </c>
      <c r="X15" s="281" t="s">
        <v>8</v>
      </c>
      <c r="Y15" s="281" t="s">
        <v>9</v>
      </c>
      <c r="Z15" s="281" t="s">
        <v>301</v>
      </c>
      <c r="AA15" s="281" t="s">
        <v>8</v>
      </c>
      <c r="AB15" s="281" t="s">
        <v>9</v>
      </c>
      <c r="AC15" s="281" t="s">
        <v>302</v>
      </c>
    </row>
    <row r="16" spans="1:29" s="285" customFormat="1" ht="11.25" customHeight="1" x14ac:dyDescent="0.2">
      <c r="A16" s="553"/>
      <c r="B16" s="554"/>
      <c r="C16" s="476">
        <v>1</v>
      </c>
      <c r="D16" s="283">
        <v>2</v>
      </c>
      <c r="E16" s="283">
        <v>3</v>
      </c>
      <c r="F16" s="283">
        <v>4</v>
      </c>
      <c r="G16" s="283">
        <v>5</v>
      </c>
      <c r="H16" s="283">
        <v>6</v>
      </c>
      <c r="I16" s="283">
        <v>7</v>
      </c>
      <c r="J16" s="283">
        <v>8</v>
      </c>
      <c r="K16" s="283">
        <v>9</v>
      </c>
      <c r="L16" s="283">
        <v>10</v>
      </c>
      <c r="M16" s="283">
        <v>11</v>
      </c>
      <c r="N16" s="283">
        <v>12</v>
      </c>
      <c r="O16" s="283">
        <v>13</v>
      </c>
      <c r="P16" s="283">
        <v>14</v>
      </c>
      <c r="Q16" s="283">
        <v>15</v>
      </c>
      <c r="R16" s="283">
        <v>16</v>
      </c>
      <c r="S16" s="283">
        <v>17</v>
      </c>
      <c r="T16" s="283">
        <v>18</v>
      </c>
      <c r="U16" s="283">
        <v>19</v>
      </c>
      <c r="V16" s="283">
        <v>20</v>
      </c>
      <c r="W16" s="283">
        <v>21</v>
      </c>
      <c r="X16" s="283">
        <v>22</v>
      </c>
      <c r="Y16" s="283">
        <v>23</v>
      </c>
      <c r="Z16" s="283">
        <v>24</v>
      </c>
      <c r="AA16" s="283">
        <v>25</v>
      </c>
      <c r="AB16" s="283">
        <v>26</v>
      </c>
      <c r="AC16" s="284">
        <v>27</v>
      </c>
    </row>
    <row r="17" spans="1:29" ht="15" customHeight="1" x14ac:dyDescent="0.2">
      <c r="A17" s="347" t="s">
        <v>195</v>
      </c>
      <c r="B17" s="477"/>
      <c r="C17" s="132">
        <f>INDEX('HB_6-7'!$C$20:$PR$56,MATCH($A17,'HB_6-7'!$A$20:$A$56,0),MATCH($A$4,'HB_6-7'!$C$14:$PR$14,0)+MATCH(C$11,'HB_6-7'!$C$15:$BD$15,0)+MATCH(C$13,'HB_6-7'!$C$16:$T$16,0)+MATCH("Eintritte",'HB_6-7'!$C$17:$H$17,0)+COLUMN()-6)</f>
        <v>7408</v>
      </c>
      <c r="D17" s="132">
        <f>INDEX('HB_6-7'!$C$20:$PR$56,MATCH($A17,'HB_6-7'!$A$20:$A$56,0),MATCH($A$4,'HB_6-7'!$C$14:$PR$14,0)+MATCH(C$11,'HB_6-7'!$C$15:$BD$15,0)+MATCH(C$13,'HB_6-7'!$C$16:$T$16,0)+MATCH("Eintritte",'HB_6-7'!$C$17:$H$17,0)+COLUMN()-6)</f>
        <v>108950</v>
      </c>
      <c r="E17" s="133">
        <f>INDEX('HB_6-7'!$C$20:$PR$56,MATCH($A17,'HB_6-7'!$A$20:$A$56,0),MATCH($A$4,'HB_6-7'!$C$14:$PR$14,0)+MATCH(C$11,'HB_6-7'!$C$15:$BD$15,0)+MATCH(C$13,'HB_6-7'!$C$16:$T$16,0)+MATCH("Eintritte",'HB_6-7'!$C$17:$H$17,0)+COLUMN()-6)</f>
        <v>2.917977347653999</v>
      </c>
      <c r="F17" s="134">
        <f>INDEX('HB_6-7'!$C$20:$PR$56,MATCH($A17,'HB_6-7'!$A$20:$A$56,0),MATCH($A$4,'HB_6-7'!$C$14:$PR$14,0)+MATCH(C$11,'HB_6-7'!$C$15:$BD$15,0)+MATCH(F$14,'HB_6-7'!$C$16:$T$16,0)+MATCH("Eintritte",'HB_6-7'!$C$17:$H$17,0)+COLUMN()-9)</f>
        <v>4610</v>
      </c>
      <c r="G17" s="132">
        <f>INDEX('HB_6-7'!$C$20:$PR$56,MATCH($A17,'HB_6-7'!$A$20:$A$56,0),MATCH($A$4,'HB_6-7'!$C$14:$PR$14,0)+MATCH(C$11,'HB_6-7'!$C$15:$BD$15,0)+MATCH(F$14,'HB_6-7'!$C$16:$T$16,0)+MATCH("Eintritte",'HB_6-7'!$C$17:$H$17,0)+COLUMN()-9)</f>
        <v>76118</v>
      </c>
      <c r="H17" s="135">
        <f>INDEX('HB_6-7'!$C$20:$PR$56,MATCH($A17,'HB_6-7'!$A$20:$A$56,0),MATCH($A$4,'HB_6-7'!$C$14:$PR$14,0)+MATCH(C$11,'HB_6-7'!$C$15:$BD$15,0)+MATCH(F$14,'HB_6-7'!$C$16:$T$16,0)+MATCH("Eintritte",'HB_6-7'!$C$17:$H$17,0)+COLUMN()-9)</f>
        <v>3.7835921628512605</v>
      </c>
      <c r="I17" s="134">
        <f>INDEX('HB_6-7'!$C$20:$PR$56,MATCH($A17,'HB_6-7'!$A$20:$A$56,0),MATCH($A$4,'HB_6-7'!$C$14:$PR$14,0)+MATCH(C$11,'HB_6-7'!$C$15:$BD$15,0)+MATCH(I$14,'HB_6-7'!$C$16:$T$16,0)+MATCH("Eintritte",'HB_6-7'!$C$17:$H$17,0)+COLUMN()-12)</f>
        <v>2798</v>
      </c>
      <c r="J17" s="132">
        <f>INDEX('HB_6-7'!$C$20:$PR$56,MATCH($A17,'HB_6-7'!$A$20:$A$56,0),MATCH($A$4,'HB_6-7'!$C$14:$PR$14,0)+MATCH(C$11,'HB_6-7'!$C$15:$BD$15,0)+MATCH(I$14,'HB_6-7'!$C$16:$T$16,0)+MATCH("Eintritte",'HB_6-7'!$C$17:$H$17,0)+COLUMN()-12)</f>
        <v>32832</v>
      </c>
      <c r="K17" s="136">
        <f>INDEX('HB_6-7'!$C$20:$PR$56,MATCH($A17,'HB_6-7'!$A$20:$A$56,0),MATCH($A$4,'HB_6-7'!$C$14:$PR$14,0)+MATCH(C$11,'HB_6-7'!$C$15:$BD$15,0)+MATCH(I$14,'HB_6-7'!$C$16:$T$16,0)+MATCH("Eintritte",'HB_6-7'!$C$17:$H$17,0)+COLUMN()-12)</f>
        <v>0.96561904176148594</v>
      </c>
      <c r="L17" s="132">
        <f>INDEX('HB_6-7'!$C$20:$PR$56,MATCH($A17,'HB_6-7'!$A$20:$A$56,0),MATCH($A$4,'HB_6-7'!$C$14:$PR$14,0)+MATCH(L$12,'HB_6-7'!$C$15:$BD$15,0)+MATCH(L$13,'HB_6-7'!$C$16:$T$16,0)+MATCH("Eintritte",'HB_6-7'!$C$17:$H$17,0)+COLUMN()-15)</f>
        <v>5615</v>
      </c>
      <c r="M17" s="132">
        <f>INDEX('HB_6-7'!$C$20:$PR$56,MATCH($A17,'HB_6-7'!$A$20:$A$56,0),MATCH($A$4,'HB_6-7'!$C$14:$PR$14,0)+MATCH(L$12,'HB_6-7'!$C$15:$BD$15,0)+MATCH(L$13,'HB_6-7'!$C$16:$T$16,0)+MATCH("Eintritte",'HB_6-7'!$C$17:$H$17,0)+COLUMN()-15)</f>
        <v>89882</v>
      </c>
      <c r="N17" s="135">
        <f>INDEX('HB_6-7'!$C$20:$PR$56,MATCH($A17,'HB_6-7'!$A$20:$A$56,0),MATCH($A$4,'HB_6-7'!$C$14:$PR$14,0)+MATCH(L$12,'HB_6-7'!$C$15:$BD$15,0)+MATCH(L$13,'HB_6-7'!$C$16:$T$16,0)+MATCH("Eintritte",'HB_6-7'!$C$17:$H$17,0)+COLUMN()-15)</f>
        <v>3.1348250143430865</v>
      </c>
      <c r="O17" s="134">
        <f>INDEX('HB_6-7'!$C$20:$PR$56,MATCH($A17,'HB_6-7'!$A$20:$A$56,0),MATCH($A$4,'HB_6-7'!$C$14:$PR$14,0)+MATCH(L$12,'HB_6-7'!$C$15:$BD$15,0)+MATCH(O$14,'HB_6-7'!$C$16:$T$16,0)+MATCH("Eintritte",'HB_6-7'!$C$17:$H$17,0)+COLUMN()-18)</f>
        <v>3650</v>
      </c>
      <c r="P17" s="132">
        <f>INDEX('HB_6-7'!$C$20:$PR$56,MATCH($A17,'HB_6-7'!$A$20:$A$56,0),MATCH($A$4,'HB_6-7'!$C$14:$PR$14,0)+MATCH(L$12,'HB_6-7'!$C$15:$BD$15,0)+MATCH(O$14,'HB_6-7'!$C$16:$T$16,0)+MATCH("Eintritte",'HB_6-7'!$C$17:$H$17,0)+COLUMN()-18)</f>
        <v>66259</v>
      </c>
      <c r="Q17" s="135">
        <f>INDEX('HB_6-7'!$C$20:$PR$56,MATCH($A17,'HB_6-7'!$A$20:$A$56,0),MATCH($A$4,'HB_6-7'!$C$14:$PR$14,0)+MATCH(L$12,'HB_6-7'!$C$15:$BD$15,0)+MATCH(O$14,'HB_6-7'!$C$16:$T$16,0)+MATCH("Eintritte",'HB_6-7'!$C$17:$H$17,0)+COLUMN()-18)</f>
        <v>3.0626847099082282</v>
      </c>
      <c r="R17" s="134">
        <f>INDEX('HB_6-7'!$C$20:$PR$56,MATCH($A17,'HB_6-7'!$A$20:$A$56,0),MATCH($A$4,'HB_6-7'!$C$14:$PR$14,0)+MATCH(L$12,'HB_6-7'!$C$15:$BD$15,0)+MATCH(R$14,'HB_6-7'!$C$16:$T$16,0)+MATCH("Eintritte",'HB_6-7'!$C$17:$H$17,0)+COLUMN()-21)</f>
        <v>1965</v>
      </c>
      <c r="S17" s="132">
        <f>INDEX('HB_6-7'!$C$20:$PR$56,MATCH($A17,'HB_6-7'!$A$20:$A$56,0),MATCH($A$4,'HB_6-7'!$C$14:$PR$14,0)+MATCH(L$12,'HB_6-7'!$C$15:$BD$15,0)+MATCH(R$14,'HB_6-7'!$C$16:$T$16,0)+MATCH("Eintritte",'HB_6-7'!$C$17:$H$17,0)+COLUMN()-21)</f>
        <v>23623</v>
      </c>
      <c r="T17" s="136">
        <f>INDEX('HB_6-7'!$C$20:$PR$56,MATCH($A17,'HB_6-7'!$A$20:$A$56,0),MATCH($A$4,'HB_6-7'!$C$14:$PR$14,0)+MATCH(L$12,'HB_6-7'!$C$15:$BD$15,0)+MATCH(R$14,'HB_6-7'!$C$16:$T$16,0)+MATCH("Eintritte",'HB_6-7'!$C$17:$H$17,0)+COLUMN()-21)</f>
        <v>3.3377077865266842</v>
      </c>
      <c r="U17" s="132">
        <f>INDEX('HB_6-7'!$C$20:$PR$56,MATCH($A17,'HB_6-7'!$A$20:$A$56,0),MATCH($A$4,'HB_6-7'!$C$14:$PR$14,0)+MATCH(U$12,'HB_6-7'!$C$15:$BD$15,0)+MATCH(U$13,'HB_6-7'!$C$16:$T$16,0)+MATCH("Eintritte",'HB_6-7'!$C$17:$H$17,0)+COLUMN()-24)</f>
        <v>1793</v>
      </c>
      <c r="V17" s="132">
        <f>INDEX('HB_6-7'!$C$20:$PR$56,MATCH($A17,'HB_6-7'!$A$20:$A$56,0),MATCH($A$4,'HB_6-7'!$C$14:$PR$14,0)+MATCH(U$12,'HB_6-7'!$C$15:$BD$15,0)+MATCH(U$13,'HB_6-7'!$C$16:$T$16,0)+MATCH("Eintritte",'HB_6-7'!$C$17:$H$17,0)+COLUMN()-24)</f>
        <v>19068</v>
      </c>
      <c r="W17" s="135">
        <f>INDEX('HB_6-7'!$C$20:$PR$56,MATCH($A17,'HB_6-7'!$A$20:$A$56,0),MATCH($A$4,'HB_6-7'!$C$14:$PR$14,0)+MATCH(U$12,'HB_6-7'!$C$15:$BD$15,0)+MATCH(U$13,'HB_6-7'!$C$16:$T$16,0)+MATCH("Eintritte",'HB_6-7'!$C$17:$H$17,0)+COLUMN()-24)</f>
        <v>1.9079685746352413</v>
      </c>
      <c r="X17" s="134">
        <f>INDEX('HB_6-7'!$C$20:$PR$56,MATCH($A17,'HB_6-7'!$A$20:$A$56,0),MATCH($A$4,'HB_6-7'!$C$14:$PR$14,0)+MATCH(U$12,'HB_6-7'!$C$15:$BD$15,0)+MATCH(X$14,'HB_6-7'!$C$16:$T$16,0)+MATCH("Eintritte",'HB_6-7'!$C$17:$H$17,0)+COLUMN()-27)</f>
        <v>960</v>
      </c>
      <c r="Y17" s="132">
        <f>INDEX('HB_6-7'!$C$20:$PR$56,MATCH($A17,'HB_6-7'!$A$20:$A$56,0),MATCH($A$4,'HB_6-7'!$C$14:$PR$14,0)+MATCH(U$12,'HB_6-7'!$C$15:$BD$15,0)+MATCH(X$14,'HB_6-7'!$C$16:$T$16,0)+MATCH("Eintritte",'HB_6-7'!$C$17:$H$17,0)+COLUMN()-27)</f>
        <v>9859</v>
      </c>
      <c r="Z17" s="135">
        <f>INDEX('HB_6-7'!$C$20:$PR$56,MATCH($A17,'HB_6-7'!$A$20:$A$56,0),MATCH($A$4,'HB_6-7'!$C$14:$PR$14,0)+MATCH(U$12,'HB_6-7'!$C$15:$BD$15,0)+MATCH(X$14,'HB_6-7'!$C$16:$T$16,0)+MATCH("Eintritte",'HB_6-7'!$C$17:$H$17,0)+COLUMN()-27)</f>
        <v>8.9031260355683184</v>
      </c>
      <c r="AA17" s="134">
        <f>INDEX('HB_6-7'!$C$20:$PR$56,MATCH($A17,'HB_6-7'!$A$20:$A$56,0),MATCH($A$4,'HB_6-7'!$C$14:$PR$14,0)+MATCH(U$12,'HB_6-7'!$C$15:$BD$15,0)+MATCH(AA$14,'HB_6-7'!$C$16:$T$16,0)+MATCH("Eintritte",'HB_6-7'!$C$17:$H$17,0)+COLUMN()-30)</f>
        <v>833</v>
      </c>
      <c r="AB17" s="132">
        <f>INDEX('HB_6-7'!$C$20:$PR$56,MATCH($A17,'HB_6-7'!$A$20:$A$56,0),MATCH($A$4,'HB_6-7'!$C$14:$PR$14,0)+MATCH(U$12,'HB_6-7'!$C$15:$BD$15,0)+MATCH(AA$14,'HB_6-7'!$C$16:$T$16,0)+MATCH("Eintritte",'HB_6-7'!$C$17:$H$17,0)+COLUMN()-30)</f>
        <v>9209</v>
      </c>
      <c r="AC17" s="136">
        <f>INDEX('HB_6-7'!$C$20:$PR$56,MATCH($A17,'HB_6-7'!$A$20:$A$56,0),MATCH($A$4,'HB_6-7'!$C$14:$PR$14,0)+MATCH(U$12,'HB_6-7'!$C$15:$BD$15,0)+MATCH(AA$14,'HB_6-7'!$C$16:$T$16,0)+MATCH("Eintritte",'HB_6-7'!$C$17:$H$17,0)+COLUMN()-30)</f>
        <v>-4.6489956512735553</v>
      </c>
    </row>
    <row r="18" spans="1:29" ht="15" customHeight="1" x14ac:dyDescent="0.2">
      <c r="A18" s="348" t="s">
        <v>137</v>
      </c>
      <c r="B18" s="461"/>
      <c r="C18" s="132">
        <f>INDEX('HB_6-7'!$C$20:$PR$56,MATCH($A18,'HB_6-7'!$A$20:$A$56,0),MATCH($A$4,'HB_6-7'!$C$14:$PR$14,0)+MATCH(C$11,'HB_6-7'!$C$15:$BD$15,0)+MATCH(C$13,'HB_6-7'!$C$16:$T$16,0)+MATCH("Eintritte",'HB_6-7'!$C$17:$H$17,0)+COLUMN()-6)</f>
        <v>3149</v>
      </c>
      <c r="D18" s="132">
        <f>INDEX('HB_6-7'!$C$20:$PR$56,MATCH($A18,'HB_6-7'!$A$20:$A$56,0),MATCH($A$4,'HB_6-7'!$C$14:$PR$14,0)+MATCH(C$11,'HB_6-7'!$C$15:$BD$15,0)+MATCH(C$13,'HB_6-7'!$C$16:$T$16,0)+MATCH("Eintritte",'HB_6-7'!$C$17:$H$17,0)+COLUMN()-6)</f>
        <v>39137</v>
      </c>
      <c r="E18" s="133">
        <f>INDEX('HB_6-7'!$C$20:$PR$56,MATCH($A18,'HB_6-7'!$A$20:$A$56,0),MATCH($A$4,'HB_6-7'!$C$14:$PR$14,0)+MATCH(C$11,'HB_6-7'!$C$15:$BD$15,0)+MATCH(C$13,'HB_6-7'!$C$16:$T$16,0)+MATCH("Eintritte",'HB_6-7'!$C$17:$H$17,0)+COLUMN()-6)</f>
        <v>-0.16326114129741587</v>
      </c>
      <c r="F18" s="134">
        <f>INDEX('HB_6-7'!$C$20:$PR$56,MATCH($A18,'HB_6-7'!$A$20:$A$56,0),MATCH($A$4,'HB_6-7'!$C$14:$PR$14,0)+MATCH(C$11,'HB_6-7'!$C$15:$BD$15,0)+MATCH(F$14,'HB_6-7'!$C$16:$T$16,0)+MATCH("Eintritte",'HB_6-7'!$C$17:$H$17,0)+COLUMN()-9)</f>
        <v>2128</v>
      </c>
      <c r="G18" s="132">
        <f>INDEX('HB_6-7'!$C$20:$PR$56,MATCH($A18,'HB_6-7'!$A$20:$A$56,0),MATCH($A$4,'HB_6-7'!$C$14:$PR$14,0)+MATCH(C$11,'HB_6-7'!$C$15:$BD$15,0)+MATCH(F$14,'HB_6-7'!$C$16:$T$16,0)+MATCH("Eintritte",'HB_6-7'!$C$17:$H$17,0)+COLUMN()-9)</f>
        <v>25858</v>
      </c>
      <c r="H18" s="135">
        <f>INDEX('HB_6-7'!$C$20:$PR$56,MATCH($A18,'HB_6-7'!$A$20:$A$56,0),MATCH($A$4,'HB_6-7'!$C$14:$PR$14,0)+MATCH(C$11,'HB_6-7'!$C$15:$BD$15,0)+MATCH(F$14,'HB_6-7'!$C$16:$T$16,0)+MATCH("Eintritte",'HB_6-7'!$C$17:$H$17,0)+COLUMN()-9)</f>
        <v>3.0979626011722021</v>
      </c>
      <c r="I18" s="134">
        <f>INDEX('HB_6-7'!$C$20:$PR$56,MATCH($A18,'HB_6-7'!$A$20:$A$56,0),MATCH($A$4,'HB_6-7'!$C$14:$PR$14,0)+MATCH(C$11,'HB_6-7'!$C$15:$BD$15,0)+MATCH(I$14,'HB_6-7'!$C$16:$T$16,0)+MATCH("Eintritte",'HB_6-7'!$C$17:$H$17,0)+COLUMN()-12)</f>
        <v>1021</v>
      </c>
      <c r="J18" s="132">
        <f>INDEX('HB_6-7'!$C$20:$PR$56,MATCH($A18,'HB_6-7'!$A$20:$A$56,0),MATCH($A$4,'HB_6-7'!$C$14:$PR$14,0)+MATCH(C$11,'HB_6-7'!$C$15:$BD$15,0)+MATCH(I$14,'HB_6-7'!$C$16:$T$16,0)+MATCH("Eintritte",'HB_6-7'!$C$17:$H$17,0)+COLUMN()-12)</f>
        <v>13279</v>
      </c>
      <c r="K18" s="136">
        <f>INDEX('HB_6-7'!$C$20:$PR$56,MATCH($A18,'HB_6-7'!$A$20:$A$56,0),MATCH($A$4,'HB_6-7'!$C$14:$PR$14,0)+MATCH(C$11,'HB_6-7'!$C$15:$BD$15,0)+MATCH(I$14,'HB_6-7'!$C$16:$T$16,0)+MATCH("Eintritte",'HB_6-7'!$C$17:$H$17,0)+COLUMN()-12)</f>
        <v>-5.9560906515580738</v>
      </c>
      <c r="L18" s="132">
        <f>INDEX('HB_6-7'!$C$20:$PR$56,MATCH($A18,'HB_6-7'!$A$20:$A$56,0),MATCH($A$4,'HB_6-7'!$C$14:$PR$14,0)+MATCH(L$12,'HB_6-7'!$C$15:$BD$15,0)+MATCH(L$13,'HB_6-7'!$C$16:$T$16,0)+MATCH("Eintritte",'HB_6-7'!$C$17:$H$17,0)+COLUMN()-15)</f>
        <v>1620</v>
      </c>
      <c r="M18" s="132">
        <f>INDEX('HB_6-7'!$C$20:$PR$56,MATCH($A18,'HB_6-7'!$A$20:$A$56,0),MATCH($A$4,'HB_6-7'!$C$14:$PR$14,0)+MATCH(L$12,'HB_6-7'!$C$15:$BD$15,0)+MATCH(L$13,'HB_6-7'!$C$16:$T$16,0)+MATCH("Eintritte",'HB_6-7'!$C$17:$H$17,0)+COLUMN()-15)</f>
        <v>22688</v>
      </c>
      <c r="N18" s="135">
        <f>INDEX('HB_6-7'!$C$20:$PR$56,MATCH($A18,'HB_6-7'!$A$20:$A$56,0),MATCH($A$4,'HB_6-7'!$C$14:$PR$14,0)+MATCH(L$12,'HB_6-7'!$C$15:$BD$15,0)+MATCH(L$13,'HB_6-7'!$C$16:$T$16,0)+MATCH("Eintritte",'HB_6-7'!$C$17:$H$17,0)+COLUMN()-15)</f>
        <v>-2.5764342150463757</v>
      </c>
      <c r="O18" s="134">
        <f>INDEX('HB_6-7'!$C$20:$PR$56,MATCH($A18,'HB_6-7'!$A$20:$A$56,0),MATCH($A$4,'HB_6-7'!$C$14:$PR$14,0)+MATCH(L$12,'HB_6-7'!$C$15:$BD$15,0)+MATCH(O$14,'HB_6-7'!$C$16:$T$16,0)+MATCH("Eintritte",'HB_6-7'!$C$17:$H$17,0)+COLUMN()-18)</f>
        <v>1208</v>
      </c>
      <c r="P18" s="132">
        <f>INDEX('HB_6-7'!$C$20:$PR$56,MATCH($A18,'HB_6-7'!$A$20:$A$56,0),MATCH($A$4,'HB_6-7'!$C$14:$PR$14,0)+MATCH(L$12,'HB_6-7'!$C$15:$BD$15,0)+MATCH(O$14,'HB_6-7'!$C$16:$T$16,0)+MATCH("Eintritte",'HB_6-7'!$C$17:$H$17,0)+COLUMN()-18)</f>
        <v>16456</v>
      </c>
      <c r="Q18" s="135">
        <f>INDEX('HB_6-7'!$C$20:$PR$56,MATCH($A18,'HB_6-7'!$A$20:$A$56,0),MATCH($A$4,'HB_6-7'!$C$14:$PR$14,0)+MATCH(L$12,'HB_6-7'!$C$15:$BD$15,0)+MATCH(O$14,'HB_6-7'!$C$16:$T$16,0)+MATCH("Eintritte",'HB_6-7'!$C$17:$H$17,0)+COLUMN()-18)</f>
        <v>-0.10926308121889036</v>
      </c>
      <c r="R18" s="134">
        <f>INDEX('HB_6-7'!$C$20:$PR$56,MATCH($A18,'HB_6-7'!$A$20:$A$56,0),MATCH($A$4,'HB_6-7'!$C$14:$PR$14,0)+MATCH(L$12,'HB_6-7'!$C$15:$BD$15,0)+MATCH(R$14,'HB_6-7'!$C$16:$T$16,0)+MATCH("Eintritte",'HB_6-7'!$C$17:$H$17,0)+COLUMN()-21)</f>
        <v>412</v>
      </c>
      <c r="S18" s="132">
        <f>INDEX('HB_6-7'!$C$20:$PR$56,MATCH($A18,'HB_6-7'!$A$20:$A$56,0),MATCH($A$4,'HB_6-7'!$C$14:$PR$14,0)+MATCH(L$12,'HB_6-7'!$C$15:$BD$15,0)+MATCH(R$14,'HB_6-7'!$C$16:$T$16,0)+MATCH("Eintritte",'HB_6-7'!$C$17:$H$17,0)+COLUMN()-21)</f>
        <v>6232</v>
      </c>
      <c r="T18" s="136">
        <f>INDEX('HB_6-7'!$C$20:$PR$56,MATCH($A18,'HB_6-7'!$A$20:$A$56,0),MATCH($A$4,'HB_6-7'!$C$14:$PR$14,0)+MATCH(L$12,'HB_6-7'!$C$15:$BD$15,0)+MATCH(R$14,'HB_6-7'!$C$16:$T$16,0)+MATCH("Eintritte",'HB_6-7'!$C$17:$H$17,0)+COLUMN()-21)</f>
        <v>-8.5412386263574991</v>
      </c>
      <c r="U18" s="132">
        <f>INDEX('HB_6-7'!$C$20:$PR$56,MATCH($A18,'HB_6-7'!$A$20:$A$56,0),MATCH($A$4,'HB_6-7'!$C$14:$PR$14,0)+MATCH(U$12,'HB_6-7'!$C$15:$BD$15,0)+MATCH(U$13,'HB_6-7'!$C$16:$T$16,0)+MATCH("Eintritte",'HB_6-7'!$C$17:$H$17,0)+COLUMN()-24)</f>
        <v>1529</v>
      </c>
      <c r="V18" s="132">
        <f>INDEX('HB_6-7'!$C$20:$PR$56,MATCH($A18,'HB_6-7'!$A$20:$A$56,0),MATCH($A$4,'HB_6-7'!$C$14:$PR$14,0)+MATCH(U$12,'HB_6-7'!$C$15:$BD$15,0)+MATCH(U$13,'HB_6-7'!$C$16:$T$16,0)+MATCH("Eintritte",'HB_6-7'!$C$17:$H$17,0)+COLUMN()-24)</f>
        <v>16449</v>
      </c>
      <c r="W18" s="135">
        <f>INDEX('HB_6-7'!$C$20:$PR$56,MATCH($A18,'HB_6-7'!$A$20:$A$56,0),MATCH($A$4,'HB_6-7'!$C$14:$PR$14,0)+MATCH(U$12,'HB_6-7'!$C$15:$BD$15,0)+MATCH(U$13,'HB_6-7'!$C$16:$T$16,0)+MATCH("Eintritte",'HB_6-7'!$C$17:$H$17,0)+COLUMN()-24)</f>
        <v>3.3683152139759946</v>
      </c>
      <c r="X18" s="134">
        <f>INDEX('HB_6-7'!$C$20:$PR$56,MATCH($A18,'HB_6-7'!$A$20:$A$56,0),MATCH($A$4,'HB_6-7'!$C$14:$PR$14,0)+MATCH(U$12,'HB_6-7'!$C$15:$BD$15,0)+MATCH(X$14,'HB_6-7'!$C$16:$T$16,0)+MATCH("Eintritte",'HB_6-7'!$C$17:$H$17,0)+COLUMN()-27)</f>
        <v>920</v>
      </c>
      <c r="Y18" s="132">
        <f>INDEX('HB_6-7'!$C$20:$PR$56,MATCH($A18,'HB_6-7'!$A$20:$A$56,0),MATCH($A$4,'HB_6-7'!$C$14:$PR$14,0)+MATCH(U$12,'HB_6-7'!$C$15:$BD$15,0)+MATCH(X$14,'HB_6-7'!$C$16:$T$16,0)+MATCH("Eintritte",'HB_6-7'!$C$17:$H$17,0)+COLUMN()-27)</f>
        <v>9402</v>
      </c>
      <c r="Z18" s="135">
        <f>INDEX('HB_6-7'!$C$20:$PR$56,MATCH($A18,'HB_6-7'!$A$20:$A$56,0),MATCH($A$4,'HB_6-7'!$C$14:$PR$14,0)+MATCH(U$12,'HB_6-7'!$C$15:$BD$15,0)+MATCH(X$14,'HB_6-7'!$C$16:$T$16,0)+MATCH("Eintritte",'HB_6-7'!$C$17:$H$17,0)+COLUMN()-27)</f>
        <v>9.2366678285116777</v>
      </c>
      <c r="AA18" s="134">
        <f>INDEX('HB_6-7'!$C$20:$PR$56,MATCH($A18,'HB_6-7'!$A$20:$A$56,0),MATCH($A$4,'HB_6-7'!$C$14:$PR$14,0)+MATCH(U$12,'HB_6-7'!$C$15:$BD$15,0)+MATCH(AA$14,'HB_6-7'!$C$16:$T$16,0)+MATCH("Eintritte",'HB_6-7'!$C$17:$H$17,0)+COLUMN()-30)</f>
        <v>609</v>
      </c>
      <c r="AB18" s="132">
        <f>INDEX('HB_6-7'!$C$20:$PR$56,MATCH($A18,'HB_6-7'!$A$20:$A$56,0),MATCH($A$4,'HB_6-7'!$C$14:$PR$14,0)+MATCH(U$12,'HB_6-7'!$C$15:$BD$15,0)+MATCH(AA$14,'HB_6-7'!$C$16:$T$16,0)+MATCH("Eintritte",'HB_6-7'!$C$17:$H$17,0)+COLUMN()-30)</f>
        <v>7047</v>
      </c>
      <c r="AC18" s="136">
        <f>INDEX('HB_6-7'!$C$20:$PR$56,MATCH($A18,'HB_6-7'!$A$20:$A$56,0),MATCH($A$4,'HB_6-7'!$C$14:$PR$14,0)+MATCH(U$12,'HB_6-7'!$C$15:$BD$15,0)+MATCH(AA$14,'HB_6-7'!$C$16:$T$16,0)+MATCH("Eintritte",'HB_6-7'!$C$17:$H$17,0)+COLUMN()-30)</f>
        <v>-3.5450314809745413</v>
      </c>
    </row>
    <row r="19" spans="1:29" ht="15" customHeight="1" x14ac:dyDescent="0.2">
      <c r="A19" s="349" t="s">
        <v>37</v>
      </c>
      <c r="B19" s="462"/>
      <c r="C19" s="132">
        <f>INDEX('HB_6-7'!$C$20:$PR$56,MATCH($A19,'HB_6-7'!$A$20:$A$56,0),MATCH($A$4,'HB_6-7'!$C$14:$PR$14,0)+MATCH(C$11,'HB_6-7'!$C$15:$BD$15,0)+MATCH(C$13,'HB_6-7'!$C$16:$T$16,0)+MATCH("Eintritte",'HB_6-7'!$C$17:$H$17,0)+COLUMN()-6)</f>
        <v>2048</v>
      </c>
      <c r="D19" s="132">
        <f>INDEX('HB_6-7'!$C$20:$PR$56,MATCH($A19,'HB_6-7'!$A$20:$A$56,0),MATCH($A$4,'HB_6-7'!$C$14:$PR$14,0)+MATCH(C$11,'HB_6-7'!$C$15:$BD$15,0)+MATCH(C$13,'HB_6-7'!$C$16:$T$16,0)+MATCH("Eintritte",'HB_6-7'!$C$17:$H$17,0)+COLUMN()-6)</f>
        <v>22367</v>
      </c>
      <c r="E19" s="133">
        <f>INDEX('HB_6-7'!$C$20:$PR$56,MATCH($A19,'HB_6-7'!$A$20:$A$56,0),MATCH($A$4,'HB_6-7'!$C$14:$PR$14,0)+MATCH(C$11,'HB_6-7'!$C$15:$BD$15,0)+MATCH(C$13,'HB_6-7'!$C$16:$T$16,0)+MATCH("Eintritte",'HB_6-7'!$C$17:$H$17,0)+COLUMN()-6)</f>
        <v>-1.135961810466761</v>
      </c>
      <c r="F19" s="134">
        <f>INDEX('HB_6-7'!$C$20:$PR$56,MATCH($A19,'HB_6-7'!$A$20:$A$56,0),MATCH($A$4,'HB_6-7'!$C$14:$PR$14,0)+MATCH(C$11,'HB_6-7'!$C$15:$BD$15,0)+MATCH(F$14,'HB_6-7'!$C$16:$T$16,0)+MATCH("Eintritte",'HB_6-7'!$C$17:$H$17,0)+COLUMN()-9)</f>
        <v>1425</v>
      </c>
      <c r="G19" s="132">
        <f>INDEX('HB_6-7'!$C$20:$PR$56,MATCH($A19,'HB_6-7'!$A$20:$A$56,0),MATCH($A$4,'HB_6-7'!$C$14:$PR$14,0)+MATCH(C$11,'HB_6-7'!$C$15:$BD$15,0)+MATCH(F$14,'HB_6-7'!$C$16:$T$16,0)+MATCH("Eintritte",'HB_6-7'!$C$17:$H$17,0)+COLUMN()-9)</f>
        <v>14945</v>
      </c>
      <c r="H19" s="135">
        <f>INDEX('HB_6-7'!$C$20:$PR$56,MATCH($A19,'HB_6-7'!$A$20:$A$56,0),MATCH($A$4,'HB_6-7'!$C$14:$PR$14,0)+MATCH(C$11,'HB_6-7'!$C$15:$BD$15,0)+MATCH(F$14,'HB_6-7'!$C$16:$T$16,0)+MATCH("Eintritte",'HB_6-7'!$C$17:$H$17,0)+COLUMN()-9)</f>
        <v>2.7218365523403669</v>
      </c>
      <c r="I19" s="134">
        <f>INDEX('HB_6-7'!$C$20:$PR$56,MATCH($A19,'HB_6-7'!$A$20:$A$56,0),MATCH($A$4,'HB_6-7'!$C$14:$PR$14,0)+MATCH(C$11,'HB_6-7'!$C$15:$BD$15,0)+MATCH(I$14,'HB_6-7'!$C$16:$T$16,0)+MATCH("Eintritte",'HB_6-7'!$C$17:$H$17,0)+COLUMN()-12)</f>
        <v>623</v>
      </c>
      <c r="J19" s="132">
        <f>INDEX('HB_6-7'!$C$20:$PR$56,MATCH($A19,'HB_6-7'!$A$20:$A$56,0),MATCH($A$4,'HB_6-7'!$C$14:$PR$14,0)+MATCH(C$11,'HB_6-7'!$C$15:$BD$15,0)+MATCH(I$14,'HB_6-7'!$C$16:$T$16,0)+MATCH("Eintritte",'HB_6-7'!$C$17:$H$17,0)+COLUMN()-12)</f>
        <v>7422</v>
      </c>
      <c r="K19" s="136">
        <f>INDEX('HB_6-7'!$C$20:$PR$56,MATCH($A19,'HB_6-7'!$A$20:$A$56,0),MATCH($A$4,'HB_6-7'!$C$14:$PR$14,0)+MATCH(C$11,'HB_6-7'!$C$15:$BD$15,0)+MATCH(I$14,'HB_6-7'!$C$16:$T$16,0)+MATCH("Eintritte",'HB_6-7'!$C$17:$H$17,0)+COLUMN()-12)</f>
        <v>-8.086687306501549</v>
      </c>
      <c r="L19" s="132">
        <f>INDEX('HB_6-7'!$C$20:$PR$56,MATCH($A19,'HB_6-7'!$A$20:$A$56,0),MATCH($A$4,'HB_6-7'!$C$14:$PR$14,0)+MATCH(L$12,'HB_6-7'!$C$15:$BD$15,0)+MATCH(L$13,'HB_6-7'!$C$16:$T$16,0)+MATCH("Eintritte",'HB_6-7'!$C$17:$H$17,0)+COLUMN()-15)</f>
        <v>795</v>
      </c>
      <c r="M19" s="132">
        <f>INDEX('HB_6-7'!$C$20:$PR$56,MATCH($A19,'HB_6-7'!$A$20:$A$56,0),MATCH($A$4,'HB_6-7'!$C$14:$PR$14,0)+MATCH(L$12,'HB_6-7'!$C$15:$BD$15,0)+MATCH(L$13,'HB_6-7'!$C$16:$T$16,0)+MATCH("Eintritte",'HB_6-7'!$C$17:$H$17,0)+COLUMN()-15)</f>
        <v>9349</v>
      </c>
      <c r="N19" s="135">
        <f>INDEX('HB_6-7'!$C$20:$PR$56,MATCH($A19,'HB_6-7'!$A$20:$A$56,0),MATCH($A$4,'HB_6-7'!$C$14:$PR$14,0)+MATCH(L$12,'HB_6-7'!$C$15:$BD$15,0)+MATCH(L$13,'HB_6-7'!$C$16:$T$16,0)+MATCH("Eintritte",'HB_6-7'!$C$17:$H$17,0)+COLUMN()-15)</f>
        <v>-7.2427820220259953</v>
      </c>
      <c r="O19" s="134">
        <f>INDEX('HB_6-7'!$C$20:$PR$56,MATCH($A19,'HB_6-7'!$A$20:$A$56,0),MATCH($A$4,'HB_6-7'!$C$14:$PR$14,0)+MATCH(L$12,'HB_6-7'!$C$15:$BD$15,0)+MATCH(O$14,'HB_6-7'!$C$16:$T$16,0)+MATCH("Eintritte",'HB_6-7'!$C$17:$H$17,0)+COLUMN()-18)</f>
        <v>627</v>
      </c>
      <c r="P19" s="132">
        <f>INDEX('HB_6-7'!$C$20:$PR$56,MATCH($A19,'HB_6-7'!$A$20:$A$56,0),MATCH($A$4,'HB_6-7'!$C$14:$PR$14,0)+MATCH(L$12,'HB_6-7'!$C$15:$BD$15,0)+MATCH(O$14,'HB_6-7'!$C$16:$T$16,0)+MATCH("Eintritte",'HB_6-7'!$C$17:$H$17,0)+COLUMN()-18)</f>
        <v>7093</v>
      </c>
      <c r="Q19" s="135">
        <f>INDEX('HB_6-7'!$C$20:$PR$56,MATCH($A19,'HB_6-7'!$A$20:$A$56,0),MATCH($A$4,'HB_6-7'!$C$14:$PR$14,0)+MATCH(L$12,'HB_6-7'!$C$15:$BD$15,0)+MATCH(O$14,'HB_6-7'!$C$16:$T$16,0)+MATCH("Eintritte",'HB_6-7'!$C$17:$H$17,0)+COLUMN()-18)</f>
        <v>-4.0189445196211091</v>
      </c>
      <c r="R19" s="134">
        <f>INDEX('HB_6-7'!$C$20:$PR$56,MATCH($A19,'HB_6-7'!$A$20:$A$56,0),MATCH($A$4,'HB_6-7'!$C$14:$PR$14,0)+MATCH(L$12,'HB_6-7'!$C$15:$BD$15,0)+MATCH(R$14,'HB_6-7'!$C$16:$T$16,0)+MATCH("Eintritte",'HB_6-7'!$C$17:$H$17,0)+COLUMN()-21)</f>
        <v>168</v>
      </c>
      <c r="S19" s="132">
        <f>INDEX('HB_6-7'!$C$20:$PR$56,MATCH($A19,'HB_6-7'!$A$20:$A$56,0),MATCH($A$4,'HB_6-7'!$C$14:$PR$14,0)+MATCH(L$12,'HB_6-7'!$C$15:$BD$15,0)+MATCH(R$14,'HB_6-7'!$C$16:$T$16,0)+MATCH("Eintritte",'HB_6-7'!$C$17:$H$17,0)+COLUMN()-21)</f>
        <v>2256</v>
      </c>
      <c r="T19" s="136">
        <f>INDEX('HB_6-7'!$C$20:$PR$56,MATCH($A19,'HB_6-7'!$A$20:$A$56,0),MATCH($A$4,'HB_6-7'!$C$14:$PR$14,0)+MATCH(L$12,'HB_6-7'!$C$15:$BD$15,0)+MATCH(R$14,'HB_6-7'!$C$16:$T$16,0)+MATCH("Eintritte",'HB_6-7'!$C$17:$H$17,0)+COLUMN()-21)</f>
        <v>-16.102640386760878</v>
      </c>
      <c r="U19" s="132">
        <f>INDEX('HB_6-7'!$C$20:$PR$56,MATCH($A19,'HB_6-7'!$A$20:$A$56,0),MATCH($A$4,'HB_6-7'!$C$14:$PR$14,0)+MATCH(U$12,'HB_6-7'!$C$15:$BD$15,0)+MATCH(U$13,'HB_6-7'!$C$16:$T$16,0)+MATCH("Eintritte",'HB_6-7'!$C$17:$H$17,0)+COLUMN()-24)</f>
        <v>1253</v>
      </c>
      <c r="V19" s="132">
        <f>INDEX('HB_6-7'!$C$20:$PR$56,MATCH($A19,'HB_6-7'!$A$20:$A$56,0),MATCH($A$4,'HB_6-7'!$C$14:$PR$14,0)+MATCH(U$12,'HB_6-7'!$C$15:$BD$15,0)+MATCH(U$13,'HB_6-7'!$C$16:$T$16,0)+MATCH("Eintritte",'HB_6-7'!$C$17:$H$17,0)+COLUMN()-24)</f>
        <v>13018</v>
      </c>
      <c r="W19" s="135">
        <f>INDEX('HB_6-7'!$C$20:$PR$56,MATCH($A19,'HB_6-7'!$A$20:$A$56,0),MATCH($A$4,'HB_6-7'!$C$14:$PR$14,0)+MATCH(U$12,'HB_6-7'!$C$15:$BD$15,0)+MATCH(U$13,'HB_6-7'!$C$16:$T$16,0)+MATCH("Eintritte",'HB_6-7'!$C$17:$H$17,0)+COLUMN()-24)</f>
        <v>3.7704264647269827</v>
      </c>
      <c r="X19" s="134">
        <f>INDEX('HB_6-7'!$C$20:$PR$56,MATCH($A19,'HB_6-7'!$A$20:$A$56,0),MATCH($A$4,'HB_6-7'!$C$14:$PR$14,0)+MATCH(U$12,'HB_6-7'!$C$15:$BD$15,0)+MATCH(X$14,'HB_6-7'!$C$16:$T$16,0)+MATCH("Eintritte",'HB_6-7'!$C$17:$H$17,0)+COLUMN()-27)</f>
        <v>798</v>
      </c>
      <c r="Y19" s="132">
        <f>INDEX('HB_6-7'!$C$20:$PR$56,MATCH($A19,'HB_6-7'!$A$20:$A$56,0),MATCH($A$4,'HB_6-7'!$C$14:$PR$14,0)+MATCH(U$12,'HB_6-7'!$C$15:$BD$15,0)+MATCH(X$14,'HB_6-7'!$C$16:$T$16,0)+MATCH("Eintritte",'HB_6-7'!$C$17:$H$17,0)+COLUMN()-27)</f>
        <v>7852</v>
      </c>
      <c r="Z19" s="135">
        <f>INDEX('HB_6-7'!$C$20:$PR$56,MATCH($A19,'HB_6-7'!$A$20:$A$56,0),MATCH($A$4,'HB_6-7'!$C$14:$PR$14,0)+MATCH(U$12,'HB_6-7'!$C$15:$BD$15,0)+MATCH(X$14,'HB_6-7'!$C$16:$T$16,0)+MATCH("Eintritte",'HB_6-7'!$C$17:$H$17,0)+COLUMN()-27)</f>
        <v>9.6801229221958369</v>
      </c>
      <c r="AA19" s="134">
        <f>INDEX('HB_6-7'!$C$20:$PR$56,MATCH($A19,'HB_6-7'!$A$20:$A$56,0),MATCH($A$4,'HB_6-7'!$C$14:$PR$14,0)+MATCH(U$12,'HB_6-7'!$C$15:$BD$15,0)+MATCH(AA$14,'HB_6-7'!$C$16:$T$16,0)+MATCH("Eintritte",'HB_6-7'!$C$17:$H$17,0)+COLUMN()-30)</f>
        <v>455</v>
      </c>
      <c r="AB19" s="132">
        <f>INDEX('HB_6-7'!$C$20:$PR$56,MATCH($A19,'HB_6-7'!$A$20:$A$56,0),MATCH($A$4,'HB_6-7'!$C$14:$PR$14,0)+MATCH(U$12,'HB_6-7'!$C$15:$BD$15,0)+MATCH(AA$14,'HB_6-7'!$C$16:$T$16,0)+MATCH("Eintritte",'HB_6-7'!$C$17:$H$17,0)+COLUMN()-30)</f>
        <v>5166</v>
      </c>
      <c r="AC19" s="136">
        <f>INDEX('HB_6-7'!$C$20:$PR$56,MATCH($A19,'HB_6-7'!$A$20:$A$56,0),MATCH($A$4,'HB_6-7'!$C$14:$PR$14,0)+MATCH(U$12,'HB_6-7'!$C$15:$BD$15,0)+MATCH(AA$14,'HB_6-7'!$C$16:$T$16,0)+MATCH("Eintritte",'HB_6-7'!$C$17:$H$17,0)+COLUMN()-30)</f>
        <v>-4.0846639435573717</v>
      </c>
    </row>
    <row r="20" spans="1:29" ht="15" customHeight="1" x14ac:dyDescent="0.2">
      <c r="A20" s="350" t="s">
        <v>266</v>
      </c>
      <c r="B20" s="463"/>
      <c r="C20" s="97">
        <f>INDEX('HB_6-7'!$C$20:$PR$56,MATCH($A20,'HB_6-7'!$A$20:$A$56,0),MATCH($A$4,'HB_6-7'!$C$14:$PR$14,0)+MATCH(C$11,'HB_6-7'!$C$15:$BD$15,0)+MATCH(C$13,'HB_6-7'!$C$16:$T$16,0)+MATCH("Eintritte",'HB_6-7'!$C$17:$H$17,0)+COLUMN()-6)</f>
        <v>501</v>
      </c>
      <c r="D20" s="97">
        <f>INDEX('HB_6-7'!$C$20:$PR$56,MATCH($A20,'HB_6-7'!$A$20:$A$56,0),MATCH($A$4,'HB_6-7'!$C$14:$PR$14,0)+MATCH(C$11,'HB_6-7'!$C$15:$BD$15,0)+MATCH(C$13,'HB_6-7'!$C$16:$T$16,0)+MATCH("Eintritte",'HB_6-7'!$C$17:$H$17,0)+COLUMN()-6)</f>
        <v>5278</v>
      </c>
      <c r="E20" s="125">
        <f>INDEX('HB_6-7'!$C$20:$PR$56,MATCH($A20,'HB_6-7'!$A$20:$A$56,0),MATCH($A$4,'HB_6-7'!$C$14:$PR$14,0)+MATCH(C$11,'HB_6-7'!$C$15:$BD$15,0)+MATCH(C$13,'HB_6-7'!$C$16:$T$16,0)+MATCH("Eintritte",'HB_6-7'!$C$17:$H$17,0)+COLUMN()-6)</f>
        <v>-17.492574644364545</v>
      </c>
      <c r="F20" s="96">
        <f>INDEX('HB_6-7'!$C$20:$PR$56,MATCH($A20,'HB_6-7'!$A$20:$A$56,0),MATCH($A$4,'HB_6-7'!$C$14:$PR$14,0)+MATCH(C$11,'HB_6-7'!$C$15:$BD$15,0)+MATCH(F$14,'HB_6-7'!$C$16:$T$16,0)+MATCH("Eintritte",'HB_6-7'!$C$17:$H$17,0)+COLUMN()-9)</f>
        <v>292</v>
      </c>
      <c r="G20" s="97">
        <f>INDEX('HB_6-7'!$C$20:$PR$56,MATCH($A20,'HB_6-7'!$A$20:$A$56,0),MATCH($A$4,'HB_6-7'!$C$14:$PR$14,0)+MATCH(C$11,'HB_6-7'!$C$15:$BD$15,0)+MATCH(F$14,'HB_6-7'!$C$16:$T$16,0)+MATCH("Eintritte",'HB_6-7'!$C$17:$H$17,0)+COLUMN()-9)</f>
        <v>2611</v>
      </c>
      <c r="H20" s="137">
        <f>INDEX('HB_6-7'!$C$20:$PR$56,MATCH($A20,'HB_6-7'!$A$20:$A$56,0),MATCH($A$4,'HB_6-7'!$C$14:$PR$14,0)+MATCH(C$11,'HB_6-7'!$C$15:$BD$15,0)+MATCH(F$14,'HB_6-7'!$C$16:$T$16,0)+MATCH("Eintritte",'HB_6-7'!$C$17:$H$17,0)+COLUMN()-9)</f>
        <v>-17.294900221729488</v>
      </c>
      <c r="I20" s="96">
        <f>INDEX('HB_6-7'!$C$20:$PR$56,MATCH($A20,'HB_6-7'!$A$20:$A$56,0),MATCH($A$4,'HB_6-7'!$C$14:$PR$14,0)+MATCH(C$11,'HB_6-7'!$C$15:$BD$15,0)+MATCH(I$14,'HB_6-7'!$C$16:$T$16,0)+MATCH("Eintritte",'HB_6-7'!$C$17:$H$17,0)+COLUMN()-12)</f>
        <v>209</v>
      </c>
      <c r="J20" s="97">
        <f>INDEX('HB_6-7'!$C$20:$PR$56,MATCH($A20,'HB_6-7'!$A$20:$A$56,0),MATCH($A$4,'HB_6-7'!$C$14:$PR$14,0)+MATCH(C$11,'HB_6-7'!$C$15:$BD$15,0)+MATCH(I$14,'HB_6-7'!$C$16:$T$16,0)+MATCH("Eintritte",'HB_6-7'!$C$17:$H$17,0)+COLUMN()-12)</f>
        <v>2667</v>
      </c>
      <c r="K20" s="138">
        <f>INDEX('HB_6-7'!$C$20:$PR$56,MATCH($A20,'HB_6-7'!$A$20:$A$56,0),MATCH($A$4,'HB_6-7'!$C$14:$PR$14,0)+MATCH(C$11,'HB_6-7'!$C$15:$BD$15,0)+MATCH(I$14,'HB_6-7'!$C$16:$T$16,0)+MATCH("Eintritte",'HB_6-7'!$C$17:$H$17,0)+COLUMN()-12)</f>
        <v>-17.685185185185183</v>
      </c>
      <c r="L20" s="97">
        <f>INDEX('HB_6-7'!$C$20:$PR$56,MATCH($A20,'HB_6-7'!$A$20:$A$56,0),MATCH($A$4,'HB_6-7'!$C$14:$PR$14,0)+MATCH(L$12,'HB_6-7'!$C$15:$BD$15,0)+MATCH(L$13,'HB_6-7'!$C$16:$T$16,0)+MATCH("Eintritte",'HB_6-7'!$C$17:$H$17,0)+COLUMN()-15)</f>
        <v>169</v>
      </c>
      <c r="M20" s="97">
        <f>INDEX('HB_6-7'!$C$20:$PR$56,MATCH($A20,'HB_6-7'!$A$20:$A$56,0),MATCH($A$4,'HB_6-7'!$C$14:$PR$14,0)+MATCH(L$12,'HB_6-7'!$C$15:$BD$15,0)+MATCH(L$13,'HB_6-7'!$C$16:$T$16,0)+MATCH("Eintritte",'HB_6-7'!$C$17:$H$17,0)+COLUMN()-15)</f>
        <v>1952</v>
      </c>
      <c r="N20" s="137">
        <f>INDEX('HB_6-7'!$C$20:$PR$56,MATCH($A20,'HB_6-7'!$A$20:$A$56,0),MATCH($A$4,'HB_6-7'!$C$14:$PR$14,0)+MATCH(L$12,'HB_6-7'!$C$15:$BD$15,0)+MATCH(L$13,'HB_6-7'!$C$16:$T$16,0)+MATCH("Eintritte",'HB_6-7'!$C$17:$H$17,0)+COLUMN()-15)</f>
        <v>-22.723673792557403</v>
      </c>
      <c r="O20" s="96">
        <f>INDEX('HB_6-7'!$C$20:$PR$56,MATCH($A20,'HB_6-7'!$A$20:$A$56,0),MATCH($A$4,'HB_6-7'!$C$14:$PR$14,0)+MATCH(L$12,'HB_6-7'!$C$15:$BD$15,0)+MATCH(O$14,'HB_6-7'!$C$16:$T$16,0)+MATCH("Eintritte",'HB_6-7'!$C$17:$H$17,0)+COLUMN()-18)</f>
        <v>124</v>
      </c>
      <c r="P20" s="97">
        <f>INDEX('HB_6-7'!$C$20:$PR$56,MATCH($A20,'HB_6-7'!$A$20:$A$56,0),MATCH($A$4,'HB_6-7'!$C$14:$PR$14,0)+MATCH(L$12,'HB_6-7'!$C$15:$BD$15,0)+MATCH(O$14,'HB_6-7'!$C$16:$T$16,0)+MATCH("Eintritte",'HB_6-7'!$C$17:$H$17,0)+COLUMN()-18)</f>
        <v>1214</v>
      </c>
      <c r="Q20" s="137">
        <f>INDEX('HB_6-7'!$C$20:$PR$56,MATCH($A20,'HB_6-7'!$A$20:$A$56,0),MATCH($A$4,'HB_6-7'!$C$14:$PR$14,0)+MATCH(L$12,'HB_6-7'!$C$15:$BD$15,0)+MATCH(O$14,'HB_6-7'!$C$16:$T$16,0)+MATCH("Eintritte",'HB_6-7'!$C$17:$H$17,0)+COLUMN()-18)</f>
        <v>-24.502487562189053</v>
      </c>
      <c r="R20" s="96">
        <f>INDEX('HB_6-7'!$C$20:$PR$56,MATCH($A20,'HB_6-7'!$A$20:$A$56,0),MATCH($A$4,'HB_6-7'!$C$14:$PR$14,0)+MATCH(L$12,'HB_6-7'!$C$15:$BD$15,0)+MATCH(R$14,'HB_6-7'!$C$16:$T$16,0)+MATCH("Eintritte",'HB_6-7'!$C$17:$H$17,0)+COLUMN()-21)</f>
        <v>45</v>
      </c>
      <c r="S20" s="97">
        <f>INDEX('HB_6-7'!$C$20:$PR$56,MATCH($A20,'HB_6-7'!$A$20:$A$56,0),MATCH($A$4,'HB_6-7'!$C$14:$PR$14,0)+MATCH(L$12,'HB_6-7'!$C$15:$BD$15,0)+MATCH(R$14,'HB_6-7'!$C$16:$T$16,0)+MATCH("Eintritte",'HB_6-7'!$C$17:$H$17,0)+COLUMN()-21)</f>
        <v>738</v>
      </c>
      <c r="T20" s="138">
        <f>INDEX('HB_6-7'!$C$20:$PR$56,MATCH($A20,'HB_6-7'!$A$20:$A$56,0),MATCH($A$4,'HB_6-7'!$C$14:$PR$14,0)+MATCH(L$12,'HB_6-7'!$C$15:$BD$15,0)+MATCH(R$14,'HB_6-7'!$C$16:$T$16,0)+MATCH("Eintritte",'HB_6-7'!$C$17:$H$17,0)+COLUMN()-21)</f>
        <v>-19.607843137254903</v>
      </c>
      <c r="U20" s="97">
        <f>INDEX('HB_6-7'!$C$20:$PR$56,MATCH($A20,'HB_6-7'!$A$20:$A$56,0),MATCH($A$4,'HB_6-7'!$C$14:$PR$14,0)+MATCH(U$12,'HB_6-7'!$C$15:$BD$15,0)+MATCH(U$13,'HB_6-7'!$C$16:$T$16,0)+MATCH("Eintritte",'HB_6-7'!$C$17:$H$17,0)+COLUMN()-24)</f>
        <v>332</v>
      </c>
      <c r="V20" s="97">
        <f>INDEX('HB_6-7'!$C$20:$PR$56,MATCH($A20,'HB_6-7'!$A$20:$A$56,0),MATCH($A$4,'HB_6-7'!$C$14:$PR$14,0)+MATCH(U$12,'HB_6-7'!$C$15:$BD$15,0)+MATCH(U$13,'HB_6-7'!$C$16:$T$16,0)+MATCH("Eintritte",'HB_6-7'!$C$17:$H$17,0)+COLUMN()-24)</f>
        <v>3326</v>
      </c>
      <c r="W20" s="137">
        <f>INDEX('HB_6-7'!$C$20:$PR$56,MATCH($A20,'HB_6-7'!$A$20:$A$56,0),MATCH($A$4,'HB_6-7'!$C$14:$PR$14,0)+MATCH(U$12,'HB_6-7'!$C$15:$BD$15,0)+MATCH(U$13,'HB_6-7'!$C$16:$T$16,0)+MATCH("Eintritte",'HB_6-7'!$C$17:$H$17,0)+COLUMN()-24)</f>
        <v>-14.079049341255489</v>
      </c>
      <c r="X20" s="96">
        <f>INDEX('HB_6-7'!$C$20:$PR$56,MATCH($A20,'HB_6-7'!$A$20:$A$56,0),MATCH($A$4,'HB_6-7'!$C$14:$PR$14,0)+MATCH(U$12,'HB_6-7'!$C$15:$BD$15,0)+MATCH(X$14,'HB_6-7'!$C$16:$T$16,0)+MATCH("Eintritte",'HB_6-7'!$C$17:$H$17,0)+COLUMN()-27)</f>
        <v>168</v>
      </c>
      <c r="Y20" s="97">
        <f>INDEX('HB_6-7'!$C$20:$PR$56,MATCH($A20,'HB_6-7'!$A$20:$A$56,0),MATCH($A$4,'HB_6-7'!$C$14:$PR$14,0)+MATCH(U$12,'HB_6-7'!$C$15:$BD$15,0)+MATCH(X$14,'HB_6-7'!$C$16:$T$16,0)+MATCH("Eintritte",'HB_6-7'!$C$17:$H$17,0)+COLUMN()-27)</f>
        <v>1397</v>
      </c>
      <c r="Z20" s="137">
        <f>INDEX('HB_6-7'!$C$20:$PR$56,MATCH($A20,'HB_6-7'!$A$20:$A$56,0),MATCH($A$4,'HB_6-7'!$C$14:$PR$14,0)+MATCH(U$12,'HB_6-7'!$C$15:$BD$15,0)+MATCH(X$14,'HB_6-7'!$C$16:$T$16,0)+MATCH("Eintritte",'HB_6-7'!$C$17:$H$17,0)+COLUMN()-27)</f>
        <v>-9.8127824402840549</v>
      </c>
      <c r="AA20" s="96">
        <f>INDEX('HB_6-7'!$C$20:$PR$56,MATCH($A20,'HB_6-7'!$A$20:$A$56,0),MATCH($A$4,'HB_6-7'!$C$14:$PR$14,0)+MATCH(U$12,'HB_6-7'!$C$15:$BD$15,0)+MATCH(AA$14,'HB_6-7'!$C$16:$T$16,0)+MATCH("Eintritte",'HB_6-7'!$C$17:$H$17,0)+COLUMN()-30)</f>
        <v>164</v>
      </c>
      <c r="AB20" s="97">
        <f>INDEX('HB_6-7'!$C$20:$PR$56,MATCH($A20,'HB_6-7'!$A$20:$A$56,0),MATCH($A$4,'HB_6-7'!$C$14:$PR$14,0)+MATCH(U$12,'HB_6-7'!$C$15:$BD$15,0)+MATCH(AA$14,'HB_6-7'!$C$16:$T$16,0)+MATCH("Eintritte",'HB_6-7'!$C$17:$H$17,0)+COLUMN()-30)</f>
        <v>1929</v>
      </c>
      <c r="AC20" s="138">
        <f>INDEX('HB_6-7'!$C$20:$PR$56,MATCH($A20,'HB_6-7'!$A$20:$A$56,0),MATCH($A$4,'HB_6-7'!$C$14:$PR$14,0)+MATCH(U$12,'HB_6-7'!$C$15:$BD$15,0)+MATCH(AA$14,'HB_6-7'!$C$16:$T$16,0)+MATCH("Eintritte",'HB_6-7'!$C$17:$H$17,0)+COLUMN()-30)</f>
        <v>-16.925064599483207</v>
      </c>
    </row>
    <row r="21" spans="1:29" ht="15" customHeight="1" x14ac:dyDescent="0.2">
      <c r="A21" s="350" t="s">
        <v>38</v>
      </c>
      <c r="B21" s="463"/>
      <c r="C21" s="97">
        <f>INDEX('HB_6-7'!$C$20:$PR$56,MATCH($A21,'HB_6-7'!$A$20:$A$56,0),MATCH($A$4,'HB_6-7'!$C$14:$PR$14,0)+MATCH(C$11,'HB_6-7'!$C$15:$BD$15,0)+MATCH(C$13,'HB_6-7'!$C$16:$T$16,0)+MATCH("Eintritte",'HB_6-7'!$C$17:$H$17,0)+COLUMN()-6)</f>
        <v>1475</v>
      </c>
      <c r="D21" s="97">
        <f>INDEX('HB_6-7'!$C$20:$PR$56,MATCH($A21,'HB_6-7'!$A$20:$A$56,0),MATCH($A$4,'HB_6-7'!$C$14:$PR$14,0)+MATCH(C$11,'HB_6-7'!$C$15:$BD$15,0)+MATCH(C$13,'HB_6-7'!$C$16:$T$16,0)+MATCH("Eintritte",'HB_6-7'!$C$17:$H$17,0)+COLUMN()-6)</f>
        <v>16167</v>
      </c>
      <c r="E21" s="125">
        <f>INDEX('HB_6-7'!$C$20:$PR$56,MATCH($A21,'HB_6-7'!$A$20:$A$56,0),MATCH($A$4,'HB_6-7'!$C$14:$PR$14,0)+MATCH(C$11,'HB_6-7'!$C$15:$BD$15,0)+MATCH(C$13,'HB_6-7'!$C$16:$T$16,0)+MATCH("Eintritte",'HB_6-7'!$C$17:$H$17,0)+COLUMN()-6)</f>
        <v>5.9367013957145662</v>
      </c>
      <c r="F21" s="96">
        <f>INDEX('HB_6-7'!$C$20:$PR$56,MATCH($A21,'HB_6-7'!$A$20:$A$56,0),MATCH($A$4,'HB_6-7'!$C$14:$PR$14,0)+MATCH(C$11,'HB_6-7'!$C$15:$BD$15,0)+MATCH(F$14,'HB_6-7'!$C$16:$T$16,0)+MATCH("Eintritte",'HB_6-7'!$C$17:$H$17,0)+COLUMN()-9)</f>
        <v>1082</v>
      </c>
      <c r="G21" s="97">
        <f>INDEX('HB_6-7'!$C$20:$PR$56,MATCH($A21,'HB_6-7'!$A$20:$A$56,0),MATCH($A$4,'HB_6-7'!$C$14:$PR$14,0)+MATCH(C$11,'HB_6-7'!$C$15:$BD$15,0)+MATCH(F$14,'HB_6-7'!$C$16:$T$16,0)+MATCH("Eintritte",'HB_6-7'!$C$17:$H$17,0)+COLUMN()-9)</f>
        <v>11672</v>
      </c>
      <c r="H21" s="137">
        <f>INDEX('HB_6-7'!$C$20:$PR$56,MATCH($A21,'HB_6-7'!$A$20:$A$56,0),MATCH($A$4,'HB_6-7'!$C$14:$PR$14,0)+MATCH(C$11,'HB_6-7'!$C$15:$BD$15,0)+MATCH(F$14,'HB_6-7'!$C$16:$T$16,0)+MATCH("Eintritte",'HB_6-7'!$C$17:$H$17,0)+COLUMN()-9)</f>
        <v>9.2372484791764151</v>
      </c>
      <c r="I21" s="96">
        <f>INDEX('HB_6-7'!$C$20:$PR$56,MATCH($A21,'HB_6-7'!$A$20:$A$56,0),MATCH($A$4,'HB_6-7'!$C$14:$PR$14,0)+MATCH(C$11,'HB_6-7'!$C$15:$BD$15,0)+MATCH(I$14,'HB_6-7'!$C$16:$T$16,0)+MATCH("Eintritte",'HB_6-7'!$C$17:$H$17,0)+COLUMN()-12)</f>
        <v>393</v>
      </c>
      <c r="J21" s="97">
        <f>INDEX('HB_6-7'!$C$20:$PR$56,MATCH($A21,'HB_6-7'!$A$20:$A$56,0),MATCH($A$4,'HB_6-7'!$C$14:$PR$14,0)+MATCH(C$11,'HB_6-7'!$C$15:$BD$15,0)+MATCH(I$14,'HB_6-7'!$C$16:$T$16,0)+MATCH("Eintritte",'HB_6-7'!$C$17:$H$17,0)+COLUMN()-12)</f>
        <v>4495</v>
      </c>
      <c r="K21" s="138">
        <f>INDEX('HB_6-7'!$C$20:$PR$56,MATCH($A21,'HB_6-7'!$A$20:$A$56,0),MATCH($A$4,'HB_6-7'!$C$14:$PR$14,0)+MATCH(C$11,'HB_6-7'!$C$15:$BD$15,0)+MATCH(I$14,'HB_6-7'!$C$16:$T$16,0)+MATCH("Eintritte",'HB_6-7'!$C$17:$H$17,0)+COLUMN()-12)</f>
        <v>-1.7701048951048952</v>
      </c>
      <c r="L21" s="97">
        <f>INDEX('HB_6-7'!$C$20:$PR$56,MATCH($A21,'HB_6-7'!$A$20:$A$56,0),MATCH($A$4,'HB_6-7'!$C$14:$PR$14,0)+MATCH(L$12,'HB_6-7'!$C$15:$BD$15,0)+MATCH(L$13,'HB_6-7'!$C$16:$T$16,0)+MATCH("Eintritte",'HB_6-7'!$C$17:$H$17,0)+COLUMN()-15)</f>
        <v>576</v>
      </c>
      <c r="M21" s="97">
        <f>INDEX('HB_6-7'!$C$20:$PR$56,MATCH($A21,'HB_6-7'!$A$20:$A$56,0),MATCH($A$4,'HB_6-7'!$C$14:$PR$14,0)+MATCH(L$12,'HB_6-7'!$C$15:$BD$15,0)+MATCH(L$13,'HB_6-7'!$C$16:$T$16,0)+MATCH("Eintritte",'HB_6-7'!$C$17:$H$17,0)+COLUMN()-15)</f>
        <v>6666</v>
      </c>
      <c r="N21" s="137">
        <f>INDEX('HB_6-7'!$C$20:$PR$56,MATCH($A21,'HB_6-7'!$A$20:$A$56,0),MATCH($A$4,'HB_6-7'!$C$14:$PR$14,0)+MATCH(L$12,'HB_6-7'!$C$15:$BD$15,0)+MATCH(L$13,'HB_6-7'!$C$16:$T$16,0)+MATCH("Eintritte",'HB_6-7'!$C$17:$H$17,0)+COLUMN()-15)</f>
        <v>-1.5507310589277801</v>
      </c>
      <c r="O21" s="96">
        <f>INDEX('HB_6-7'!$C$20:$PR$56,MATCH($A21,'HB_6-7'!$A$20:$A$56,0),MATCH($A$4,'HB_6-7'!$C$14:$PR$14,0)+MATCH(L$12,'HB_6-7'!$C$15:$BD$15,0)+MATCH(O$14,'HB_6-7'!$C$16:$T$16,0)+MATCH("Eintritte",'HB_6-7'!$C$17:$H$17,0)+COLUMN()-18)</f>
        <v>462</v>
      </c>
      <c r="P21" s="97">
        <f>INDEX('HB_6-7'!$C$20:$PR$56,MATCH($A21,'HB_6-7'!$A$20:$A$56,0),MATCH($A$4,'HB_6-7'!$C$14:$PR$14,0)+MATCH(L$12,'HB_6-7'!$C$15:$BD$15,0)+MATCH(O$14,'HB_6-7'!$C$16:$T$16,0)+MATCH("Eintritte",'HB_6-7'!$C$17:$H$17,0)+COLUMN()-18)</f>
        <v>5297</v>
      </c>
      <c r="Q21" s="137">
        <f>INDEX('HB_6-7'!$C$20:$PR$56,MATCH($A21,'HB_6-7'!$A$20:$A$56,0),MATCH($A$4,'HB_6-7'!$C$14:$PR$14,0)+MATCH(L$12,'HB_6-7'!$C$15:$BD$15,0)+MATCH(O$14,'HB_6-7'!$C$16:$T$16,0)+MATCH("Eintritte",'HB_6-7'!$C$17:$H$17,0)+COLUMN()-18)</f>
        <v>2.6152654010073615</v>
      </c>
      <c r="R21" s="96">
        <f>INDEX('HB_6-7'!$C$20:$PR$56,MATCH($A21,'HB_6-7'!$A$20:$A$56,0),MATCH($A$4,'HB_6-7'!$C$14:$PR$14,0)+MATCH(L$12,'HB_6-7'!$C$15:$BD$15,0)+MATCH(R$14,'HB_6-7'!$C$16:$T$16,0)+MATCH("Eintritte",'HB_6-7'!$C$17:$H$17,0)+COLUMN()-21)</f>
        <v>114</v>
      </c>
      <c r="S21" s="97">
        <f>INDEX('HB_6-7'!$C$20:$PR$56,MATCH($A21,'HB_6-7'!$A$20:$A$56,0),MATCH($A$4,'HB_6-7'!$C$14:$PR$14,0)+MATCH(L$12,'HB_6-7'!$C$15:$BD$15,0)+MATCH(R$14,'HB_6-7'!$C$16:$T$16,0)+MATCH("Eintritte",'HB_6-7'!$C$17:$H$17,0)+COLUMN()-21)</f>
        <v>1369</v>
      </c>
      <c r="T21" s="138">
        <f>INDEX('HB_6-7'!$C$20:$PR$56,MATCH($A21,'HB_6-7'!$A$20:$A$56,0),MATCH($A$4,'HB_6-7'!$C$14:$PR$14,0)+MATCH(L$12,'HB_6-7'!$C$15:$BD$15,0)+MATCH(R$14,'HB_6-7'!$C$16:$T$16,0)+MATCH("Eintritte",'HB_6-7'!$C$17:$H$17,0)+COLUMN()-21)</f>
        <v>-14.916096954630206</v>
      </c>
      <c r="U21" s="97">
        <f>INDEX('HB_6-7'!$C$20:$PR$56,MATCH($A21,'HB_6-7'!$A$20:$A$56,0),MATCH($A$4,'HB_6-7'!$C$14:$PR$14,0)+MATCH(U$12,'HB_6-7'!$C$15:$BD$15,0)+MATCH(U$13,'HB_6-7'!$C$16:$T$16,0)+MATCH("Eintritte",'HB_6-7'!$C$17:$H$17,0)+COLUMN()-24)</f>
        <v>899</v>
      </c>
      <c r="V21" s="97">
        <f>INDEX('HB_6-7'!$C$20:$PR$56,MATCH($A21,'HB_6-7'!$A$20:$A$56,0),MATCH($A$4,'HB_6-7'!$C$14:$PR$14,0)+MATCH(U$12,'HB_6-7'!$C$15:$BD$15,0)+MATCH(U$13,'HB_6-7'!$C$16:$T$16,0)+MATCH("Eintritte",'HB_6-7'!$C$17:$H$17,0)+COLUMN()-24)</f>
        <v>9501</v>
      </c>
      <c r="W21" s="137">
        <f>INDEX('HB_6-7'!$C$20:$PR$56,MATCH($A21,'HB_6-7'!$A$20:$A$56,0),MATCH($A$4,'HB_6-7'!$C$14:$PR$14,0)+MATCH(U$12,'HB_6-7'!$C$15:$BD$15,0)+MATCH(U$13,'HB_6-7'!$C$16:$T$16,0)+MATCH("Eintritte",'HB_6-7'!$C$17:$H$17,0)+COLUMN()-24)</f>
        <v>11.908127208480565</v>
      </c>
      <c r="X21" s="96">
        <f>INDEX('HB_6-7'!$C$20:$PR$56,MATCH($A21,'HB_6-7'!$A$20:$A$56,0),MATCH($A$4,'HB_6-7'!$C$14:$PR$14,0)+MATCH(U$12,'HB_6-7'!$C$15:$BD$15,0)+MATCH(X$14,'HB_6-7'!$C$16:$T$16,0)+MATCH("Eintritte",'HB_6-7'!$C$17:$H$17,0)+COLUMN()-27)</f>
        <v>620</v>
      </c>
      <c r="Y21" s="97">
        <f>INDEX('HB_6-7'!$C$20:$PR$56,MATCH($A21,'HB_6-7'!$A$20:$A$56,0),MATCH($A$4,'HB_6-7'!$C$14:$PR$14,0)+MATCH(U$12,'HB_6-7'!$C$15:$BD$15,0)+MATCH(X$14,'HB_6-7'!$C$16:$T$16,0)+MATCH("Eintritte",'HB_6-7'!$C$17:$H$17,0)+COLUMN()-27)</f>
        <v>6375</v>
      </c>
      <c r="Z21" s="137">
        <f>INDEX('HB_6-7'!$C$20:$PR$56,MATCH($A21,'HB_6-7'!$A$20:$A$56,0),MATCH($A$4,'HB_6-7'!$C$14:$PR$14,0)+MATCH(U$12,'HB_6-7'!$C$15:$BD$15,0)+MATCH(X$14,'HB_6-7'!$C$16:$T$16,0)+MATCH("Eintritte",'HB_6-7'!$C$17:$H$17,0)+COLUMN()-27)</f>
        <v>15.426398696360675</v>
      </c>
      <c r="AA21" s="96">
        <f>INDEX('HB_6-7'!$C$20:$PR$56,MATCH($A21,'HB_6-7'!$A$20:$A$56,0),MATCH($A$4,'HB_6-7'!$C$14:$PR$14,0)+MATCH(U$12,'HB_6-7'!$C$15:$BD$15,0)+MATCH(AA$14,'HB_6-7'!$C$16:$T$16,0)+MATCH("Eintritte",'HB_6-7'!$C$17:$H$17,0)+COLUMN()-30)</f>
        <v>279</v>
      </c>
      <c r="AB21" s="97">
        <f>INDEX('HB_6-7'!$C$20:$PR$56,MATCH($A21,'HB_6-7'!$A$20:$A$56,0),MATCH($A$4,'HB_6-7'!$C$14:$PR$14,0)+MATCH(U$12,'HB_6-7'!$C$15:$BD$15,0)+MATCH(AA$14,'HB_6-7'!$C$16:$T$16,0)+MATCH("Eintritte",'HB_6-7'!$C$17:$H$17,0)+COLUMN()-30)</f>
        <v>3126</v>
      </c>
      <c r="AC21" s="138">
        <f>INDEX('HB_6-7'!$C$20:$PR$56,MATCH($A21,'HB_6-7'!$A$20:$A$56,0),MATCH($A$4,'HB_6-7'!$C$14:$PR$14,0)+MATCH(U$12,'HB_6-7'!$C$15:$BD$15,0)+MATCH(AA$14,'HB_6-7'!$C$16:$T$16,0)+MATCH("Eintritte",'HB_6-7'!$C$17:$H$17,0)+COLUMN()-30)</f>
        <v>5.3589484327603643</v>
      </c>
    </row>
    <row r="22" spans="1:29" ht="15" customHeight="1" x14ac:dyDescent="0.2">
      <c r="A22" s="350" t="s">
        <v>138</v>
      </c>
      <c r="B22" s="463"/>
      <c r="C22" s="97">
        <f>INDEX('HB_6-7'!$C$20:$PR$56,MATCH($A22,'HB_6-7'!$A$20:$A$56,0),MATCH($A$4,'HB_6-7'!$C$14:$PR$14,0)+MATCH(C$11,'HB_6-7'!$C$15:$BD$15,0)+MATCH(C$13,'HB_6-7'!$C$16:$T$16,0)+MATCH("Eintritte",'HB_6-7'!$C$17:$H$17,0)+COLUMN()-6)</f>
        <v>65</v>
      </c>
      <c r="D22" s="97">
        <f>INDEX('HB_6-7'!$C$20:$PR$56,MATCH($A22,'HB_6-7'!$A$20:$A$56,0),MATCH($A$4,'HB_6-7'!$C$14:$PR$14,0)+MATCH(C$11,'HB_6-7'!$C$15:$BD$15,0)+MATCH(C$13,'HB_6-7'!$C$16:$T$16,0)+MATCH("Eintritte",'HB_6-7'!$C$17:$H$17,0)+COLUMN()-6)</f>
        <v>812</v>
      </c>
      <c r="E22" s="125">
        <f>INDEX('HB_6-7'!$C$20:$PR$56,MATCH($A22,'HB_6-7'!$A$20:$A$56,0),MATCH($A$4,'HB_6-7'!$C$14:$PR$14,0)+MATCH(C$11,'HB_6-7'!$C$15:$BD$15,0)+MATCH(C$13,'HB_6-7'!$C$16:$T$16,0)+MATCH("Eintritte",'HB_6-7'!$C$17:$H$17,0)+COLUMN()-6)</f>
        <v>-1.0962241169305724</v>
      </c>
      <c r="F22" s="96" t="str">
        <f>INDEX('HB_6-7'!$C$20:$PR$56,MATCH($A22,'HB_6-7'!$A$20:$A$56,0),MATCH($A$4,'HB_6-7'!$C$14:$PR$14,0)+MATCH(C$11,'HB_6-7'!$C$15:$BD$15,0)+MATCH(F$14,'HB_6-7'!$C$16:$T$16,0)+MATCH("Eintritte",'HB_6-7'!$C$17:$H$17,0)+COLUMN()-9)</f>
        <v>*</v>
      </c>
      <c r="G22" s="97">
        <f>INDEX('HB_6-7'!$C$20:$PR$56,MATCH($A22,'HB_6-7'!$A$20:$A$56,0),MATCH($A$4,'HB_6-7'!$C$14:$PR$14,0)+MATCH(C$11,'HB_6-7'!$C$15:$BD$15,0)+MATCH(F$14,'HB_6-7'!$C$16:$T$16,0)+MATCH("Eintritte",'HB_6-7'!$C$17:$H$17,0)+COLUMN()-9)</f>
        <v>615</v>
      </c>
      <c r="H22" s="137">
        <f>INDEX('HB_6-7'!$C$20:$PR$56,MATCH($A22,'HB_6-7'!$A$20:$A$56,0),MATCH($A$4,'HB_6-7'!$C$14:$PR$14,0)+MATCH(C$11,'HB_6-7'!$C$15:$BD$15,0)+MATCH(F$14,'HB_6-7'!$C$16:$T$16,0)+MATCH("Eintritte",'HB_6-7'!$C$17:$H$17,0)+COLUMN()-9)</f>
        <v>-3.4536891679748818</v>
      </c>
      <c r="I22" s="96" t="str">
        <f>INDEX('HB_6-7'!$C$20:$PR$56,MATCH($A22,'HB_6-7'!$A$20:$A$56,0),MATCH($A$4,'HB_6-7'!$C$14:$PR$14,0)+MATCH(C$11,'HB_6-7'!$C$15:$BD$15,0)+MATCH(I$14,'HB_6-7'!$C$16:$T$16,0)+MATCH("Eintritte",'HB_6-7'!$C$17:$H$17,0)+COLUMN()-12)</f>
        <v>*</v>
      </c>
      <c r="J22" s="97">
        <f>INDEX('HB_6-7'!$C$20:$PR$56,MATCH($A22,'HB_6-7'!$A$20:$A$56,0),MATCH($A$4,'HB_6-7'!$C$14:$PR$14,0)+MATCH(C$11,'HB_6-7'!$C$15:$BD$15,0)+MATCH(I$14,'HB_6-7'!$C$16:$T$16,0)+MATCH("Eintritte",'HB_6-7'!$C$17:$H$17,0)+COLUMN()-12)</f>
        <v>197</v>
      </c>
      <c r="K22" s="138">
        <f>INDEX('HB_6-7'!$C$20:$PR$56,MATCH($A22,'HB_6-7'!$A$20:$A$56,0),MATCH($A$4,'HB_6-7'!$C$14:$PR$14,0)+MATCH(C$11,'HB_6-7'!$C$15:$BD$15,0)+MATCH(I$14,'HB_6-7'!$C$16:$T$16,0)+MATCH("Eintritte",'HB_6-7'!$C$17:$H$17,0)+COLUMN()-12)</f>
        <v>7.0652173913043477</v>
      </c>
      <c r="L22" s="97">
        <f>INDEX('HB_6-7'!$C$20:$PR$56,MATCH($A22,'HB_6-7'!$A$20:$A$56,0),MATCH($A$4,'HB_6-7'!$C$14:$PR$14,0)+MATCH(L$12,'HB_6-7'!$C$15:$BD$15,0)+MATCH(L$13,'HB_6-7'!$C$16:$T$16,0)+MATCH("Eintritte",'HB_6-7'!$C$17:$H$17,0)+COLUMN()-15)</f>
        <v>43</v>
      </c>
      <c r="M22" s="97">
        <f>INDEX('HB_6-7'!$C$20:$PR$56,MATCH($A22,'HB_6-7'!$A$20:$A$56,0),MATCH($A$4,'HB_6-7'!$C$14:$PR$14,0)+MATCH(L$12,'HB_6-7'!$C$15:$BD$15,0)+MATCH(L$13,'HB_6-7'!$C$16:$T$16,0)+MATCH("Eintritte",'HB_6-7'!$C$17:$H$17,0)+COLUMN()-15)</f>
        <v>625</v>
      </c>
      <c r="N22" s="137">
        <f>INDEX('HB_6-7'!$C$20:$PR$56,MATCH($A22,'HB_6-7'!$A$20:$A$56,0),MATCH($A$4,'HB_6-7'!$C$14:$PR$14,0)+MATCH(L$12,'HB_6-7'!$C$15:$BD$15,0)+MATCH(L$13,'HB_6-7'!$C$16:$T$16,0)+MATCH("Eintritte",'HB_6-7'!$C$17:$H$17,0)+COLUMN()-15)</f>
        <v>-2.7993779160186625</v>
      </c>
      <c r="O22" s="96" t="str">
        <f>INDEX('HB_6-7'!$C$20:$PR$56,MATCH($A22,'HB_6-7'!$A$20:$A$56,0),MATCH($A$4,'HB_6-7'!$C$14:$PR$14,0)+MATCH(L$12,'HB_6-7'!$C$15:$BD$15,0)+MATCH(O$14,'HB_6-7'!$C$16:$T$16,0)+MATCH("Eintritte",'HB_6-7'!$C$17:$H$17,0)+COLUMN()-18)</f>
        <v>*</v>
      </c>
      <c r="P22" s="97" t="str">
        <f>INDEX('HB_6-7'!$C$20:$PR$56,MATCH($A22,'HB_6-7'!$A$20:$A$56,0),MATCH($A$4,'HB_6-7'!$C$14:$PR$14,0)+MATCH(L$12,'HB_6-7'!$C$15:$BD$15,0)+MATCH(O$14,'HB_6-7'!$C$16:$T$16,0)+MATCH("Eintritte",'HB_6-7'!$C$17:$H$17,0)+COLUMN()-18)</f>
        <v>*</v>
      </c>
      <c r="Q22" s="137">
        <f>INDEX('HB_6-7'!$C$20:$PR$56,MATCH($A22,'HB_6-7'!$A$20:$A$56,0),MATCH($A$4,'HB_6-7'!$C$14:$PR$14,0)+MATCH(L$12,'HB_6-7'!$C$15:$BD$15,0)+MATCH(O$14,'HB_6-7'!$C$16:$T$16,0)+MATCH("Eintritte",'HB_6-7'!$C$17:$H$17,0)+COLUMN()-18)</f>
        <v>-2.8985507246376812</v>
      </c>
      <c r="R22" s="96" t="str">
        <f>INDEX('HB_6-7'!$C$20:$PR$56,MATCH($A22,'HB_6-7'!$A$20:$A$56,0),MATCH($A$4,'HB_6-7'!$C$14:$PR$14,0)+MATCH(L$12,'HB_6-7'!$C$15:$BD$15,0)+MATCH(R$14,'HB_6-7'!$C$16:$T$16,0)+MATCH("Eintritte",'HB_6-7'!$C$17:$H$17,0)+COLUMN()-21)</f>
        <v>*</v>
      </c>
      <c r="S22" s="97" t="str">
        <f>INDEX('HB_6-7'!$C$20:$PR$56,MATCH($A22,'HB_6-7'!$A$20:$A$56,0),MATCH($A$4,'HB_6-7'!$C$14:$PR$14,0)+MATCH(L$12,'HB_6-7'!$C$15:$BD$15,0)+MATCH(R$14,'HB_6-7'!$C$16:$T$16,0)+MATCH("Eintritte",'HB_6-7'!$C$17:$H$17,0)+COLUMN()-21)</f>
        <v>*</v>
      </c>
      <c r="T22" s="138">
        <f>INDEX('HB_6-7'!$C$20:$PR$56,MATCH($A22,'HB_6-7'!$A$20:$A$56,0),MATCH($A$4,'HB_6-7'!$C$14:$PR$14,0)+MATCH(L$12,'HB_6-7'!$C$15:$BD$15,0)+MATCH(R$14,'HB_6-7'!$C$16:$T$16,0)+MATCH("Eintritte",'HB_6-7'!$C$17:$H$17,0)+COLUMN()-21)</f>
        <v>-2.197802197802198</v>
      </c>
      <c r="U22" s="97">
        <f>INDEX('HB_6-7'!$C$20:$PR$56,MATCH($A22,'HB_6-7'!$A$20:$A$56,0),MATCH($A$4,'HB_6-7'!$C$14:$PR$14,0)+MATCH(U$12,'HB_6-7'!$C$15:$BD$15,0)+MATCH(U$13,'HB_6-7'!$C$16:$T$16,0)+MATCH("Eintritte",'HB_6-7'!$C$17:$H$17,0)+COLUMN()-24)</f>
        <v>22</v>
      </c>
      <c r="V22" s="97">
        <f>INDEX('HB_6-7'!$C$20:$PR$56,MATCH($A22,'HB_6-7'!$A$20:$A$56,0),MATCH($A$4,'HB_6-7'!$C$14:$PR$14,0)+MATCH(U$12,'HB_6-7'!$C$15:$BD$15,0)+MATCH(U$13,'HB_6-7'!$C$16:$T$16,0)+MATCH("Eintritte",'HB_6-7'!$C$17:$H$17,0)+COLUMN()-24)</f>
        <v>187</v>
      </c>
      <c r="W22" s="137">
        <f>INDEX('HB_6-7'!$C$20:$PR$56,MATCH($A22,'HB_6-7'!$A$20:$A$56,0),MATCH($A$4,'HB_6-7'!$C$14:$PR$14,0)+MATCH(U$12,'HB_6-7'!$C$15:$BD$15,0)+MATCH(U$13,'HB_6-7'!$C$16:$T$16,0)+MATCH("Eintritte",'HB_6-7'!$C$17:$H$17,0)+COLUMN()-24)</f>
        <v>5.0561797752808983</v>
      </c>
      <c r="X22" s="96">
        <f>INDEX('HB_6-7'!$C$20:$PR$56,MATCH($A22,'HB_6-7'!$A$20:$A$56,0),MATCH($A$4,'HB_6-7'!$C$14:$PR$14,0)+MATCH(U$12,'HB_6-7'!$C$15:$BD$15,0)+MATCH(X$14,'HB_6-7'!$C$16:$T$16,0)+MATCH("Eintritte",'HB_6-7'!$C$17:$H$17,0)+COLUMN()-27)</f>
        <v>10</v>
      </c>
      <c r="Y22" s="97" t="str">
        <f>INDEX('HB_6-7'!$C$20:$PR$56,MATCH($A22,'HB_6-7'!$A$20:$A$56,0),MATCH($A$4,'HB_6-7'!$C$14:$PR$14,0)+MATCH(U$12,'HB_6-7'!$C$15:$BD$15,0)+MATCH(X$14,'HB_6-7'!$C$16:$T$16,0)+MATCH("Eintritte",'HB_6-7'!$C$17:$H$17,0)+COLUMN()-27)</f>
        <v>*</v>
      </c>
      <c r="Z22" s="137">
        <f>INDEX('HB_6-7'!$C$20:$PR$56,MATCH($A22,'HB_6-7'!$A$20:$A$56,0),MATCH($A$4,'HB_6-7'!$C$14:$PR$14,0)+MATCH(U$12,'HB_6-7'!$C$15:$BD$15,0)+MATCH(X$14,'HB_6-7'!$C$16:$T$16,0)+MATCH("Eintritte",'HB_6-7'!$C$17:$H$17,0)+COLUMN()-27)</f>
        <v>-7.0588235294117645</v>
      </c>
      <c r="AA22" s="96">
        <f>INDEX('HB_6-7'!$C$20:$PR$56,MATCH($A22,'HB_6-7'!$A$20:$A$56,0),MATCH($A$4,'HB_6-7'!$C$14:$PR$14,0)+MATCH(U$12,'HB_6-7'!$C$15:$BD$15,0)+MATCH(AA$14,'HB_6-7'!$C$16:$T$16,0)+MATCH("Eintritte",'HB_6-7'!$C$17:$H$17,0)+COLUMN()-30)</f>
        <v>12</v>
      </c>
      <c r="AB22" s="97" t="str">
        <f>INDEX('HB_6-7'!$C$20:$PR$56,MATCH($A22,'HB_6-7'!$A$20:$A$56,0),MATCH($A$4,'HB_6-7'!$C$14:$PR$14,0)+MATCH(U$12,'HB_6-7'!$C$15:$BD$15,0)+MATCH(AA$14,'HB_6-7'!$C$16:$T$16,0)+MATCH("Eintritte",'HB_6-7'!$C$17:$H$17,0)+COLUMN()-30)</f>
        <v>*</v>
      </c>
      <c r="AC22" s="138">
        <f>INDEX('HB_6-7'!$C$20:$PR$56,MATCH($A22,'HB_6-7'!$A$20:$A$56,0),MATCH($A$4,'HB_6-7'!$C$14:$PR$14,0)+MATCH(U$12,'HB_6-7'!$C$15:$BD$15,0)+MATCH(AA$14,'HB_6-7'!$C$16:$T$16,0)+MATCH("Eintritte",'HB_6-7'!$C$17:$H$17,0)+COLUMN()-30)</f>
        <v>16.129032258064516</v>
      </c>
    </row>
    <row r="23" spans="1:29" ht="15" customHeight="1" x14ac:dyDescent="0.2">
      <c r="A23" s="350" t="s">
        <v>139</v>
      </c>
      <c r="B23" s="463"/>
      <c r="C23" s="97">
        <f>INDEX('HB_6-7'!$C$20:$PR$56,MATCH($A23,'HB_6-7'!$A$20:$A$56,0),MATCH($A$4,'HB_6-7'!$C$14:$PR$14,0)+MATCH(C$11,'HB_6-7'!$C$15:$BD$15,0)+MATCH(C$13,'HB_6-7'!$C$16:$T$16,0)+MATCH("Eintritte",'HB_6-7'!$C$17:$H$17,0)+COLUMN()-6)</f>
        <v>7</v>
      </c>
      <c r="D23" s="97">
        <f>INDEX('HB_6-7'!$C$20:$PR$56,MATCH($A23,'HB_6-7'!$A$20:$A$56,0),MATCH($A$4,'HB_6-7'!$C$14:$PR$14,0)+MATCH(C$11,'HB_6-7'!$C$15:$BD$15,0)+MATCH(C$13,'HB_6-7'!$C$16:$T$16,0)+MATCH("Eintritte",'HB_6-7'!$C$17:$H$17,0)+COLUMN()-6)</f>
        <v>110</v>
      </c>
      <c r="E23" s="125">
        <f>INDEX('HB_6-7'!$C$20:$PR$56,MATCH($A23,'HB_6-7'!$A$20:$A$56,0),MATCH($A$4,'HB_6-7'!$C$14:$PR$14,0)+MATCH(C$11,'HB_6-7'!$C$15:$BD$15,0)+MATCH(C$13,'HB_6-7'!$C$16:$T$16,0)+MATCH("Eintritte",'HB_6-7'!$C$17:$H$17,0)+COLUMN()-6)</f>
        <v>-24.137931034482758</v>
      </c>
      <c r="F23" s="96" t="str">
        <f>INDEX('HB_6-7'!$C$20:$PR$56,MATCH($A23,'HB_6-7'!$A$20:$A$56,0),MATCH($A$4,'HB_6-7'!$C$14:$PR$14,0)+MATCH(C$11,'HB_6-7'!$C$15:$BD$15,0)+MATCH(F$14,'HB_6-7'!$C$16:$T$16,0)+MATCH("Eintritte",'HB_6-7'!$C$17:$H$17,0)+COLUMN()-9)</f>
        <v>*</v>
      </c>
      <c r="G23" s="97">
        <f>INDEX('HB_6-7'!$C$20:$PR$56,MATCH($A23,'HB_6-7'!$A$20:$A$56,0),MATCH($A$4,'HB_6-7'!$C$14:$PR$14,0)+MATCH(C$11,'HB_6-7'!$C$15:$BD$15,0)+MATCH(F$14,'HB_6-7'!$C$16:$T$16,0)+MATCH("Eintritte",'HB_6-7'!$C$17:$H$17,0)+COLUMN()-9)</f>
        <v>47</v>
      </c>
      <c r="H23" s="137">
        <f>INDEX('HB_6-7'!$C$20:$PR$56,MATCH($A23,'HB_6-7'!$A$20:$A$56,0),MATCH($A$4,'HB_6-7'!$C$14:$PR$14,0)+MATCH(C$11,'HB_6-7'!$C$15:$BD$15,0)+MATCH(F$14,'HB_6-7'!$C$16:$T$16,0)+MATCH("Eintritte",'HB_6-7'!$C$17:$H$17,0)+COLUMN()-9)</f>
        <v>-32.857142857142854</v>
      </c>
      <c r="I23" s="96" t="str">
        <f>INDEX('HB_6-7'!$C$20:$PR$56,MATCH($A23,'HB_6-7'!$A$20:$A$56,0),MATCH($A$4,'HB_6-7'!$C$14:$PR$14,0)+MATCH(C$11,'HB_6-7'!$C$15:$BD$15,0)+MATCH(I$14,'HB_6-7'!$C$16:$T$16,0)+MATCH("Eintritte",'HB_6-7'!$C$17:$H$17,0)+COLUMN()-12)</f>
        <v>*</v>
      </c>
      <c r="J23" s="97">
        <f>INDEX('HB_6-7'!$C$20:$PR$56,MATCH($A23,'HB_6-7'!$A$20:$A$56,0),MATCH($A$4,'HB_6-7'!$C$14:$PR$14,0)+MATCH(C$11,'HB_6-7'!$C$15:$BD$15,0)+MATCH(I$14,'HB_6-7'!$C$16:$T$16,0)+MATCH("Eintritte",'HB_6-7'!$C$17:$H$17,0)+COLUMN()-12)</f>
        <v>63</v>
      </c>
      <c r="K23" s="138">
        <f>INDEX('HB_6-7'!$C$20:$PR$56,MATCH($A23,'HB_6-7'!$A$20:$A$56,0),MATCH($A$4,'HB_6-7'!$C$14:$PR$14,0)+MATCH(C$11,'HB_6-7'!$C$15:$BD$15,0)+MATCH(I$14,'HB_6-7'!$C$16:$T$16,0)+MATCH("Eintritte",'HB_6-7'!$C$17:$H$17,0)+COLUMN()-12)</f>
        <v>-16</v>
      </c>
      <c r="L23" s="97">
        <f>INDEX('HB_6-7'!$C$20:$PR$56,MATCH($A23,'HB_6-7'!$A$20:$A$56,0),MATCH($A$4,'HB_6-7'!$C$14:$PR$14,0)+MATCH(L$12,'HB_6-7'!$C$15:$BD$15,0)+MATCH(L$13,'HB_6-7'!$C$16:$T$16,0)+MATCH("Eintritte",'HB_6-7'!$C$17:$H$17,0)+COLUMN()-15)</f>
        <v>7</v>
      </c>
      <c r="M23" s="97">
        <f>INDEX('HB_6-7'!$C$20:$PR$56,MATCH($A23,'HB_6-7'!$A$20:$A$56,0),MATCH($A$4,'HB_6-7'!$C$14:$PR$14,0)+MATCH(L$12,'HB_6-7'!$C$15:$BD$15,0)+MATCH(L$13,'HB_6-7'!$C$16:$T$16,0)+MATCH("Eintritte",'HB_6-7'!$C$17:$H$17,0)+COLUMN()-15)</f>
        <v>106</v>
      </c>
      <c r="N23" s="137">
        <f>INDEX('HB_6-7'!$C$20:$PR$56,MATCH($A23,'HB_6-7'!$A$20:$A$56,0),MATCH($A$4,'HB_6-7'!$C$14:$PR$14,0)+MATCH(L$12,'HB_6-7'!$C$15:$BD$15,0)+MATCH(L$13,'HB_6-7'!$C$16:$T$16,0)+MATCH("Eintritte",'HB_6-7'!$C$17:$H$17,0)+COLUMN()-15)</f>
        <v>-23.741007194244602</v>
      </c>
      <c r="O23" s="96" t="str">
        <f>INDEX('HB_6-7'!$C$20:$PR$56,MATCH($A23,'HB_6-7'!$A$20:$A$56,0),MATCH($A$4,'HB_6-7'!$C$14:$PR$14,0)+MATCH(L$12,'HB_6-7'!$C$15:$BD$15,0)+MATCH(O$14,'HB_6-7'!$C$16:$T$16,0)+MATCH("Eintritte",'HB_6-7'!$C$17:$H$17,0)+COLUMN()-18)</f>
        <v>*</v>
      </c>
      <c r="P23" s="97" t="str">
        <f>INDEX('HB_6-7'!$C$20:$PR$56,MATCH($A23,'HB_6-7'!$A$20:$A$56,0),MATCH($A$4,'HB_6-7'!$C$14:$PR$14,0)+MATCH(L$12,'HB_6-7'!$C$15:$BD$15,0)+MATCH(O$14,'HB_6-7'!$C$16:$T$16,0)+MATCH("Eintritte",'HB_6-7'!$C$17:$H$17,0)+COLUMN()-18)</f>
        <v>*</v>
      </c>
      <c r="Q23" s="137">
        <f>INDEX('HB_6-7'!$C$20:$PR$56,MATCH($A23,'HB_6-7'!$A$20:$A$56,0),MATCH($A$4,'HB_6-7'!$C$14:$PR$14,0)+MATCH(L$12,'HB_6-7'!$C$15:$BD$15,0)+MATCH(O$14,'HB_6-7'!$C$16:$T$16,0)+MATCH("Eintritte",'HB_6-7'!$C$17:$H$17,0)+COLUMN()-18)</f>
        <v>-32.352941176470587</v>
      </c>
      <c r="R23" s="96" t="str">
        <f>INDEX('HB_6-7'!$C$20:$PR$56,MATCH($A23,'HB_6-7'!$A$20:$A$56,0),MATCH($A$4,'HB_6-7'!$C$14:$PR$14,0)+MATCH(L$12,'HB_6-7'!$C$15:$BD$15,0)+MATCH(R$14,'HB_6-7'!$C$16:$T$16,0)+MATCH("Eintritte",'HB_6-7'!$C$17:$H$17,0)+COLUMN()-21)</f>
        <v>*</v>
      </c>
      <c r="S23" s="97" t="str">
        <f>INDEX('HB_6-7'!$C$20:$PR$56,MATCH($A23,'HB_6-7'!$A$20:$A$56,0),MATCH($A$4,'HB_6-7'!$C$14:$PR$14,0)+MATCH(L$12,'HB_6-7'!$C$15:$BD$15,0)+MATCH(R$14,'HB_6-7'!$C$16:$T$16,0)+MATCH("Eintritte",'HB_6-7'!$C$17:$H$17,0)+COLUMN()-21)</f>
        <v>*</v>
      </c>
      <c r="T23" s="138">
        <f>INDEX('HB_6-7'!$C$20:$PR$56,MATCH($A23,'HB_6-7'!$A$20:$A$56,0),MATCH($A$4,'HB_6-7'!$C$14:$PR$14,0)+MATCH(L$12,'HB_6-7'!$C$15:$BD$15,0)+MATCH(R$14,'HB_6-7'!$C$16:$T$16,0)+MATCH("Eintritte",'HB_6-7'!$C$17:$H$17,0)+COLUMN()-21)</f>
        <v>-15.492957746478872</v>
      </c>
      <c r="U23" s="97">
        <f>INDEX('HB_6-7'!$C$20:$PR$56,MATCH($A23,'HB_6-7'!$A$20:$A$56,0),MATCH($A$4,'HB_6-7'!$C$14:$PR$14,0)+MATCH(U$12,'HB_6-7'!$C$15:$BD$15,0)+MATCH(U$13,'HB_6-7'!$C$16:$T$16,0)+MATCH("Eintritte",'HB_6-7'!$C$17:$H$17,0)+COLUMN()-24)</f>
        <v>0</v>
      </c>
      <c r="V23" s="97">
        <f>INDEX('HB_6-7'!$C$20:$PR$56,MATCH($A23,'HB_6-7'!$A$20:$A$56,0),MATCH($A$4,'HB_6-7'!$C$14:$PR$14,0)+MATCH(U$12,'HB_6-7'!$C$15:$BD$15,0)+MATCH(U$13,'HB_6-7'!$C$16:$T$16,0)+MATCH("Eintritte",'HB_6-7'!$C$17:$H$17,0)+COLUMN()-24)</f>
        <v>4</v>
      </c>
      <c r="W23" s="137">
        <f>INDEX('HB_6-7'!$C$20:$PR$56,MATCH($A23,'HB_6-7'!$A$20:$A$56,0),MATCH($A$4,'HB_6-7'!$C$14:$PR$14,0)+MATCH(U$12,'HB_6-7'!$C$15:$BD$15,0)+MATCH(U$13,'HB_6-7'!$C$16:$T$16,0)+MATCH("Eintritte",'HB_6-7'!$C$17:$H$17,0)+COLUMN()-24)</f>
        <v>-33.333333333333329</v>
      </c>
      <c r="X23" s="96">
        <f>INDEX('HB_6-7'!$C$20:$PR$56,MATCH($A23,'HB_6-7'!$A$20:$A$56,0),MATCH($A$4,'HB_6-7'!$C$14:$PR$14,0)+MATCH(U$12,'HB_6-7'!$C$15:$BD$15,0)+MATCH(X$14,'HB_6-7'!$C$16:$T$16,0)+MATCH("Eintritte",'HB_6-7'!$C$17:$H$17,0)+COLUMN()-27)</f>
        <v>0</v>
      </c>
      <c r="Y23" s="97" t="str">
        <f>INDEX('HB_6-7'!$C$20:$PR$56,MATCH($A23,'HB_6-7'!$A$20:$A$56,0),MATCH($A$4,'HB_6-7'!$C$14:$PR$14,0)+MATCH(U$12,'HB_6-7'!$C$15:$BD$15,0)+MATCH(X$14,'HB_6-7'!$C$16:$T$16,0)+MATCH("Eintritte",'HB_6-7'!$C$17:$H$17,0)+COLUMN()-27)</f>
        <v>*</v>
      </c>
      <c r="Z23" s="137">
        <f>INDEX('HB_6-7'!$C$20:$PR$56,MATCH($A23,'HB_6-7'!$A$20:$A$56,0),MATCH($A$4,'HB_6-7'!$C$14:$PR$14,0)+MATCH(U$12,'HB_6-7'!$C$15:$BD$15,0)+MATCH(X$14,'HB_6-7'!$C$16:$T$16,0)+MATCH("Eintritte",'HB_6-7'!$C$17:$H$17,0)+COLUMN()-27)</f>
        <v>-50</v>
      </c>
      <c r="AA23" s="96">
        <f>INDEX('HB_6-7'!$C$20:$PR$56,MATCH($A23,'HB_6-7'!$A$20:$A$56,0),MATCH($A$4,'HB_6-7'!$C$14:$PR$14,0)+MATCH(U$12,'HB_6-7'!$C$15:$BD$15,0)+MATCH(AA$14,'HB_6-7'!$C$16:$T$16,0)+MATCH("Eintritte",'HB_6-7'!$C$17:$H$17,0)+COLUMN()-30)</f>
        <v>0</v>
      </c>
      <c r="AB23" s="97" t="str">
        <f>INDEX('HB_6-7'!$C$20:$PR$56,MATCH($A23,'HB_6-7'!$A$20:$A$56,0),MATCH($A$4,'HB_6-7'!$C$14:$PR$14,0)+MATCH(U$12,'HB_6-7'!$C$15:$BD$15,0)+MATCH(AA$14,'HB_6-7'!$C$16:$T$16,0)+MATCH("Eintritte",'HB_6-7'!$C$17:$H$17,0)+COLUMN()-30)</f>
        <v>*</v>
      </c>
      <c r="AC23" s="138">
        <f>INDEX('HB_6-7'!$C$20:$PR$56,MATCH($A23,'HB_6-7'!$A$20:$A$56,0),MATCH($A$4,'HB_6-7'!$C$14:$PR$14,0)+MATCH(U$12,'HB_6-7'!$C$15:$BD$15,0)+MATCH(AA$14,'HB_6-7'!$C$16:$T$16,0)+MATCH("Eintritte",'HB_6-7'!$C$17:$H$17,0)+COLUMN()-30)</f>
        <v>-25</v>
      </c>
    </row>
    <row r="24" spans="1:29" ht="15" customHeight="1" x14ac:dyDescent="0.2">
      <c r="A24" s="349" t="s">
        <v>65</v>
      </c>
      <c r="B24" s="462"/>
      <c r="C24" s="132">
        <f>INDEX('HB_6-7'!$C$20:$PR$56,MATCH($A24,'HB_6-7'!$A$20:$A$56,0),MATCH($A$4,'HB_6-7'!$C$14:$PR$14,0)+MATCH(C$11,'HB_6-7'!$C$15:$BD$15,0)+MATCH(C$13,'HB_6-7'!$C$16:$T$16,0)+MATCH("Eintritte",'HB_6-7'!$C$17:$H$17,0)+COLUMN()-6)</f>
        <v>336</v>
      </c>
      <c r="D24" s="132">
        <f>INDEX('HB_6-7'!$C$20:$PR$56,MATCH($A24,'HB_6-7'!$A$20:$A$56,0),MATCH($A$4,'HB_6-7'!$C$14:$PR$14,0)+MATCH(C$11,'HB_6-7'!$C$15:$BD$15,0)+MATCH(C$13,'HB_6-7'!$C$16:$T$16,0)+MATCH("Eintritte",'HB_6-7'!$C$17:$H$17,0)+COLUMN()-6)</f>
        <v>6330</v>
      </c>
      <c r="E24" s="133">
        <f>INDEX('HB_6-7'!$C$20:$PR$56,MATCH($A24,'HB_6-7'!$A$20:$A$56,0),MATCH($A$4,'HB_6-7'!$C$14:$PR$14,0)+MATCH(C$11,'HB_6-7'!$C$15:$BD$15,0)+MATCH(C$13,'HB_6-7'!$C$16:$T$16,0)+MATCH("Eintritte",'HB_6-7'!$C$17:$H$17,0)+COLUMN()-6)</f>
        <v>-1.4172247313502571</v>
      </c>
      <c r="F24" s="134">
        <f>INDEX('HB_6-7'!$C$20:$PR$56,MATCH($A24,'HB_6-7'!$A$20:$A$56,0),MATCH($A$4,'HB_6-7'!$C$14:$PR$14,0)+MATCH(C$11,'HB_6-7'!$C$15:$BD$15,0)+MATCH(F$14,'HB_6-7'!$C$16:$T$16,0)+MATCH("Eintritte",'HB_6-7'!$C$17:$H$17,0)+COLUMN()-9)</f>
        <v>329</v>
      </c>
      <c r="G24" s="132">
        <f>INDEX('HB_6-7'!$C$20:$PR$56,MATCH($A24,'HB_6-7'!$A$20:$A$56,0),MATCH($A$4,'HB_6-7'!$C$14:$PR$14,0)+MATCH(C$11,'HB_6-7'!$C$15:$BD$15,0)+MATCH(F$14,'HB_6-7'!$C$16:$T$16,0)+MATCH("Eintritte",'HB_6-7'!$C$17:$H$17,0)+COLUMN()-9)</f>
        <v>6230</v>
      </c>
      <c r="H24" s="135">
        <f>INDEX('HB_6-7'!$C$20:$PR$56,MATCH($A24,'HB_6-7'!$A$20:$A$56,0),MATCH($A$4,'HB_6-7'!$C$14:$PR$14,0)+MATCH(C$11,'HB_6-7'!$C$15:$BD$15,0)+MATCH(F$14,'HB_6-7'!$C$16:$T$16,0)+MATCH("Eintritte",'HB_6-7'!$C$17:$H$17,0)+COLUMN()-9)</f>
        <v>-1.2365250475586558</v>
      </c>
      <c r="I24" s="134">
        <f>INDEX('HB_6-7'!$C$20:$PR$56,MATCH($A24,'HB_6-7'!$A$20:$A$56,0),MATCH($A$4,'HB_6-7'!$C$14:$PR$14,0)+MATCH(C$11,'HB_6-7'!$C$15:$BD$15,0)+MATCH(I$14,'HB_6-7'!$C$16:$T$16,0)+MATCH("Eintritte",'HB_6-7'!$C$17:$H$17,0)+COLUMN()-12)</f>
        <v>7</v>
      </c>
      <c r="J24" s="132">
        <f>INDEX('HB_6-7'!$C$20:$PR$56,MATCH($A24,'HB_6-7'!$A$20:$A$56,0),MATCH($A$4,'HB_6-7'!$C$14:$PR$14,0)+MATCH(C$11,'HB_6-7'!$C$15:$BD$15,0)+MATCH(I$14,'HB_6-7'!$C$16:$T$16,0)+MATCH("Eintritte",'HB_6-7'!$C$17:$H$17,0)+COLUMN()-12)</f>
        <v>100</v>
      </c>
      <c r="K24" s="136">
        <f>INDEX('HB_6-7'!$C$20:$PR$56,MATCH($A24,'HB_6-7'!$A$20:$A$56,0),MATCH($A$4,'HB_6-7'!$C$14:$PR$14,0)+MATCH(C$11,'HB_6-7'!$C$15:$BD$15,0)+MATCH(I$14,'HB_6-7'!$C$16:$T$16,0)+MATCH("Eintritte",'HB_6-7'!$C$17:$H$17,0)+COLUMN()-12)</f>
        <v>-11.504424778761061</v>
      </c>
      <c r="L24" s="132">
        <f>INDEX('HB_6-7'!$C$20:$PR$56,MATCH($A24,'HB_6-7'!$A$20:$A$56,0),MATCH($A$4,'HB_6-7'!$C$14:$PR$14,0)+MATCH(L$12,'HB_6-7'!$C$15:$BD$15,0)+MATCH(L$13,'HB_6-7'!$C$16:$T$16,0)+MATCH("Eintritte",'HB_6-7'!$C$17:$H$17,0)+COLUMN()-15)</f>
        <v>307</v>
      </c>
      <c r="M24" s="132">
        <f>INDEX('HB_6-7'!$C$20:$PR$56,MATCH($A24,'HB_6-7'!$A$20:$A$56,0),MATCH($A$4,'HB_6-7'!$C$14:$PR$14,0)+MATCH(L$12,'HB_6-7'!$C$15:$BD$15,0)+MATCH(L$13,'HB_6-7'!$C$16:$T$16,0)+MATCH("Eintritte",'HB_6-7'!$C$17:$H$17,0)+COLUMN()-15)</f>
        <v>5731</v>
      </c>
      <c r="N24" s="135">
        <f>INDEX('HB_6-7'!$C$20:$PR$56,MATCH($A24,'HB_6-7'!$A$20:$A$56,0),MATCH($A$4,'HB_6-7'!$C$14:$PR$14,0)+MATCH(L$12,'HB_6-7'!$C$15:$BD$15,0)+MATCH(L$13,'HB_6-7'!$C$16:$T$16,0)+MATCH("Eintritte",'HB_6-7'!$C$17:$H$17,0)+COLUMN()-15)</f>
        <v>-0.77908587257617734</v>
      </c>
      <c r="O24" s="134" t="str">
        <f>INDEX('HB_6-7'!$C$20:$PR$56,MATCH($A24,'HB_6-7'!$A$20:$A$56,0),MATCH($A$4,'HB_6-7'!$C$14:$PR$14,0)+MATCH(L$12,'HB_6-7'!$C$15:$BD$15,0)+MATCH(O$14,'HB_6-7'!$C$16:$T$16,0)+MATCH("Eintritte",'HB_6-7'!$C$17:$H$17,0)+COLUMN()-18)</f>
        <v>*</v>
      </c>
      <c r="P24" s="132">
        <f>INDEX('HB_6-7'!$C$20:$PR$56,MATCH($A24,'HB_6-7'!$A$20:$A$56,0),MATCH($A$4,'HB_6-7'!$C$14:$PR$14,0)+MATCH(L$12,'HB_6-7'!$C$15:$BD$15,0)+MATCH(O$14,'HB_6-7'!$C$16:$T$16,0)+MATCH("Eintritte",'HB_6-7'!$C$17:$H$17,0)+COLUMN()-18)</f>
        <v>5662</v>
      </c>
      <c r="Q24" s="135">
        <f>INDEX('HB_6-7'!$C$20:$PR$56,MATCH($A24,'HB_6-7'!$A$20:$A$56,0),MATCH($A$4,'HB_6-7'!$C$14:$PR$14,0)+MATCH(L$12,'HB_6-7'!$C$15:$BD$15,0)+MATCH(O$14,'HB_6-7'!$C$16:$T$16,0)+MATCH("Eintritte",'HB_6-7'!$C$17:$H$17,0)+COLUMN()-18)</f>
        <v>-0.82326151690313532</v>
      </c>
      <c r="R24" s="134" t="str">
        <f>INDEX('HB_6-7'!$C$20:$PR$56,MATCH($A24,'HB_6-7'!$A$20:$A$56,0),MATCH($A$4,'HB_6-7'!$C$14:$PR$14,0)+MATCH(L$12,'HB_6-7'!$C$15:$BD$15,0)+MATCH(R$14,'HB_6-7'!$C$16:$T$16,0)+MATCH("Eintritte",'HB_6-7'!$C$17:$H$17,0)+COLUMN()-21)</f>
        <v>*</v>
      </c>
      <c r="S24" s="132">
        <f>INDEX('HB_6-7'!$C$20:$PR$56,MATCH($A24,'HB_6-7'!$A$20:$A$56,0),MATCH($A$4,'HB_6-7'!$C$14:$PR$14,0)+MATCH(L$12,'HB_6-7'!$C$15:$BD$15,0)+MATCH(R$14,'HB_6-7'!$C$16:$T$16,0)+MATCH("Eintritte",'HB_6-7'!$C$17:$H$17,0)+COLUMN()-21)</f>
        <v>69</v>
      </c>
      <c r="T24" s="136">
        <f>INDEX('HB_6-7'!$C$20:$PR$56,MATCH($A24,'HB_6-7'!$A$20:$A$56,0),MATCH($A$4,'HB_6-7'!$C$14:$PR$14,0)+MATCH(L$12,'HB_6-7'!$C$15:$BD$15,0)+MATCH(R$14,'HB_6-7'!$C$16:$T$16,0)+MATCH("Eintritte",'HB_6-7'!$C$17:$H$17,0)+COLUMN()-21)</f>
        <v>2.9850746268656714</v>
      </c>
      <c r="U24" s="132">
        <f>INDEX('HB_6-7'!$C$20:$PR$56,MATCH($A24,'HB_6-7'!$A$20:$A$56,0),MATCH($A$4,'HB_6-7'!$C$14:$PR$14,0)+MATCH(U$12,'HB_6-7'!$C$15:$BD$15,0)+MATCH(U$13,'HB_6-7'!$C$16:$T$16,0)+MATCH("Eintritte",'HB_6-7'!$C$17:$H$17,0)+COLUMN()-24)</f>
        <v>29</v>
      </c>
      <c r="V24" s="132">
        <f>INDEX('HB_6-7'!$C$20:$PR$56,MATCH($A24,'HB_6-7'!$A$20:$A$56,0),MATCH($A$4,'HB_6-7'!$C$14:$PR$14,0)+MATCH(U$12,'HB_6-7'!$C$15:$BD$15,0)+MATCH(U$13,'HB_6-7'!$C$16:$T$16,0)+MATCH("Eintritte",'HB_6-7'!$C$17:$H$17,0)+COLUMN()-24)</f>
        <v>599</v>
      </c>
      <c r="W24" s="135">
        <f>INDEX('HB_6-7'!$C$20:$PR$56,MATCH($A24,'HB_6-7'!$A$20:$A$56,0),MATCH($A$4,'HB_6-7'!$C$14:$PR$14,0)+MATCH(U$12,'HB_6-7'!$C$15:$BD$15,0)+MATCH(U$13,'HB_6-7'!$C$16:$T$16,0)+MATCH("Eintritte",'HB_6-7'!$C$17:$H$17,0)+COLUMN()-24)</f>
        <v>-7.1317829457364343</v>
      </c>
      <c r="X24" s="134" t="str">
        <f>INDEX('HB_6-7'!$C$20:$PR$56,MATCH($A24,'HB_6-7'!$A$20:$A$56,0),MATCH($A$4,'HB_6-7'!$C$14:$PR$14,0)+MATCH(U$12,'HB_6-7'!$C$15:$BD$15,0)+MATCH(X$14,'HB_6-7'!$C$16:$T$16,0)+MATCH("Eintritte",'HB_6-7'!$C$17:$H$17,0)+COLUMN()-27)</f>
        <v>*</v>
      </c>
      <c r="Y24" s="132">
        <f>INDEX('HB_6-7'!$C$20:$PR$56,MATCH($A24,'HB_6-7'!$A$20:$A$56,0),MATCH($A$4,'HB_6-7'!$C$14:$PR$14,0)+MATCH(U$12,'HB_6-7'!$C$15:$BD$15,0)+MATCH(X$14,'HB_6-7'!$C$16:$T$16,0)+MATCH("Eintritte",'HB_6-7'!$C$17:$H$17,0)+COLUMN()-27)</f>
        <v>568</v>
      </c>
      <c r="Z24" s="135">
        <f>INDEX('HB_6-7'!$C$20:$PR$56,MATCH($A24,'HB_6-7'!$A$20:$A$56,0),MATCH($A$4,'HB_6-7'!$C$14:$PR$14,0)+MATCH(U$12,'HB_6-7'!$C$15:$BD$15,0)+MATCH(X$14,'HB_6-7'!$C$16:$T$16,0)+MATCH("Eintritte",'HB_6-7'!$C$17:$H$17,0)+COLUMN()-27)</f>
        <v>-5.1752921535893153</v>
      </c>
      <c r="AA24" s="134" t="str">
        <f>INDEX('HB_6-7'!$C$20:$PR$56,MATCH($A24,'HB_6-7'!$A$20:$A$56,0),MATCH($A$4,'HB_6-7'!$C$14:$PR$14,0)+MATCH(U$12,'HB_6-7'!$C$15:$BD$15,0)+MATCH(AA$14,'HB_6-7'!$C$16:$T$16,0)+MATCH("Eintritte",'HB_6-7'!$C$17:$H$17,0)+COLUMN()-30)</f>
        <v>*</v>
      </c>
      <c r="AB24" s="132">
        <f>INDEX('HB_6-7'!$C$20:$PR$56,MATCH($A24,'HB_6-7'!$A$20:$A$56,0),MATCH($A$4,'HB_6-7'!$C$14:$PR$14,0)+MATCH(U$12,'HB_6-7'!$C$15:$BD$15,0)+MATCH(AA$14,'HB_6-7'!$C$16:$T$16,0)+MATCH("Eintritte",'HB_6-7'!$C$17:$H$17,0)+COLUMN()-30)</f>
        <v>31</v>
      </c>
      <c r="AC24" s="136">
        <f>INDEX('HB_6-7'!$C$20:$PR$56,MATCH($A24,'HB_6-7'!$A$20:$A$56,0),MATCH($A$4,'HB_6-7'!$C$14:$PR$14,0)+MATCH(U$12,'HB_6-7'!$C$15:$BD$15,0)+MATCH(AA$14,'HB_6-7'!$C$16:$T$16,0)+MATCH("Eintritte",'HB_6-7'!$C$17:$H$17,0)+COLUMN()-30)</f>
        <v>-32.608695652173914</v>
      </c>
    </row>
    <row r="25" spans="1:29" ht="15" customHeight="1" x14ac:dyDescent="0.2">
      <c r="A25" s="350" t="s">
        <v>50</v>
      </c>
      <c r="B25" s="463"/>
      <c r="C25" s="97">
        <f>INDEX('HB_6-7'!$C$20:$PR$56,MATCH($A25,'HB_6-7'!$A$20:$A$56,0),MATCH($A$4,'HB_6-7'!$C$14:$PR$14,0)+MATCH(C$11,'HB_6-7'!$C$15:$BD$15,0)+MATCH(C$13,'HB_6-7'!$C$16:$T$16,0)+MATCH("Eintritte",'HB_6-7'!$C$17:$H$17,0)+COLUMN()-6)</f>
        <v>76</v>
      </c>
      <c r="D25" s="97">
        <f>INDEX('HB_6-7'!$C$20:$PR$56,MATCH($A25,'HB_6-7'!$A$20:$A$56,0),MATCH($A$4,'HB_6-7'!$C$14:$PR$14,0)+MATCH(C$11,'HB_6-7'!$C$15:$BD$15,0)+MATCH(C$13,'HB_6-7'!$C$16:$T$16,0)+MATCH("Eintritte",'HB_6-7'!$C$17:$H$17,0)+COLUMN()-6)</f>
        <v>1912</v>
      </c>
      <c r="E25" s="125">
        <f>INDEX('HB_6-7'!$C$20:$PR$56,MATCH($A25,'HB_6-7'!$A$20:$A$56,0),MATCH($A$4,'HB_6-7'!$C$14:$PR$14,0)+MATCH(C$11,'HB_6-7'!$C$15:$BD$15,0)+MATCH(C$13,'HB_6-7'!$C$16:$T$16,0)+MATCH("Eintritte",'HB_6-7'!$C$17:$H$17,0)+COLUMN()-6)</f>
        <v>-5.2057511155180958</v>
      </c>
      <c r="F25" s="96">
        <f>INDEX('HB_6-7'!$C$20:$PR$56,MATCH($A25,'HB_6-7'!$A$20:$A$56,0),MATCH($A$4,'HB_6-7'!$C$14:$PR$14,0)+MATCH(C$11,'HB_6-7'!$C$15:$BD$15,0)+MATCH(F$14,'HB_6-7'!$C$16:$T$16,0)+MATCH("Eintritte",'HB_6-7'!$C$17:$H$17,0)+COLUMN()-9)</f>
        <v>76</v>
      </c>
      <c r="G25" s="97">
        <f>INDEX('HB_6-7'!$C$20:$PR$56,MATCH($A25,'HB_6-7'!$A$20:$A$56,0),MATCH($A$4,'HB_6-7'!$C$14:$PR$14,0)+MATCH(C$11,'HB_6-7'!$C$15:$BD$15,0)+MATCH(F$14,'HB_6-7'!$C$16:$T$16,0)+MATCH("Eintritte",'HB_6-7'!$C$17:$H$17,0)+COLUMN()-9)</f>
        <v>1904</v>
      </c>
      <c r="H25" s="137">
        <f>INDEX('HB_6-7'!$C$20:$PR$56,MATCH($A25,'HB_6-7'!$A$20:$A$56,0),MATCH($A$4,'HB_6-7'!$C$14:$PR$14,0)+MATCH(C$11,'HB_6-7'!$C$15:$BD$15,0)+MATCH(F$14,'HB_6-7'!$C$16:$T$16,0)+MATCH("Eintritte",'HB_6-7'!$C$17:$H$17,0)+COLUMN()-9)</f>
        <v>-5.4148037754595135</v>
      </c>
      <c r="I25" s="96">
        <f>INDEX('HB_6-7'!$C$20:$PR$56,MATCH($A25,'HB_6-7'!$A$20:$A$56,0),MATCH($A$4,'HB_6-7'!$C$14:$PR$14,0)+MATCH(C$11,'HB_6-7'!$C$15:$BD$15,0)+MATCH(I$14,'HB_6-7'!$C$16:$T$16,0)+MATCH("Eintritte",'HB_6-7'!$C$17:$H$17,0)+COLUMN()-12)</f>
        <v>0</v>
      </c>
      <c r="J25" s="97">
        <f>INDEX('HB_6-7'!$C$20:$PR$56,MATCH($A25,'HB_6-7'!$A$20:$A$56,0),MATCH($A$4,'HB_6-7'!$C$14:$PR$14,0)+MATCH(C$11,'HB_6-7'!$C$15:$BD$15,0)+MATCH(I$14,'HB_6-7'!$C$16:$T$16,0)+MATCH("Eintritte",'HB_6-7'!$C$17:$H$17,0)+COLUMN()-12)</f>
        <v>8</v>
      </c>
      <c r="K25" s="138">
        <f>INDEX('HB_6-7'!$C$20:$PR$56,MATCH($A25,'HB_6-7'!$A$20:$A$56,0),MATCH($A$4,'HB_6-7'!$C$14:$PR$14,0)+MATCH(C$11,'HB_6-7'!$C$15:$BD$15,0)+MATCH(I$14,'HB_6-7'!$C$16:$T$16,0)+MATCH("Eintritte",'HB_6-7'!$C$17:$H$17,0)+COLUMN()-12)</f>
        <v>100</v>
      </c>
      <c r="L25" s="97">
        <f>INDEX('HB_6-7'!$C$20:$PR$56,MATCH($A25,'HB_6-7'!$A$20:$A$56,0),MATCH($A$4,'HB_6-7'!$C$14:$PR$14,0)+MATCH(L$12,'HB_6-7'!$C$15:$BD$15,0)+MATCH(L$13,'HB_6-7'!$C$16:$T$16,0)+MATCH("Eintritte",'HB_6-7'!$C$17:$H$17,0)+COLUMN()-15)</f>
        <v>76</v>
      </c>
      <c r="M25" s="97">
        <f>INDEX('HB_6-7'!$C$20:$PR$56,MATCH($A25,'HB_6-7'!$A$20:$A$56,0),MATCH($A$4,'HB_6-7'!$C$14:$PR$14,0)+MATCH(L$12,'HB_6-7'!$C$15:$BD$15,0)+MATCH(L$13,'HB_6-7'!$C$16:$T$16,0)+MATCH("Eintritte",'HB_6-7'!$C$17:$H$17,0)+COLUMN()-15)</f>
        <v>1912</v>
      </c>
      <c r="N25" s="137">
        <f>INDEX('HB_6-7'!$C$20:$PR$56,MATCH($A25,'HB_6-7'!$A$20:$A$56,0),MATCH($A$4,'HB_6-7'!$C$14:$PR$14,0)+MATCH(L$12,'HB_6-7'!$C$15:$BD$15,0)+MATCH(L$13,'HB_6-7'!$C$16:$T$16,0)+MATCH("Eintritte",'HB_6-7'!$C$17:$H$17,0)+COLUMN()-15)</f>
        <v>-5.2057511155180958</v>
      </c>
      <c r="O25" s="96">
        <f>INDEX('HB_6-7'!$C$20:$PR$56,MATCH($A25,'HB_6-7'!$A$20:$A$56,0),MATCH($A$4,'HB_6-7'!$C$14:$PR$14,0)+MATCH(L$12,'HB_6-7'!$C$15:$BD$15,0)+MATCH(O$14,'HB_6-7'!$C$16:$T$16,0)+MATCH("Eintritte",'HB_6-7'!$C$17:$H$17,0)+COLUMN()-18)</f>
        <v>76</v>
      </c>
      <c r="P25" s="97">
        <f>INDEX('HB_6-7'!$C$20:$PR$56,MATCH($A25,'HB_6-7'!$A$20:$A$56,0),MATCH($A$4,'HB_6-7'!$C$14:$PR$14,0)+MATCH(L$12,'HB_6-7'!$C$15:$BD$15,0)+MATCH(O$14,'HB_6-7'!$C$16:$T$16,0)+MATCH("Eintritte",'HB_6-7'!$C$17:$H$17,0)+COLUMN()-18)</f>
        <v>1904</v>
      </c>
      <c r="Q25" s="137">
        <f>INDEX('HB_6-7'!$C$20:$PR$56,MATCH($A25,'HB_6-7'!$A$20:$A$56,0),MATCH($A$4,'HB_6-7'!$C$14:$PR$14,0)+MATCH(L$12,'HB_6-7'!$C$15:$BD$15,0)+MATCH(O$14,'HB_6-7'!$C$16:$T$16,0)+MATCH("Eintritte",'HB_6-7'!$C$17:$H$17,0)+COLUMN()-18)</f>
        <v>-5.4148037754595135</v>
      </c>
      <c r="R25" s="96">
        <f>INDEX('HB_6-7'!$C$20:$PR$56,MATCH($A25,'HB_6-7'!$A$20:$A$56,0),MATCH($A$4,'HB_6-7'!$C$14:$PR$14,0)+MATCH(L$12,'HB_6-7'!$C$15:$BD$15,0)+MATCH(R$14,'HB_6-7'!$C$16:$T$16,0)+MATCH("Eintritte",'HB_6-7'!$C$17:$H$17,0)+COLUMN()-21)</f>
        <v>0</v>
      </c>
      <c r="S25" s="97">
        <f>INDEX('HB_6-7'!$C$20:$PR$56,MATCH($A25,'HB_6-7'!$A$20:$A$56,0),MATCH($A$4,'HB_6-7'!$C$14:$PR$14,0)+MATCH(L$12,'HB_6-7'!$C$15:$BD$15,0)+MATCH(R$14,'HB_6-7'!$C$16:$T$16,0)+MATCH("Eintritte",'HB_6-7'!$C$17:$H$17,0)+COLUMN()-21)</f>
        <v>8</v>
      </c>
      <c r="T25" s="138">
        <f>INDEX('HB_6-7'!$C$20:$PR$56,MATCH($A25,'HB_6-7'!$A$20:$A$56,0),MATCH($A$4,'HB_6-7'!$C$14:$PR$14,0)+MATCH(L$12,'HB_6-7'!$C$15:$BD$15,0)+MATCH(R$14,'HB_6-7'!$C$16:$T$16,0)+MATCH("Eintritte",'HB_6-7'!$C$17:$H$17,0)+COLUMN()-21)</f>
        <v>100</v>
      </c>
      <c r="U25" s="97">
        <f>INDEX('HB_6-7'!$C$20:$PR$56,MATCH($A25,'HB_6-7'!$A$20:$A$56,0),MATCH($A$4,'HB_6-7'!$C$14:$PR$14,0)+MATCH(U$12,'HB_6-7'!$C$15:$BD$15,0)+MATCH(U$13,'HB_6-7'!$C$16:$T$16,0)+MATCH("Eintritte",'HB_6-7'!$C$17:$H$17,0)+COLUMN()-24)</f>
        <v>0</v>
      </c>
      <c r="V25" s="97">
        <f>INDEX('HB_6-7'!$C$20:$PR$56,MATCH($A25,'HB_6-7'!$A$20:$A$56,0),MATCH($A$4,'HB_6-7'!$C$14:$PR$14,0)+MATCH(U$12,'HB_6-7'!$C$15:$BD$15,0)+MATCH(U$13,'HB_6-7'!$C$16:$T$16,0)+MATCH("Eintritte",'HB_6-7'!$C$17:$H$17,0)+COLUMN()-24)</f>
        <v>0</v>
      </c>
      <c r="W25" s="137" t="str">
        <f>INDEX('HB_6-7'!$C$20:$PR$56,MATCH($A25,'HB_6-7'!$A$20:$A$56,0),MATCH($A$4,'HB_6-7'!$C$14:$PR$14,0)+MATCH(U$12,'HB_6-7'!$C$15:$BD$15,0)+MATCH(U$13,'HB_6-7'!$C$16:$T$16,0)+MATCH("Eintritte",'HB_6-7'!$C$17:$H$17,0)+COLUMN()-24)</f>
        <v>X</v>
      </c>
      <c r="X25" s="96">
        <f>INDEX('HB_6-7'!$C$20:$PR$56,MATCH($A25,'HB_6-7'!$A$20:$A$56,0),MATCH($A$4,'HB_6-7'!$C$14:$PR$14,0)+MATCH(U$12,'HB_6-7'!$C$15:$BD$15,0)+MATCH(X$14,'HB_6-7'!$C$16:$T$16,0)+MATCH("Eintritte",'HB_6-7'!$C$17:$H$17,0)+COLUMN()-27)</f>
        <v>0</v>
      </c>
      <c r="Y25" s="97">
        <f>INDEX('HB_6-7'!$C$20:$PR$56,MATCH($A25,'HB_6-7'!$A$20:$A$56,0),MATCH($A$4,'HB_6-7'!$C$14:$PR$14,0)+MATCH(U$12,'HB_6-7'!$C$15:$BD$15,0)+MATCH(X$14,'HB_6-7'!$C$16:$T$16,0)+MATCH("Eintritte",'HB_6-7'!$C$17:$H$17,0)+COLUMN()-27)</f>
        <v>0</v>
      </c>
      <c r="Z25" s="137" t="str">
        <f>INDEX('HB_6-7'!$C$20:$PR$56,MATCH($A25,'HB_6-7'!$A$20:$A$56,0),MATCH($A$4,'HB_6-7'!$C$14:$PR$14,0)+MATCH(U$12,'HB_6-7'!$C$15:$BD$15,0)+MATCH(X$14,'HB_6-7'!$C$16:$T$16,0)+MATCH("Eintritte",'HB_6-7'!$C$17:$H$17,0)+COLUMN()-27)</f>
        <v>X</v>
      </c>
      <c r="AA25" s="96">
        <f>INDEX('HB_6-7'!$C$20:$PR$56,MATCH($A25,'HB_6-7'!$A$20:$A$56,0),MATCH($A$4,'HB_6-7'!$C$14:$PR$14,0)+MATCH(U$12,'HB_6-7'!$C$15:$BD$15,0)+MATCH(AA$14,'HB_6-7'!$C$16:$T$16,0)+MATCH("Eintritte",'HB_6-7'!$C$17:$H$17,0)+COLUMN()-30)</f>
        <v>0</v>
      </c>
      <c r="AB25" s="97">
        <f>INDEX('HB_6-7'!$C$20:$PR$56,MATCH($A25,'HB_6-7'!$A$20:$A$56,0),MATCH($A$4,'HB_6-7'!$C$14:$PR$14,0)+MATCH(U$12,'HB_6-7'!$C$15:$BD$15,0)+MATCH(AA$14,'HB_6-7'!$C$16:$T$16,0)+MATCH("Eintritte",'HB_6-7'!$C$17:$H$17,0)+COLUMN()-30)</f>
        <v>0</v>
      </c>
      <c r="AC25" s="138" t="str">
        <f>INDEX('HB_6-7'!$C$20:$PR$56,MATCH($A25,'HB_6-7'!$A$20:$A$56,0),MATCH($A$4,'HB_6-7'!$C$14:$PR$14,0)+MATCH(U$12,'HB_6-7'!$C$15:$BD$15,0)+MATCH(AA$14,'HB_6-7'!$C$16:$T$16,0)+MATCH("Eintritte",'HB_6-7'!$C$17:$H$17,0)+COLUMN()-30)</f>
        <v>X</v>
      </c>
    </row>
    <row r="26" spans="1:29" ht="15" customHeight="1" x14ac:dyDescent="0.2">
      <c r="A26" s="350" t="s">
        <v>39</v>
      </c>
      <c r="B26" s="463"/>
      <c r="C26" s="97">
        <f>INDEX('HB_6-7'!$C$20:$PR$56,MATCH($A26,'HB_6-7'!$A$20:$A$56,0),MATCH($A$4,'HB_6-7'!$C$14:$PR$14,0)+MATCH(C$11,'HB_6-7'!$C$15:$BD$15,0)+MATCH(C$13,'HB_6-7'!$C$16:$T$16,0)+MATCH("Eintritte",'HB_6-7'!$C$17:$H$17,0)+COLUMN()-6)</f>
        <v>26</v>
      </c>
      <c r="D26" s="97">
        <f>INDEX('HB_6-7'!$C$20:$PR$56,MATCH($A26,'HB_6-7'!$A$20:$A$56,0),MATCH($A$4,'HB_6-7'!$C$14:$PR$14,0)+MATCH(C$11,'HB_6-7'!$C$15:$BD$15,0)+MATCH(C$13,'HB_6-7'!$C$16:$T$16,0)+MATCH("Eintritte",'HB_6-7'!$C$17:$H$17,0)+COLUMN()-6)</f>
        <v>387</v>
      </c>
      <c r="E26" s="125">
        <f>INDEX('HB_6-7'!$C$20:$PR$56,MATCH($A26,'HB_6-7'!$A$20:$A$56,0),MATCH($A$4,'HB_6-7'!$C$14:$PR$14,0)+MATCH(C$11,'HB_6-7'!$C$15:$BD$15,0)+MATCH(C$13,'HB_6-7'!$C$16:$T$16,0)+MATCH("Eintritte",'HB_6-7'!$C$17:$H$17,0)+COLUMN()-6)</f>
        <v>-16.052060737527114</v>
      </c>
      <c r="F26" s="96">
        <f>INDEX('HB_6-7'!$C$20:$PR$56,MATCH($A26,'HB_6-7'!$A$20:$A$56,0),MATCH($A$4,'HB_6-7'!$C$14:$PR$14,0)+MATCH(C$11,'HB_6-7'!$C$15:$BD$15,0)+MATCH(F$14,'HB_6-7'!$C$16:$T$16,0)+MATCH("Eintritte",'HB_6-7'!$C$17:$H$17,0)+COLUMN()-9)</f>
        <v>26</v>
      </c>
      <c r="G26" s="97">
        <f>INDEX('HB_6-7'!$C$20:$PR$56,MATCH($A26,'HB_6-7'!$A$20:$A$56,0),MATCH($A$4,'HB_6-7'!$C$14:$PR$14,0)+MATCH(C$11,'HB_6-7'!$C$15:$BD$15,0)+MATCH(F$14,'HB_6-7'!$C$16:$T$16,0)+MATCH("Eintritte",'HB_6-7'!$C$17:$H$17,0)+COLUMN()-9)</f>
        <v>383</v>
      </c>
      <c r="H26" s="137">
        <f>INDEX('HB_6-7'!$C$20:$PR$56,MATCH($A26,'HB_6-7'!$A$20:$A$56,0),MATCH($A$4,'HB_6-7'!$C$14:$PR$14,0)+MATCH(C$11,'HB_6-7'!$C$15:$BD$15,0)+MATCH(F$14,'HB_6-7'!$C$16:$T$16,0)+MATCH("Eintritte",'HB_6-7'!$C$17:$H$17,0)+COLUMN()-9)</f>
        <v>-15.077605321507761</v>
      </c>
      <c r="I26" s="96">
        <f>INDEX('HB_6-7'!$C$20:$PR$56,MATCH($A26,'HB_6-7'!$A$20:$A$56,0),MATCH($A$4,'HB_6-7'!$C$14:$PR$14,0)+MATCH(C$11,'HB_6-7'!$C$15:$BD$15,0)+MATCH(I$14,'HB_6-7'!$C$16:$T$16,0)+MATCH("Eintritte",'HB_6-7'!$C$17:$H$17,0)+COLUMN()-12)</f>
        <v>0</v>
      </c>
      <c r="J26" s="97">
        <f>INDEX('HB_6-7'!$C$20:$PR$56,MATCH($A26,'HB_6-7'!$A$20:$A$56,0),MATCH($A$4,'HB_6-7'!$C$14:$PR$14,0)+MATCH(C$11,'HB_6-7'!$C$15:$BD$15,0)+MATCH(I$14,'HB_6-7'!$C$16:$T$16,0)+MATCH("Eintritte",'HB_6-7'!$C$17:$H$17,0)+COLUMN()-12)</f>
        <v>4</v>
      </c>
      <c r="K26" s="138">
        <f>INDEX('HB_6-7'!$C$20:$PR$56,MATCH($A26,'HB_6-7'!$A$20:$A$56,0),MATCH($A$4,'HB_6-7'!$C$14:$PR$14,0)+MATCH(C$11,'HB_6-7'!$C$15:$BD$15,0)+MATCH(I$14,'HB_6-7'!$C$16:$T$16,0)+MATCH("Eintritte",'HB_6-7'!$C$17:$H$17,0)+COLUMN()-12)</f>
        <v>-60</v>
      </c>
      <c r="L26" s="97">
        <f>INDEX('HB_6-7'!$C$20:$PR$56,MATCH($A26,'HB_6-7'!$A$20:$A$56,0),MATCH($A$4,'HB_6-7'!$C$14:$PR$14,0)+MATCH(L$12,'HB_6-7'!$C$15:$BD$15,0)+MATCH(L$13,'HB_6-7'!$C$16:$T$16,0)+MATCH("Eintritte",'HB_6-7'!$C$17:$H$17,0)+COLUMN()-15)</f>
        <v>22</v>
      </c>
      <c r="M26" s="97">
        <f>INDEX('HB_6-7'!$C$20:$PR$56,MATCH($A26,'HB_6-7'!$A$20:$A$56,0),MATCH($A$4,'HB_6-7'!$C$14:$PR$14,0)+MATCH(L$12,'HB_6-7'!$C$15:$BD$15,0)+MATCH(L$13,'HB_6-7'!$C$16:$T$16,0)+MATCH("Eintritte",'HB_6-7'!$C$17:$H$17,0)+COLUMN()-15)</f>
        <v>291</v>
      </c>
      <c r="N26" s="137">
        <f>INDEX('HB_6-7'!$C$20:$PR$56,MATCH($A26,'HB_6-7'!$A$20:$A$56,0),MATCH($A$4,'HB_6-7'!$C$14:$PR$14,0)+MATCH(L$12,'HB_6-7'!$C$15:$BD$15,0)+MATCH(L$13,'HB_6-7'!$C$16:$T$16,0)+MATCH("Eintritte",'HB_6-7'!$C$17:$H$17,0)+COLUMN()-15)</f>
        <v>-18.715083798882681</v>
      </c>
      <c r="O26" s="96">
        <f>INDEX('HB_6-7'!$C$20:$PR$56,MATCH($A26,'HB_6-7'!$A$20:$A$56,0),MATCH($A$4,'HB_6-7'!$C$14:$PR$14,0)+MATCH(L$12,'HB_6-7'!$C$15:$BD$15,0)+MATCH(O$14,'HB_6-7'!$C$16:$T$16,0)+MATCH("Eintritte",'HB_6-7'!$C$17:$H$17,0)+COLUMN()-18)</f>
        <v>22</v>
      </c>
      <c r="P26" s="97" t="str">
        <f>INDEX('HB_6-7'!$C$20:$PR$56,MATCH($A26,'HB_6-7'!$A$20:$A$56,0),MATCH($A$4,'HB_6-7'!$C$14:$PR$14,0)+MATCH(L$12,'HB_6-7'!$C$15:$BD$15,0)+MATCH(O$14,'HB_6-7'!$C$16:$T$16,0)+MATCH("Eintritte",'HB_6-7'!$C$17:$H$17,0)+COLUMN()-18)</f>
        <v>*</v>
      </c>
      <c r="Q26" s="137">
        <f>INDEX('HB_6-7'!$C$20:$PR$56,MATCH($A26,'HB_6-7'!$A$20:$A$56,0),MATCH($A$4,'HB_6-7'!$C$14:$PR$14,0)+MATCH(L$12,'HB_6-7'!$C$15:$BD$15,0)+MATCH(O$14,'HB_6-7'!$C$16:$T$16,0)+MATCH("Eintritte",'HB_6-7'!$C$17:$H$17,0)+COLUMN()-18)</f>
        <v>-18.361581920903955</v>
      </c>
      <c r="R26" s="96">
        <f>INDEX('HB_6-7'!$C$20:$PR$56,MATCH($A26,'HB_6-7'!$A$20:$A$56,0),MATCH($A$4,'HB_6-7'!$C$14:$PR$14,0)+MATCH(L$12,'HB_6-7'!$C$15:$BD$15,0)+MATCH(R$14,'HB_6-7'!$C$16:$T$16,0)+MATCH("Eintritte",'HB_6-7'!$C$17:$H$17,0)+COLUMN()-21)</f>
        <v>0</v>
      </c>
      <c r="S26" s="97" t="str">
        <f>INDEX('HB_6-7'!$C$20:$PR$56,MATCH($A26,'HB_6-7'!$A$20:$A$56,0),MATCH($A$4,'HB_6-7'!$C$14:$PR$14,0)+MATCH(L$12,'HB_6-7'!$C$15:$BD$15,0)+MATCH(R$14,'HB_6-7'!$C$16:$T$16,0)+MATCH("Eintritte",'HB_6-7'!$C$17:$H$17,0)+COLUMN()-21)</f>
        <v>*</v>
      </c>
      <c r="T26" s="138">
        <f>INDEX('HB_6-7'!$C$20:$PR$56,MATCH($A26,'HB_6-7'!$A$20:$A$56,0),MATCH($A$4,'HB_6-7'!$C$14:$PR$14,0)+MATCH(L$12,'HB_6-7'!$C$15:$BD$15,0)+MATCH(R$14,'HB_6-7'!$C$16:$T$16,0)+MATCH("Eintritte",'HB_6-7'!$C$17:$H$17,0)+COLUMN()-21)</f>
        <v>-50</v>
      </c>
      <c r="U26" s="97">
        <f>INDEX('HB_6-7'!$C$20:$PR$56,MATCH($A26,'HB_6-7'!$A$20:$A$56,0),MATCH($A$4,'HB_6-7'!$C$14:$PR$14,0)+MATCH(U$12,'HB_6-7'!$C$15:$BD$15,0)+MATCH(U$13,'HB_6-7'!$C$16:$T$16,0)+MATCH("Eintritte",'HB_6-7'!$C$17:$H$17,0)+COLUMN()-24)</f>
        <v>4</v>
      </c>
      <c r="V26" s="97">
        <f>INDEX('HB_6-7'!$C$20:$PR$56,MATCH($A26,'HB_6-7'!$A$20:$A$56,0),MATCH($A$4,'HB_6-7'!$C$14:$PR$14,0)+MATCH(U$12,'HB_6-7'!$C$15:$BD$15,0)+MATCH(U$13,'HB_6-7'!$C$16:$T$16,0)+MATCH("Eintritte",'HB_6-7'!$C$17:$H$17,0)+COLUMN()-24)</f>
        <v>96</v>
      </c>
      <c r="W26" s="137">
        <f>INDEX('HB_6-7'!$C$20:$PR$56,MATCH($A26,'HB_6-7'!$A$20:$A$56,0),MATCH($A$4,'HB_6-7'!$C$14:$PR$14,0)+MATCH(U$12,'HB_6-7'!$C$15:$BD$15,0)+MATCH(U$13,'HB_6-7'!$C$16:$T$16,0)+MATCH("Eintritte",'HB_6-7'!$C$17:$H$17,0)+COLUMN()-24)</f>
        <v>-6.7961165048543686</v>
      </c>
      <c r="X26" s="96">
        <f>INDEX('HB_6-7'!$C$20:$PR$56,MATCH($A26,'HB_6-7'!$A$20:$A$56,0),MATCH($A$4,'HB_6-7'!$C$14:$PR$14,0)+MATCH(U$12,'HB_6-7'!$C$15:$BD$15,0)+MATCH(X$14,'HB_6-7'!$C$16:$T$16,0)+MATCH("Eintritte",'HB_6-7'!$C$17:$H$17,0)+COLUMN()-27)</f>
        <v>4</v>
      </c>
      <c r="Y26" s="97" t="str">
        <f>INDEX('HB_6-7'!$C$20:$PR$56,MATCH($A26,'HB_6-7'!$A$20:$A$56,0),MATCH($A$4,'HB_6-7'!$C$14:$PR$14,0)+MATCH(U$12,'HB_6-7'!$C$15:$BD$15,0)+MATCH(X$14,'HB_6-7'!$C$16:$T$16,0)+MATCH("Eintritte",'HB_6-7'!$C$17:$H$17,0)+COLUMN()-27)</f>
        <v>*</v>
      </c>
      <c r="Z26" s="137">
        <f>INDEX('HB_6-7'!$C$20:$PR$56,MATCH($A26,'HB_6-7'!$A$20:$A$56,0),MATCH($A$4,'HB_6-7'!$C$14:$PR$14,0)+MATCH(U$12,'HB_6-7'!$C$15:$BD$15,0)+MATCH(X$14,'HB_6-7'!$C$16:$T$16,0)+MATCH("Eintritte",'HB_6-7'!$C$17:$H$17,0)+COLUMN()-27)</f>
        <v>-3.0927835051546393</v>
      </c>
      <c r="AA26" s="96">
        <f>INDEX('HB_6-7'!$C$20:$PR$56,MATCH($A26,'HB_6-7'!$A$20:$A$56,0),MATCH($A$4,'HB_6-7'!$C$14:$PR$14,0)+MATCH(U$12,'HB_6-7'!$C$15:$BD$15,0)+MATCH(AA$14,'HB_6-7'!$C$16:$T$16,0)+MATCH("Eintritte",'HB_6-7'!$C$17:$H$17,0)+COLUMN()-30)</f>
        <v>0</v>
      </c>
      <c r="AB26" s="97" t="str">
        <f>INDEX('HB_6-7'!$C$20:$PR$56,MATCH($A26,'HB_6-7'!$A$20:$A$56,0),MATCH($A$4,'HB_6-7'!$C$14:$PR$14,0)+MATCH(U$12,'HB_6-7'!$C$15:$BD$15,0)+MATCH(AA$14,'HB_6-7'!$C$16:$T$16,0)+MATCH("Eintritte",'HB_6-7'!$C$17:$H$17,0)+COLUMN()-30)</f>
        <v>*</v>
      </c>
      <c r="AC26" s="138">
        <f>INDEX('HB_6-7'!$C$20:$PR$56,MATCH($A26,'HB_6-7'!$A$20:$A$56,0),MATCH($A$4,'HB_6-7'!$C$14:$PR$14,0)+MATCH(U$12,'HB_6-7'!$C$15:$BD$15,0)+MATCH(AA$14,'HB_6-7'!$C$16:$T$16,0)+MATCH("Eintritte",'HB_6-7'!$C$17:$H$17,0)+COLUMN()-30)</f>
        <v>-66.666666666666657</v>
      </c>
    </row>
    <row r="27" spans="1:29" ht="15" customHeight="1" x14ac:dyDescent="0.2">
      <c r="A27" s="350" t="s">
        <v>40</v>
      </c>
      <c r="B27" s="463"/>
      <c r="C27" s="97">
        <f>INDEX('HB_6-7'!$C$20:$PR$56,MATCH($A27,'HB_6-7'!$A$20:$A$56,0),MATCH($A$4,'HB_6-7'!$C$14:$PR$14,0)+MATCH(C$11,'HB_6-7'!$C$15:$BD$15,0)+MATCH(C$13,'HB_6-7'!$C$16:$T$16,0)+MATCH("Eintritte",'HB_6-7'!$C$17:$H$17,0)+COLUMN()-6)</f>
        <v>0</v>
      </c>
      <c r="D27" s="97">
        <f>INDEX('HB_6-7'!$C$20:$PR$56,MATCH($A27,'HB_6-7'!$A$20:$A$56,0),MATCH($A$4,'HB_6-7'!$C$14:$PR$14,0)+MATCH(C$11,'HB_6-7'!$C$15:$BD$15,0)+MATCH(C$13,'HB_6-7'!$C$16:$T$16,0)+MATCH("Eintritte",'HB_6-7'!$C$17:$H$17,0)+COLUMN()-6)</f>
        <v>276</v>
      </c>
      <c r="E27" s="125">
        <f>INDEX('HB_6-7'!$C$20:$PR$56,MATCH($A27,'HB_6-7'!$A$20:$A$56,0),MATCH($A$4,'HB_6-7'!$C$14:$PR$14,0)+MATCH(C$11,'HB_6-7'!$C$15:$BD$15,0)+MATCH(C$13,'HB_6-7'!$C$16:$T$16,0)+MATCH("Eintritte",'HB_6-7'!$C$17:$H$17,0)+COLUMN()-6)</f>
        <v>-74.205607476635521</v>
      </c>
      <c r="F27" s="96">
        <f>INDEX('HB_6-7'!$C$20:$PR$56,MATCH($A27,'HB_6-7'!$A$20:$A$56,0),MATCH($A$4,'HB_6-7'!$C$14:$PR$14,0)+MATCH(C$11,'HB_6-7'!$C$15:$BD$15,0)+MATCH(F$14,'HB_6-7'!$C$16:$T$16,0)+MATCH("Eintritte",'HB_6-7'!$C$17:$H$17,0)+COLUMN()-9)</f>
        <v>0</v>
      </c>
      <c r="G27" s="97">
        <f>INDEX('HB_6-7'!$C$20:$PR$56,MATCH($A27,'HB_6-7'!$A$20:$A$56,0),MATCH($A$4,'HB_6-7'!$C$14:$PR$14,0)+MATCH(C$11,'HB_6-7'!$C$15:$BD$15,0)+MATCH(F$14,'HB_6-7'!$C$16:$T$16,0)+MATCH("Eintritte",'HB_6-7'!$C$17:$H$17,0)+COLUMN()-9)</f>
        <v>268</v>
      </c>
      <c r="H27" s="137">
        <f>INDEX('HB_6-7'!$C$20:$PR$56,MATCH($A27,'HB_6-7'!$A$20:$A$56,0),MATCH($A$4,'HB_6-7'!$C$14:$PR$14,0)+MATCH(C$11,'HB_6-7'!$C$15:$BD$15,0)+MATCH(F$14,'HB_6-7'!$C$16:$T$16,0)+MATCH("Eintritte",'HB_6-7'!$C$17:$H$17,0)+COLUMN()-9)</f>
        <v>-74.573055028463003</v>
      </c>
      <c r="I27" s="96">
        <f>INDEX('HB_6-7'!$C$20:$PR$56,MATCH($A27,'HB_6-7'!$A$20:$A$56,0),MATCH($A$4,'HB_6-7'!$C$14:$PR$14,0)+MATCH(C$11,'HB_6-7'!$C$15:$BD$15,0)+MATCH(I$14,'HB_6-7'!$C$16:$T$16,0)+MATCH("Eintritte",'HB_6-7'!$C$17:$H$17,0)+COLUMN()-12)</f>
        <v>0</v>
      </c>
      <c r="J27" s="97">
        <f>INDEX('HB_6-7'!$C$20:$PR$56,MATCH($A27,'HB_6-7'!$A$20:$A$56,0),MATCH($A$4,'HB_6-7'!$C$14:$PR$14,0)+MATCH(C$11,'HB_6-7'!$C$15:$BD$15,0)+MATCH(I$14,'HB_6-7'!$C$16:$T$16,0)+MATCH("Eintritte",'HB_6-7'!$C$17:$H$17,0)+COLUMN()-12)</f>
        <v>8</v>
      </c>
      <c r="K27" s="138">
        <f>INDEX('HB_6-7'!$C$20:$PR$56,MATCH($A27,'HB_6-7'!$A$20:$A$56,0),MATCH($A$4,'HB_6-7'!$C$14:$PR$14,0)+MATCH(C$11,'HB_6-7'!$C$15:$BD$15,0)+MATCH(I$14,'HB_6-7'!$C$16:$T$16,0)+MATCH("Eintritte",'HB_6-7'!$C$17:$H$17,0)+COLUMN()-12)</f>
        <v>-50</v>
      </c>
      <c r="L27" s="97">
        <f>INDEX('HB_6-7'!$C$20:$PR$56,MATCH($A27,'HB_6-7'!$A$20:$A$56,0),MATCH($A$4,'HB_6-7'!$C$14:$PR$14,0)+MATCH(L$12,'HB_6-7'!$C$15:$BD$15,0)+MATCH(L$13,'HB_6-7'!$C$16:$T$16,0)+MATCH("Eintritte",'HB_6-7'!$C$17:$H$17,0)+COLUMN()-15)</f>
        <v>0</v>
      </c>
      <c r="M27" s="97">
        <f>INDEX('HB_6-7'!$C$20:$PR$56,MATCH($A27,'HB_6-7'!$A$20:$A$56,0),MATCH($A$4,'HB_6-7'!$C$14:$PR$14,0)+MATCH(L$12,'HB_6-7'!$C$15:$BD$15,0)+MATCH(L$13,'HB_6-7'!$C$16:$T$16,0)+MATCH("Eintritte",'HB_6-7'!$C$17:$H$17,0)+COLUMN()-15)</f>
        <v>261</v>
      </c>
      <c r="N27" s="137">
        <f>INDEX('HB_6-7'!$C$20:$PR$56,MATCH($A27,'HB_6-7'!$A$20:$A$56,0),MATCH($A$4,'HB_6-7'!$C$14:$PR$14,0)+MATCH(L$12,'HB_6-7'!$C$15:$BD$15,0)+MATCH(L$13,'HB_6-7'!$C$16:$T$16,0)+MATCH("Eintritte",'HB_6-7'!$C$17:$H$17,0)+COLUMN()-15)</f>
        <v>-73.340143003064355</v>
      </c>
      <c r="O27" s="96">
        <f>INDEX('HB_6-7'!$C$20:$PR$56,MATCH($A27,'HB_6-7'!$A$20:$A$56,0),MATCH($A$4,'HB_6-7'!$C$14:$PR$14,0)+MATCH(L$12,'HB_6-7'!$C$15:$BD$15,0)+MATCH(O$14,'HB_6-7'!$C$16:$T$16,0)+MATCH("Eintritte",'HB_6-7'!$C$17:$H$17,0)+COLUMN()-18)</f>
        <v>0</v>
      </c>
      <c r="P27" s="97">
        <f>INDEX('HB_6-7'!$C$20:$PR$56,MATCH($A27,'HB_6-7'!$A$20:$A$56,0),MATCH($A$4,'HB_6-7'!$C$14:$PR$14,0)+MATCH(L$12,'HB_6-7'!$C$15:$BD$15,0)+MATCH(O$14,'HB_6-7'!$C$16:$T$16,0)+MATCH("Eintritte",'HB_6-7'!$C$17:$H$17,0)+COLUMN()-18)</f>
        <v>253</v>
      </c>
      <c r="Q27" s="137">
        <f>INDEX('HB_6-7'!$C$20:$PR$56,MATCH($A27,'HB_6-7'!$A$20:$A$56,0),MATCH($A$4,'HB_6-7'!$C$14:$PR$14,0)+MATCH(L$12,'HB_6-7'!$C$15:$BD$15,0)+MATCH(O$14,'HB_6-7'!$C$16:$T$16,0)+MATCH("Eintritte",'HB_6-7'!$C$17:$H$17,0)+COLUMN()-18)</f>
        <v>-73.80952380952381</v>
      </c>
      <c r="R27" s="96">
        <f>INDEX('HB_6-7'!$C$20:$PR$56,MATCH($A27,'HB_6-7'!$A$20:$A$56,0),MATCH($A$4,'HB_6-7'!$C$14:$PR$14,0)+MATCH(L$12,'HB_6-7'!$C$15:$BD$15,0)+MATCH(R$14,'HB_6-7'!$C$16:$T$16,0)+MATCH("Eintritte",'HB_6-7'!$C$17:$H$17,0)+COLUMN()-21)</f>
        <v>0</v>
      </c>
      <c r="S27" s="97">
        <f>INDEX('HB_6-7'!$C$20:$PR$56,MATCH($A27,'HB_6-7'!$A$20:$A$56,0),MATCH($A$4,'HB_6-7'!$C$14:$PR$14,0)+MATCH(L$12,'HB_6-7'!$C$15:$BD$15,0)+MATCH(R$14,'HB_6-7'!$C$16:$T$16,0)+MATCH("Eintritte",'HB_6-7'!$C$17:$H$17,0)+COLUMN()-21)</f>
        <v>8</v>
      </c>
      <c r="T27" s="138">
        <f>INDEX('HB_6-7'!$C$20:$PR$56,MATCH($A27,'HB_6-7'!$A$20:$A$56,0),MATCH($A$4,'HB_6-7'!$C$14:$PR$14,0)+MATCH(L$12,'HB_6-7'!$C$15:$BD$15,0)+MATCH(R$14,'HB_6-7'!$C$16:$T$16,0)+MATCH("Eintritte",'HB_6-7'!$C$17:$H$17,0)+COLUMN()-21)</f>
        <v>-38.461538461538467</v>
      </c>
      <c r="U27" s="97">
        <f>INDEX('HB_6-7'!$C$20:$PR$56,MATCH($A27,'HB_6-7'!$A$20:$A$56,0),MATCH($A$4,'HB_6-7'!$C$14:$PR$14,0)+MATCH(U$12,'HB_6-7'!$C$15:$BD$15,0)+MATCH(U$13,'HB_6-7'!$C$16:$T$16,0)+MATCH("Eintritte",'HB_6-7'!$C$17:$H$17,0)+COLUMN()-24)</f>
        <v>0</v>
      </c>
      <c r="V27" s="97">
        <f>INDEX('HB_6-7'!$C$20:$PR$56,MATCH($A27,'HB_6-7'!$A$20:$A$56,0),MATCH($A$4,'HB_6-7'!$C$14:$PR$14,0)+MATCH(U$12,'HB_6-7'!$C$15:$BD$15,0)+MATCH(U$13,'HB_6-7'!$C$16:$T$16,0)+MATCH("Eintritte",'HB_6-7'!$C$17:$H$17,0)+COLUMN()-24)</f>
        <v>15</v>
      </c>
      <c r="W27" s="137">
        <f>INDEX('HB_6-7'!$C$20:$PR$56,MATCH($A27,'HB_6-7'!$A$20:$A$56,0),MATCH($A$4,'HB_6-7'!$C$14:$PR$14,0)+MATCH(U$12,'HB_6-7'!$C$15:$BD$15,0)+MATCH(U$13,'HB_6-7'!$C$16:$T$16,0)+MATCH("Eintritte",'HB_6-7'!$C$17:$H$17,0)+COLUMN()-24)</f>
        <v>-83.516483516483518</v>
      </c>
      <c r="X27" s="96">
        <f>INDEX('HB_6-7'!$C$20:$PR$56,MATCH($A27,'HB_6-7'!$A$20:$A$56,0),MATCH($A$4,'HB_6-7'!$C$14:$PR$14,0)+MATCH(U$12,'HB_6-7'!$C$15:$BD$15,0)+MATCH(X$14,'HB_6-7'!$C$16:$T$16,0)+MATCH("Eintritte",'HB_6-7'!$C$17:$H$17,0)+COLUMN()-27)</f>
        <v>0</v>
      </c>
      <c r="Y27" s="97">
        <f>INDEX('HB_6-7'!$C$20:$PR$56,MATCH($A27,'HB_6-7'!$A$20:$A$56,0),MATCH($A$4,'HB_6-7'!$C$14:$PR$14,0)+MATCH(U$12,'HB_6-7'!$C$15:$BD$15,0)+MATCH(X$14,'HB_6-7'!$C$16:$T$16,0)+MATCH("Eintritte",'HB_6-7'!$C$17:$H$17,0)+COLUMN()-27)</f>
        <v>15</v>
      </c>
      <c r="Z27" s="137">
        <f>INDEX('HB_6-7'!$C$20:$PR$56,MATCH($A27,'HB_6-7'!$A$20:$A$56,0),MATCH($A$4,'HB_6-7'!$C$14:$PR$14,0)+MATCH(U$12,'HB_6-7'!$C$15:$BD$15,0)+MATCH(X$14,'HB_6-7'!$C$16:$T$16,0)+MATCH("Eintritte",'HB_6-7'!$C$17:$H$17,0)+COLUMN()-27)</f>
        <v>-82.954545454545453</v>
      </c>
      <c r="AA27" s="96">
        <f>INDEX('HB_6-7'!$C$20:$PR$56,MATCH($A27,'HB_6-7'!$A$20:$A$56,0),MATCH($A$4,'HB_6-7'!$C$14:$PR$14,0)+MATCH(U$12,'HB_6-7'!$C$15:$BD$15,0)+MATCH(AA$14,'HB_6-7'!$C$16:$T$16,0)+MATCH("Eintritte",'HB_6-7'!$C$17:$H$17,0)+COLUMN()-30)</f>
        <v>0</v>
      </c>
      <c r="AB27" s="97">
        <f>INDEX('HB_6-7'!$C$20:$PR$56,MATCH($A27,'HB_6-7'!$A$20:$A$56,0),MATCH($A$4,'HB_6-7'!$C$14:$PR$14,0)+MATCH(U$12,'HB_6-7'!$C$15:$BD$15,0)+MATCH(AA$14,'HB_6-7'!$C$16:$T$16,0)+MATCH("Eintritte",'HB_6-7'!$C$17:$H$17,0)+COLUMN()-30)</f>
        <v>0</v>
      </c>
      <c r="AC27" s="138">
        <f>INDEX('HB_6-7'!$C$20:$PR$56,MATCH($A27,'HB_6-7'!$A$20:$A$56,0),MATCH($A$4,'HB_6-7'!$C$14:$PR$14,0)+MATCH(U$12,'HB_6-7'!$C$15:$BD$15,0)+MATCH(AA$14,'HB_6-7'!$C$16:$T$16,0)+MATCH("Eintritte",'HB_6-7'!$C$17:$H$17,0)+COLUMN()-30)</f>
        <v>-100</v>
      </c>
    </row>
    <row r="28" spans="1:29" ht="15" customHeight="1" x14ac:dyDescent="0.2">
      <c r="A28" s="350" t="s">
        <v>41</v>
      </c>
      <c r="B28" s="463"/>
      <c r="C28" s="97">
        <f>INDEX('HB_6-7'!$C$20:$PR$56,MATCH($A28,'HB_6-7'!$A$20:$A$56,0),MATCH($A$4,'HB_6-7'!$C$14:$PR$14,0)+MATCH(C$11,'HB_6-7'!$C$15:$BD$15,0)+MATCH(C$13,'HB_6-7'!$C$16:$T$16,0)+MATCH("Eintritte",'HB_6-7'!$C$17:$H$17,0)+COLUMN()-6)</f>
        <v>18</v>
      </c>
      <c r="D28" s="97">
        <f>INDEX('HB_6-7'!$C$20:$PR$56,MATCH($A28,'HB_6-7'!$A$20:$A$56,0),MATCH($A$4,'HB_6-7'!$C$14:$PR$14,0)+MATCH(C$11,'HB_6-7'!$C$15:$BD$15,0)+MATCH(C$13,'HB_6-7'!$C$16:$T$16,0)+MATCH("Eintritte",'HB_6-7'!$C$17:$H$17,0)+COLUMN()-6)</f>
        <v>642</v>
      </c>
      <c r="E28" s="125">
        <f>INDEX('HB_6-7'!$C$20:$PR$56,MATCH($A28,'HB_6-7'!$A$20:$A$56,0),MATCH($A$4,'HB_6-7'!$C$14:$PR$14,0)+MATCH(C$11,'HB_6-7'!$C$15:$BD$15,0)+MATCH(C$13,'HB_6-7'!$C$16:$T$16,0)+MATCH("Eintritte",'HB_6-7'!$C$17:$H$17,0)+COLUMN()-6)</f>
        <v>-1.834862385321101</v>
      </c>
      <c r="F28" s="96" t="str">
        <f>INDEX('HB_6-7'!$C$20:$PR$56,MATCH($A28,'HB_6-7'!$A$20:$A$56,0),MATCH($A$4,'HB_6-7'!$C$14:$PR$14,0)+MATCH(C$11,'HB_6-7'!$C$15:$BD$15,0)+MATCH(F$14,'HB_6-7'!$C$16:$T$16,0)+MATCH("Eintritte",'HB_6-7'!$C$17:$H$17,0)+COLUMN()-9)</f>
        <v>*</v>
      </c>
      <c r="G28" s="97">
        <f>INDEX('HB_6-7'!$C$20:$PR$56,MATCH($A28,'HB_6-7'!$A$20:$A$56,0),MATCH($A$4,'HB_6-7'!$C$14:$PR$14,0)+MATCH(C$11,'HB_6-7'!$C$15:$BD$15,0)+MATCH(F$14,'HB_6-7'!$C$16:$T$16,0)+MATCH("Eintritte",'HB_6-7'!$C$17:$H$17,0)+COLUMN()-9)</f>
        <v>628</v>
      </c>
      <c r="H28" s="137">
        <f>INDEX('HB_6-7'!$C$20:$PR$56,MATCH($A28,'HB_6-7'!$A$20:$A$56,0),MATCH($A$4,'HB_6-7'!$C$14:$PR$14,0)+MATCH(C$11,'HB_6-7'!$C$15:$BD$15,0)+MATCH(F$14,'HB_6-7'!$C$16:$T$16,0)+MATCH("Eintritte",'HB_6-7'!$C$17:$H$17,0)+COLUMN()-9)</f>
        <v>-0.47543581616481778</v>
      </c>
      <c r="I28" s="96" t="str">
        <f>INDEX('HB_6-7'!$C$20:$PR$56,MATCH($A28,'HB_6-7'!$A$20:$A$56,0),MATCH($A$4,'HB_6-7'!$C$14:$PR$14,0)+MATCH(C$11,'HB_6-7'!$C$15:$BD$15,0)+MATCH(I$14,'HB_6-7'!$C$16:$T$16,0)+MATCH("Eintritte",'HB_6-7'!$C$17:$H$17,0)+COLUMN()-12)</f>
        <v>*</v>
      </c>
      <c r="J28" s="97">
        <f>INDEX('HB_6-7'!$C$20:$PR$56,MATCH($A28,'HB_6-7'!$A$20:$A$56,0),MATCH($A$4,'HB_6-7'!$C$14:$PR$14,0)+MATCH(C$11,'HB_6-7'!$C$15:$BD$15,0)+MATCH(I$14,'HB_6-7'!$C$16:$T$16,0)+MATCH("Eintritte",'HB_6-7'!$C$17:$H$17,0)+COLUMN()-12)</f>
        <v>14</v>
      </c>
      <c r="K28" s="138">
        <f>INDEX('HB_6-7'!$C$20:$PR$56,MATCH($A28,'HB_6-7'!$A$20:$A$56,0),MATCH($A$4,'HB_6-7'!$C$14:$PR$14,0)+MATCH(C$11,'HB_6-7'!$C$15:$BD$15,0)+MATCH(I$14,'HB_6-7'!$C$16:$T$16,0)+MATCH("Eintritte",'HB_6-7'!$C$17:$H$17,0)+COLUMN()-12)</f>
        <v>-39.130434782608695</v>
      </c>
      <c r="L28" s="97">
        <f>INDEX('HB_6-7'!$C$20:$PR$56,MATCH($A28,'HB_6-7'!$A$20:$A$56,0),MATCH($A$4,'HB_6-7'!$C$14:$PR$14,0)+MATCH(L$12,'HB_6-7'!$C$15:$BD$15,0)+MATCH(L$13,'HB_6-7'!$C$16:$T$16,0)+MATCH("Eintritte",'HB_6-7'!$C$17:$H$17,0)+COLUMN()-15)</f>
        <v>11</v>
      </c>
      <c r="M28" s="97">
        <f>INDEX('HB_6-7'!$C$20:$PR$56,MATCH($A28,'HB_6-7'!$A$20:$A$56,0),MATCH($A$4,'HB_6-7'!$C$14:$PR$14,0)+MATCH(L$12,'HB_6-7'!$C$15:$BD$15,0)+MATCH(L$13,'HB_6-7'!$C$16:$T$16,0)+MATCH("Eintritte",'HB_6-7'!$C$17:$H$17,0)+COLUMN()-15)</f>
        <v>443</v>
      </c>
      <c r="N28" s="137">
        <f>INDEX('HB_6-7'!$C$20:$PR$56,MATCH($A28,'HB_6-7'!$A$20:$A$56,0),MATCH($A$4,'HB_6-7'!$C$14:$PR$14,0)+MATCH(L$12,'HB_6-7'!$C$15:$BD$15,0)+MATCH(L$13,'HB_6-7'!$C$16:$T$16,0)+MATCH("Eintritte",'HB_6-7'!$C$17:$H$17,0)+COLUMN()-15)</f>
        <v>0.45351473922902497</v>
      </c>
      <c r="O28" s="96">
        <f>INDEX('HB_6-7'!$C$20:$PR$56,MATCH($A28,'HB_6-7'!$A$20:$A$56,0),MATCH($A$4,'HB_6-7'!$C$14:$PR$14,0)+MATCH(L$12,'HB_6-7'!$C$15:$BD$15,0)+MATCH(O$14,'HB_6-7'!$C$16:$T$16,0)+MATCH("Eintritte",'HB_6-7'!$C$17:$H$17,0)+COLUMN()-18)</f>
        <v>11</v>
      </c>
      <c r="P28" s="97" t="str">
        <f>INDEX('HB_6-7'!$C$20:$PR$56,MATCH($A28,'HB_6-7'!$A$20:$A$56,0),MATCH($A$4,'HB_6-7'!$C$14:$PR$14,0)+MATCH(L$12,'HB_6-7'!$C$15:$BD$15,0)+MATCH(O$14,'HB_6-7'!$C$16:$T$16,0)+MATCH("Eintritte",'HB_6-7'!$C$17:$H$17,0)+COLUMN()-18)</f>
        <v>*</v>
      </c>
      <c r="Q28" s="137">
        <f>INDEX('HB_6-7'!$C$20:$PR$56,MATCH($A28,'HB_6-7'!$A$20:$A$56,0),MATCH($A$4,'HB_6-7'!$C$14:$PR$14,0)+MATCH(L$12,'HB_6-7'!$C$15:$BD$15,0)+MATCH(O$14,'HB_6-7'!$C$16:$T$16,0)+MATCH("Eintritte",'HB_6-7'!$C$17:$H$17,0)+COLUMN()-18)</f>
        <v>0.91533180778032042</v>
      </c>
      <c r="R28" s="96">
        <f>INDEX('HB_6-7'!$C$20:$PR$56,MATCH($A28,'HB_6-7'!$A$20:$A$56,0),MATCH($A$4,'HB_6-7'!$C$14:$PR$14,0)+MATCH(L$12,'HB_6-7'!$C$15:$BD$15,0)+MATCH(R$14,'HB_6-7'!$C$16:$T$16,0)+MATCH("Eintritte",'HB_6-7'!$C$17:$H$17,0)+COLUMN()-21)</f>
        <v>0</v>
      </c>
      <c r="S28" s="97" t="str">
        <f>INDEX('HB_6-7'!$C$20:$PR$56,MATCH($A28,'HB_6-7'!$A$20:$A$56,0),MATCH($A$4,'HB_6-7'!$C$14:$PR$14,0)+MATCH(L$12,'HB_6-7'!$C$15:$BD$15,0)+MATCH(R$14,'HB_6-7'!$C$16:$T$16,0)+MATCH("Eintritte",'HB_6-7'!$C$17:$H$17,0)+COLUMN()-21)</f>
        <v>*</v>
      </c>
      <c r="T28" s="138">
        <f>INDEX('HB_6-7'!$C$20:$PR$56,MATCH($A28,'HB_6-7'!$A$20:$A$56,0),MATCH($A$4,'HB_6-7'!$C$14:$PR$14,0)+MATCH(L$12,'HB_6-7'!$C$15:$BD$15,0)+MATCH(R$14,'HB_6-7'!$C$16:$T$16,0)+MATCH("Eintritte",'HB_6-7'!$C$17:$H$17,0)+COLUMN()-21)</f>
        <v>-50</v>
      </c>
      <c r="U28" s="97">
        <f>INDEX('HB_6-7'!$C$20:$PR$56,MATCH($A28,'HB_6-7'!$A$20:$A$56,0),MATCH($A$4,'HB_6-7'!$C$14:$PR$14,0)+MATCH(U$12,'HB_6-7'!$C$15:$BD$15,0)+MATCH(U$13,'HB_6-7'!$C$16:$T$16,0)+MATCH("Eintritte",'HB_6-7'!$C$17:$H$17,0)+COLUMN()-24)</f>
        <v>7</v>
      </c>
      <c r="V28" s="97">
        <f>INDEX('HB_6-7'!$C$20:$PR$56,MATCH($A28,'HB_6-7'!$A$20:$A$56,0),MATCH($A$4,'HB_6-7'!$C$14:$PR$14,0)+MATCH(U$12,'HB_6-7'!$C$15:$BD$15,0)+MATCH(U$13,'HB_6-7'!$C$16:$T$16,0)+MATCH("Eintritte",'HB_6-7'!$C$17:$H$17,0)+COLUMN()-24)</f>
        <v>199</v>
      </c>
      <c r="W28" s="137">
        <f>INDEX('HB_6-7'!$C$20:$PR$56,MATCH($A28,'HB_6-7'!$A$20:$A$56,0),MATCH($A$4,'HB_6-7'!$C$14:$PR$14,0)+MATCH(U$12,'HB_6-7'!$C$15:$BD$15,0)+MATCH(U$13,'HB_6-7'!$C$16:$T$16,0)+MATCH("Eintritte",'HB_6-7'!$C$17:$H$17,0)+COLUMN()-24)</f>
        <v>-6.5727699530516439</v>
      </c>
      <c r="X28" s="96" t="str">
        <f>INDEX('HB_6-7'!$C$20:$PR$56,MATCH($A28,'HB_6-7'!$A$20:$A$56,0),MATCH($A$4,'HB_6-7'!$C$14:$PR$14,0)+MATCH(U$12,'HB_6-7'!$C$15:$BD$15,0)+MATCH(X$14,'HB_6-7'!$C$16:$T$16,0)+MATCH("Eintritte",'HB_6-7'!$C$17:$H$17,0)+COLUMN()-27)</f>
        <v>*</v>
      </c>
      <c r="Y28" s="97" t="str">
        <f>INDEX('HB_6-7'!$C$20:$PR$56,MATCH($A28,'HB_6-7'!$A$20:$A$56,0),MATCH($A$4,'HB_6-7'!$C$14:$PR$14,0)+MATCH(U$12,'HB_6-7'!$C$15:$BD$15,0)+MATCH(X$14,'HB_6-7'!$C$16:$T$16,0)+MATCH("Eintritte",'HB_6-7'!$C$17:$H$17,0)+COLUMN()-27)</f>
        <v>*</v>
      </c>
      <c r="Z28" s="137">
        <f>INDEX('HB_6-7'!$C$20:$PR$56,MATCH($A28,'HB_6-7'!$A$20:$A$56,0),MATCH($A$4,'HB_6-7'!$C$14:$PR$14,0)+MATCH(U$12,'HB_6-7'!$C$15:$BD$15,0)+MATCH(X$14,'HB_6-7'!$C$16:$T$16,0)+MATCH("Eintritte",'HB_6-7'!$C$17:$H$17,0)+COLUMN()-27)</f>
        <v>-3.608247422680412</v>
      </c>
      <c r="AA28" s="96" t="str">
        <f>INDEX('HB_6-7'!$C$20:$PR$56,MATCH($A28,'HB_6-7'!$A$20:$A$56,0),MATCH($A$4,'HB_6-7'!$C$14:$PR$14,0)+MATCH(U$12,'HB_6-7'!$C$15:$BD$15,0)+MATCH(AA$14,'HB_6-7'!$C$16:$T$16,0)+MATCH("Eintritte",'HB_6-7'!$C$17:$H$17,0)+COLUMN()-30)</f>
        <v>*</v>
      </c>
      <c r="AB28" s="97" t="str">
        <f>INDEX('HB_6-7'!$C$20:$PR$56,MATCH($A28,'HB_6-7'!$A$20:$A$56,0),MATCH($A$4,'HB_6-7'!$C$14:$PR$14,0)+MATCH(U$12,'HB_6-7'!$C$15:$BD$15,0)+MATCH(AA$14,'HB_6-7'!$C$16:$T$16,0)+MATCH("Eintritte",'HB_6-7'!$C$17:$H$17,0)+COLUMN()-30)</f>
        <v>*</v>
      </c>
      <c r="AC28" s="138">
        <f>INDEX('HB_6-7'!$C$20:$PR$56,MATCH($A28,'HB_6-7'!$A$20:$A$56,0),MATCH($A$4,'HB_6-7'!$C$14:$PR$14,0)+MATCH(U$12,'HB_6-7'!$C$15:$BD$15,0)+MATCH(AA$14,'HB_6-7'!$C$16:$T$16,0)+MATCH("Eintritte",'HB_6-7'!$C$17:$H$17,0)+COLUMN()-30)</f>
        <v>-36.84210526315789</v>
      </c>
    </row>
    <row r="29" spans="1:29" ht="15" customHeight="1" x14ac:dyDescent="0.2">
      <c r="A29" s="350" t="s">
        <v>371</v>
      </c>
      <c r="B29" s="464" t="s">
        <v>376</v>
      </c>
      <c r="C29" s="97">
        <f>INDEX('HB_6-7'!$C$20:$PR$56,MATCH($A29,'HB_6-7'!$A$20:$A$56,0),MATCH($A$4,'HB_6-7'!$C$14:$PR$14,0)+MATCH(C$11,'HB_6-7'!$C$15:$BD$15,0)+MATCH(C$13,'HB_6-7'!$C$16:$T$16,0)+MATCH("Eintritte",'HB_6-7'!$C$17:$H$17,0)+COLUMN()-6)</f>
        <v>160</v>
      </c>
      <c r="D29" s="97">
        <f>INDEX('HB_6-7'!$C$20:$PR$56,MATCH($A29,'HB_6-7'!$A$20:$A$56,0),MATCH($A$4,'HB_6-7'!$C$14:$PR$14,0)+MATCH(C$11,'HB_6-7'!$C$15:$BD$15,0)+MATCH(C$13,'HB_6-7'!$C$16:$T$16,0)+MATCH("Eintritte",'HB_6-7'!$C$17:$H$17,0)+COLUMN()-6)</f>
        <v>1188</v>
      </c>
      <c r="E29" s="125" t="str">
        <f>INDEX('HB_6-7'!$C$20:$PR$56,MATCH($A29,'HB_6-7'!$A$20:$A$56,0),MATCH($A$4,'HB_6-7'!$C$14:$PR$14,0)+MATCH(C$11,'HB_6-7'!$C$15:$BD$15,0)+MATCH(C$13,'HB_6-7'!$C$16:$T$16,0)+MATCH("Eintritte",'HB_6-7'!$C$17:$H$17,0)+COLUMN()-6)</f>
        <v>.X</v>
      </c>
      <c r="F29" s="96" t="str">
        <f>INDEX('HB_6-7'!$C$20:$PR$56,MATCH($A29,'HB_6-7'!$A$20:$A$56,0),MATCH($A$4,'HB_6-7'!$C$14:$PR$14,0)+MATCH(C$11,'HB_6-7'!$C$15:$BD$15,0)+MATCH(F$14,'HB_6-7'!$C$16:$T$16,0)+MATCH("Eintritte",'HB_6-7'!$C$17:$H$17,0)+COLUMN()-9)</f>
        <v>*</v>
      </c>
      <c r="G29" s="97">
        <f>INDEX('HB_6-7'!$C$20:$PR$56,MATCH($A29,'HB_6-7'!$A$20:$A$56,0),MATCH($A$4,'HB_6-7'!$C$14:$PR$14,0)+MATCH(C$11,'HB_6-7'!$C$15:$BD$15,0)+MATCH(F$14,'HB_6-7'!$C$16:$T$16,0)+MATCH("Eintritte",'HB_6-7'!$C$17:$H$17,0)+COLUMN()-9)</f>
        <v>1168</v>
      </c>
      <c r="H29" s="137" t="str">
        <f>INDEX('HB_6-7'!$C$20:$PR$56,MATCH($A29,'HB_6-7'!$A$20:$A$56,0),MATCH($A$4,'HB_6-7'!$C$14:$PR$14,0)+MATCH(C$11,'HB_6-7'!$C$15:$BD$15,0)+MATCH(F$14,'HB_6-7'!$C$16:$T$16,0)+MATCH("Eintritte",'HB_6-7'!$C$17:$H$17,0)+COLUMN()-9)</f>
        <v>.X</v>
      </c>
      <c r="I29" s="96" t="str">
        <f>INDEX('HB_6-7'!$C$20:$PR$56,MATCH($A29,'HB_6-7'!$A$20:$A$56,0),MATCH($A$4,'HB_6-7'!$C$14:$PR$14,0)+MATCH(C$11,'HB_6-7'!$C$15:$BD$15,0)+MATCH(I$14,'HB_6-7'!$C$16:$T$16,0)+MATCH("Eintritte",'HB_6-7'!$C$17:$H$17,0)+COLUMN()-12)</f>
        <v>*</v>
      </c>
      <c r="J29" s="97">
        <f>INDEX('HB_6-7'!$C$20:$PR$56,MATCH($A29,'HB_6-7'!$A$20:$A$56,0),MATCH($A$4,'HB_6-7'!$C$14:$PR$14,0)+MATCH(C$11,'HB_6-7'!$C$15:$BD$15,0)+MATCH(I$14,'HB_6-7'!$C$16:$T$16,0)+MATCH("Eintritte",'HB_6-7'!$C$17:$H$17,0)+COLUMN()-12)</f>
        <v>20</v>
      </c>
      <c r="K29" s="138" t="str">
        <f>INDEX('HB_6-7'!$C$20:$PR$56,MATCH($A29,'HB_6-7'!$A$20:$A$56,0),MATCH($A$4,'HB_6-7'!$C$14:$PR$14,0)+MATCH(C$11,'HB_6-7'!$C$15:$BD$15,0)+MATCH(I$14,'HB_6-7'!$C$16:$T$16,0)+MATCH("Eintritte",'HB_6-7'!$C$17:$H$17,0)+COLUMN()-12)</f>
        <v>.X</v>
      </c>
      <c r="L29" s="97">
        <f>INDEX('HB_6-7'!$C$20:$PR$56,MATCH($A29,'HB_6-7'!$A$20:$A$56,0),MATCH($A$4,'HB_6-7'!$C$14:$PR$14,0)+MATCH(L$12,'HB_6-7'!$C$15:$BD$15,0)+MATCH(L$13,'HB_6-7'!$C$16:$T$16,0)+MATCH("Eintritte",'HB_6-7'!$C$17:$H$17,0)+COLUMN()-15)</f>
        <v>150</v>
      </c>
      <c r="M29" s="97">
        <f>INDEX('HB_6-7'!$C$20:$PR$56,MATCH($A29,'HB_6-7'!$A$20:$A$56,0),MATCH($A$4,'HB_6-7'!$C$14:$PR$14,0)+MATCH(L$12,'HB_6-7'!$C$15:$BD$15,0)+MATCH(L$13,'HB_6-7'!$C$16:$T$16,0)+MATCH("Eintritte",'HB_6-7'!$C$17:$H$17,0)+COLUMN()-15)</f>
        <v>1124</v>
      </c>
      <c r="N29" s="137" t="str">
        <f>INDEX('HB_6-7'!$C$20:$PR$56,MATCH($A29,'HB_6-7'!$A$20:$A$56,0),MATCH($A$4,'HB_6-7'!$C$14:$PR$14,0)+MATCH(L$12,'HB_6-7'!$C$15:$BD$15,0)+MATCH(L$13,'HB_6-7'!$C$16:$T$16,0)+MATCH("Eintritte",'HB_6-7'!$C$17:$H$17,0)+COLUMN()-15)</f>
        <v>.X</v>
      </c>
      <c r="O29" s="96" t="str">
        <f>INDEX('HB_6-7'!$C$20:$PR$56,MATCH($A29,'HB_6-7'!$A$20:$A$56,0),MATCH($A$4,'HB_6-7'!$C$14:$PR$14,0)+MATCH(L$12,'HB_6-7'!$C$15:$BD$15,0)+MATCH(O$14,'HB_6-7'!$C$16:$T$16,0)+MATCH("Eintritte",'HB_6-7'!$C$17:$H$17,0)+COLUMN()-18)</f>
        <v>*</v>
      </c>
      <c r="P29" s="97">
        <f>INDEX('HB_6-7'!$C$20:$PR$56,MATCH($A29,'HB_6-7'!$A$20:$A$56,0),MATCH($A$4,'HB_6-7'!$C$14:$PR$14,0)+MATCH(L$12,'HB_6-7'!$C$15:$BD$15,0)+MATCH(O$14,'HB_6-7'!$C$16:$T$16,0)+MATCH("Eintritte",'HB_6-7'!$C$17:$H$17,0)+COLUMN()-18)</f>
        <v>1107</v>
      </c>
      <c r="Q29" s="137" t="str">
        <f>INDEX('HB_6-7'!$C$20:$PR$56,MATCH($A29,'HB_6-7'!$A$20:$A$56,0),MATCH($A$4,'HB_6-7'!$C$14:$PR$14,0)+MATCH(L$12,'HB_6-7'!$C$15:$BD$15,0)+MATCH(O$14,'HB_6-7'!$C$16:$T$16,0)+MATCH("Eintritte",'HB_6-7'!$C$17:$H$17,0)+COLUMN()-18)</f>
        <v>.X</v>
      </c>
      <c r="R29" s="96" t="str">
        <f>INDEX('HB_6-7'!$C$20:$PR$56,MATCH($A29,'HB_6-7'!$A$20:$A$56,0),MATCH($A$4,'HB_6-7'!$C$14:$PR$14,0)+MATCH(L$12,'HB_6-7'!$C$15:$BD$15,0)+MATCH(R$14,'HB_6-7'!$C$16:$T$16,0)+MATCH("Eintritte",'HB_6-7'!$C$17:$H$17,0)+COLUMN()-21)</f>
        <v>*</v>
      </c>
      <c r="S29" s="97">
        <f>INDEX('HB_6-7'!$C$20:$PR$56,MATCH($A29,'HB_6-7'!$A$20:$A$56,0),MATCH($A$4,'HB_6-7'!$C$14:$PR$14,0)+MATCH(L$12,'HB_6-7'!$C$15:$BD$15,0)+MATCH(R$14,'HB_6-7'!$C$16:$T$16,0)+MATCH("Eintritte",'HB_6-7'!$C$17:$H$17,0)+COLUMN()-21)</f>
        <v>17</v>
      </c>
      <c r="T29" s="138" t="str">
        <f>INDEX('HB_6-7'!$C$20:$PR$56,MATCH($A29,'HB_6-7'!$A$20:$A$56,0),MATCH($A$4,'HB_6-7'!$C$14:$PR$14,0)+MATCH(L$12,'HB_6-7'!$C$15:$BD$15,0)+MATCH(R$14,'HB_6-7'!$C$16:$T$16,0)+MATCH("Eintritte",'HB_6-7'!$C$17:$H$17,0)+COLUMN()-21)</f>
        <v>.X</v>
      </c>
      <c r="U29" s="97">
        <f>INDEX('HB_6-7'!$C$20:$PR$56,MATCH($A29,'HB_6-7'!$A$20:$A$56,0),MATCH($A$4,'HB_6-7'!$C$14:$PR$14,0)+MATCH(U$12,'HB_6-7'!$C$15:$BD$15,0)+MATCH(U$13,'HB_6-7'!$C$16:$T$16,0)+MATCH("Eintritte",'HB_6-7'!$C$17:$H$17,0)+COLUMN()-24)</f>
        <v>10</v>
      </c>
      <c r="V29" s="97">
        <f>INDEX('HB_6-7'!$C$20:$PR$56,MATCH($A29,'HB_6-7'!$A$20:$A$56,0),MATCH($A$4,'HB_6-7'!$C$14:$PR$14,0)+MATCH(U$12,'HB_6-7'!$C$15:$BD$15,0)+MATCH(U$13,'HB_6-7'!$C$16:$T$16,0)+MATCH("Eintritte",'HB_6-7'!$C$17:$H$17,0)+COLUMN()-24)</f>
        <v>64</v>
      </c>
      <c r="W29" s="137" t="str">
        <f>INDEX('HB_6-7'!$C$20:$PR$56,MATCH($A29,'HB_6-7'!$A$20:$A$56,0),MATCH($A$4,'HB_6-7'!$C$14:$PR$14,0)+MATCH(U$12,'HB_6-7'!$C$15:$BD$15,0)+MATCH(U$13,'HB_6-7'!$C$16:$T$16,0)+MATCH("Eintritte",'HB_6-7'!$C$17:$H$17,0)+COLUMN()-24)</f>
        <v>.X</v>
      </c>
      <c r="X29" s="96" t="str">
        <f>INDEX('HB_6-7'!$C$20:$PR$56,MATCH($A29,'HB_6-7'!$A$20:$A$56,0),MATCH($A$4,'HB_6-7'!$C$14:$PR$14,0)+MATCH(U$12,'HB_6-7'!$C$15:$BD$15,0)+MATCH(X$14,'HB_6-7'!$C$16:$T$16,0)+MATCH("Eintritte",'HB_6-7'!$C$17:$H$17,0)+COLUMN()-27)</f>
        <v>*</v>
      </c>
      <c r="Y29" s="97">
        <f>INDEX('HB_6-7'!$C$20:$PR$56,MATCH($A29,'HB_6-7'!$A$20:$A$56,0),MATCH($A$4,'HB_6-7'!$C$14:$PR$14,0)+MATCH(U$12,'HB_6-7'!$C$15:$BD$15,0)+MATCH(X$14,'HB_6-7'!$C$16:$T$16,0)+MATCH("Eintritte",'HB_6-7'!$C$17:$H$17,0)+COLUMN()-27)</f>
        <v>61</v>
      </c>
      <c r="Z29" s="137" t="str">
        <f>INDEX('HB_6-7'!$C$20:$PR$56,MATCH($A29,'HB_6-7'!$A$20:$A$56,0),MATCH($A$4,'HB_6-7'!$C$14:$PR$14,0)+MATCH(U$12,'HB_6-7'!$C$15:$BD$15,0)+MATCH(X$14,'HB_6-7'!$C$16:$T$16,0)+MATCH("Eintritte",'HB_6-7'!$C$17:$H$17,0)+COLUMN()-27)</f>
        <v>.X</v>
      </c>
      <c r="AA29" s="96" t="str">
        <f>INDEX('HB_6-7'!$C$20:$PR$56,MATCH($A29,'HB_6-7'!$A$20:$A$56,0),MATCH($A$4,'HB_6-7'!$C$14:$PR$14,0)+MATCH(U$12,'HB_6-7'!$C$15:$BD$15,0)+MATCH(AA$14,'HB_6-7'!$C$16:$T$16,0)+MATCH("Eintritte",'HB_6-7'!$C$17:$H$17,0)+COLUMN()-30)</f>
        <v>*</v>
      </c>
      <c r="AB29" s="97">
        <f>INDEX('HB_6-7'!$C$20:$PR$56,MATCH($A29,'HB_6-7'!$A$20:$A$56,0),MATCH($A$4,'HB_6-7'!$C$14:$PR$14,0)+MATCH(U$12,'HB_6-7'!$C$15:$BD$15,0)+MATCH(AA$14,'HB_6-7'!$C$16:$T$16,0)+MATCH("Eintritte",'HB_6-7'!$C$17:$H$17,0)+COLUMN()-30)</f>
        <v>3</v>
      </c>
      <c r="AC29" s="138" t="str">
        <f>INDEX('HB_6-7'!$C$20:$PR$56,MATCH($A29,'HB_6-7'!$A$20:$A$56,0),MATCH($A$4,'HB_6-7'!$C$14:$PR$14,0)+MATCH(U$12,'HB_6-7'!$C$15:$BD$15,0)+MATCH(AA$14,'HB_6-7'!$C$16:$T$16,0)+MATCH("Eintritte",'HB_6-7'!$C$17:$H$17,0)+COLUMN()-30)</f>
        <v>X</v>
      </c>
    </row>
    <row r="30" spans="1:29" ht="15" customHeight="1" x14ac:dyDescent="0.2">
      <c r="A30" s="350" t="s">
        <v>372</v>
      </c>
      <c r="B30" s="464" t="s">
        <v>376</v>
      </c>
      <c r="C30" s="97">
        <f>INDEX('HB_6-7'!$C$20:$PR$56,MATCH($A30,'HB_6-7'!$A$20:$A$56,0),MATCH($A$4,'HB_6-7'!$C$14:$PR$14,0)+MATCH(C$11,'HB_6-7'!$C$15:$BD$15,0)+MATCH(C$13,'HB_6-7'!$C$16:$T$16,0)+MATCH("Eintritte",'HB_6-7'!$C$17:$H$17,0)+COLUMN()-6)</f>
        <v>0</v>
      </c>
      <c r="D30" s="97">
        <f>INDEX('HB_6-7'!$C$20:$PR$56,MATCH($A30,'HB_6-7'!$A$20:$A$56,0),MATCH($A$4,'HB_6-7'!$C$14:$PR$14,0)+MATCH(C$11,'HB_6-7'!$C$15:$BD$15,0)+MATCH(C$13,'HB_6-7'!$C$16:$T$16,0)+MATCH("Eintritte",'HB_6-7'!$C$17:$H$17,0)+COLUMN()-6)</f>
        <v>27</v>
      </c>
      <c r="E30" s="125">
        <f>INDEX('HB_6-7'!$C$20:$PR$56,MATCH($A30,'HB_6-7'!$A$20:$A$56,0),MATCH($A$4,'HB_6-7'!$C$14:$PR$14,0)+MATCH(C$11,'HB_6-7'!$C$15:$BD$15,0)+MATCH(C$13,'HB_6-7'!$C$16:$T$16,0)+MATCH("Eintritte",'HB_6-7'!$C$17:$H$17,0)+COLUMN()-6)</f>
        <v>-66.25</v>
      </c>
      <c r="F30" s="96">
        <f>INDEX('HB_6-7'!$C$20:$PR$56,MATCH($A30,'HB_6-7'!$A$20:$A$56,0),MATCH($A$4,'HB_6-7'!$C$14:$PR$14,0)+MATCH(C$11,'HB_6-7'!$C$15:$BD$15,0)+MATCH(F$14,'HB_6-7'!$C$16:$T$16,0)+MATCH("Eintritte",'HB_6-7'!$C$17:$H$17,0)+COLUMN()-9)</f>
        <v>0</v>
      </c>
      <c r="G30" s="97" t="str">
        <f>INDEX('HB_6-7'!$C$20:$PR$56,MATCH($A30,'HB_6-7'!$A$20:$A$56,0),MATCH($A$4,'HB_6-7'!$C$14:$PR$14,0)+MATCH(C$11,'HB_6-7'!$C$15:$BD$15,0)+MATCH(F$14,'HB_6-7'!$C$16:$T$16,0)+MATCH("Eintritte",'HB_6-7'!$C$17:$H$17,0)+COLUMN()-9)</f>
        <v>*</v>
      </c>
      <c r="H30" s="137">
        <f>INDEX('HB_6-7'!$C$20:$PR$56,MATCH($A30,'HB_6-7'!$A$20:$A$56,0),MATCH($A$4,'HB_6-7'!$C$14:$PR$14,0)+MATCH(C$11,'HB_6-7'!$C$15:$BD$15,0)+MATCH(F$14,'HB_6-7'!$C$16:$T$16,0)+MATCH("Eintritte",'HB_6-7'!$C$17:$H$17,0)+COLUMN()-9)</f>
        <v>-67.5</v>
      </c>
      <c r="I30" s="96">
        <f>INDEX('HB_6-7'!$C$20:$PR$56,MATCH($A30,'HB_6-7'!$A$20:$A$56,0),MATCH($A$4,'HB_6-7'!$C$14:$PR$14,0)+MATCH(C$11,'HB_6-7'!$C$15:$BD$15,0)+MATCH(I$14,'HB_6-7'!$C$16:$T$16,0)+MATCH("Eintritte",'HB_6-7'!$C$17:$H$17,0)+COLUMN()-12)</f>
        <v>0</v>
      </c>
      <c r="J30" s="97" t="str">
        <f>INDEX('HB_6-7'!$C$20:$PR$56,MATCH($A30,'HB_6-7'!$A$20:$A$56,0),MATCH($A$4,'HB_6-7'!$C$14:$PR$14,0)+MATCH(C$11,'HB_6-7'!$C$15:$BD$15,0)+MATCH(I$14,'HB_6-7'!$C$16:$T$16,0)+MATCH("Eintritte",'HB_6-7'!$C$17:$H$17,0)+COLUMN()-12)</f>
        <v>*</v>
      </c>
      <c r="K30" s="138" t="str">
        <f>INDEX('HB_6-7'!$C$20:$PR$56,MATCH($A30,'HB_6-7'!$A$20:$A$56,0),MATCH($A$4,'HB_6-7'!$C$14:$PR$14,0)+MATCH(C$11,'HB_6-7'!$C$15:$BD$15,0)+MATCH(I$14,'HB_6-7'!$C$16:$T$16,0)+MATCH("Eintritte",'HB_6-7'!$C$17:$H$17,0)+COLUMN()-12)</f>
        <v>X</v>
      </c>
      <c r="L30" s="97">
        <f>INDEX('HB_6-7'!$C$20:$PR$56,MATCH($A30,'HB_6-7'!$A$20:$A$56,0),MATCH($A$4,'HB_6-7'!$C$14:$PR$14,0)+MATCH(L$12,'HB_6-7'!$C$15:$BD$15,0)+MATCH(L$13,'HB_6-7'!$C$16:$T$16,0)+MATCH("Eintritte",'HB_6-7'!$C$17:$H$17,0)+COLUMN()-15)</f>
        <v>0</v>
      </c>
      <c r="M30" s="97" t="str">
        <f>INDEX('HB_6-7'!$C$20:$PR$56,MATCH($A30,'HB_6-7'!$A$20:$A$56,0),MATCH($A$4,'HB_6-7'!$C$14:$PR$14,0)+MATCH(L$12,'HB_6-7'!$C$15:$BD$15,0)+MATCH(L$13,'HB_6-7'!$C$16:$T$16,0)+MATCH("Eintritte",'HB_6-7'!$C$17:$H$17,0)+COLUMN()-15)</f>
        <v>*</v>
      </c>
      <c r="N30" s="137">
        <f>INDEX('HB_6-7'!$C$20:$PR$56,MATCH($A30,'HB_6-7'!$A$20:$A$56,0),MATCH($A$4,'HB_6-7'!$C$14:$PR$14,0)+MATCH(L$12,'HB_6-7'!$C$15:$BD$15,0)+MATCH(L$13,'HB_6-7'!$C$16:$T$16,0)+MATCH("Eintritte",'HB_6-7'!$C$17:$H$17,0)+COLUMN()-15)</f>
        <v>-65.671641791044777</v>
      </c>
      <c r="O30" s="96">
        <f>INDEX('HB_6-7'!$C$20:$PR$56,MATCH($A30,'HB_6-7'!$A$20:$A$56,0),MATCH($A$4,'HB_6-7'!$C$14:$PR$14,0)+MATCH(L$12,'HB_6-7'!$C$15:$BD$15,0)+MATCH(O$14,'HB_6-7'!$C$16:$T$16,0)+MATCH("Eintritte",'HB_6-7'!$C$17:$H$17,0)+COLUMN()-18)</f>
        <v>0</v>
      </c>
      <c r="P30" s="97" t="str">
        <f>INDEX('HB_6-7'!$C$20:$PR$56,MATCH($A30,'HB_6-7'!$A$20:$A$56,0),MATCH($A$4,'HB_6-7'!$C$14:$PR$14,0)+MATCH(L$12,'HB_6-7'!$C$15:$BD$15,0)+MATCH(O$14,'HB_6-7'!$C$16:$T$16,0)+MATCH("Eintritte",'HB_6-7'!$C$17:$H$17,0)+COLUMN()-18)</f>
        <v>*</v>
      </c>
      <c r="Q30" s="137">
        <f>INDEX('HB_6-7'!$C$20:$PR$56,MATCH($A30,'HB_6-7'!$A$20:$A$56,0),MATCH($A$4,'HB_6-7'!$C$14:$PR$14,0)+MATCH(L$12,'HB_6-7'!$C$15:$BD$15,0)+MATCH(O$14,'HB_6-7'!$C$16:$T$16,0)+MATCH("Eintritte",'HB_6-7'!$C$17:$H$17,0)+COLUMN()-18)</f>
        <v>-65.671641791044777</v>
      </c>
      <c r="R30" s="96">
        <f>INDEX('HB_6-7'!$C$20:$PR$56,MATCH($A30,'HB_6-7'!$A$20:$A$56,0),MATCH($A$4,'HB_6-7'!$C$14:$PR$14,0)+MATCH(L$12,'HB_6-7'!$C$15:$BD$15,0)+MATCH(R$14,'HB_6-7'!$C$16:$T$16,0)+MATCH("Eintritte",'HB_6-7'!$C$17:$H$17,0)+COLUMN()-21)</f>
        <v>0</v>
      </c>
      <c r="S30" s="97">
        <f>INDEX('HB_6-7'!$C$20:$PR$56,MATCH($A30,'HB_6-7'!$A$20:$A$56,0),MATCH($A$4,'HB_6-7'!$C$14:$PR$14,0)+MATCH(L$12,'HB_6-7'!$C$15:$BD$15,0)+MATCH(R$14,'HB_6-7'!$C$16:$T$16,0)+MATCH("Eintritte",'HB_6-7'!$C$17:$H$17,0)+COLUMN()-21)</f>
        <v>0</v>
      </c>
      <c r="T30" s="138" t="str">
        <f>INDEX('HB_6-7'!$C$20:$PR$56,MATCH($A30,'HB_6-7'!$A$20:$A$56,0),MATCH($A$4,'HB_6-7'!$C$14:$PR$14,0)+MATCH(L$12,'HB_6-7'!$C$15:$BD$15,0)+MATCH(R$14,'HB_6-7'!$C$16:$T$16,0)+MATCH("Eintritte",'HB_6-7'!$C$17:$H$17,0)+COLUMN()-21)</f>
        <v>X</v>
      </c>
      <c r="U30" s="97">
        <f>INDEX('HB_6-7'!$C$20:$PR$56,MATCH($A30,'HB_6-7'!$A$20:$A$56,0),MATCH($A$4,'HB_6-7'!$C$14:$PR$14,0)+MATCH(U$12,'HB_6-7'!$C$15:$BD$15,0)+MATCH(U$13,'HB_6-7'!$C$16:$T$16,0)+MATCH("Eintritte",'HB_6-7'!$C$17:$H$17,0)+COLUMN()-24)</f>
        <v>0</v>
      </c>
      <c r="V30" s="97" t="str">
        <f>INDEX('HB_6-7'!$C$20:$PR$56,MATCH($A30,'HB_6-7'!$A$20:$A$56,0),MATCH($A$4,'HB_6-7'!$C$14:$PR$14,0)+MATCH(U$12,'HB_6-7'!$C$15:$BD$15,0)+MATCH(U$13,'HB_6-7'!$C$16:$T$16,0)+MATCH("Eintritte",'HB_6-7'!$C$17:$H$17,0)+COLUMN()-24)</f>
        <v>*</v>
      </c>
      <c r="W30" s="137">
        <f>INDEX('HB_6-7'!$C$20:$PR$56,MATCH($A30,'HB_6-7'!$A$20:$A$56,0),MATCH($A$4,'HB_6-7'!$C$14:$PR$14,0)+MATCH(U$12,'HB_6-7'!$C$15:$BD$15,0)+MATCH(U$13,'HB_6-7'!$C$16:$T$16,0)+MATCH("Eintritte",'HB_6-7'!$C$17:$H$17,0)+COLUMN()-24)</f>
        <v>-69.230769230769226</v>
      </c>
      <c r="X30" s="96">
        <f>INDEX('HB_6-7'!$C$20:$PR$56,MATCH($A30,'HB_6-7'!$A$20:$A$56,0),MATCH($A$4,'HB_6-7'!$C$14:$PR$14,0)+MATCH(U$12,'HB_6-7'!$C$15:$BD$15,0)+MATCH(X$14,'HB_6-7'!$C$16:$T$16,0)+MATCH("Eintritte",'HB_6-7'!$C$17:$H$17,0)+COLUMN()-27)</f>
        <v>0</v>
      </c>
      <c r="Y30" s="97">
        <f>INDEX('HB_6-7'!$C$20:$PR$56,MATCH($A30,'HB_6-7'!$A$20:$A$56,0),MATCH($A$4,'HB_6-7'!$C$14:$PR$14,0)+MATCH(U$12,'HB_6-7'!$C$15:$BD$15,0)+MATCH(X$14,'HB_6-7'!$C$16:$T$16,0)+MATCH("Eintritte",'HB_6-7'!$C$17:$H$17,0)+COLUMN()-27)</f>
        <v>3</v>
      </c>
      <c r="Z30" s="137">
        <f>INDEX('HB_6-7'!$C$20:$PR$56,MATCH($A30,'HB_6-7'!$A$20:$A$56,0),MATCH($A$4,'HB_6-7'!$C$14:$PR$14,0)+MATCH(U$12,'HB_6-7'!$C$15:$BD$15,0)+MATCH(X$14,'HB_6-7'!$C$16:$T$16,0)+MATCH("Eintritte",'HB_6-7'!$C$17:$H$17,0)+COLUMN()-27)</f>
        <v>-76.923076923076934</v>
      </c>
      <c r="AA30" s="96">
        <f>INDEX('HB_6-7'!$C$20:$PR$56,MATCH($A30,'HB_6-7'!$A$20:$A$56,0),MATCH($A$4,'HB_6-7'!$C$14:$PR$14,0)+MATCH(U$12,'HB_6-7'!$C$15:$BD$15,0)+MATCH(AA$14,'HB_6-7'!$C$16:$T$16,0)+MATCH("Eintritte",'HB_6-7'!$C$17:$H$17,0)+COLUMN()-30)</f>
        <v>0</v>
      </c>
      <c r="AB30" s="97" t="str">
        <f>INDEX('HB_6-7'!$C$20:$PR$56,MATCH($A30,'HB_6-7'!$A$20:$A$56,0),MATCH($A$4,'HB_6-7'!$C$14:$PR$14,0)+MATCH(U$12,'HB_6-7'!$C$15:$BD$15,0)+MATCH(AA$14,'HB_6-7'!$C$16:$T$16,0)+MATCH("Eintritte",'HB_6-7'!$C$17:$H$17,0)+COLUMN()-30)</f>
        <v>*</v>
      </c>
      <c r="AC30" s="138" t="str">
        <f>INDEX('HB_6-7'!$C$20:$PR$56,MATCH($A30,'HB_6-7'!$A$20:$A$56,0),MATCH($A$4,'HB_6-7'!$C$14:$PR$14,0)+MATCH(U$12,'HB_6-7'!$C$15:$BD$15,0)+MATCH(AA$14,'HB_6-7'!$C$16:$T$16,0)+MATCH("Eintritte",'HB_6-7'!$C$17:$H$17,0)+COLUMN()-30)</f>
        <v>X</v>
      </c>
    </row>
    <row r="31" spans="1:29" ht="15" customHeight="1" x14ac:dyDescent="0.2">
      <c r="A31" s="350" t="s">
        <v>373</v>
      </c>
      <c r="B31" s="464" t="s">
        <v>376</v>
      </c>
      <c r="C31" s="97">
        <f>INDEX('HB_6-7'!$C$20:$PR$56,MATCH($A31,'HB_6-7'!$A$20:$A$56,0),MATCH($A$4,'HB_6-7'!$C$14:$PR$14,0)+MATCH(C$11,'HB_6-7'!$C$15:$BD$15,0)+MATCH(C$13,'HB_6-7'!$C$16:$T$16,0)+MATCH("Eintritte",'HB_6-7'!$C$17:$H$17,0)+COLUMN()-6)</f>
        <v>0</v>
      </c>
      <c r="D31" s="97">
        <f>INDEX('HB_6-7'!$C$20:$PR$56,MATCH($A31,'HB_6-7'!$A$20:$A$56,0),MATCH($A$4,'HB_6-7'!$C$14:$PR$14,0)+MATCH(C$11,'HB_6-7'!$C$15:$BD$15,0)+MATCH(C$13,'HB_6-7'!$C$16:$T$16,0)+MATCH("Eintritte",'HB_6-7'!$C$17:$H$17,0)+COLUMN()-6)</f>
        <v>8</v>
      </c>
      <c r="E31" s="125" t="str">
        <f>INDEX('HB_6-7'!$C$20:$PR$56,MATCH($A31,'HB_6-7'!$A$20:$A$56,0),MATCH($A$4,'HB_6-7'!$C$14:$PR$14,0)+MATCH(C$11,'HB_6-7'!$C$15:$BD$15,0)+MATCH(C$13,'HB_6-7'!$C$16:$T$16,0)+MATCH("Eintritte",'HB_6-7'!$C$17:$H$17,0)+COLUMN()-6)</f>
        <v>X</v>
      </c>
      <c r="F31" s="96">
        <f>INDEX('HB_6-7'!$C$20:$PR$56,MATCH($A31,'HB_6-7'!$A$20:$A$56,0),MATCH($A$4,'HB_6-7'!$C$14:$PR$14,0)+MATCH(C$11,'HB_6-7'!$C$15:$BD$15,0)+MATCH(F$14,'HB_6-7'!$C$16:$T$16,0)+MATCH("Eintritte",'HB_6-7'!$C$17:$H$17,0)+COLUMN()-9)</f>
        <v>0</v>
      </c>
      <c r="G31" s="97">
        <f>INDEX('HB_6-7'!$C$20:$PR$56,MATCH($A31,'HB_6-7'!$A$20:$A$56,0),MATCH($A$4,'HB_6-7'!$C$14:$PR$14,0)+MATCH(C$11,'HB_6-7'!$C$15:$BD$15,0)+MATCH(F$14,'HB_6-7'!$C$16:$T$16,0)+MATCH("Eintritte",'HB_6-7'!$C$17:$H$17,0)+COLUMN()-9)</f>
        <v>8</v>
      </c>
      <c r="H31" s="137" t="str">
        <f>INDEX('HB_6-7'!$C$20:$PR$56,MATCH($A31,'HB_6-7'!$A$20:$A$56,0),MATCH($A$4,'HB_6-7'!$C$14:$PR$14,0)+MATCH(C$11,'HB_6-7'!$C$15:$BD$15,0)+MATCH(F$14,'HB_6-7'!$C$16:$T$16,0)+MATCH("Eintritte",'HB_6-7'!$C$17:$H$17,0)+COLUMN()-9)</f>
        <v>X</v>
      </c>
      <c r="I31" s="96">
        <f>INDEX('HB_6-7'!$C$20:$PR$56,MATCH($A31,'HB_6-7'!$A$20:$A$56,0),MATCH($A$4,'HB_6-7'!$C$14:$PR$14,0)+MATCH(C$11,'HB_6-7'!$C$15:$BD$15,0)+MATCH(I$14,'HB_6-7'!$C$16:$T$16,0)+MATCH("Eintritte",'HB_6-7'!$C$17:$H$17,0)+COLUMN()-12)</f>
        <v>0</v>
      </c>
      <c r="J31" s="97">
        <f>INDEX('HB_6-7'!$C$20:$PR$56,MATCH($A31,'HB_6-7'!$A$20:$A$56,0),MATCH($A$4,'HB_6-7'!$C$14:$PR$14,0)+MATCH(C$11,'HB_6-7'!$C$15:$BD$15,0)+MATCH(I$14,'HB_6-7'!$C$16:$T$16,0)+MATCH("Eintritte",'HB_6-7'!$C$17:$H$17,0)+COLUMN()-12)</f>
        <v>0</v>
      </c>
      <c r="K31" s="138" t="str">
        <f>INDEX('HB_6-7'!$C$20:$PR$56,MATCH($A31,'HB_6-7'!$A$20:$A$56,0),MATCH($A$4,'HB_6-7'!$C$14:$PR$14,0)+MATCH(C$11,'HB_6-7'!$C$15:$BD$15,0)+MATCH(I$14,'HB_6-7'!$C$16:$T$16,0)+MATCH("Eintritte",'HB_6-7'!$C$17:$H$17,0)+COLUMN()-12)</f>
        <v>X</v>
      </c>
      <c r="L31" s="97">
        <f>INDEX('HB_6-7'!$C$20:$PR$56,MATCH($A31,'HB_6-7'!$A$20:$A$56,0),MATCH($A$4,'HB_6-7'!$C$14:$PR$14,0)+MATCH(L$12,'HB_6-7'!$C$15:$BD$15,0)+MATCH(L$13,'HB_6-7'!$C$16:$T$16,0)+MATCH("Eintritte",'HB_6-7'!$C$17:$H$17,0)+COLUMN()-15)</f>
        <v>0</v>
      </c>
      <c r="M31" s="97" t="str">
        <f>INDEX('HB_6-7'!$C$20:$PR$56,MATCH($A31,'HB_6-7'!$A$20:$A$56,0),MATCH($A$4,'HB_6-7'!$C$14:$PR$14,0)+MATCH(L$12,'HB_6-7'!$C$15:$BD$15,0)+MATCH(L$13,'HB_6-7'!$C$16:$T$16,0)+MATCH("Eintritte",'HB_6-7'!$C$17:$H$17,0)+COLUMN()-15)</f>
        <v>*</v>
      </c>
      <c r="N31" s="137" t="str">
        <f>INDEX('HB_6-7'!$C$20:$PR$56,MATCH($A31,'HB_6-7'!$A$20:$A$56,0),MATCH($A$4,'HB_6-7'!$C$14:$PR$14,0)+MATCH(L$12,'HB_6-7'!$C$15:$BD$15,0)+MATCH(L$13,'HB_6-7'!$C$16:$T$16,0)+MATCH("Eintritte",'HB_6-7'!$C$17:$H$17,0)+COLUMN()-15)</f>
        <v>X</v>
      </c>
      <c r="O31" s="96">
        <f>INDEX('HB_6-7'!$C$20:$PR$56,MATCH($A31,'HB_6-7'!$A$20:$A$56,0),MATCH($A$4,'HB_6-7'!$C$14:$PR$14,0)+MATCH(L$12,'HB_6-7'!$C$15:$BD$15,0)+MATCH(O$14,'HB_6-7'!$C$16:$T$16,0)+MATCH("Eintritte",'HB_6-7'!$C$17:$H$17,0)+COLUMN()-18)</f>
        <v>0</v>
      </c>
      <c r="P31" s="97" t="str">
        <f>INDEX('HB_6-7'!$C$20:$PR$56,MATCH($A31,'HB_6-7'!$A$20:$A$56,0),MATCH($A$4,'HB_6-7'!$C$14:$PR$14,0)+MATCH(L$12,'HB_6-7'!$C$15:$BD$15,0)+MATCH(O$14,'HB_6-7'!$C$16:$T$16,0)+MATCH("Eintritte",'HB_6-7'!$C$17:$H$17,0)+COLUMN()-18)</f>
        <v>*</v>
      </c>
      <c r="Q31" s="137" t="str">
        <f>INDEX('HB_6-7'!$C$20:$PR$56,MATCH($A31,'HB_6-7'!$A$20:$A$56,0),MATCH($A$4,'HB_6-7'!$C$14:$PR$14,0)+MATCH(L$12,'HB_6-7'!$C$15:$BD$15,0)+MATCH(O$14,'HB_6-7'!$C$16:$T$16,0)+MATCH("Eintritte",'HB_6-7'!$C$17:$H$17,0)+COLUMN()-18)</f>
        <v>X</v>
      </c>
      <c r="R31" s="96">
        <f>INDEX('HB_6-7'!$C$20:$PR$56,MATCH($A31,'HB_6-7'!$A$20:$A$56,0),MATCH($A$4,'HB_6-7'!$C$14:$PR$14,0)+MATCH(L$12,'HB_6-7'!$C$15:$BD$15,0)+MATCH(R$14,'HB_6-7'!$C$16:$T$16,0)+MATCH("Eintritte",'HB_6-7'!$C$17:$H$17,0)+COLUMN()-21)</f>
        <v>0</v>
      </c>
      <c r="S31" s="97">
        <f>INDEX('HB_6-7'!$C$20:$PR$56,MATCH($A31,'HB_6-7'!$A$20:$A$56,0),MATCH($A$4,'HB_6-7'!$C$14:$PR$14,0)+MATCH(L$12,'HB_6-7'!$C$15:$BD$15,0)+MATCH(R$14,'HB_6-7'!$C$16:$T$16,0)+MATCH("Eintritte",'HB_6-7'!$C$17:$H$17,0)+COLUMN()-21)</f>
        <v>0</v>
      </c>
      <c r="T31" s="138" t="str">
        <f>INDEX('HB_6-7'!$C$20:$PR$56,MATCH($A31,'HB_6-7'!$A$20:$A$56,0),MATCH($A$4,'HB_6-7'!$C$14:$PR$14,0)+MATCH(L$12,'HB_6-7'!$C$15:$BD$15,0)+MATCH(R$14,'HB_6-7'!$C$16:$T$16,0)+MATCH("Eintritte",'HB_6-7'!$C$17:$H$17,0)+COLUMN()-21)</f>
        <v>X</v>
      </c>
      <c r="U31" s="97">
        <f>INDEX('HB_6-7'!$C$20:$PR$56,MATCH($A31,'HB_6-7'!$A$20:$A$56,0),MATCH($A$4,'HB_6-7'!$C$14:$PR$14,0)+MATCH(U$12,'HB_6-7'!$C$15:$BD$15,0)+MATCH(U$13,'HB_6-7'!$C$16:$T$16,0)+MATCH("Eintritte",'HB_6-7'!$C$17:$H$17,0)+COLUMN()-24)</f>
        <v>0</v>
      </c>
      <c r="V31" s="97" t="str">
        <f>INDEX('HB_6-7'!$C$20:$PR$56,MATCH($A31,'HB_6-7'!$A$20:$A$56,0),MATCH($A$4,'HB_6-7'!$C$14:$PR$14,0)+MATCH(U$12,'HB_6-7'!$C$15:$BD$15,0)+MATCH(U$13,'HB_6-7'!$C$16:$T$16,0)+MATCH("Eintritte",'HB_6-7'!$C$17:$H$17,0)+COLUMN()-24)</f>
        <v>*</v>
      </c>
      <c r="W31" s="137" t="str">
        <f>INDEX('HB_6-7'!$C$20:$PR$56,MATCH($A31,'HB_6-7'!$A$20:$A$56,0),MATCH($A$4,'HB_6-7'!$C$14:$PR$14,0)+MATCH(U$12,'HB_6-7'!$C$15:$BD$15,0)+MATCH(U$13,'HB_6-7'!$C$16:$T$16,0)+MATCH("Eintritte",'HB_6-7'!$C$17:$H$17,0)+COLUMN()-24)</f>
        <v>X</v>
      </c>
      <c r="X31" s="96">
        <f>INDEX('HB_6-7'!$C$20:$PR$56,MATCH($A31,'HB_6-7'!$A$20:$A$56,0),MATCH($A$4,'HB_6-7'!$C$14:$PR$14,0)+MATCH(U$12,'HB_6-7'!$C$15:$BD$15,0)+MATCH(X$14,'HB_6-7'!$C$16:$T$16,0)+MATCH("Eintritte",'HB_6-7'!$C$17:$H$17,0)+COLUMN()-27)</f>
        <v>0</v>
      </c>
      <c r="Y31" s="97" t="str">
        <f>INDEX('HB_6-7'!$C$20:$PR$56,MATCH($A31,'HB_6-7'!$A$20:$A$56,0),MATCH($A$4,'HB_6-7'!$C$14:$PR$14,0)+MATCH(U$12,'HB_6-7'!$C$15:$BD$15,0)+MATCH(X$14,'HB_6-7'!$C$16:$T$16,0)+MATCH("Eintritte",'HB_6-7'!$C$17:$H$17,0)+COLUMN()-27)</f>
        <v>*</v>
      </c>
      <c r="Z31" s="137" t="str">
        <f>INDEX('HB_6-7'!$C$20:$PR$56,MATCH($A31,'HB_6-7'!$A$20:$A$56,0),MATCH($A$4,'HB_6-7'!$C$14:$PR$14,0)+MATCH(U$12,'HB_6-7'!$C$15:$BD$15,0)+MATCH(X$14,'HB_6-7'!$C$16:$T$16,0)+MATCH("Eintritte",'HB_6-7'!$C$17:$H$17,0)+COLUMN()-27)</f>
        <v>X</v>
      </c>
      <c r="AA31" s="96">
        <f>INDEX('HB_6-7'!$C$20:$PR$56,MATCH($A31,'HB_6-7'!$A$20:$A$56,0),MATCH($A$4,'HB_6-7'!$C$14:$PR$14,0)+MATCH(U$12,'HB_6-7'!$C$15:$BD$15,0)+MATCH(AA$14,'HB_6-7'!$C$16:$T$16,0)+MATCH("Eintritte",'HB_6-7'!$C$17:$H$17,0)+COLUMN()-30)</f>
        <v>0</v>
      </c>
      <c r="AB31" s="97">
        <f>INDEX('HB_6-7'!$C$20:$PR$56,MATCH($A31,'HB_6-7'!$A$20:$A$56,0),MATCH($A$4,'HB_6-7'!$C$14:$PR$14,0)+MATCH(U$12,'HB_6-7'!$C$15:$BD$15,0)+MATCH(AA$14,'HB_6-7'!$C$16:$T$16,0)+MATCH("Eintritte",'HB_6-7'!$C$17:$H$17,0)+COLUMN()-30)</f>
        <v>0</v>
      </c>
      <c r="AC31" s="138" t="str">
        <f>INDEX('HB_6-7'!$C$20:$PR$56,MATCH($A31,'HB_6-7'!$A$20:$A$56,0),MATCH($A$4,'HB_6-7'!$C$14:$PR$14,0)+MATCH(U$12,'HB_6-7'!$C$15:$BD$15,0)+MATCH(AA$14,'HB_6-7'!$C$16:$T$16,0)+MATCH("Eintritte",'HB_6-7'!$C$17:$H$17,0)+COLUMN()-30)</f>
        <v>X</v>
      </c>
    </row>
    <row r="32" spans="1:29" ht="15" customHeight="1" x14ac:dyDescent="0.2">
      <c r="A32" s="350" t="s">
        <v>140</v>
      </c>
      <c r="B32" s="463"/>
      <c r="C32" s="97">
        <f>INDEX('HB_6-7'!$C$20:$PR$56,MATCH($A32,'HB_6-7'!$A$20:$A$56,0),MATCH($A$4,'HB_6-7'!$C$14:$PR$14,0)+MATCH(C$11,'HB_6-7'!$C$15:$BD$15,0)+MATCH(C$13,'HB_6-7'!$C$16:$T$16,0)+MATCH("Eintritte",'HB_6-7'!$C$17:$H$17,0)+COLUMN()-6)</f>
        <v>56</v>
      </c>
      <c r="D32" s="97">
        <f>INDEX('HB_6-7'!$C$20:$PR$56,MATCH($A32,'HB_6-7'!$A$20:$A$56,0),MATCH($A$4,'HB_6-7'!$C$14:$PR$14,0)+MATCH(C$11,'HB_6-7'!$C$15:$BD$15,0)+MATCH(C$13,'HB_6-7'!$C$16:$T$16,0)+MATCH("Eintritte",'HB_6-7'!$C$17:$H$17,0)+COLUMN()-6)</f>
        <v>1802</v>
      </c>
      <c r="E32" s="125">
        <f>INDEX('HB_6-7'!$C$20:$PR$56,MATCH($A32,'HB_6-7'!$A$20:$A$56,0),MATCH($A$4,'HB_6-7'!$C$14:$PR$14,0)+MATCH(C$11,'HB_6-7'!$C$15:$BD$15,0)+MATCH(C$13,'HB_6-7'!$C$16:$T$16,0)+MATCH("Eintritte",'HB_6-7'!$C$17:$H$17,0)+COLUMN()-6)</f>
        <v>-9.4472361809045218</v>
      </c>
      <c r="F32" s="96" t="str">
        <f>INDEX('HB_6-7'!$C$20:$PR$56,MATCH($A32,'HB_6-7'!$A$20:$A$56,0),MATCH($A$4,'HB_6-7'!$C$14:$PR$14,0)+MATCH(C$11,'HB_6-7'!$C$15:$BD$15,0)+MATCH(F$14,'HB_6-7'!$C$16:$T$16,0)+MATCH("Eintritte",'HB_6-7'!$C$17:$H$17,0)+COLUMN()-9)</f>
        <v>*</v>
      </c>
      <c r="G32" s="97">
        <f>INDEX('HB_6-7'!$C$20:$PR$56,MATCH($A32,'HB_6-7'!$A$20:$A$56,0),MATCH($A$4,'HB_6-7'!$C$14:$PR$14,0)+MATCH(C$11,'HB_6-7'!$C$15:$BD$15,0)+MATCH(F$14,'HB_6-7'!$C$16:$T$16,0)+MATCH("Eintritte",'HB_6-7'!$C$17:$H$17,0)+COLUMN()-9)</f>
        <v>1760</v>
      </c>
      <c r="H32" s="137">
        <f>INDEX('HB_6-7'!$C$20:$PR$56,MATCH($A32,'HB_6-7'!$A$20:$A$56,0),MATCH($A$4,'HB_6-7'!$C$14:$PR$14,0)+MATCH(C$11,'HB_6-7'!$C$15:$BD$15,0)+MATCH(F$14,'HB_6-7'!$C$16:$T$16,0)+MATCH("Eintritte",'HB_6-7'!$C$17:$H$17,0)+COLUMN()-9)</f>
        <v>-9.0909090909090917</v>
      </c>
      <c r="I32" s="96" t="str">
        <f>INDEX('HB_6-7'!$C$20:$PR$56,MATCH($A32,'HB_6-7'!$A$20:$A$56,0),MATCH($A$4,'HB_6-7'!$C$14:$PR$14,0)+MATCH(C$11,'HB_6-7'!$C$15:$BD$15,0)+MATCH(I$14,'HB_6-7'!$C$16:$T$16,0)+MATCH("Eintritte",'HB_6-7'!$C$17:$H$17,0)+COLUMN()-12)</f>
        <v>*</v>
      </c>
      <c r="J32" s="97">
        <f>INDEX('HB_6-7'!$C$20:$PR$56,MATCH($A32,'HB_6-7'!$A$20:$A$56,0),MATCH($A$4,'HB_6-7'!$C$14:$PR$14,0)+MATCH(C$11,'HB_6-7'!$C$15:$BD$15,0)+MATCH(I$14,'HB_6-7'!$C$16:$T$16,0)+MATCH("Eintritte",'HB_6-7'!$C$17:$H$17,0)+COLUMN()-12)</f>
        <v>42</v>
      </c>
      <c r="K32" s="138">
        <f>INDEX('HB_6-7'!$C$20:$PR$56,MATCH($A32,'HB_6-7'!$A$20:$A$56,0),MATCH($A$4,'HB_6-7'!$C$14:$PR$14,0)+MATCH(C$11,'HB_6-7'!$C$15:$BD$15,0)+MATCH(I$14,'HB_6-7'!$C$16:$T$16,0)+MATCH("Eintritte",'HB_6-7'!$C$17:$H$17,0)+COLUMN()-12)</f>
        <v>-22.222222222222221</v>
      </c>
      <c r="L32" s="97">
        <f>INDEX('HB_6-7'!$C$20:$PR$56,MATCH($A32,'HB_6-7'!$A$20:$A$56,0),MATCH($A$4,'HB_6-7'!$C$14:$PR$14,0)+MATCH(L$12,'HB_6-7'!$C$15:$BD$15,0)+MATCH(L$13,'HB_6-7'!$C$16:$T$16,0)+MATCH("Eintritte",'HB_6-7'!$C$17:$H$17,0)+COLUMN()-15)</f>
        <v>48</v>
      </c>
      <c r="M32" s="97">
        <f>INDEX('HB_6-7'!$C$20:$PR$56,MATCH($A32,'HB_6-7'!$A$20:$A$56,0),MATCH($A$4,'HB_6-7'!$C$14:$PR$14,0)+MATCH(L$12,'HB_6-7'!$C$15:$BD$15,0)+MATCH(L$13,'HB_6-7'!$C$16:$T$16,0)+MATCH("Eintritte",'HB_6-7'!$C$17:$H$17,0)+COLUMN()-15)</f>
        <v>1592</v>
      </c>
      <c r="N32" s="137">
        <f>INDEX('HB_6-7'!$C$20:$PR$56,MATCH($A32,'HB_6-7'!$A$20:$A$56,0),MATCH($A$4,'HB_6-7'!$C$14:$PR$14,0)+MATCH(L$12,'HB_6-7'!$C$15:$BD$15,0)+MATCH(L$13,'HB_6-7'!$C$16:$T$16,0)+MATCH("Eintritte",'HB_6-7'!$C$17:$H$17,0)+COLUMN()-15)</f>
        <v>-10.46119235095613</v>
      </c>
      <c r="O32" s="96" t="str">
        <f>INDEX('HB_6-7'!$C$20:$PR$56,MATCH($A32,'HB_6-7'!$A$20:$A$56,0),MATCH($A$4,'HB_6-7'!$C$14:$PR$14,0)+MATCH(L$12,'HB_6-7'!$C$15:$BD$15,0)+MATCH(O$14,'HB_6-7'!$C$16:$T$16,0)+MATCH("Eintritte",'HB_6-7'!$C$17:$H$17,0)+COLUMN()-18)</f>
        <v>*</v>
      </c>
      <c r="P32" s="97">
        <f>INDEX('HB_6-7'!$C$20:$PR$56,MATCH($A32,'HB_6-7'!$A$20:$A$56,0),MATCH($A$4,'HB_6-7'!$C$14:$PR$14,0)+MATCH(L$12,'HB_6-7'!$C$15:$BD$15,0)+MATCH(O$14,'HB_6-7'!$C$16:$T$16,0)+MATCH("Eintritte",'HB_6-7'!$C$17:$H$17,0)+COLUMN()-18)</f>
        <v>1562</v>
      </c>
      <c r="Q32" s="137">
        <f>INDEX('HB_6-7'!$C$20:$PR$56,MATCH($A32,'HB_6-7'!$A$20:$A$56,0),MATCH($A$4,'HB_6-7'!$C$14:$PR$14,0)+MATCH(L$12,'HB_6-7'!$C$15:$BD$15,0)+MATCH(O$14,'HB_6-7'!$C$16:$T$16,0)+MATCH("Eintritte",'HB_6-7'!$C$17:$H$17,0)+COLUMN()-18)</f>
        <v>-10.332950631458095</v>
      </c>
      <c r="R32" s="96" t="str">
        <f>INDEX('HB_6-7'!$C$20:$PR$56,MATCH($A32,'HB_6-7'!$A$20:$A$56,0),MATCH($A$4,'HB_6-7'!$C$14:$PR$14,0)+MATCH(L$12,'HB_6-7'!$C$15:$BD$15,0)+MATCH(R$14,'HB_6-7'!$C$16:$T$16,0)+MATCH("Eintritte",'HB_6-7'!$C$17:$H$17,0)+COLUMN()-21)</f>
        <v>*</v>
      </c>
      <c r="S32" s="97">
        <f>INDEX('HB_6-7'!$C$20:$PR$56,MATCH($A32,'HB_6-7'!$A$20:$A$56,0),MATCH($A$4,'HB_6-7'!$C$14:$PR$14,0)+MATCH(L$12,'HB_6-7'!$C$15:$BD$15,0)+MATCH(R$14,'HB_6-7'!$C$16:$T$16,0)+MATCH("Eintritte",'HB_6-7'!$C$17:$H$17,0)+COLUMN()-21)</f>
        <v>30</v>
      </c>
      <c r="T32" s="138">
        <f>INDEX('HB_6-7'!$C$20:$PR$56,MATCH($A32,'HB_6-7'!$A$20:$A$56,0),MATCH($A$4,'HB_6-7'!$C$14:$PR$14,0)+MATCH(L$12,'HB_6-7'!$C$15:$BD$15,0)+MATCH(R$14,'HB_6-7'!$C$16:$T$16,0)+MATCH("Eintritte",'HB_6-7'!$C$17:$H$17,0)+COLUMN()-21)</f>
        <v>-16.666666666666664</v>
      </c>
      <c r="U32" s="97">
        <f>INDEX('HB_6-7'!$C$20:$PR$56,MATCH($A32,'HB_6-7'!$A$20:$A$56,0),MATCH($A$4,'HB_6-7'!$C$14:$PR$14,0)+MATCH(U$12,'HB_6-7'!$C$15:$BD$15,0)+MATCH(U$13,'HB_6-7'!$C$16:$T$16,0)+MATCH("Eintritte",'HB_6-7'!$C$17:$H$17,0)+COLUMN()-24)</f>
        <v>8</v>
      </c>
      <c r="V32" s="97">
        <f>INDEX('HB_6-7'!$C$20:$PR$56,MATCH($A32,'HB_6-7'!$A$20:$A$56,0),MATCH($A$4,'HB_6-7'!$C$14:$PR$14,0)+MATCH(U$12,'HB_6-7'!$C$15:$BD$15,0)+MATCH(U$13,'HB_6-7'!$C$16:$T$16,0)+MATCH("Eintritte",'HB_6-7'!$C$17:$H$17,0)+COLUMN()-24)</f>
        <v>210</v>
      </c>
      <c r="W32" s="137">
        <f>INDEX('HB_6-7'!$C$20:$PR$56,MATCH($A32,'HB_6-7'!$A$20:$A$56,0),MATCH($A$4,'HB_6-7'!$C$14:$PR$14,0)+MATCH(U$12,'HB_6-7'!$C$15:$BD$15,0)+MATCH(U$13,'HB_6-7'!$C$16:$T$16,0)+MATCH("Eintritte",'HB_6-7'!$C$17:$H$17,0)+COLUMN()-24)</f>
        <v>-0.94339622641509435</v>
      </c>
      <c r="X32" s="96" t="str">
        <f>INDEX('HB_6-7'!$C$20:$PR$56,MATCH($A32,'HB_6-7'!$A$20:$A$56,0),MATCH($A$4,'HB_6-7'!$C$14:$PR$14,0)+MATCH(U$12,'HB_6-7'!$C$15:$BD$15,0)+MATCH(X$14,'HB_6-7'!$C$16:$T$16,0)+MATCH("Eintritte",'HB_6-7'!$C$17:$H$17,0)+COLUMN()-27)</f>
        <v>*</v>
      </c>
      <c r="Y32" s="97">
        <f>INDEX('HB_6-7'!$C$20:$PR$56,MATCH($A32,'HB_6-7'!$A$20:$A$56,0),MATCH($A$4,'HB_6-7'!$C$14:$PR$14,0)+MATCH(U$12,'HB_6-7'!$C$15:$BD$15,0)+MATCH(X$14,'HB_6-7'!$C$16:$T$16,0)+MATCH("Eintritte",'HB_6-7'!$C$17:$H$17,0)+COLUMN()-27)</f>
        <v>198</v>
      </c>
      <c r="Z32" s="137">
        <f>INDEX('HB_6-7'!$C$20:$PR$56,MATCH($A32,'HB_6-7'!$A$20:$A$56,0),MATCH($A$4,'HB_6-7'!$C$14:$PR$14,0)+MATCH(U$12,'HB_6-7'!$C$15:$BD$15,0)+MATCH(X$14,'HB_6-7'!$C$16:$T$16,0)+MATCH("Eintritte",'HB_6-7'!$C$17:$H$17,0)+COLUMN()-27)</f>
        <v>2.0618556701030926</v>
      </c>
      <c r="AA32" s="96" t="str">
        <f>INDEX('HB_6-7'!$C$20:$PR$56,MATCH($A32,'HB_6-7'!$A$20:$A$56,0),MATCH($A$4,'HB_6-7'!$C$14:$PR$14,0)+MATCH(U$12,'HB_6-7'!$C$15:$BD$15,0)+MATCH(AA$14,'HB_6-7'!$C$16:$T$16,0)+MATCH("Eintritte",'HB_6-7'!$C$17:$H$17,0)+COLUMN()-30)</f>
        <v>*</v>
      </c>
      <c r="AB32" s="97">
        <f>INDEX('HB_6-7'!$C$20:$PR$56,MATCH($A32,'HB_6-7'!$A$20:$A$56,0),MATCH($A$4,'HB_6-7'!$C$14:$PR$14,0)+MATCH(U$12,'HB_6-7'!$C$15:$BD$15,0)+MATCH(AA$14,'HB_6-7'!$C$16:$T$16,0)+MATCH("Eintritte",'HB_6-7'!$C$17:$H$17,0)+COLUMN()-30)</f>
        <v>12</v>
      </c>
      <c r="AC32" s="138">
        <f>INDEX('HB_6-7'!$C$20:$PR$56,MATCH($A32,'HB_6-7'!$A$20:$A$56,0),MATCH($A$4,'HB_6-7'!$C$14:$PR$14,0)+MATCH(U$12,'HB_6-7'!$C$15:$BD$15,0)+MATCH(AA$14,'HB_6-7'!$C$16:$T$16,0)+MATCH("Eintritte",'HB_6-7'!$C$17:$H$17,0)+COLUMN()-30)</f>
        <v>-33.333333333333329</v>
      </c>
    </row>
    <row r="33" spans="1:29" ht="15" customHeight="1" x14ac:dyDescent="0.2">
      <c r="A33" s="351" t="s">
        <v>141</v>
      </c>
      <c r="B33" s="465"/>
      <c r="C33" s="97">
        <f>INDEX('HB_6-7'!$C$20:$PR$56,MATCH($A33,'HB_6-7'!$A$20:$A$56,0),MATCH($A$4,'HB_6-7'!$C$14:$PR$14,0)+MATCH(C$11,'HB_6-7'!$C$15:$BD$15,0)+MATCH(C$13,'HB_6-7'!$C$16:$T$16,0)+MATCH("Eintritte",'HB_6-7'!$C$17:$H$17,0)+COLUMN()-6)</f>
        <v>0</v>
      </c>
      <c r="D33" s="97">
        <f>INDEX('HB_6-7'!$C$20:$PR$56,MATCH($A33,'HB_6-7'!$A$20:$A$56,0),MATCH($A$4,'HB_6-7'!$C$14:$PR$14,0)+MATCH(C$11,'HB_6-7'!$C$15:$BD$15,0)+MATCH(C$13,'HB_6-7'!$C$16:$T$16,0)+MATCH("Eintritte",'HB_6-7'!$C$17:$H$17,0)+COLUMN()-6)</f>
        <v>88</v>
      </c>
      <c r="E33" s="125">
        <f>INDEX('HB_6-7'!$C$20:$PR$56,MATCH($A33,'HB_6-7'!$A$20:$A$56,0),MATCH($A$4,'HB_6-7'!$C$14:$PR$14,0)+MATCH(C$11,'HB_6-7'!$C$15:$BD$15,0)+MATCH(C$13,'HB_6-7'!$C$16:$T$16,0)+MATCH("Eintritte",'HB_6-7'!$C$17:$H$17,0)+COLUMN()-6)</f>
        <v>-1.1235955056179776</v>
      </c>
      <c r="F33" s="96">
        <f>INDEX('HB_6-7'!$C$20:$PR$56,MATCH($A33,'HB_6-7'!$A$20:$A$56,0),MATCH($A$4,'HB_6-7'!$C$14:$PR$14,0)+MATCH(C$11,'HB_6-7'!$C$15:$BD$15,0)+MATCH(F$14,'HB_6-7'!$C$16:$T$16,0)+MATCH("Eintritte",'HB_6-7'!$C$17:$H$17,0)+COLUMN()-9)</f>
        <v>0</v>
      </c>
      <c r="G33" s="97" t="str">
        <f>INDEX('HB_6-7'!$C$20:$PR$56,MATCH($A33,'HB_6-7'!$A$20:$A$56,0),MATCH($A$4,'HB_6-7'!$C$14:$PR$14,0)+MATCH(C$11,'HB_6-7'!$C$15:$BD$15,0)+MATCH(F$14,'HB_6-7'!$C$16:$T$16,0)+MATCH("Eintritte",'HB_6-7'!$C$17:$H$17,0)+COLUMN()-9)</f>
        <v>*</v>
      </c>
      <c r="H33" s="137">
        <f>INDEX('HB_6-7'!$C$20:$PR$56,MATCH($A33,'HB_6-7'!$A$20:$A$56,0),MATCH($A$4,'HB_6-7'!$C$14:$PR$14,0)+MATCH(C$11,'HB_6-7'!$C$15:$BD$15,0)+MATCH(F$14,'HB_6-7'!$C$16:$T$16,0)+MATCH("Eintritte",'HB_6-7'!$C$17:$H$17,0)+COLUMN()-9)</f>
        <v>1.1904761904761905</v>
      </c>
      <c r="I33" s="96">
        <f>INDEX('HB_6-7'!$C$20:$PR$56,MATCH($A33,'HB_6-7'!$A$20:$A$56,0),MATCH($A$4,'HB_6-7'!$C$14:$PR$14,0)+MATCH(C$11,'HB_6-7'!$C$15:$BD$15,0)+MATCH(I$14,'HB_6-7'!$C$16:$T$16,0)+MATCH("Eintritte",'HB_6-7'!$C$17:$H$17,0)+COLUMN()-12)</f>
        <v>0</v>
      </c>
      <c r="J33" s="97" t="str">
        <f>INDEX('HB_6-7'!$C$20:$PR$56,MATCH($A33,'HB_6-7'!$A$20:$A$56,0),MATCH($A$4,'HB_6-7'!$C$14:$PR$14,0)+MATCH(C$11,'HB_6-7'!$C$15:$BD$15,0)+MATCH(I$14,'HB_6-7'!$C$16:$T$16,0)+MATCH("Eintritte",'HB_6-7'!$C$17:$H$17,0)+COLUMN()-12)</f>
        <v>*</v>
      </c>
      <c r="K33" s="138">
        <f>INDEX('HB_6-7'!$C$20:$PR$56,MATCH($A33,'HB_6-7'!$A$20:$A$56,0),MATCH($A$4,'HB_6-7'!$C$14:$PR$14,0)+MATCH(C$11,'HB_6-7'!$C$15:$BD$15,0)+MATCH(I$14,'HB_6-7'!$C$16:$T$16,0)+MATCH("Eintritte",'HB_6-7'!$C$17:$H$17,0)+COLUMN()-12)</f>
        <v>-40</v>
      </c>
      <c r="L33" s="97">
        <f>INDEX('HB_6-7'!$C$20:$PR$56,MATCH($A33,'HB_6-7'!$A$20:$A$56,0),MATCH($A$4,'HB_6-7'!$C$14:$PR$14,0)+MATCH(L$12,'HB_6-7'!$C$15:$BD$15,0)+MATCH(L$13,'HB_6-7'!$C$16:$T$16,0)+MATCH("Eintritte",'HB_6-7'!$C$17:$H$17,0)+COLUMN()-15)</f>
        <v>0</v>
      </c>
      <c r="M33" s="97">
        <f>INDEX('HB_6-7'!$C$20:$PR$56,MATCH($A33,'HB_6-7'!$A$20:$A$56,0),MATCH($A$4,'HB_6-7'!$C$14:$PR$14,0)+MATCH(L$12,'HB_6-7'!$C$15:$BD$15,0)+MATCH(L$13,'HB_6-7'!$C$16:$T$16,0)+MATCH("Eintritte",'HB_6-7'!$C$17:$H$17,0)+COLUMN()-15)</f>
        <v>83</v>
      </c>
      <c r="N33" s="137">
        <f>INDEX('HB_6-7'!$C$20:$PR$56,MATCH($A33,'HB_6-7'!$A$20:$A$56,0),MATCH($A$4,'HB_6-7'!$C$14:$PR$14,0)+MATCH(L$12,'HB_6-7'!$C$15:$BD$15,0)+MATCH(L$13,'HB_6-7'!$C$16:$T$16,0)+MATCH("Eintritte",'HB_6-7'!$C$17:$H$17,0)+COLUMN()-15)</f>
        <v>0</v>
      </c>
      <c r="O33" s="96">
        <f>INDEX('HB_6-7'!$C$20:$PR$56,MATCH($A33,'HB_6-7'!$A$20:$A$56,0),MATCH($A$4,'HB_6-7'!$C$14:$PR$14,0)+MATCH(L$12,'HB_6-7'!$C$15:$BD$15,0)+MATCH(O$14,'HB_6-7'!$C$16:$T$16,0)+MATCH("Eintritte",'HB_6-7'!$C$17:$H$17,0)+COLUMN()-18)</f>
        <v>0</v>
      </c>
      <c r="P33" s="97" t="str">
        <f>INDEX('HB_6-7'!$C$20:$PR$56,MATCH($A33,'HB_6-7'!$A$20:$A$56,0),MATCH($A$4,'HB_6-7'!$C$14:$PR$14,0)+MATCH(L$12,'HB_6-7'!$C$15:$BD$15,0)+MATCH(O$14,'HB_6-7'!$C$16:$T$16,0)+MATCH("Eintritte",'HB_6-7'!$C$17:$H$17,0)+COLUMN()-18)</f>
        <v>*</v>
      </c>
      <c r="Q33" s="137">
        <f>INDEX('HB_6-7'!$C$20:$PR$56,MATCH($A33,'HB_6-7'!$A$20:$A$56,0),MATCH($A$4,'HB_6-7'!$C$14:$PR$14,0)+MATCH(L$12,'HB_6-7'!$C$15:$BD$15,0)+MATCH(O$14,'HB_6-7'!$C$16:$T$16,0)+MATCH("Eintritte",'HB_6-7'!$C$17:$H$17,0)+COLUMN()-18)</f>
        <v>3.8461538461538463</v>
      </c>
      <c r="R33" s="96">
        <f>INDEX('HB_6-7'!$C$20:$PR$56,MATCH($A33,'HB_6-7'!$A$20:$A$56,0),MATCH($A$4,'HB_6-7'!$C$14:$PR$14,0)+MATCH(L$12,'HB_6-7'!$C$15:$BD$15,0)+MATCH(R$14,'HB_6-7'!$C$16:$T$16,0)+MATCH("Eintritte",'HB_6-7'!$C$17:$H$17,0)+COLUMN()-21)</f>
        <v>0</v>
      </c>
      <c r="S33" s="97" t="str">
        <f>INDEX('HB_6-7'!$C$20:$PR$56,MATCH($A33,'HB_6-7'!$A$20:$A$56,0),MATCH($A$4,'HB_6-7'!$C$14:$PR$14,0)+MATCH(L$12,'HB_6-7'!$C$15:$BD$15,0)+MATCH(R$14,'HB_6-7'!$C$16:$T$16,0)+MATCH("Eintritte",'HB_6-7'!$C$17:$H$17,0)+COLUMN()-21)</f>
        <v>*</v>
      </c>
      <c r="T33" s="138">
        <f>INDEX('HB_6-7'!$C$20:$PR$56,MATCH($A33,'HB_6-7'!$A$20:$A$56,0),MATCH($A$4,'HB_6-7'!$C$14:$PR$14,0)+MATCH(L$12,'HB_6-7'!$C$15:$BD$15,0)+MATCH(R$14,'HB_6-7'!$C$16:$T$16,0)+MATCH("Eintritte",'HB_6-7'!$C$17:$H$17,0)+COLUMN()-21)</f>
        <v>-60</v>
      </c>
      <c r="U33" s="97">
        <f>INDEX('HB_6-7'!$C$20:$PR$56,MATCH($A33,'HB_6-7'!$A$20:$A$56,0),MATCH($A$4,'HB_6-7'!$C$14:$PR$14,0)+MATCH(U$12,'HB_6-7'!$C$15:$BD$15,0)+MATCH(U$13,'HB_6-7'!$C$16:$T$16,0)+MATCH("Eintritte",'HB_6-7'!$C$17:$H$17,0)+COLUMN()-24)</f>
        <v>0</v>
      </c>
      <c r="V33" s="97">
        <f>INDEX('HB_6-7'!$C$20:$PR$56,MATCH($A33,'HB_6-7'!$A$20:$A$56,0),MATCH($A$4,'HB_6-7'!$C$14:$PR$14,0)+MATCH(U$12,'HB_6-7'!$C$15:$BD$15,0)+MATCH(U$13,'HB_6-7'!$C$16:$T$16,0)+MATCH("Eintritte",'HB_6-7'!$C$17:$H$17,0)+COLUMN()-24)</f>
        <v>5</v>
      </c>
      <c r="W33" s="137">
        <f>INDEX('HB_6-7'!$C$20:$PR$56,MATCH($A33,'HB_6-7'!$A$20:$A$56,0),MATCH($A$4,'HB_6-7'!$C$14:$PR$14,0)+MATCH(U$12,'HB_6-7'!$C$15:$BD$15,0)+MATCH(U$13,'HB_6-7'!$C$16:$T$16,0)+MATCH("Eintritte",'HB_6-7'!$C$17:$H$17,0)+COLUMN()-24)</f>
        <v>-16.666666666666664</v>
      </c>
      <c r="X33" s="96">
        <f>INDEX('HB_6-7'!$C$20:$PR$56,MATCH($A33,'HB_6-7'!$A$20:$A$56,0),MATCH($A$4,'HB_6-7'!$C$14:$PR$14,0)+MATCH(U$12,'HB_6-7'!$C$15:$BD$15,0)+MATCH(X$14,'HB_6-7'!$C$16:$T$16,0)+MATCH("Eintritte",'HB_6-7'!$C$17:$H$17,0)+COLUMN()-27)</f>
        <v>0</v>
      </c>
      <c r="Y33" s="97" t="str">
        <f>INDEX('HB_6-7'!$C$20:$PR$56,MATCH($A33,'HB_6-7'!$A$20:$A$56,0),MATCH($A$4,'HB_6-7'!$C$14:$PR$14,0)+MATCH(U$12,'HB_6-7'!$C$15:$BD$15,0)+MATCH(X$14,'HB_6-7'!$C$16:$T$16,0)+MATCH("Eintritte",'HB_6-7'!$C$17:$H$17,0)+COLUMN()-27)</f>
        <v>*</v>
      </c>
      <c r="Z33" s="137">
        <f>INDEX('HB_6-7'!$C$20:$PR$56,MATCH($A33,'HB_6-7'!$A$20:$A$56,0),MATCH($A$4,'HB_6-7'!$C$14:$PR$14,0)+MATCH(U$12,'HB_6-7'!$C$15:$BD$15,0)+MATCH(X$14,'HB_6-7'!$C$16:$T$16,0)+MATCH("Eintritte",'HB_6-7'!$C$17:$H$17,0)+COLUMN()-27)</f>
        <v>-33.333333333333329</v>
      </c>
      <c r="AA33" s="96">
        <f>INDEX('HB_6-7'!$C$20:$PR$56,MATCH($A33,'HB_6-7'!$A$20:$A$56,0),MATCH($A$4,'HB_6-7'!$C$14:$PR$14,0)+MATCH(U$12,'HB_6-7'!$C$15:$BD$15,0)+MATCH(AA$14,'HB_6-7'!$C$16:$T$16,0)+MATCH("Eintritte",'HB_6-7'!$C$17:$H$17,0)+COLUMN()-30)</f>
        <v>0</v>
      </c>
      <c r="AB33" s="97" t="str">
        <f>INDEX('HB_6-7'!$C$20:$PR$56,MATCH($A33,'HB_6-7'!$A$20:$A$56,0),MATCH($A$4,'HB_6-7'!$C$14:$PR$14,0)+MATCH(U$12,'HB_6-7'!$C$15:$BD$15,0)+MATCH(AA$14,'HB_6-7'!$C$16:$T$16,0)+MATCH("Eintritte",'HB_6-7'!$C$17:$H$17,0)+COLUMN()-30)</f>
        <v>*</v>
      </c>
      <c r="AC33" s="138" t="str">
        <f>INDEX('HB_6-7'!$C$20:$PR$56,MATCH($A33,'HB_6-7'!$A$20:$A$56,0),MATCH($A$4,'HB_6-7'!$C$14:$PR$14,0)+MATCH(U$12,'HB_6-7'!$C$15:$BD$15,0)+MATCH(AA$14,'HB_6-7'!$C$16:$T$16,0)+MATCH("Eintritte",'HB_6-7'!$C$17:$H$17,0)+COLUMN()-30)</f>
        <v>X</v>
      </c>
    </row>
    <row r="34" spans="1:29" ht="15" customHeight="1" x14ac:dyDescent="0.2">
      <c r="A34" s="352" t="s">
        <v>42</v>
      </c>
      <c r="B34" s="466"/>
      <c r="C34" s="132">
        <f>INDEX('HB_6-7'!$C$20:$PR$56,MATCH($A34,'HB_6-7'!$A$20:$A$56,0),MATCH($A$4,'HB_6-7'!$C$14:$PR$14,0)+MATCH(C$11,'HB_6-7'!$C$15:$BD$15,0)+MATCH(C$13,'HB_6-7'!$C$16:$T$16,0)+MATCH("Eintritte",'HB_6-7'!$C$17:$H$17,0)+COLUMN()-6)</f>
        <v>297</v>
      </c>
      <c r="D34" s="132">
        <f>INDEX('HB_6-7'!$C$20:$PR$56,MATCH($A34,'HB_6-7'!$A$20:$A$56,0),MATCH($A$4,'HB_6-7'!$C$14:$PR$14,0)+MATCH(C$11,'HB_6-7'!$C$15:$BD$15,0)+MATCH(C$13,'HB_6-7'!$C$16:$T$16,0)+MATCH("Eintritte",'HB_6-7'!$C$17:$H$17,0)+COLUMN()-6)</f>
        <v>4579</v>
      </c>
      <c r="E34" s="133">
        <f>INDEX('HB_6-7'!$C$20:$PR$56,MATCH($A34,'HB_6-7'!$A$20:$A$56,0),MATCH($A$4,'HB_6-7'!$C$14:$PR$14,0)+MATCH(C$11,'HB_6-7'!$C$15:$BD$15,0)+MATCH(C$13,'HB_6-7'!$C$16:$T$16,0)+MATCH("Eintritte",'HB_6-7'!$C$17:$H$17,0)+COLUMN()-6)</f>
        <v>-4.8815953469048612</v>
      </c>
      <c r="F34" s="134">
        <f>INDEX('HB_6-7'!$C$20:$PR$56,MATCH($A34,'HB_6-7'!$A$20:$A$56,0),MATCH($A$4,'HB_6-7'!$C$14:$PR$14,0)+MATCH(C$11,'HB_6-7'!$C$15:$BD$15,0)+MATCH(F$14,'HB_6-7'!$C$16:$T$16,0)+MATCH("Eintritte",'HB_6-7'!$C$17:$H$17,0)+COLUMN()-9)</f>
        <v>61</v>
      </c>
      <c r="G34" s="132">
        <f>INDEX('HB_6-7'!$C$20:$PR$56,MATCH($A34,'HB_6-7'!$A$20:$A$56,0),MATCH($A$4,'HB_6-7'!$C$14:$PR$14,0)+MATCH(C$11,'HB_6-7'!$C$15:$BD$15,0)+MATCH(F$14,'HB_6-7'!$C$16:$T$16,0)+MATCH("Eintritte",'HB_6-7'!$C$17:$H$17,0)+COLUMN()-9)</f>
        <v>684</v>
      </c>
      <c r="H34" s="135">
        <f>INDEX('HB_6-7'!$C$20:$PR$56,MATCH($A34,'HB_6-7'!$A$20:$A$56,0),MATCH($A$4,'HB_6-7'!$C$14:$PR$14,0)+MATCH(C$11,'HB_6-7'!$C$15:$BD$15,0)+MATCH(F$14,'HB_6-7'!$C$16:$T$16,0)+MATCH("Eintritte",'HB_6-7'!$C$17:$H$17,0)+COLUMN()-9)</f>
        <v>-2.8409090909090908</v>
      </c>
      <c r="I34" s="134">
        <f>INDEX('HB_6-7'!$C$20:$PR$56,MATCH($A34,'HB_6-7'!$A$20:$A$56,0),MATCH($A$4,'HB_6-7'!$C$14:$PR$14,0)+MATCH(C$11,'HB_6-7'!$C$15:$BD$15,0)+MATCH(I$14,'HB_6-7'!$C$16:$T$16,0)+MATCH("Eintritte",'HB_6-7'!$C$17:$H$17,0)+COLUMN()-12)</f>
        <v>236</v>
      </c>
      <c r="J34" s="132">
        <f>INDEX('HB_6-7'!$C$20:$PR$56,MATCH($A34,'HB_6-7'!$A$20:$A$56,0),MATCH($A$4,'HB_6-7'!$C$14:$PR$14,0)+MATCH(C$11,'HB_6-7'!$C$15:$BD$15,0)+MATCH(I$14,'HB_6-7'!$C$16:$T$16,0)+MATCH("Eintritte",'HB_6-7'!$C$17:$H$17,0)+COLUMN()-12)</f>
        <v>3895</v>
      </c>
      <c r="K34" s="136">
        <f>INDEX('HB_6-7'!$C$20:$PR$56,MATCH($A34,'HB_6-7'!$A$20:$A$56,0),MATCH($A$4,'HB_6-7'!$C$14:$PR$14,0)+MATCH(C$11,'HB_6-7'!$C$15:$BD$15,0)+MATCH(I$14,'HB_6-7'!$C$16:$T$16,0)+MATCH("Eintritte",'HB_6-7'!$C$17:$H$17,0)+COLUMN()-12)</f>
        <v>-5.2311435523114351</v>
      </c>
      <c r="L34" s="132">
        <f>INDEX('HB_6-7'!$C$20:$PR$56,MATCH($A34,'HB_6-7'!$A$20:$A$56,0),MATCH($A$4,'HB_6-7'!$C$14:$PR$14,0)+MATCH(L$12,'HB_6-7'!$C$15:$BD$15,0)+MATCH(L$13,'HB_6-7'!$C$16:$T$16,0)+MATCH("Eintritte",'HB_6-7'!$C$17:$H$17,0)+COLUMN()-15)</f>
        <v>193</v>
      </c>
      <c r="M34" s="132">
        <f>INDEX('HB_6-7'!$C$20:$PR$56,MATCH($A34,'HB_6-7'!$A$20:$A$56,0),MATCH($A$4,'HB_6-7'!$C$14:$PR$14,0)+MATCH(L$12,'HB_6-7'!$C$15:$BD$15,0)+MATCH(L$13,'HB_6-7'!$C$16:$T$16,0)+MATCH("Eintritte",'HB_6-7'!$C$17:$H$17,0)+COLUMN()-15)</f>
        <v>3118</v>
      </c>
      <c r="N34" s="135">
        <f>INDEX('HB_6-7'!$C$20:$PR$56,MATCH($A34,'HB_6-7'!$A$20:$A$56,0),MATCH($A$4,'HB_6-7'!$C$14:$PR$14,0)+MATCH(L$12,'HB_6-7'!$C$15:$BD$15,0)+MATCH(L$13,'HB_6-7'!$C$16:$T$16,0)+MATCH("Eintritte",'HB_6-7'!$C$17:$H$17,0)+COLUMN()-15)</f>
        <v>-5.6009688162276712</v>
      </c>
      <c r="O34" s="134" t="str">
        <f>INDEX('HB_6-7'!$C$20:$PR$56,MATCH($A34,'HB_6-7'!$A$20:$A$56,0),MATCH($A$4,'HB_6-7'!$C$14:$PR$14,0)+MATCH(L$12,'HB_6-7'!$C$15:$BD$15,0)+MATCH(O$14,'HB_6-7'!$C$16:$T$16,0)+MATCH("Eintritte",'HB_6-7'!$C$17:$H$17,0)+COLUMN()-18)</f>
        <v>*</v>
      </c>
      <c r="P34" s="132">
        <f>INDEX('HB_6-7'!$C$20:$PR$56,MATCH($A34,'HB_6-7'!$A$20:$A$56,0),MATCH($A$4,'HB_6-7'!$C$14:$PR$14,0)+MATCH(L$12,'HB_6-7'!$C$15:$BD$15,0)+MATCH(O$14,'HB_6-7'!$C$16:$T$16,0)+MATCH("Eintritte",'HB_6-7'!$C$17:$H$17,0)+COLUMN()-18)</f>
        <v>295</v>
      </c>
      <c r="Q34" s="135">
        <f>INDEX('HB_6-7'!$C$20:$PR$56,MATCH($A34,'HB_6-7'!$A$20:$A$56,0),MATCH($A$4,'HB_6-7'!$C$14:$PR$14,0)+MATCH(L$12,'HB_6-7'!$C$15:$BD$15,0)+MATCH(O$14,'HB_6-7'!$C$16:$T$16,0)+MATCH("Eintritte",'HB_6-7'!$C$17:$H$17,0)+COLUMN()-18)</f>
        <v>-13.994169096209912</v>
      </c>
      <c r="R34" s="134" t="str">
        <f>INDEX('HB_6-7'!$C$20:$PR$56,MATCH($A34,'HB_6-7'!$A$20:$A$56,0),MATCH($A$4,'HB_6-7'!$C$14:$PR$14,0)+MATCH(L$12,'HB_6-7'!$C$15:$BD$15,0)+MATCH(R$14,'HB_6-7'!$C$16:$T$16,0)+MATCH("Eintritte",'HB_6-7'!$C$17:$H$17,0)+COLUMN()-21)</f>
        <v>*</v>
      </c>
      <c r="S34" s="132">
        <f>INDEX('HB_6-7'!$C$20:$PR$56,MATCH($A34,'HB_6-7'!$A$20:$A$56,0),MATCH($A$4,'HB_6-7'!$C$14:$PR$14,0)+MATCH(L$12,'HB_6-7'!$C$15:$BD$15,0)+MATCH(R$14,'HB_6-7'!$C$16:$T$16,0)+MATCH("Eintritte",'HB_6-7'!$C$17:$H$17,0)+COLUMN()-21)</f>
        <v>2823</v>
      </c>
      <c r="T34" s="136">
        <f>INDEX('HB_6-7'!$C$20:$PR$56,MATCH($A34,'HB_6-7'!$A$20:$A$56,0),MATCH($A$4,'HB_6-7'!$C$14:$PR$14,0)+MATCH(L$12,'HB_6-7'!$C$15:$BD$15,0)+MATCH(R$14,'HB_6-7'!$C$16:$T$16,0)+MATCH("Eintritte",'HB_6-7'!$C$17:$H$17,0)+COLUMN()-21)</f>
        <v>-4.6283783783783781</v>
      </c>
      <c r="U34" s="132">
        <f>INDEX('HB_6-7'!$C$20:$PR$56,MATCH($A34,'HB_6-7'!$A$20:$A$56,0),MATCH($A$4,'HB_6-7'!$C$14:$PR$14,0)+MATCH(U$12,'HB_6-7'!$C$15:$BD$15,0)+MATCH(U$13,'HB_6-7'!$C$16:$T$16,0)+MATCH("Eintritte",'HB_6-7'!$C$17:$H$17,0)+COLUMN()-24)</f>
        <v>104</v>
      </c>
      <c r="V34" s="132">
        <f>INDEX('HB_6-7'!$C$20:$PR$56,MATCH($A34,'HB_6-7'!$A$20:$A$56,0),MATCH($A$4,'HB_6-7'!$C$14:$PR$14,0)+MATCH(U$12,'HB_6-7'!$C$15:$BD$15,0)+MATCH(U$13,'HB_6-7'!$C$16:$T$16,0)+MATCH("Eintritte",'HB_6-7'!$C$17:$H$17,0)+COLUMN()-24)</f>
        <v>1461</v>
      </c>
      <c r="W34" s="135">
        <f>INDEX('HB_6-7'!$C$20:$PR$56,MATCH($A34,'HB_6-7'!$A$20:$A$56,0),MATCH($A$4,'HB_6-7'!$C$14:$PR$14,0)+MATCH(U$12,'HB_6-7'!$C$15:$BD$15,0)+MATCH(U$13,'HB_6-7'!$C$16:$T$16,0)+MATCH("Eintritte",'HB_6-7'!$C$17:$H$17,0)+COLUMN()-24)</f>
        <v>-3.3090668431502315</v>
      </c>
      <c r="X34" s="134" t="str">
        <f>INDEX('HB_6-7'!$C$20:$PR$56,MATCH($A34,'HB_6-7'!$A$20:$A$56,0),MATCH($A$4,'HB_6-7'!$C$14:$PR$14,0)+MATCH(U$12,'HB_6-7'!$C$15:$BD$15,0)+MATCH(X$14,'HB_6-7'!$C$16:$T$16,0)+MATCH("Eintritte",'HB_6-7'!$C$17:$H$17,0)+COLUMN()-27)</f>
        <v>*</v>
      </c>
      <c r="Y34" s="132">
        <f>INDEX('HB_6-7'!$C$20:$PR$56,MATCH($A34,'HB_6-7'!$A$20:$A$56,0),MATCH($A$4,'HB_6-7'!$C$14:$PR$14,0)+MATCH(U$12,'HB_6-7'!$C$15:$BD$15,0)+MATCH(X$14,'HB_6-7'!$C$16:$T$16,0)+MATCH("Eintritte",'HB_6-7'!$C$17:$H$17,0)+COLUMN()-27)</f>
        <v>389</v>
      </c>
      <c r="Z34" s="135">
        <f>INDEX('HB_6-7'!$C$20:$PR$56,MATCH($A34,'HB_6-7'!$A$20:$A$56,0),MATCH($A$4,'HB_6-7'!$C$14:$PR$14,0)+MATCH(U$12,'HB_6-7'!$C$15:$BD$15,0)+MATCH(X$14,'HB_6-7'!$C$16:$T$16,0)+MATCH("Eintritte",'HB_6-7'!$C$17:$H$17,0)+COLUMN()-27)</f>
        <v>7.7562326869806091</v>
      </c>
      <c r="AA34" s="134" t="str">
        <f>INDEX('HB_6-7'!$C$20:$PR$56,MATCH($A34,'HB_6-7'!$A$20:$A$56,0),MATCH($A$4,'HB_6-7'!$C$14:$PR$14,0)+MATCH(U$12,'HB_6-7'!$C$15:$BD$15,0)+MATCH(AA$14,'HB_6-7'!$C$16:$T$16,0)+MATCH("Eintritte",'HB_6-7'!$C$17:$H$17,0)+COLUMN()-30)</f>
        <v>*</v>
      </c>
      <c r="AB34" s="132">
        <f>INDEX('HB_6-7'!$C$20:$PR$56,MATCH($A34,'HB_6-7'!$A$20:$A$56,0),MATCH($A$4,'HB_6-7'!$C$14:$PR$14,0)+MATCH(U$12,'HB_6-7'!$C$15:$BD$15,0)+MATCH(AA$14,'HB_6-7'!$C$16:$T$16,0)+MATCH("Eintritte",'HB_6-7'!$C$17:$H$17,0)+COLUMN()-30)</f>
        <v>1072</v>
      </c>
      <c r="AC34" s="136">
        <f>INDEX('HB_6-7'!$C$20:$PR$56,MATCH($A34,'HB_6-7'!$A$20:$A$56,0),MATCH($A$4,'HB_6-7'!$C$14:$PR$14,0)+MATCH(U$12,'HB_6-7'!$C$15:$BD$15,0)+MATCH(AA$14,'HB_6-7'!$C$16:$T$16,0)+MATCH("Eintritte",'HB_6-7'!$C$17:$H$17,0)+COLUMN()-30)</f>
        <v>-6.7826086956521747</v>
      </c>
    </row>
    <row r="35" spans="1:29" ht="15" customHeight="1" x14ac:dyDescent="0.2">
      <c r="A35" s="353" t="s">
        <v>107</v>
      </c>
      <c r="B35" s="467"/>
      <c r="C35" s="97">
        <f>INDEX('HB_6-7'!$C$20:$PR$56,MATCH($A35,'HB_6-7'!$A$20:$A$56,0),MATCH($A$4,'HB_6-7'!$C$14:$PR$14,0)+MATCH(C$11,'HB_6-7'!$C$15:$BD$15,0)+MATCH(C$13,'HB_6-7'!$C$16:$T$16,0)+MATCH("Eintritte",'HB_6-7'!$C$17:$H$17,0)+COLUMN()-6)</f>
        <v>297</v>
      </c>
      <c r="D35" s="97">
        <f>INDEX('HB_6-7'!$C$20:$PR$56,MATCH($A35,'HB_6-7'!$A$20:$A$56,0),MATCH($A$4,'HB_6-7'!$C$14:$PR$14,0)+MATCH(C$11,'HB_6-7'!$C$15:$BD$15,0)+MATCH(C$13,'HB_6-7'!$C$16:$T$16,0)+MATCH("Eintritte",'HB_6-7'!$C$17:$H$17,0)+COLUMN()-6)</f>
        <v>4579</v>
      </c>
      <c r="E35" s="125">
        <f>INDEX('HB_6-7'!$C$20:$PR$56,MATCH($A35,'HB_6-7'!$A$20:$A$56,0),MATCH($A$4,'HB_6-7'!$C$14:$PR$14,0)+MATCH(C$11,'HB_6-7'!$C$15:$BD$15,0)+MATCH(C$13,'HB_6-7'!$C$16:$T$16,0)+MATCH("Eintritte",'HB_6-7'!$C$17:$H$17,0)+COLUMN()-6)</f>
        <v>-4.8815953469048612</v>
      </c>
      <c r="F35" s="96">
        <f>INDEX('HB_6-7'!$C$20:$PR$56,MATCH($A35,'HB_6-7'!$A$20:$A$56,0),MATCH($A$4,'HB_6-7'!$C$14:$PR$14,0)+MATCH(C$11,'HB_6-7'!$C$15:$BD$15,0)+MATCH(F$14,'HB_6-7'!$C$16:$T$16,0)+MATCH("Eintritte",'HB_6-7'!$C$17:$H$17,0)+COLUMN()-9)</f>
        <v>61</v>
      </c>
      <c r="G35" s="97">
        <f>INDEX('HB_6-7'!$C$20:$PR$56,MATCH($A35,'HB_6-7'!$A$20:$A$56,0),MATCH($A$4,'HB_6-7'!$C$14:$PR$14,0)+MATCH(C$11,'HB_6-7'!$C$15:$BD$15,0)+MATCH(F$14,'HB_6-7'!$C$16:$T$16,0)+MATCH("Eintritte",'HB_6-7'!$C$17:$H$17,0)+COLUMN()-9)</f>
        <v>684</v>
      </c>
      <c r="H35" s="137">
        <f>INDEX('HB_6-7'!$C$20:$PR$56,MATCH($A35,'HB_6-7'!$A$20:$A$56,0),MATCH($A$4,'HB_6-7'!$C$14:$PR$14,0)+MATCH(C$11,'HB_6-7'!$C$15:$BD$15,0)+MATCH(F$14,'HB_6-7'!$C$16:$T$16,0)+MATCH("Eintritte",'HB_6-7'!$C$17:$H$17,0)+COLUMN()-9)</f>
        <v>-2.8409090909090908</v>
      </c>
      <c r="I35" s="96">
        <f>INDEX('HB_6-7'!$C$20:$PR$56,MATCH($A35,'HB_6-7'!$A$20:$A$56,0),MATCH($A$4,'HB_6-7'!$C$14:$PR$14,0)+MATCH(C$11,'HB_6-7'!$C$15:$BD$15,0)+MATCH(I$14,'HB_6-7'!$C$16:$T$16,0)+MATCH("Eintritte",'HB_6-7'!$C$17:$H$17,0)+COLUMN()-12)</f>
        <v>236</v>
      </c>
      <c r="J35" s="97">
        <f>INDEX('HB_6-7'!$C$20:$PR$56,MATCH($A35,'HB_6-7'!$A$20:$A$56,0),MATCH($A$4,'HB_6-7'!$C$14:$PR$14,0)+MATCH(C$11,'HB_6-7'!$C$15:$BD$15,0)+MATCH(I$14,'HB_6-7'!$C$16:$T$16,0)+MATCH("Eintritte",'HB_6-7'!$C$17:$H$17,0)+COLUMN()-12)</f>
        <v>3895</v>
      </c>
      <c r="K35" s="138">
        <f>INDEX('HB_6-7'!$C$20:$PR$56,MATCH($A35,'HB_6-7'!$A$20:$A$56,0),MATCH($A$4,'HB_6-7'!$C$14:$PR$14,0)+MATCH(C$11,'HB_6-7'!$C$15:$BD$15,0)+MATCH(I$14,'HB_6-7'!$C$16:$T$16,0)+MATCH("Eintritte",'HB_6-7'!$C$17:$H$17,0)+COLUMN()-12)</f>
        <v>-5.2311435523114351</v>
      </c>
      <c r="L35" s="97">
        <f>INDEX('HB_6-7'!$C$20:$PR$56,MATCH($A35,'HB_6-7'!$A$20:$A$56,0),MATCH($A$4,'HB_6-7'!$C$14:$PR$14,0)+MATCH(L$12,'HB_6-7'!$C$15:$BD$15,0)+MATCH(L$13,'HB_6-7'!$C$16:$T$16,0)+MATCH("Eintritte",'HB_6-7'!$C$17:$H$17,0)+COLUMN()-15)</f>
        <v>193</v>
      </c>
      <c r="M35" s="97">
        <f>INDEX('HB_6-7'!$C$20:$PR$56,MATCH($A35,'HB_6-7'!$A$20:$A$56,0),MATCH($A$4,'HB_6-7'!$C$14:$PR$14,0)+MATCH(L$12,'HB_6-7'!$C$15:$BD$15,0)+MATCH(L$13,'HB_6-7'!$C$16:$T$16,0)+MATCH("Eintritte",'HB_6-7'!$C$17:$H$17,0)+COLUMN()-15)</f>
        <v>3118</v>
      </c>
      <c r="N35" s="137">
        <f>INDEX('HB_6-7'!$C$20:$PR$56,MATCH($A35,'HB_6-7'!$A$20:$A$56,0),MATCH($A$4,'HB_6-7'!$C$14:$PR$14,0)+MATCH(L$12,'HB_6-7'!$C$15:$BD$15,0)+MATCH(L$13,'HB_6-7'!$C$16:$T$16,0)+MATCH("Eintritte",'HB_6-7'!$C$17:$H$17,0)+COLUMN()-15)</f>
        <v>-5.6009688162276712</v>
      </c>
      <c r="O35" s="96" t="str">
        <f>INDEX('HB_6-7'!$C$20:$PR$56,MATCH($A35,'HB_6-7'!$A$20:$A$56,0),MATCH($A$4,'HB_6-7'!$C$14:$PR$14,0)+MATCH(L$12,'HB_6-7'!$C$15:$BD$15,0)+MATCH(O$14,'HB_6-7'!$C$16:$T$16,0)+MATCH("Eintritte",'HB_6-7'!$C$17:$H$17,0)+COLUMN()-18)</f>
        <v>*</v>
      </c>
      <c r="P35" s="97">
        <f>INDEX('HB_6-7'!$C$20:$PR$56,MATCH($A35,'HB_6-7'!$A$20:$A$56,0),MATCH($A$4,'HB_6-7'!$C$14:$PR$14,0)+MATCH(L$12,'HB_6-7'!$C$15:$BD$15,0)+MATCH(O$14,'HB_6-7'!$C$16:$T$16,0)+MATCH("Eintritte",'HB_6-7'!$C$17:$H$17,0)+COLUMN()-18)</f>
        <v>295</v>
      </c>
      <c r="Q35" s="137">
        <f>INDEX('HB_6-7'!$C$20:$PR$56,MATCH($A35,'HB_6-7'!$A$20:$A$56,0),MATCH($A$4,'HB_6-7'!$C$14:$PR$14,0)+MATCH(L$12,'HB_6-7'!$C$15:$BD$15,0)+MATCH(O$14,'HB_6-7'!$C$16:$T$16,0)+MATCH("Eintritte",'HB_6-7'!$C$17:$H$17,0)+COLUMN()-18)</f>
        <v>-13.994169096209912</v>
      </c>
      <c r="R35" s="96" t="str">
        <f>INDEX('HB_6-7'!$C$20:$PR$56,MATCH($A35,'HB_6-7'!$A$20:$A$56,0),MATCH($A$4,'HB_6-7'!$C$14:$PR$14,0)+MATCH(L$12,'HB_6-7'!$C$15:$BD$15,0)+MATCH(R$14,'HB_6-7'!$C$16:$T$16,0)+MATCH("Eintritte",'HB_6-7'!$C$17:$H$17,0)+COLUMN()-21)</f>
        <v>*</v>
      </c>
      <c r="S35" s="97">
        <f>INDEX('HB_6-7'!$C$20:$PR$56,MATCH($A35,'HB_6-7'!$A$20:$A$56,0),MATCH($A$4,'HB_6-7'!$C$14:$PR$14,0)+MATCH(L$12,'HB_6-7'!$C$15:$BD$15,0)+MATCH(R$14,'HB_6-7'!$C$16:$T$16,0)+MATCH("Eintritte",'HB_6-7'!$C$17:$H$17,0)+COLUMN()-21)</f>
        <v>2823</v>
      </c>
      <c r="T35" s="138">
        <f>INDEX('HB_6-7'!$C$20:$PR$56,MATCH($A35,'HB_6-7'!$A$20:$A$56,0),MATCH($A$4,'HB_6-7'!$C$14:$PR$14,0)+MATCH(L$12,'HB_6-7'!$C$15:$BD$15,0)+MATCH(R$14,'HB_6-7'!$C$16:$T$16,0)+MATCH("Eintritte",'HB_6-7'!$C$17:$H$17,0)+COLUMN()-21)</f>
        <v>-4.6283783783783781</v>
      </c>
      <c r="U35" s="97">
        <f>INDEX('HB_6-7'!$C$20:$PR$56,MATCH($A35,'HB_6-7'!$A$20:$A$56,0),MATCH($A$4,'HB_6-7'!$C$14:$PR$14,0)+MATCH(U$12,'HB_6-7'!$C$15:$BD$15,0)+MATCH(U$13,'HB_6-7'!$C$16:$T$16,0)+MATCH("Eintritte",'HB_6-7'!$C$17:$H$17,0)+COLUMN()-24)</f>
        <v>104</v>
      </c>
      <c r="V35" s="97">
        <f>INDEX('HB_6-7'!$C$20:$PR$56,MATCH($A35,'HB_6-7'!$A$20:$A$56,0),MATCH($A$4,'HB_6-7'!$C$14:$PR$14,0)+MATCH(U$12,'HB_6-7'!$C$15:$BD$15,0)+MATCH(U$13,'HB_6-7'!$C$16:$T$16,0)+MATCH("Eintritte",'HB_6-7'!$C$17:$H$17,0)+COLUMN()-24)</f>
        <v>1461</v>
      </c>
      <c r="W35" s="137">
        <f>INDEX('HB_6-7'!$C$20:$PR$56,MATCH($A35,'HB_6-7'!$A$20:$A$56,0),MATCH($A$4,'HB_6-7'!$C$14:$PR$14,0)+MATCH(U$12,'HB_6-7'!$C$15:$BD$15,0)+MATCH(U$13,'HB_6-7'!$C$16:$T$16,0)+MATCH("Eintritte",'HB_6-7'!$C$17:$H$17,0)+COLUMN()-24)</f>
        <v>-3.3090668431502315</v>
      </c>
      <c r="X35" s="96" t="str">
        <f>INDEX('HB_6-7'!$C$20:$PR$56,MATCH($A35,'HB_6-7'!$A$20:$A$56,0),MATCH($A$4,'HB_6-7'!$C$14:$PR$14,0)+MATCH(U$12,'HB_6-7'!$C$15:$BD$15,0)+MATCH(X$14,'HB_6-7'!$C$16:$T$16,0)+MATCH("Eintritte",'HB_6-7'!$C$17:$H$17,0)+COLUMN()-27)</f>
        <v>*</v>
      </c>
      <c r="Y35" s="97">
        <f>INDEX('HB_6-7'!$C$20:$PR$56,MATCH($A35,'HB_6-7'!$A$20:$A$56,0),MATCH($A$4,'HB_6-7'!$C$14:$PR$14,0)+MATCH(U$12,'HB_6-7'!$C$15:$BD$15,0)+MATCH(X$14,'HB_6-7'!$C$16:$T$16,0)+MATCH("Eintritte",'HB_6-7'!$C$17:$H$17,0)+COLUMN()-27)</f>
        <v>389</v>
      </c>
      <c r="Z35" s="137">
        <f>INDEX('HB_6-7'!$C$20:$PR$56,MATCH($A35,'HB_6-7'!$A$20:$A$56,0),MATCH($A$4,'HB_6-7'!$C$14:$PR$14,0)+MATCH(U$12,'HB_6-7'!$C$15:$BD$15,0)+MATCH(X$14,'HB_6-7'!$C$16:$T$16,0)+MATCH("Eintritte",'HB_6-7'!$C$17:$H$17,0)+COLUMN()-27)</f>
        <v>7.7562326869806091</v>
      </c>
      <c r="AA35" s="96" t="str">
        <f>INDEX('HB_6-7'!$C$20:$PR$56,MATCH($A35,'HB_6-7'!$A$20:$A$56,0),MATCH($A$4,'HB_6-7'!$C$14:$PR$14,0)+MATCH(U$12,'HB_6-7'!$C$15:$BD$15,0)+MATCH(AA$14,'HB_6-7'!$C$16:$T$16,0)+MATCH("Eintritte",'HB_6-7'!$C$17:$H$17,0)+COLUMN()-30)</f>
        <v>*</v>
      </c>
      <c r="AB35" s="97">
        <f>INDEX('HB_6-7'!$C$20:$PR$56,MATCH($A35,'HB_6-7'!$A$20:$A$56,0),MATCH($A$4,'HB_6-7'!$C$14:$PR$14,0)+MATCH(U$12,'HB_6-7'!$C$15:$BD$15,0)+MATCH(AA$14,'HB_6-7'!$C$16:$T$16,0)+MATCH("Eintritte",'HB_6-7'!$C$17:$H$17,0)+COLUMN()-30)</f>
        <v>1072</v>
      </c>
      <c r="AC35" s="138">
        <f>INDEX('HB_6-7'!$C$20:$PR$56,MATCH($A35,'HB_6-7'!$A$20:$A$56,0),MATCH($A$4,'HB_6-7'!$C$14:$PR$14,0)+MATCH(U$12,'HB_6-7'!$C$15:$BD$15,0)+MATCH(AA$14,'HB_6-7'!$C$16:$T$16,0)+MATCH("Eintritte",'HB_6-7'!$C$17:$H$17,0)+COLUMN()-30)</f>
        <v>-6.7826086956521747</v>
      </c>
    </row>
    <row r="36" spans="1:29" ht="15" customHeight="1" x14ac:dyDescent="0.2">
      <c r="A36" s="349" t="s">
        <v>43</v>
      </c>
      <c r="B36" s="462"/>
      <c r="C36" s="132">
        <f>INDEX('HB_6-7'!$C$20:$PR$56,MATCH($A36,'HB_6-7'!$A$20:$A$56,0),MATCH($A$4,'HB_6-7'!$C$14:$PR$14,0)+MATCH(C$11,'HB_6-7'!$C$15:$BD$15,0)+MATCH(C$13,'HB_6-7'!$C$16:$T$16,0)+MATCH("Eintritte",'HB_6-7'!$C$17:$H$17,0)+COLUMN()-6)</f>
        <v>6</v>
      </c>
      <c r="D36" s="132">
        <f>INDEX('HB_6-7'!$C$20:$PR$56,MATCH($A36,'HB_6-7'!$A$20:$A$56,0),MATCH($A$4,'HB_6-7'!$C$14:$PR$14,0)+MATCH(C$11,'HB_6-7'!$C$15:$BD$15,0)+MATCH(C$13,'HB_6-7'!$C$16:$T$16,0)+MATCH("Eintritte",'HB_6-7'!$C$17:$H$17,0)+COLUMN()-6)</f>
        <v>71</v>
      </c>
      <c r="E36" s="133">
        <f>INDEX('HB_6-7'!$C$20:$PR$56,MATCH($A36,'HB_6-7'!$A$20:$A$56,0),MATCH($A$4,'HB_6-7'!$C$14:$PR$14,0)+MATCH(C$11,'HB_6-7'!$C$15:$BD$15,0)+MATCH(C$13,'HB_6-7'!$C$16:$T$16,0)+MATCH("Eintritte",'HB_6-7'!$C$17:$H$17,0)+COLUMN()-6)</f>
        <v>-2.7397260273972601</v>
      </c>
      <c r="F36" s="134">
        <f>INDEX('HB_6-7'!$C$20:$PR$56,MATCH($A36,'HB_6-7'!$A$20:$A$56,0),MATCH($A$4,'HB_6-7'!$C$14:$PR$14,0)+MATCH(C$11,'HB_6-7'!$C$15:$BD$15,0)+MATCH(F$14,'HB_6-7'!$C$16:$T$16,0)+MATCH("Eintritte",'HB_6-7'!$C$17:$H$17,0)+COLUMN()-9)</f>
        <v>0</v>
      </c>
      <c r="G36" s="132">
        <f>INDEX('HB_6-7'!$C$20:$PR$56,MATCH($A36,'HB_6-7'!$A$20:$A$56,0),MATCH($A$4,'HB_6-7'!$C$14:$PR$14,0)+MATCH(C$11,'HB_6-7'!$C$15:$BD$15,0)+MATCH(F$14,'HB_6-7'!$C$16:$T$16,0)+MATCH("Eintritte",'HB_6-7'!$C$17:$H$17,0)+COLUMN()-9)</f>
        <v>3</v>
      </c>
      <c r="H36" s="135">
        <f>INDEX('HB_6-7'!$C$20:$PR$56,MATCH($A36,'HB_6-7'!$A$20:$A$56,0),MATCH($A$4,'HB_6-7'!$C$14:$PR$14,0)+MATCH(C$11,'HB_6-7'!$C$15:$BD$15,0)+MATCH(F$14,'HB_6-7'!$C$16:$T$16,0)+MATCH("Eintritte",'HB_6-7'!$C$17:$H$17,0)+COLUMN()-9)</f>
        <v>0</v>
      </c>
      <c r="I36" s="134">
        <f>INDEX('HB_6-7'!$C$20:$PR$56,MATCH($A36,'HB_6-7'!$A$20:$A$56,0),MATCH($A$4,'HB_6-7'!$C$14:$PR$14,0)+MATCH(C$11,'HB_6-7'!$C$15:$BD$15,0)+MATCH(I$14,'HB_6-7'!$C$16:$T$16,0)+MATCH("Eintritte",'HB_6-7'!$C$17:$H$17,0)+COLUMN()-12)</f>
        <v>6</v>
      </c>
      <c r="J36" s="132">
        <f>INDEX('HB_6-7'!$C$20:$PR$56,MATCH($A36,'HB_6-7'!$A$20:$A$56,0),MATCH($A$4,'HB_6-7'!$C$14:$PR$14,0)+MATCH(C$11,'HB_6-7'!$C$15:$BD$15,0)+MATCH(I$14,'HB_6-7'!$C$16:$T$16,0)+MATCH("Eintritte",'HB_6-7'!$C$17:$H$17,0)+COLUMN()-12)</f>
        <v>68</v>
      </c>
      <c r="K36" s="136">
        <f>INDEX('HB_6-7'!$C$20:$PR$56,MATCH($A36,'HB_6-7'!$A$20:$A$56,0),MATCH($A$4,'HB_6-7'!$C$14:$PR$14,0)+MATCH(C$11,'HB_6-7'!$C$15:$BD$15,0)+MATCH(I$14,'HB_6-7'!$C$16:$T$16,0)+MATCH("Eintritte",'HB_6-7'!$C$17:$H$17,0)+COLUMN()-12)</f>
        <v>-2.8571428571428572</v>
      </c>
      <c r="L36" s="132">
        <f>INDEX('HB_6-7'!$C$20:$PR$56,MATCH($A36,'HB_6-7'!$A$20:$A$56,0),MATCH($A$4,'HB_6-7'!$C$14:$PR$14,0)+MATCH(L$12,'HB_6-7'!$C$15:$BD$15,0)+MATCH(L$13,'HB_6-7'!$C$16:$T$16,0)+MATCH("Eintritte",'HB_6-7'!$C$17:$H$17,0)+COLUMN()-15)</f>
        <v>6</v>
      </c>
      <c r="M36" s="132">
        <f>INDEX('HB_6-7'!$C$20:$PR$56,MATCH($A36,'HB_6-7'!$A$20:$A$56,0),MATCH($A$4,'HB_6-7'!$C$14:$PR$14,0)+MATCH(L$12,'HB_6-7'!$C$15:$BD$15,0)+MATCH(L$13,'HB_6-7'!$C$16:$T$16,0)+MATCH("Eintritte",'HB_6-7'!$C$17:$H$17,0)+COLUMN()-15)</f>
        <v>71</v>
      </c>
      <c r="N36" s="135">
        <f>INDEX('HB_6-7'!$C$20:$PR$56,MATCH($A36,'HB_6-7'!$A$20:$A$56,0),MATCH($A$4,'HB_6-7'!$C$14:$PR$14,0)+MATCH(L$12,'HB_6-7'!$C$15:$BD$15,0)+MATCH(L$13,'HB_6-7'!$C$16:$T$16,0)+MATCH("Eintritte",'HB_6-7'!$C$17:$H$17,0)+COLUMN()-15)</f>
        <v>-2.7397260273972601</v>
      </c>
      <c r="O36" s="134">
        <f>INDEX('HB_6-7'!$C$20:$PR$56,MATCH($A36,'HB_6-7'!$A$20:$A$56,0),MATCH($A$4,'HB_6-7'!$C$14:$PR$14,0)+MATCH(L$12,'HB_6-7'!$C$15:$BD$15,0)+MATCH(O$14,'HB_6-7'!$C$16:$T$16,0)+MATCH("Eintritte",'HB_6-7'!$C$17:$H$17,0)+COLUMN()-18)</f>
        <v>0</v>
      </c>
      <c r="P36" s="132">
        <f>INDEX('HB_6-7'!$C$20:$PR$56,MATCH($A36,'HB_6-7'!$A$20:$A$56,0),MATCH($A$4,'HB_6-7'!$C$14:$PR$14,0)+MATCH(L$12,'HB_6-7'!$C$15:$BD$15,0)+MATCH(O$14,'HB_6-7'!$C$16:$T$16,0)+MATCH("Eintritte",'HB_6-7'!$C$17:$H$17,0)+COLUMN()-18)</f>
        <v>3</v>
      </c>
      <c r="Q36" s="135">
        <f>INDEX('HB_6-7'!$C$20:$PR$56,MATCH($A36,'HB_6-7'!$A$20:$A$56,0),MATCH($A$4,'HB_6-7'!$C$14:$PR$14,0)+MATCH(L$12,'HB_6-7'!$C$15:$BD$15,0)+MATCH(O$14,'HB_6-7'!$C$16:$T$16,0)+MATCH("Eintritte",'HB_6-7'!$C$17:$H$17,0)+COLUMN()-18)</f>
        <v>0</v>
      </c>
      <c r="R36" s="134">
        <f>INDEX('HB_6-7'!$C$20:$PR$56,MATCH($A36,'HB_6-7'!$A$20:$A$56,0),MATCH($A$4,'HB_6-7'!$C$14:$PR$14,0)+MATCH(L$12,'HB_6-7'!$C$15:$BD$15,0)+MATCH(R$14,'HB_6-7'!$C$16:$T$16,0)+MATCH("Eintritte",'HB_6-7'!$C$17:$H$17,0)+COLUMN()-21)</f>
        <v>6</v>
      </c>
      <c r="S36" s="132">
        <f>INDEX('HB_6-7'!$C$20:$PR$56,MATCH($A36,'HB_6-7'!$A$20:$A$56,0),MATCH($A$4,'HB_6-7'!$C$14:$PR$14,0)+MATCH(L$12,'HB_6-7'!$C$15:$BD$15,0)+MATCH(R$14,'HB_6-7'!$C$16:$T$16,0)+MATCH("Eintritte",'HB_6-7'!$C$17:$H$17,0)+COLUMN()-21)</f>
        <v>68</v>
      </c>
      <c r="T36" s="136">
        <f>INDEX('HB_6-7'!$C$20:$PR$56,MATCH($A36,'HB_6-7'!$A$20:$A$56,0),MATCH($A$4,'HB_6-7'!$C$14:$PR$14,0)+MATCH(L$12,'HB_6-7'!$C$15:$BD$15,0)+MATCH(R$14,'HB_6-7'!$C$16:$T$16,0)+MATCH("Eintritte",'HB_6-7'!$C$17:$H$17,0)+COLUMN()-21)</f>
        <v>-2.8571428571428572</v>
      </c>
      <c r="U36" s="132">
        <f>INDEX('HB_6-7'!$C$20:$PR$56,MATCH($A36,'HB_6-7'!$A$20:$A$56,0),MATCH($A$4,'HB_6-7'!$C$14:$PR$14,0)+MATCH(U$12,'HB_6-7'!$C$15:$BD$15,0)+MATCH(U$13,'HB_6-7'!$C$16:$T$16,0)+MATCH("Eintritte",'HB_6-7'!$C$17:$H$17,0)+COLUMN()-24)</f>
        <v>0</v>
      </c>
      <c r="V36" s="132">
        <f>INDEX('HB_6-7'!$C$20:$PR$56,MATCH($A36,'HB_6-7'!$A$20:$A$56,0),MATCH($A$4,'HB_6-7'!$C$14:$PR$14,0)+MATCH(U$12,'HB_6-7'!$C$15:$BD$15,0)+MATCH(U$13,'HB_6-7'!$C$16:$T$16,0)+MATCH("Eintritte",'HB_6-7'!$C$17:$H$17,0)+COLUMN()-24)</f>
        <v>0</v>
      </c>
      <c r="W36" s="135" t="str">
        <f>INDEX('HB_6-7'!$C$20:$PR$56,MATCH($A36,'HB_6-7'!$A$20:$A$56,0),MATCH($A$4,'HB_6-7'!$C$14:$PR$14,0)+MATCH(U$12,'HB_6-7'!$C$15:$BD$15,0)+MATCH(U$13,'HB_6-7'!$C$16:$T$16,0)+MATCH("Eintritte",'HB_6-7'!$C$17:$H$17,0)+COLUMN()-24)</f>
        <v>X</v>
      </c>
      <c r="X36" s="134">
        <f>INDEX('HB_6-7'!$C$20:$PR$56,MATCH($A36,'HB_6-7'!$A$20:$A$56,0),MATCH($A$4,'HB_6-7'!$C$14:$PR$14,0)+MATCH(U$12,'HB_6-7'!$C$15:$BD$15,0)+MATCH(X$14,'HB_6-7'!$C$16:$T$16,0)+MATCH("Eintritte",'HB_6-7'!$C$17:$H$17,0)+COLUMN()-27)</f>
        <v>0</v>
      </c>
      <c r="Y36" s="132">
        <f>INDEX('HB_6-7'!$C$20:$PR$56,MATCH($A36,'HB_6-7'!$A$20:$A$56,0),MATCH($A$4,'HB_6-7'!$C$14:$PR$14,0)+MATCH(U$12,'HB_6-7'!$C$15:$BD$15,0)+MATCH(X$14,'HB_6-7'!$C$16:$T$16,0)+MATCH("Eintritte",'HB_6-7'!$C$17:$H$17,0)+COLUMN()-27)</f>
        <v>0</v>
      </c>
      <c r="Z36" s="135" t="str">
        <f>INDEX('HB_6-7'!$C$20:$PR$56,MATCH($A36,'HB_6-7'!$A$20:$A$56,0),MATCH($A$4,'HB_6-7'!$C$14:$PR$14,0)+MATCH(U$12,'HB_6-7'!$C$15:$BD$15,0)+MATCH(X$14,'HB_6-7'!$C$16:$T$16,0)+MATCH("Eintritte",'HB_6-7'!$C$17:$H$17,0)+COLUMN()-27)</f>
        <v>X</v>
      </c>
      <c r="AA36" s="134">
        <f>INDEX('HB_6-7'!$C$20:$PR$56,MATCH($A36,'HB_6-7'!$A$20:$A$56,0),MATCH($A$4,'HB_6-7'!$C$14:$PR$14,0)+MATCH(U$12,'HB_6-7'!$C$15:$BD$15,0)+MATCH(AA$14,'HB_6-7'!$C$16:$T$16,0)+MATCH("Eintritte",'HB_6-7'!$C$17:$H$17,0)+COLUMN()-30)</f>
        <v>0</v>
      </c>
      <c r="AB36" s="132">
        <f>INDEX('HB_6-7'!$C$20:$PR$56,MATCH($A36,'HB_6-7'!$A$20:$A$56,0),MATCH($A$4,'HB_6-7'!$C$14:$PR$14,0)+MATCH(U$12,'HB_6-7'!$C$15:$BD$15,0)+MATCH(AA$14,'HB_6-7'!$C$16:$T$16,0)+MATCH("Eintritte",'HB_6-7'!$C$17:$H$17,0)+COLUMN()-30)</f>
        <v>0</v>
      </c>
      <c r="AC36" s="136" t="str">
        <f>INDEX('HB_6-7'!$C$20:$PR$56,MATCH($A36,'HB_6-7'!$A$20:$A$56,0),MATCH($A$4,'HB_6-7'!$C$14:$PR$14,0)+MATCH(U$12,'HB_6-7'!$C$15:$BD$15,0)+MATCH(AA$14,'HB_6-7'!$C$16:$T$16,0)+MATCH("Eintritte",'HB_6-7'!$C$17:$H$17,0)+COLUMN()-30)</f>
        <v>X</v>
      </c>
    </row>
    <row r="37" spans="1:29" ht="15" customHeight="1" x14ac:dyDescent="0.2">
      <c r="A37" s="354" t="s">
        <v>44</v>
      </c>
      <c r="B37" s="468"/>
      <c r="C37" s="97">
        <f>INDEX('HB_6-7'!$C$20:$PR$56,MATCH($A37,'HB_6-7'!$A$20:$A$56,0),MATCH($A$4,'HB_6-7'!$C$14:$PR$14,0)+MATCH(C$11,'HB_6-7'!$C$15:$BD$15,0)+MATCH(C$13,'HB_6-7'!$C$16:$T$16,0)+MATCH("Eintritte",'HB_6-7'!$C$17:$H$17,0)+COLUMN()-6)</f>
        <v>6</v>
      </c>
      <c r="D37" s="97">
        <f>INDEX('HB_6-7'!$C$20:$PR$56,MATCH($A37,'HB_6-7'!$A$20:$A$56,0),MATCH($A$4,'HB_6-7'!$C$14:$PR$14,0)+MATCH(C$11,'HB_6-7'!$C$15:$BD$15,0)+MATCH(C$13,'HB_6-7'!$C$16:$T$16,0)+MATCH("Eintritte",'HB_6-7'!$C$17:$H$17,0)+COLUMN()-6)</f>
        <v>71</v>
      </c>
      <c r="E37" s="125">
        <f>INDEX('HB_6-7'!$C$20:$PR$56,MATCH($A37,'HB_6-7'!$A$20:$A$56,0),MATCH($A$4,'HB_6-7'!$C$14:$PR$14,0)+MATCH(C$11,'HB_6-7'!$C$15:$BD$15,0)+MATCH(C$13,'HB_6-7'!$C$16:$T$16,0)+MATCH("Eintritte",'HB_6-7'!$C$17:$H$17,0)+COLUMN()-6)</f>
        <v>-2.7397260273972601</v>
      </c>
      <c r="F37" s="96">
        <f>INDEX('HB_6-7'!$C$20:$PR$56,MATCH($A37,'HB_6-7'!$A$20:$A$56,0),MATCH($A$4,'HB_6-7'!$C$14:$PR$14,0)+MATCH(C$11,'HB_6-7'!$C$15:$BD$15,0)+MATCH(F$14,'HB_6-7'!$C$16:$T$16,0)+MATCH("Eintritte",'HB_6-7'!$C$17:$H$17,0)+COLUMN()-9)</f>
        <v>0</v>
      </c>
      <c r="G37" s="97">
        <f>INDEX('HB_6-7'!$C$20:$PR$56,MATCH($A37,'HB_6-7'!$A$20:$A$56,0),MATCH($A$4,'HB_6-7'!$C$14:$PR$14,0)+MATCH(C$11,'HB_6-7'!$C$15:$BD$15,0)+MATCH(F$14,'HB_6-7'!$C$16:$T$16,0)+MATCH("Eintritte",'HB_6-7'!$C$17:$H$17,0)+COLUMN()-9)</f>
        <v>3</v>
      </c>
      <c r="H37" s="137">
        <f>INDEX('HB_6-7'!$C$20:$PR$56,MATCH($A37,'HB_6-7'!$A$20:$A$56,0),MATCH($A$4,'HB_6-7'!$C$14:$PR$14,0)+MATCH(C$11,'HB_6-7'!$C$15:$BD$15,0)+MATCH(F$14,'HB_6-7'!$C$16:$T$16,0)+MATCH("Eintritte",'HB_6-7'!$C$17:$H$17,0)+COLUMN()-9)</f>
        <v>0</v>
      </c>
      <c r="I37" s="96">
        <f>INDEX('HB_6-7'!$C$20:$PR$56,MATCH($A37,'HB_6-7'!$A$20:$A$56,0),MATCH($A$4,'HB_6-7'!$C$14:$PR$14,0)+MATCH(C$11,'HB_6-7'!$C$15:$BD$15,0)+MATCH(I$14,'HB_6-7'!$C$16:$T$16,0)+MATCH("Eintritte",'HB_6-7'!$C$17:$H$17,0)+COLUMN()-12)</f>
        <v>6</v>
      </c>
      <c r="J37" s="97">
        <f>INDEX('HB_6-7'!$C$20:$PR$56,MATCH($A37,'HB_6-7'!$A$20:$A$56,0),MATCH($A$4,'HB_6-7'!$C$14:$PR$14,0)+MATCH(C$11,'HB_6-7'!$C$15:$BD$15,0)+MATCH(I$14,'HB_6-7'!$C$16:$T$16,0)+MATCH("Eintritte",'HB_6-7'!$C$17:$H$17,0)+COLUMN()-12)</f>
        <v>68</v>
      </c>
      <c r="K37" s="138">
        <f>INDEX('HB_6-7'!$C$20:$PR$56,MATCH($A37,'HB_6-7'!$A$20:$A$56,0),MATCH($A$4,'HB_6-7'!$C$14:$PR$14,0)+MATCH(C$11,'HB_6-7'!$C$15:$BD$15,0)+MATCH(I$14,'HB_6-7'!$C$16:$T$16,0)+MATCH("Eintritte",'HB_6-7'!$C$17:$H$17,0)+COLUMN()-12)</f>
        <v>-2.8571428571428572</v>
      </c>
      <c r="L37" s="97">
        <f>INDEX('HB_6-7'!$C$20:$PR$56,MATCH($A37,'HB_6-7'!$A$20:$A$56,0),MATCH($A$4,'HB_6-7'!$C$14:$PR$14,0)+MATCH(L$12,'HB_6-7'!$C$15:$BD$15,0)+MATCH(L$13,'HB_6-7'!$C$16:$T$16,0)+MATCH("Eintritte",'HB_6-7'!$C$17:$H$17,0)+COLUMN()-15)</f>
        <v>6</v>
      </c>
      <c r="M37" s="97">
        <f>INDEX('HB_6-7'!$C$20:$PR$56,MATCH($A37,'HB_6-7'!$A$20:$A$56,0),MATCH($A$4,'HB_6-7'!$C$14:$PR$14,0)+MATCH(L$12,'HB_6-7'!$C$15:$BD$15,0)+MATCH(L$13,'HB_6-7'!$C$16:$T$16,0)+MATCH("Eintritte",'HB_6-7'!$C$17:$H$17,0)+COLUMN()-15)</f>
        <v>71</v>
      </c>
      <c r="N37" s="137">
        <f>INDEX('HB_6-7'!$C$20:$PR$56,MATCH($A37,'HB_6-7'!$A$20:$A$56,0),MATCH($A$4,'HB_6-7'!$C$14:$PR$14,0)+MATCH(L$12,'HB_6-7'!$C$15:$BD$15,0)+MATCH(L$13,'HB_6-7'!$C$16:$T$16,0)+MATCH("Eintritte",'HB_6-7'!$C$17:$H$17,0)+COLUMN()-15)</f>
        <v>-2.7397260273972601</v>
      </c>
      <c r="O37" s="96">
        <f>INDEX('HB_6-7'!$C$20:$PR$56,MATCH($A37,'HB_6-7'!$A$20:$A$56,0),MATCH($A$4,'HB_6-7'!$C$14:$PR$14,0)+MATCH(L$12,'HB_6-7'!$C$15:$BD$15,0)+MATCH(O$14,'HB_6-7'!$C$16:$T$16,0)+MATCH("Eintritte",'HB_6-7'!$C$17:$H$17,0)+COLUMN()-18)</f>
        <v>0</v>
      </c>
      <c r="P37" s="97">
        <f>INDEX('HB_6-7'!$C$20:$PR$56,MATCH($A37,'HB_6-7'!$A$20:$A$56,0),MATCH($A$4,'HB_6-7'!$C$14:$PR$14,0)+MATCH(L$12,'HB_6-7'!$C$15:$BD$15,0)+MATCH(O$14,'HB_6-7'!$C$16:$T$16,0)+MATCH("Eintritte",'HB_6-7'!$C$17:$H$17,0)+COLUMN()-18)</f>
        <v>3</v>
      </c>
      <c r="Q37" s="137">
        <f>INDEX('HB_6-7'!$C$20:$PR$56,MATCH($A37,'HB_6-7'!$A$20:$A$56,0),MATCH($A$4,'HB_6-7'!$C$14:$PR$14,0)+MATCH(L$12,'HB_6-7'!$C$15:$BD$15,0)+MATCH(O$14,'HB_6-7'!$C$16:$T$16,0)+MATCH("Eintritte",'HB_6-7'!$C$17:$H$17,0)+COLUMN()-18)</f>
        <v>0</v>
      </c>
      <c r="R37" s="96">
        <f>INDEX('HB_6-7'!$C$20:$PR$56,MATCH($A37,'HB_6-7'!$A$20:$A$56,0),MATCH($A$4,'HB_6-7'!$C$14:$PR$14,0)+MATCH(L$12,'HB_6-7'!$C$15:$BD$15,0)+MATCH(R$14,'HB_6-7'!$C$16:$T$16,0)+MATCH("Eintritte",'HB_6-7'!$C$17:$H$17,0)+COLUMN()-21)</f>
        <v>6</v>
      </c>
      <c r="S37" s="97">
        <f>INDEX('HB_6-7'!$C$20:$PR$56,MATCH($A37,'HB_6-7'!$A$20:$A$56,0),MATCH($A$4,'HB_6-7'!$C$14:$PR$14,0)+MATCH(L$12,'HB_6-7'!$C$15:$BD$15,0)+MATCH(R$14,'HB_6-7'!$C$16:$T$16,0)+MATCH("Eintritte",'HB_6-7'!$C$17:$H$17,0)+COLUMN()-21)</f>
        <v>68</v>
      </c>
      <c r="T37" s="138">
        <f>INDEX('HB_6-7'!$C$20:$PR$56,MATCH($A37,'HB_6-7'!$A$20:$A$56,0),MATCH($A$4,'HB_6-7'!$C$14:$PR$14,0)+MATCH(L$12,'HB_6-7'!$C$15:$BD$15,0)+MATCH(R$14,'HB_6-7'!$C$16:$T$16,0)+MATCH("Eintritte",'HB_6-7'!$C$17:$H$17,0)+COLUMN()-21)</f>
        <v>-2.8571428571428572</v>
      </c>
      <c r="U37" s="97">
        <f>INDEX('HB_6-7'!$C$20:$PR$56,MATCH($A37,'HB_6-7'!$A$20:$A$56,0),MATCH($A$4,'HB_6-7'!$C$14:$PR$14,0)+MATCH(U$12,'HB_6-7'!$C$15:$BD$15,0)+MATCH(U$13,'HB_6-7'!$C$16:$T$16,0)+MATCH("Eintritte",'HB_6-7'!$C$17:$H$17,0)+COLUMN()-24)</f>
        <v>0</v>
      </c>
      <c r="V37" s="97">
        <f>INDEX('HB_6-7'!$C$20:$PR$56,MATCH($A37,'HB_6-7'!$A$20:$A$56,0),MATCH($A$4,'HB_6-7'!$C$14:$PR$14,0)+MATCH(U$12,'HB_6-7'!$C$15:$BD$15,0)+MATCH(U$13,'HB_6-7'!$C$16:$T$16,0)+MATCH("Eintritte",'HB_6-7'!$C$17:$H$17,0)+COLUMN()-24)</f>
        <v>0</v>
      </c>
      <c r="W37" s="137" t="str">
        <f>INDEX('HB_6-7'!$C$20:$PR$56,MATCH($A37,'HB_6-7'!$A$20:$A$56,0),MATCH($A$4,'HB_6-7'!$C$14:$PR$14,0)+MATCH(U$12,'HB_6-7'!$C$15:$BD$15,0)+MATCH(U$13,'HB_6-7'!$C$16:$T$16,0)+MATCH("Eintritte",'HB_6-7'!$C$17:$H$17,0)+COLUMN()-24)</f>
        <v>X</v>
      </c>
      <c r="X37" s="96">
        <f>INDEX('HB_6-7'!$C$20:$PR$56,MATCH($A37,'HB_6-7'!$A$20:$A$56,0),MATCH($A$4,'HB_6-7'!$C$14:$PR$14,0)+MATCH(U$12,'HB_6-7'!$C$15:$BD$15,0)+MATCH(X$14,'HB_6-7'!$C$16:$T$16,0)+MATCH("Eintritte",'HB_6-7'!$C$17:$H$17,0)+COLUMN()-27)</f>
        <v>0</v>
      </c>
      <c r="Y37" s="97">
        <f>INDEX('HB_6-7'!$C$20:$PR$56,MATCH($A37,'HB_6-7'!$A$20:$A$56,0),MATCH($A$4,'HB_6-7'!$C$14:$PR$14,0)+MATCH(U$12,'HB_6-7'!$C$15:$BD$15,0)+MATCH(X$14,'HB_6-7'!$C$16:$T$16,0)+MATCH("Eintritte",'HB_6-7'!$C$17:$H$17,0)+COLUMN()-27)</f>
        <v>0</v>
      </c>
      <c r="Z37" s="137" t="str">
        <f>INDEX('HB_6-7'!$C$20:$PR$56,MATCH($A37,'HB_6-7'!$A$20:$A$56,0),MATCH($A$4,'HB_6-7'!$C$14:$PR$14,0)+MATCH(U$12,'HB_6-7'!$C$15:$BD$15,0)+MATCH(X$14,'HB_6-7'!$C$16:$T$16,0)+MATCH("Eintritte",'HB_6-7'!$C$17:$H$17,0)+COLUMN()-27)</f>
        <v>X</v>
      </c>
      <c r="AA37" s="96">
        <f>INDEX('HB_6-7'!$C$20:$PR$56,MATCH($A37,'HB_6-7'!$A$20:$A$56,0),MATCH($A$4,'HB_6-7'!$C$14:$PR$14,0)+MATCH(U$12,'HB_6-7'!$C$15:$BD$15,0)+MATCH(AA$14,'HB_6-7'!$C$16:$T$16,0)+MATCH("Eintritte",'HB_6-7'!$C$17:$H$17,0)+COLUMN()-30)</f>
        <v>0</v>
      </c>
      <c r="AB37" s="97">
        <f>INDEX('HB_6-7'!$C$20:$PR$56,MATCH($A37,'HB_6-7'!$A$20:$A$56,0),MATCH($A$4,'HB_6-7'!$C$14:$PR$14,0)+MATCH(U$12,'HB_6-7'!$C$15:$BD$15,0)+MATCH(AA$14,'HB_6-7'!$C$16:$T$16,0)+MATCH("Eintritte",'HB_6-7'!$C$17:$H$17,0)+COLUMN()-30)</f>
        <v>0</v>
      </c>
      <c r="AC37" s="138" t="str">
        <f>INDEX('HB_6-7'!$C$20:$PR$56,MATCH($A37,'HB_6-7'!$A$20:$A$56,0),MATCH($A$4,'HB_6-7'!$C$14:$PR$14,0)+MATCH(U$12,'HB_6-7'!$C$15:$BD$15,0)+MATCH(AA$14,'HB_6-7'!$C$16:$T$16,0)+MATCH("Eintritte",'HB_6-7'!$C$17:$H$17,0)+COLUMN()-30)</f>
        <v>X</v>
      </c>
    </row>
    <row r="38" spans="1:29" ht="15" customHeight="1" x14ac:dyDescent="0.2">
      <c r="A38" s="441" t="s">
        <v>143</v>
      </c>
      <c r="B38" s="469"/>
      <c r="C38" s="132">
        <f>INDEX('HB_6-7'!$C$20:$PR$56,MATCH($A38,'HB_6-7'!$A$20:$A$56,0),MATCH($A$4,'HB_6-7'!$C$14:$PR$14,0)+MATCH(C$11,'HB_6-7'!$C$15:$BD$15,0)+MATCH(C$13,'HB_6-7'!$C$16:$T$16,0)+MATCH("Eintritte",'HB_6-7'!$C$17:$H$17,0)+COLUMN()-6)</f>
        <v>462</v>
      </c>
      <c r="D38" s="132">
        <f>INDEX('HB_6-7'!$C$20:$PR$56,MATCH($A38,'HB_6-7'!$A$20:$A$56,0),MATCH($A$4,'HB_6-7'!$C$14:$PR$14,0)+MATCH(C$11,'HB_6-7'!$C$15:$BD$15,0)+MATCH(C$13,'HB_6-7'!$C$16:$T$16,0)+MATCH("Eintritte",'HB_6-7'!$C$17:$H$17,0)+COLUMN()-6)</f>
        <v>5790</v>
      </c>
      <c r="E38" s="133">
        <f>INDEX('HB_6-7'!$C$20:$PR$56,MATCH($A38,'HB_6-7'!$A$20:$A$56,0),MATCH($A$4,'HB_6-7'!$C$14:$PR$14,0)+MATCH(C$11,'HB_6-7'!$C$15:$BD$15,0)+MATCH(C$13,'HB_6-7'!$C$16:$T$16,0)+MATCH("Eintritte",'HB_6-7'!$C$17:$H$17,0)+COLUMN()-6)</f>
        <v>9.8880242930347322</v>
      </c>
      <c r="F38" s="134">
        <f>INDEX('HB_6-7'!$C$20:$PR$56,MATCH($A38,'HB_6-7'!$A$20:$A$56,0),MATCH($A$4,'HB_6-7'!$C$14:$PR$14,0)+MATCH(C$11,'HB_6-7'!$C$15:$BD$15,0)+MATCH(F$14,'HB_6-7'!$C$16:$T$16,0)+MATCH("Eintritte",'HB_6-7'!$C$17:$H$17,0)+COLUMN()-9)</f>
        <v>313</v>
      </c>
      <c r="G38" s="132">
        <f>INDEX('HB_6-7'!$C$20:$PR$56,MATCH($A38,'HB_6-7'!$A$20:$A$56,0),MATCH($A$4,'HB_6-7'!$C$14:$PR$14,0)+MATCH(C$11,'HB_6-7'!$C$15:$BD$15,0)+MATCH(F$14,'HB_6-7'!$C$16:$T$16,0)+MATCH("Eintritte",'HB_6-7'!$C$17:$H$17,0)+COLUMN()-9)</f>
        <v>3996</v>
      </c>
      <c r="H38" s="135">
        <f>INDEX('HB_6-7'!$C$20:$PR$56,MATCH($A38,'HB_6-7'!$A$20:$A$56,0),MATCH($A$4,'HB_6-7'!$C$14:$PR$14,0)+MATCH(C$11,'HB_6-7'!$C$15:$BD$15,0)+MATCH(F$14,'HB_6-7'!$C$16:$T$16,0)+MATCH("Eintritte",'HB_6-7'!$C$17:$H$17,0)+COLUMN()-9)</f>
        <v>13.619562126812623</v>
      </c>
      <c r="I38" s="134">
        <f>INDEX('HB_6-7'!$C$20:$PR$56,MATCH($A38,'HB_6-7'!$A$20:$A$56,0),MATCH($A$4,'HB_6-7'!$C$14:$PR$14,0)+MATCH(C$11,'HB_6-7'!$C$15:$BD$15,0)+MATCH(I$14,'HB_6-7'!$C$16:$T$16,0)+MATCH("Eintritte",'HB_6-7'!$C$17:$H$17,0)+COLUMN()-12)</f>
        <v>149</v>
      </c>
      <c r="J38" s="132">
        <f>INDEX('HB_6-7'!$C$20:$PR$56,MATCH($A38,'HB_6-7'!$A$20:$A$56,0),MATCH($A$4,'HB_6-7'!$C$14:$PR$14,0)+MATCH(C$11,'HB_6-7'!$C$15:$BD$15,0)+MATCH(I$14,'HB_6-7'!$C$16:$T$16,0)+MATCH("Eintritte",'HB_6-7'!$C$17:$H$17,0)+COLUMN()-12)</f>
        <v>1794</v>
      </c>
      <c r="K38" s="136">
        <f>INDEX('HB_6-7'!$C$20:$PR$56,MATCH($A38,'HB_6-7'!$A$20:$A$56,0),MATCH($A$4,'HB_6-7'!$C$14:$PR$14,0)+MATCH(C$11,'HB_6-7'!$C$15:$BD$15,0)+MATCH(I$14,'HB_6-7'!$C$16:$T$16,0)+MATCH("Eintritte",'HB_6-7'!$C$17:$H$17,0)+COLUMN()-12)</f>
        <v>2.3972602739726026</v>
      </c>
      <c r="L38" s="132">
        <f>INDEX('HB_6-7'!$C$20:$PR$56,MATCH($A38,'HB_6-7'!$A$20:$A$56,0),MATCH($A$4,'HB_6-7'!$C$14:$PR$14,0)+MATCH(L$12,'HB_6-7'!$C$15:$BD$15,0)+MATCH(L$13,'HB_6-7'!$C$16:$T$16,0)+MATCH("Eintritte",'HB_6-7'!$C$17:$H$17,0)+COLUMN()-15)</f>
        <v>319</v>
      </c>
      <c r="M38" s="132">
        <f>INDEX('HB_6-7'!$C$20:$PR$56,MATCH($A38,'HB_6-7'!$A$20:$A$56,0),MATCH($A$4,'HB_6-7'!$C$14:$PR$14,0)+MATCH(L$12,'HB_6-7'!$C$15:$BD$15,0)+MATCH(L$13,'HB_6-7'!$C$16:$T$16,0)+MATCH("Eintritte",'HB_6-7'!$C$17:$H$17,0)+COLUMN()-15)</f>
        <v>4419</v>
      </c>
      <c r="N38" s="135">
        <f>INDEX('HB_6-7'!$C$20:$PR$56,MATCH($A38,'HB_6-7'!$A$20:$A$56,0),MATCH($A$4,'HB_6-7'!$C$14:$PR$14,0)+MATCH(L$12,'HB_6-7'!$C$15:$BD$15,0)+MATCH(L$13,'HB_6-7'!$C$16:$T$16,0)+MATCH("Eintritte",'HB_6-7'!$C$17:$H$17,0)+COLUMN()-15)</f>
        <v>8.9228493961054962</v>
      </c>
      <c r="O38" s="134">
        <f>INDEX('HB_6-7'!$C$20:$PR$56,MATCH($A38,'HB_6-7'!$A$20:$A$56,0),MATCH($A$4,'HB_6-7'!$C$14:$PR$14,0)+MATCH(L$12,'HB_6-7'!$C$15:$BD$15,0)+MATCH(O$14,'HB_6-7'!$C$16:$T$16,0)+MATCH("Eintritte",'HB_6-7'!$C$17:$H$17,0)+COLUMN()-18)</f>
        <v>247</v>
      </c>
      <c r="P38" s="132">
        <f>INDEX('HB_6-7'!$C$20:$PR$56,MATCH($A38,'HB_6-7'!$A$20:$A$56,0),MATCH($A$4,'HB_6-7'!$C$14:$PR$14,0)+MATCH(L$12,'HB_6-7'!$C$15:$BD$15,0)+MATCH(O$14,'HB_6-7'!$C$16:$T$16,0)+MATCH("Eintritte",'HB_6-7'!$C$17:$H$17,0)+COLUMN()-18)</f>
        <v>3403</v>
      </c>
      <c r="Q38" s="135">
        <f>INDEX('HB_6-7'!$C$20:$PR$56,MATCH($A38,'HB_6-7'!$A$20:$A$56,0),MATCH($A$4,'HB_6-7'!$C$14:$PR$14,0)+MATCH(L$12,'HB_6-7'!$C$15:$BD$15,0)+MATCH(O$14,'HB_6-7'!$C$16:$T$16,0)+MATCH("Eintritte",'HB_6-7'!$C$17:$H$17,0)+COLUMN()-18)</f>
        <v>12.347309343017496</v>
      </c>
      <c r="R38" s="134">
        <f>INDEX('HB_6-7'!$C$20:$PR$56,MATCH($A38,'HB_6-7'!$A$20:$A$56,0),MATCH($A$4,'HB_6-7'!$C$14:$PR$14,0)+MATCH(L$12,'HB_6-7'!$C$15:$BD$15,0)+MATCH(R$14,'HB_6-7'!$C$16:$T$16,0)+MATCH("Eintritte",'HB_6-7'!$C$17:$H$17,0)+COLUMN()-21)</f>
        <v>72</v>
      </c>
      <c r="S38" s="132">
        <f>INDEX('HB_6-7'!$C$20:$PR$56,MATCH($A38,'HB_6-7'!$A$20:$A$56,0),MATCH($A$4,'HB_6-7'!$C$14:$PR$14,0)+MATCH(L$12,'HB_6-7'!$C$15:$BD$15,0)+MATCH(R$14,'HB_6-7'!$C$16:$T$16,0)+MATCH("Eintritte",'HB_6-7'!$C$17:$H$17,0)+COLUMN()-21)</f>
        <v>1016</v>
      </c>
      <c r="T38" s="136">
        <f>INDEX('HB_6-7'!$C$20:$PR$56,MATCH($A38,'HB_6-7'!$A$20:$A$56,0),MATCH($A$4,'HB_6-7'!$C$14:$PR$14,0)+MATCH(L$12,'HB_6-7'!$C$15:$BD$15,0)+MATCH(R$14,'HB_6-7'!$C$16:$T$16,0)+MATCH("Eintritte",'HB_6-7'!$C$17:$H$17,0)+COLUMN()-21)</f>
        <v>-1.1673151750972763</v>
      </c>
      <c r="U38" s="132">
        <f>INDEX('HB_6-7'!$C$20:$PR$56,MATCH($A38,'HB_6-7'!$A$20:$A$56,0),MATCH($A$4,'HB_6-7'!$C$14:$PR$14,0)+MATCH(U$12,'HB_6-7'!$C$15:$BD$15,0)+MATCH(U$13,'HB_6-7'!$C$16:$T$16,0)+MATCH("Eintritte",'HB_6-7'!$C$17:$H$17,0)+COLUMN()-24)</f>
        <v>143</v>
      </c>
      <c r="V38" s="132">
        <f>INDEX('HB_6-7'!$C$20:$PR$56,MATCH($A38,'HB_6-7'!$A$20:$A$56,0),MATCH($A$4,'HB_6-7'!$C$14:$PR$14,0)+MATCH(U$12,'HB_6-7'!$C$15:$BD$15,0)+MATCH(U$13,'HB_6-7'!$C$16:$T$16,0)+MATCH("Eintritte",'HB_6-7'!$C$17:$H$17,0)+COLUMN()-24)</f>
        <v>1371</v>
      </c>
      <c r="W38" s="135">
        <f>INDEX('HB_6-7'!$C$20:$PR$56,MATCH($A38,'HB_6-7'!$A$20:$A$56,0),MATCH($A$4,'HB_6-7'!$C$14:$PR$14,0)+MATCH(U$12,'HB_6-7'!$C$15:$BD$15,0)+MATCH(U$13,'HB_6-7'!$C$16:$T$16,0)+MATCH("Eintritte",'HB_6-7'!$C$17:$H$17,0)+COLUMN()-24)</f>
        <v>13.118811881188119</v>
      </c>
      <c r="X38" s="134">
        <f>INDEX('HB_6-7'!$C$20:$PR$56,MATCH($A38,'HB_6-7'!$A$20:$A$56,0),MATCH($A$4,'HB_6-7'!$C$14:$PR$14,0)+MATCH(U$12,'HB_6-7'!$C$15:$BD$15,0)+MATCH(X$14,'HB_6-7'!$C$16:$T$16,0)+MATCH("Eintritte",'HB_6-7'!$C$17:$H$17,0)+COLUMN()-27)</f>
        <v>66</v>
      </c>
      <c r="Y38" s="132">
        <f>INDEX('HB_6-7'!$C$20:$PR$56,MATCH($A38,'HB_6-7'!$A$20:$A$56,0),MATCH($A$4,'HB_6-7'!$C$14:$PR$14,0)+MATCH(U$12,'HB_6-7'!$C$15:$BD$15,0)+MATCH(X$14,'HB_6-7'!$C$16:$T$16,0)+MATCH("Eintritte",'HB_6-7'!$C$17:$H$17,0)+COLUMN()-27)</f>
        <v>593</v>
      </c>
      <c r="Z38" s="135">
        <f>INDEX('HB_6-7'!$C$20:$PR$56,MATCH($A38,'HB_6-7'!$A$20:$A$56,0),MATCH($A$4,'HB_6-7'!$C$14:$PR$14,0)+MATCH(U$12,'HB_6-7'!$C$15:$BD$15,0)+MATCH(X$14,'HB_6-7'!$C$16:$T$16,0)+MATCH("Eintritte",'HB_6-7'!$C$17:$H$17,0)+COLUMN()-27)</f>
        <v>21.516393442622949</v>
      </c>
      <c r="AA38" s="134">
        <f>INDEX('HB_6-7'!$C$20:$PR$56,MATCH($A38,'HB_6-7'!$A$20:$A$56,0),MATCH($A$4,'HB_6-7'!$C$14:$PR$14,0)+MATCH(U$12,'HB_6-7'!$C$15:$BD$15,0)+MATCH(AA$14,'HB_6-7'!$C$16:$T$16,0)+MATCH("Eintritte",'HB_6-7'!$C$17:$H$17,0)+COLUMN()-30)</f>
        <v>77</v>
      </c>
      <c r="AB38" s="132">
        <f>INDEX('HB_6-7'!$C$20:$PR$56,MATCH($A38,'HB_6-7'!$A$20:$A$56,0),MATCH($A$4,'HB_6-7'!$C$14:$PR$14,0)+MATCH(U$12,'HB_6-7'!$C$15:$BD$15,0)+MATCH(AA$14,'HB_6-7'!$C$16:$T$16,0)+MATCH("Eintritte",'HB_6-7'!$C$17:$H$17,0)+COLUMN()-30)</f>
        <v>778</v>
      </c>
      <c r="AC38" s="136">
        <f>INDEX('HB_6-7'!$C$20:$PR$56,MATCH($A38,'HB_6-7'!$A$20:$A$56,0),MATCH($A$4,'HB_6-7'!$C$14:$PR$14,0)+MATCH(U$12,'HB_6-7'!$C$15:$BD$15,0)+MATCH(AA$14,'HB_6-7'!$C$16:$T$16,0)+MATCH("Eintritte",'HB_6-7'!$C$17:$H$17,0)+COLUMN()-30)</f>
        <v>7.4585635359116029</v>
      </c>
    </row>
    <row r="39" spans="1:29" ht="15" customHeight="1" x14ac:dyDescent="0.2">
      <c r="A39" s="354" t="s">
        <v>190</v>
      </c>
      <c r="B39" s="468"/>
      <c r="C39" s="97">
        <f>INDEX('HB_6-7'!$C$20:$PR$56,MATCH($A39,'HB_6-7'!$A$20:$A$56,0),MATCH($A$4,'HB_6-7'!$C$14:$PR$14,0)+MATCH(C$11,'HB_6-7'!$C$15:$BD$15,0)+MATCH(C$13,'HB_6-7'!$C$16:$T$16,0)+MATCH("Eintritte",'HB_6-7'!$C$17:$H$17,0)+COLUMN()-6)</f>
        <v>325</v>
      </c>
      <c r="D39" s="97">
        <f>INDEX('HB_6-7'!$C$20:$PR$56,MATCH($A39,'HB_6-7'!$A$20:$A$56,0),MATCH($A$4,'HB_6-7'!$C$14:$PR$14,0)+MATCH(C$11,'HB_6-7'!$C$15:$BD$15,0)+MATCH(C$13,'HB_6-7'!$C$16:$T$16,0)+MATCH("Eintritte",'HB_6-7'!$C$17:$H$17,0)+COLUMN()-6)</f>
        <v>4169</v>
      </c>
      <c r="E39" s="125">
        <f>INDEX('HB_6-7'!$C$20:$PR$56,MATCH($A39,'HB_6-7'!$A$20:$A$56,0),MATCH($A$4,'HB_6-7'!$C$14:$PR$14,0)+MATCH(C$11,'HB_6-7'!$C$15:$BD$15,0)+MATCH(C$13,'HB_6-7'!$C$16:$T$16,0)+MATCH("Eintritte",'HB_6-7'!$C$17:$H$17,0)+COLUMN()-6)</f>
        <v>12.039774254232734</v>
      </c>
      <c r="F39" s="96">
        <f>INDEX('HB_6-7'!$C$20:$PR$56,MATCH($A39,'HB_6-7'!$A$20:$A$56,0),MATCH($A$4,'HB_6-7'!$C$14:$PR$14,0)+MATCH(C$11,'HB_6-7'!$C$15:$BD$15,0)+MATCH(F$14,'HB_6-7'!$C$16:$T$16,0)+MATCH("Eintritte",'HB_6-7'!$C$17:$H$17,0)+COLUMN()-9)</f>
        <v>222</v>
      </c>
      <c r="G39" s="97">
        <f>INDEX('HB_6-7'!$C$20:$PR$56,MATCH($A39,'HB_6-7'!$A$20:$A$56,0),MATCH($A$4,'HB_6-7'!$C$14:$PR$14,0)+MATCH(C$11,'HB_6-7'!$C$15:$BD$15,0)+MATCH(F$14,'HB_6-7'!$C$16:$T$16,0)+MATCH("Eintritte",'HB_6-7'!$C$17:$H$17,0)+COLUMN()-9)</f>
        <v>2795</v>
      </c>
      <c r="H39" s="137">
        <f>INDEX('HB_6-7'!$C$20:$PR$56,MATCH($A39,'HB_6-7'!$A$20:$A$56,0),MATCH($A$4,'HB_6-7'!$C$14:$PR$14,0)+MATCH(C$11,'HB_6-7'!$C$15:$BD$15,0)+MATCH(F$14,'HB_6-7'!$C$16:$T$16,0)+MATCH("Eintritte",'HB_6-7'!$C$17:$H$17,0)+COLUMN()-9)</f>
        <v>14.831552999178307</v>
      </c>
      <c r="I39" s="96">
        <f>INDEX('HB_6-7'!$C$20:$PR$56,MATCH($A39,'HB_6-7'!$A$20:$A$56,0),MATCH($A$4,'HB_6-7'!$C$14:$PR$14,0)+MATCH(C$11,'HB_6-7'!$C$15:$BD$15,0)+MATCH(I$14,'HB_6-7'!$C$16:$T$16,0)+MATCH("Eintritte",'HB_6-7'!$C$17:$H$17,0)+COLUMN()-12)</f>
        <v>103</v>
      </c>
      <c r="J39" s="97">
        <f>INDEX('HB_6-7'!$C$20:$PR$56,MATCH($A39,'HB_6-7'!$A$20:$A$56,0),MATCH($A$4,'HB_6-7'!$C$14:$PR$14,0)+MATCH(C$11,'HB_6-7'!$C$15:$BD$15,0)+MATCH(I$14,'HB_6-7'!$C$16:$T$16,0)+MATCH("Eintritte",'HB_6-7'!$C$17:$H$17,0)+COLUMN()-12)</f>
        <v>1374</v>
      </c>
      <c r="K39" s="138">
        <f>INDEX('HB_6-7'!$C$20:$PR$56,MATCH($A39,'HB_6-7'!$A$20:$A$56,0),MATCH($A$4,'HB_6-7'!$C$14:$PR$14,0)+MATCH(C$11,'HB_6-7'!$C$15:$BD$15,0)+MATCH(I$14,'HB_6-7'!$C$16:$T$16,0)+MATCH("Eintritte",'HB_6-7'!$C$17:$H$17,0)+COLUMN()-12)</f>
        <v>6.7599067599067597</v>
      </c>
      <c r="L39" s="97">
        <f>INDEX('HB_6-7'!$C$20:$PR$56,MATCH($A39,'HB_6-7'!$A$20:$A$56,0),MATCH($A$4,'HB_6-7'!$C$14:$PR$14,0)+MATCH(L$12,'HB_6-7'!$C$15:$BD$15,0)+MATCH(L$13,'HB_6-7'!$C$16:$T$16,0)+MATCH("Eintritte",'HB_6-7'!$C$17:$H$17,0)+COLUMN()-15)</f>
        <v>217</v>
      </c>
      <c r="M39" s="97">
        <f>INDEX('HB_6-7'!$C$20:$PR$56,MATCH($A39,'HB_6-7'!$A$20:$A$56,0),MATCH($A$4,'HB_6-7'!$C$14:$PR$14,0)+MATCH(L$12,'HB_6-7'!$C$15:$BD$15,0)+MATCH(L$13,'HB_6-7'!$C$16:$T$16,0)+MATCH("Eintritte",'HB_6-7'!$C$17:$H$17,0)+COLUMN()-15)</f>
        <v>3106</v>
      </c>
      <c r="N39" s="137">
        <f>INDEX('HB_6-7'!$C$20:$PR$56,MATCH($A39,'HB_6-7'!$A$20:$A$56,0),MATCH($A$4,'HB_6-7'!$C$14:$PR$14,0)+MATCH(L$12,'HB_6-7'!$C$15:$BD$15,0)+MATCH(L$13,'HB_6-7'!$C$16:$T$16,0)+MATCH("Eintritte",'HB_6-7'!$C$17:$H$17,0)+COLUMN()-15)</f>
        <v>9.636427815037063</v>
      </c>
      <c r="O39" s="96">
        <f>INDEX('HB_6-7'!$C$20:$PR$56,MATCH($A39,'HB_6-7'!$A$20:$A$56,0),MATCH($A$4,'HB_6-7'!$C$14:$PR$14,0)+MATCH(L$12,'HB_6-7'!$C$15:$BD$15,0)+MATCH(O$14,'HB_6-7'!$C$16:$T$16,0)+MATCH("Eintritte",'HB_6-7'!$C$17:$H$17,0)+COLUMN()-18)</f>
        <v>171</v>
      </c>
      <c r="P39" s="97">
        <f>INDEX('HB_6-7'!$C$20:$PR$56,MATCH($A39,'HB_6-7'!$A$20:$A$56,0),MATCH($A$4,'HB_6-7'!$C$14:$PR$14,0)+MATCH(L$12,'HB_6-7'!$C$15:$BD$15,0)+MATCH(O$14,'HB_6-7'!$C$16:$T$16,0)+MATCH("Eintritte",'HB_6-7'!$C$17:$H$17,0)+COLUMN()-18)</f>
        <v>2346</v>
      </c>
      <c r="Q39" s="137">
        <f>INDEX('HB_6-7'!$C$20:$PR$56,MATCH($A39,'HB_6-7'!$A$20:$A$56,0),MATCH($A$4,'HB_6-7'!$C$14:$PR$14,0)+MATCH(L$12,'HB_6-7'!$C$15:$BD$15,0)+MATCH(O$14,'HB_6-7'!$C$16:$T$16,0)+MATCH("Eintritte",'HB_6-7'!$C$17:$H$17,0)+COLUMN()-18)</f>
        <v>12.95137217140106</v>
      </c>
      <c r="R39" s="96">
        <f>INDEX('HB_6-7'!$C$20:$PR$56,MATCH($A39,'HB_6-7'!$A$20:$A$56,0),MATCH($A$4,'HB_6-7'!$C$14:$PR$14,0)+MATCH(L$12,'HB_6-7'!$C$15:$BD$15,0)+MATCH(R$14,'HB_6-7'!$C$16:$T$16,0)+MATCH("Eintritte",'HB_6-7'!$C$17:$H$17,0)+COLUMN()-21)</f>
        <v>46</v>
      </c>
      <c r="S39" s="97">
        <f>INDEX('HB_6-7'!$C$20:$PR$56,MATCH($A39,'HB_6-7'!$A$20:$A$56,0),MATCH($A$4,'HB_6-7'!$C$14:$PR$14,0)+MATCH(L$12,'HB_6-7'!$C$15:$BD$15,0)+MATCH(R$14,'HB_6-7'!$C$16:$T$16,0)+MATCH("Eintritte",'HB_6-7'!$C$17:$H$17,0)+COLUMN()-21)</f>
        <v>760</v>
      </c>
      <c r="T39" s="138">
        <f>INDEX('HB_6-7'!$C$20:$PR$56,MATCH($A39,'HB_6-7'!$A$20:$A$56,0),MATCH($A$4,'HB_6-7'!$C$14:$PR$14,0)+MATCH(L$12,'HB_6-7'!$C$15:$BD$15,0)+MATCH(R$14,'HB_6-7'!$C$16:$T$16,0)+MATCH("Eintritte",'HB_6-7'!$C$17:$H$17,0)+COLUMN()-21)</f>
        <v>0.52910052910052907</v>
      </c>
      <c r="U39" s="97">
        <f>INDEX('HB_6-7'!$C$20:$PR$56,MATCH($A39,'HB_6-7'!$A$20:$A$56,0),MATCH($A$4,'HB_6-7'!$C$14:$PR$14,0)+MATCH(U$12,'HB_6-7'!$C$15:$BD$15,0)+MATCH(U$13,'HB_6-7'!$C$16:$T$16,0)+MATCH("Eintritte",'HB_6-7'!$C$17:$H$17,0)+COLUMN()-24)</f>
        <v>108</v>
      </c>
      <c r="V39" s="97">
        <f>INDEX('HB_6-7'!$C$20:$PR$56,MATCH($A39,'HB_6-7'!$A$20:$A$56,0),MATCH($A$4,'HB_6-7'!$C$14:$PR$14,0)+MATCH(U$12,'HB_6-7'!$C$15:$BD$15,0)+MATCH(U$13,'HB_6-7'!$C$16:$T$16,0)+MATCH("Eintritte",'HB_6-7'!$C$17:$H$17,0)+COLUMN()-24)</f>
        <v>1063</v>
      </c>
      <c r="W39" s="137">
        <f>INDEX('HB_6-7'!$C$20:$PR$56,MATCH($A39,'HB_6-7'!$A$20:$A$56,0),MATCH($A$4,'HB_6-7'!$C$14:$PR$14,0)+MATCH(U$12,'HB_6-7'!$C$15:$BD$15,0)+MATCH(U$13,'HB_6-7'!$C$16:$T$16,0)+MATCH("Eintritte",'HB_6-7'!$C$17:$H$17,0)+COLUMN()-24)</f>
        <v>19.707207207207208</v>
      </c>
      <c r="X39" s="96">
        <f>INDEX('HB_6-7'!$C$20:$PR$56,MATCH($A39,'HB_6-7'!$A$20:$A$56,0),MATCH($A$4,'HB_6-7'!$C$14:$PR$14,0)+MATCH(U$12,'HB_6-7'!$C$15:$BD$15,0)+MATCH(X$14,'HB_6-7'!$C$16:$T$16,0)+MATCH("Eintritte",'HB_6-7'!$C$17:$H$17,0)+COLUMN()-27)</f>
        <v>51</v>
      </c>
      <c r="Y39" s="97">
        <f>INDEX('HB_6-7'!$C$20:$PR$56,MATCH($A39,'HB_6-7'!$A$20:$A$56,0),MATCH($A$4,'HB_6-7'!$C$14:$PR$14,0)+MATCH(U$12,'HB_6-7'!$C$15:$BD$15,0)+MATCH(X$14,'HB_6-7'!$C$16:$T$16,0)+MATCH("Eintritte",'HB_6-7'!$C$17:$H$17,0)+COLUMN()-27)</f>
        <v>449</v>
      </c>
      <c r="Z39" s="137">
        <f>INDEX('HB_6-7'!$C$20:$PR$56,MATCH($A39,'HB_6-7'!$A$20:$A$56,0),MATCH($A$4,'HB_6-7'!$C$14:$PR$14,0)+MATCH(U$12,'HB_6-7'!$C$15:$BD$15,0)+MATCH(X$14,'HB_6-7'!$C$16:$T$16,0)+MATCH("Eintritte",'HB_6-7'!$C$17:$H$17,0)+COLUMN()-27)</f>
        <v>25.770308123249297</v>
      </c>
      <c r="AA39" s="96">
        <f>INDEX('HB_6-7'!$C$20:$PR$56,MATCH($A39,'HB_6-7'!$A$20:$A$56,0),MATCH($A$4,'HB_6-7'!$C$14:$PR$14,0)+MATCH(U$12,'HB_6-7'!$C$15:$BD$15,0)+MATCH(AA$14,'HB_6-7'!$C$16:$T$16,0)+MATCH("Eintritte",'HB_6-7'!$C$17:$H$17,0)+COLUMN()-30)</f>
        <v>57</v>
      </c>
      <c r="AB39" s="97">
        <f>INDEX('HB_6-7'!$C$20:$PR$56,MATCH($A39,'HB_6-7'!$A$20:$A$56,0),MATCH($A$4,'HB_6-7'!$C$14:$PR$14,0)+MATCH(U$12,'HB_6-7'!$C$15:$BD$15,0)+MATCH(AA$14,'HB_6-7'!$C$16:$T$16,0)+MATCH("Eintritte",'HB_6-7'!$C$17:$H$17,0)+COLUMN()-30)</f>
        <v>614</v>
      </c>
      <c r="AC39" s="138">
        <f>INDEX('HB_6-7'!$C$20:$PR$56,MATCH($A39,'HB_6-7'!$A$20:$A$56,0),MATCH($A$4,'HB_6-7'!$C$14:$PR$14,0)+MATCH(U$12,'HB_6-7'!$C$15:$BD$15,0)+MATCH(AA$14,'HB_6-7'!$C$16:$T$16,0)+MATCH("Eintritte",'HB_6-7'!$C$17:$H$17,0)+COLUMN()-30)</f>
        <v>15.630885122410545</v>
      </c>
    </row>
    <row r="40" spans="1:29" ht="15" customHeight="1" x14ac:dyDescent="0.2">
      <c r="A40" s="354" t="s">
        <v>189</v>
      </c>
      <c r="B40" s="468"/>
      <c r="C40" s="97">
        <f>INDEX('HB_6-7'!$C$20:$PR$56,MATCH($A40,'HB_6-7'!$A$20:$A$56,0),MATCH($A$4,'HB_6-7'!$C$14:$PR$14,0)+MATCH(C$11,'HB_6-7'!$C$15:$BD$15,0)+MATCH(C$13,'HB_6-7'!$C$16:$T$16,0)+MATCH("Eintritte",'HB_6-7'!$C$17:$H$17,0)+COLUMN()-6)</f>
        <v>137</v>
      </c>
      <c r="D40" s="97">
        <f>INDEX('HB_6-7'!$C$20:$PR$56,MATCH($A40,'HB_6-7'!$A$20:$A$56,0),MATCH($A$4,'HB_6-7'!$C$14:$PR$14,0)+MATCH(C$11,'HB_6-7'!$C$15:$BD$15,0)+MATCH(C$13,'HB_6-7'!$C$16:$T$16,0)+MATCH("Eintritte",'HB_6-7'!$C$17:$H$17,0)+COLUMN()-6)</f>
        <v>1621</v>
      </c>
      <c r="E40" s="125">
        <f>INDEX('HB_6-7'!$C$20:$PR$56,MATCH($A40,'HB_6-7'!$A$20:$A$56,0),MATCH($A$4,'HB_6-7'!$C$14:$PR$14,0)+MATCH(C$11,'HB_6-7'!$C$15:$BD$15,0)+MATCH(C$13,'HB_6-7'!$C$16:$T$16,0)+MATCH("Eintritte",'HB_6-7'!$C$17:$H$17,0)+COLUMN()-6)</f>
        <v>4.7157622739018086</v>
      </c>
      <c r="F40" s="96">
        <f>INDEX('HB_6-7'!$C$20:$PR$56,MATCH($A40,'HB_6-7'!$A$20:$A$56,0),MATCH($A$4,'HB_6-7'!$C$14:$PR$14,0)+MATCH(C$11,'HB_6-7'!$C$15:$BD$15,0)+MATCH(F$14,'HB_6-7'!$C$16:$T$16,0)+MATCH("Eintritte",'HB_6-7'!$C$17:$H$17,0)+COLUMN()-9)</f>
        <v>91</v>
      </c>
      <c r="G40" s="97">
        <f>INDEX('HB_6-7'!$C$20:$PR$56,MATCH($A40,'HB_6-7'!$A$20:$A$56,0),MATCH($A$4,'HB_6-7'!$C$14:$PR$14,0)+MATCH(C$11,'HB_6-7'!$C$15:$BD$15,0)+MATCH(F$14,'HB_6-7'!$C$16:$T$16,0)+MATCH("Eintritte",'HB_6-7'!$C$17:$H$17,0)+COLUMN()-9)</f>
        <v>1201</v>
      </c>
      <c r="H40" s="137">
        <f>INDEX('HB_6-7'!$C$20:$PR$56,MATCH($A40,'HB_6-7'!$A$20:$A$56,0),MATCH($A$4,'HB_6-7'!$C$14:$PR$14,0)+MATCH(C$11,'HB_6-7'!$C$15:$BD$15,0)+MATCH(F$14,'HB_6-7'!$C$16:$T$16,0)+MATCH("Eintritte",'HB_6-7'!$C$17:$H$17,0)+COLUMN()-9)</f>
        <v>10.895660203139428</v>
      </c>
      <c r="I40" s="96">
        <f>INDEX('HB_6-7'!$C$20:$PR$56,MATCH($A40,'HB_6-7'!$A$20:$A$56,0),MATCH($A$4,'HB_6-7'!$C$14:$PR$14,0)+MATCH(C$11,'HB_6-7'!$C$15:$BD$15,0)+MATCH(I$14,'HB_6-7'!$C$16:$T$16,0)+MATCH("Eintritte",'HB_6-7'!$C$17:$H$17,0)+COLUMN()-12)</f>
        <v>46</v>
      </c>
      <c r="J40" s="97">
        <f>INDEX('HB_6-7'!$C$20:$PR$56,MATCH($A40,'HB_6-7'!$A$20:$A$56,0),MATCH($A$4,'HB_6-7'!$C$14:$PR$14,0)+MATCH(C$11,'HB_6-7'!$C$15:$BD$15,0)+MATCH(I$14,'HB_6-7'!$C$16:$T$16,0)+MATCH("Eintritte",'HB_6-7'!$C$17:$H$17,0)+COLUMN()-12)</f>
        <v>420</v>
      </c>
      <c r="K40" s="138">
        <f>INDEX('HB_6-7'!$C$20:$PR$56,MATCH($A40,'HB_6-7'!$A$20:$A$56,0),MATCH($A$4,'HB_6-7'!$C$14:$PR$14,0)+MATCH(C$11,'HB_6-7'!$C$15:$BD$15,0)+MATCH(I$14,'HB_6-7'!$C$16:$T$16,0)+MATCH("Eintritte",'HB_6-7'!$C$17:$H$17,0)+COLUMN()-12)</f>
        <v>-9.67741935483871</v>
      </c>
      <c r="L40" s="97">
        <f>INDEX('HB_6-7'!$C$20:$PR$56,MATCH($A40,'HB_6-7'!$A$20:$A$56,0),MATCH($A$4,'HB_6-7'!$C$14:$PR$14,0)+MATCH(L$12,'HB_6-7'!$C$15:$BD$15,0)+MATCH(L$13,'HB_6-7'!$C$16:$T$16,0)+MATCH("Eintritte",'HB_6-7'!$C$17:$H$17,0)+COLUMN()-15)</f>
        <v>102</v>
      </c>
      <c r="M40" s="97">
        <f>INDEX('HB_6-7'!$C$20:$PR$56,MATCH($A40,'HB_6-7'!$A$20:$A$56,0),MATCH($A$4,'HB_6-7'!$C$14:$PR$14,0)+MATCH(L$12,'HB_6-7'!$C$15:$BD$15,0)+MATCH(L$13,'HB_6-7'!$C$16:$T$16,0)+MATCH("Eintritte",'HB_6-7'!$C$17:$H$17,0)+COLUMN()-15)</f>
        <v>1313</v>
      </c>
      <c r="N40" s="137">
        <f>INDEX('HB_6-7'!$C$20:$PR$56,MATCH($A40,'HB_6-7'!$A$20:$A$56,0),MATCH($A$4,'HB_6-7'!$C$14:$PR$14,0)+MATCH(L$12,'HB_6-7'!$C$15:$BD$15,0)+MATCH(L$13,'HB_6-7'!$C$16:$T$16,0)+MATCH("Eintritte",'HB_6-7'!$C$17:$H$17,0)+COLUMN()-15)</f>
        <v>7.2712418300653603</v>
      </c>
      <c r="O40" s="96">
        <f>INDEX('HB_6-7'!$C$20:$PR$56,MATCH($A40,'HB_6-7'!$A$20:$A$56,0),MATCH($A$4,'HB_6-7'!$C$14:$PR$14,0)+MATCH(L$12,'HB_6-7'!$C$15:$BD$15,0)+MATCH(O$14,'HB_6-7'!$C$16:$T$16,0)+MATCH("Eintritte",'HB_6-7'!$C$17:$H$17,0)+COLUMN()-18)</f>
        <v>76</v>
      </c>
      <c r="P40" s="97">
        <f>INDEX('HB_6-7'!$C$20:$PR$56,MATCH($A40,'HB_6-7'!$A$20:$A$56,0),MATCH($A$4,'HB_6-7'!$C$14:$PR$14,0)+MATCH(L$12,'HB_6-7'!$C$15:$BD$15,0)+MATCH(O$14,'HB_6-7'!$C$16:$T$16,0)+MATCH("Eintritte",'HB_6-7'!$C$17:$H$17,0)+COLUMN()-18)</f>
        <v>1057</v>
      </c>
      <c r="Q40" s="137">
        <f>INDEX('HB_6-7'!$C$20:$PR$56,MATCH($A40,'HB_6-7'!$A$20:$A$56,0),MATCH($A$4,'HB_6-7'!$C$14:$PR$14,0)+MATCH(L$12,'HB_6-7'!$C$15:$BD$15,0)+MATCH(O$14,'HB_6-7'!$C$16:$T$16,0)+MATCH("Eintritte",'HB_6-7'!$C$17:$H$17,0)+COLUMN()-18)</f>
        <v>11.029411764705882</v>
      </c>
      <c r="R40" s="96">
        <f>INDEX('HB_6-7'!$C$20:$PR$56,MATCH($A40,'HB_6-7'!$A$20:$A$56,0),MATCH($A$4,'HB_6-7'!$C$14:$PR$14,0)+MATCH(L$12,'HB_6-7'!$C$15:$BD$15,0)+MATCH(R$14,'HB_6-7'!$C$16:$T$16,0)+MATCH("Eintritte",'HB_6-7'!$C$17:$H$17,0)+COLUMN()-21)</f>
        <v>26</v>
      </c>
      <c r="S40" s="97">
        <f>INDEX('HB_6-7'!$C$20:$PR$56,MATCH($A40,'HB_6-7'!$A$20:$A$56,0),MATCH($A$4,'HB_6-7'!$C$14:$PR$14,0)+MATCH(L$12,'HB_6-7'!$C$15:$BD$15,0)+MATCH(R$14,'HB_6-7'!$C$16:$T$16,0)+MATCH("Eintritte",'HB_6-7'!$C$17:$H$17,0)+COLUMN()-21)</f>
        <v>256</v>
      </c>
      <c r="T40" s="138">
        <f>INDEX('HB_6-7'!$C$20:$PR$56,MATCH($A40,'HB_6-7'!$A$20:$A$56,0),MATCH($A$4,'HB_6-7'!$C$14:$PR$14,0)+MATCH(L$12,'HB_6-7'!$C$15:$BD$15,0)+MATCH(R$14,'HB_6-7'!$C$16:$T$16,0)+MATCH("Eintritte",'HB_6-7'!$C$17:$H$17,0)+COLUMN()-21)</f>
        <v>-5.8823529411764701</v>
      </c>
      <c r="U40" s="97">
        <f>INDEX('HB_6-7'!$C$20:$PR$56,MATCH($A40,'HB_6-7'!$A$20:$A$56,0),MATCH($A$4,'HB_6-7'!$C$14:$PR$14,0)+MATCH(U$12,'HB_6-7'!$C$15:$BD$15,0)+MATCH(U$13,'HB_6-7'!$C$16:$T$16,0)+MATCH("Eintritte",'HB_6-7'!$C$17:$H$17,0)+COLUMN()-24)</f>
        <v>35</v>
      </c>
      <c r="V40" s="97">
        <f>INDEX('HB_6-7'!$C$20:$PR$56,MATCH($A40,'HB_6-7'!$A$20:$A$56,0),MATCH($A$4,'HB_6-7'!$C$14:$PR$14,0)+MATCH(U$12,'HB_6-7'!$C$15:$BD$15,0)+MATCH(U$13,'HB_6-7'!$C$16:$T$16,0)+MATCH("Eintritte",'HB_6-7'!$C$17:$H$17,0)+COLUMN()-24)</f>
        <v>308</v>
      </c>
      <c r="W40" s="137">
        <f>INDEX('HB_6-7'!$C$20:$PR$56,MATCH($A40,'HB_6-7'!$A$20:$A$56,0),MATCH($A$4,'HB_6-7'!$C$14:$PR$14,0)+MATCH(U$12,'HB_6-7'!$C$15:$BD$15,0)+MATCH(U$13,'HB_6-7'!$C$16:$T$16,0)+MATCH("Eintritte",'HB_6-7'!$C$17:$H$17,0)+COLUMN()-24)</f>
        <v>-4.9382716049382713</v>
      </c>
      <c r="X40" s="96">
        <f>INDEX('HB_6-7'!$C$20:$PR$56,MATCH($A40,'HB_6-7'!$A$20:$A$56,0),MATCH($A$4,'HB_6-7'!$C$14:$PR$14,0)+MATCH(U$12,'HB_6-7'!$C$15:$BD$15,0)+MATCH(X$14,'HB_6-7'!$C$16:$T$16,0)+MATCH("Eintritte",'HB_6-7'!$C$17:$H$17,0)+COLUMN()-27)</f>
        <v>15</v>
      </c>
      <c r="Y40" s="97">
        <f>INDEX('HB_6-7'!$C$20:$PR$56,MATCH($A40,'HB_6-7'!$A$20:$A$56,0),MATCH($A$4,'HB_6-7'!$C$14:$PR$14,0)+MATCH(U$12,'HB_6-7'!$C$15:$BD$15,0)+MATCH(X$14,'HB_6-7'!$C$16:$T$16,0)+MATCH("Eintritte",'HB_6-7'!$C$17:$H$17,0)+COLUMN()-27)</f>
        <v>144</v>
      </c>
      <c r="Z40" s="137">
        <f>INDEX('HB_6-7'!$C$20:$PR$56,MATCH($A40,'HB_6-7'!$A$20:$A$56,0),MATCH($A$4,'HB_6-7'!$C$14:$PR$14,0)+MATCH(U$12,'HB_6-7'!$C$15:$BD$15,0)+MATCH(X$14,'HB_6-7'!$C$16:$T$16,0)+MATCH("Eintritte",'HB_6-7'!$C$17:$H$17,0)+COLUMN()-27)</f>
        <v>9.9236641221374047</v>
      </c>
      <c r="AA40" s="96">
        <f>INDEX('HB_6-7'!$C$20:$PR$56,MATCH($A40,'HB_6-7'!$A$20:$A$56,0),MATCH($A$4,'HB_6-7'!$C$14:$PR$14,0)+MATCH(U$12,'HB_6-7'!$C$15:$BD$15,0)+MATCH(AA$14,'HB_6-7'!$C$16:$T$16,0)+MATCH("Eintritte",'HB_6-7'!$C$17:$H$17,0)+COLUMN()-30)</f>
        <v>20</v>
      </c>
      <c r="AB40" s="97">
        <f>INDEX('HB_6-7'!$C$20:$PR$56,MATCH($A40,'HB_6-7'!$A$20:$A$56,0),MATCH($A$4,'HB_6-7'!$C$14:$PR$14,0)+MATCH(U$12,'HB_6-7'!$C$15:$BD$15,0)+MATCH(AA$14,'HB_6-7'!$C$16:$T$16,0)+MATCH("Eintritte",'HB_6-7'!$C$17:$H$17,0)+COLUMN()-30)</f>
        <v>164</v>
      </c>
      <c r="AC40" s="138">
        <f>INDEX('HB_6-7'!$C$20:$PR$56,MATCH($A40,'HB_6-7'!$A$20:$A$56,0),MATCH($A$4,'HB_6-7'!$C$14:$PR$14,0)+MATCH(U$12,'HB_6-7'!$C$15:$BD$15,0)+MATCH(AA$14,'HB_6-7'!$C$16:$T$16,0)+MATCH("Eintritte",'HB_6-7'!$C$17:$H$17,0)+COLUMN()-30)</f>
        <v>-15.025906735751295</v>
      </c>
    </row>
    <row r="41" spans="1:29" ht="15" customHeight="1" x14ac:dyDescent="0.2">
      <c r="A41" s="355" t="s">
        <v>142</v>
      </c>
      <c r="B41" s="470"/>
      <c r="C41" s="132">
        <f>INDEX('HB_6-7'!$C$20:$PR$56,MATCH($A41,'HB_6-7'!$A$20:$A$56,0),MATCH($A$4,'HB_6-7'!$C$14:$PR$14,0)+MATCH(C$11,'HB_6-7'!$C$15:$BD$15,0)+MATCH(C$13,'HB_6-7'!$C$16:$T$16,0)+MATCH("Eintritte",'HB_6-7'!$C$17:$H$17,0)+COLUMN()-6)</f>
        <v>4259</v>
      </c>
      <c r="D41" s="132">
        <f>INDEX('HB_6-7'!$C$20:$PR$56,MATCH($A41,'HB_6-7'!$A$20:$A$56,0),MATCH($A$4,'HB_6-7'!$C$14:$PR$14,0)+MATCH(C$11,'HB_6-7'!$C$15:$BD$15,0)+MATCH(C$13,'HB_6-7'!$C$16:$T$16,0)+MATCH("Eintritte",'HB_6-7'!$C$17:$H$17,0)+COLUMN()-6)</f>
        <v>69813</v>
      </c>
      <c r="E41" s="133">
        <f>INDEX('HB_6-7'!$C$20:$PR$56,MATCH($A41,'HB_6-7'!$A$20:$A$56,0),MATCH($A$4,'HB_6-7'!$C$14:$PR$14,0)+MATCH(C$11,'HB_6-7'!$C$15:$BD$15,0)+MATCH(C$13,'HB_6-7'!$C$16:$T$16,0)+MATCH("Eintritte",'HB_6-7'!$C$17:$H$17,0)+COLUMN()-6)</f>
        <v>4.72997299729973</v>
      </c>
      <c r="F41" s="134">
        <f>INDEX('HB_6-7'!$C$20:$PR$56,MATCH($A41,'HB_6-7'!$A$20:$A$56,0),MATCH($A$4,'HB_6-7'!$C$14:$PR$14,0)+MATCH(C$11,'HB_6-7'!$C$15:$BD$15,0)+MATCH(F$14,'HB_6-7'!$C$16:$T$16,0)+MATCH("Eintritte",'HB_6-7'!$C$17:$H$17,0)+COLUMN()-9)</f>
        <v>2482</v>
      </c>
      <c r="G41" s="132">
        <f>INDEX('HB_6-7'!$C$20:$PR$56,MATCH($A41,'HB_6-7'!$A$20:$A$56,0),MATCH($A$4,'HB_6-7'!$C$14:$PR$14,0)+MATCH(C$11,'HB_6-7'!$C$15:$BD$15,0)+MATCH(F$14,'HB_6-7'!$C$16:$T$16,0)+MATCH("Eintritte",'HB_6-7'!$C$17:$H$17,0)+COLUMN()-9)</f>
        <v>50260</v>
      </c>
      <c r="H41" s="135">
        <f>INDEX('HB_6-7'!$C$20:$PR$56,MATCH($A41,'HB_6-7'!$A$20:$A$56,0),MATCH($A$4,'HB_6-7'!$C$14:$PR$14,0)+MATCH(C$11,'HB_6-7'!$C$15:$BD$15,0)+MATCH(F$14,'HB_6-7'!$C$16:$T$16,0)+MATCH("Eintritte",'HB_6-7'!$C$17:$H$17,0)+COLUMN()-9)</f>
        <v>4.1399030292984129</v>
      </c>
      <c r="I41" s="134">
        <f>INDEX('HB_6-7'!$C$20:$PR$56,MATCH($A41,'HB_6-7'!$A$20:$A$56,0),MATCH($A$4,'HB_6-7'!$C$14:$PR$14,0)+MATCH(C$11,'HB_6-7'!$C$15:$BD$15,0)+MATCH(I$14,'HB_6-7'!$C$16:$T$16,0)+MATCH("Eintritte",'HB_6-7'!$C$17:$H$17,0)+COLUMN()-12)</f>
        <v>1777</v>
      </c>
      <c r="J41" s="132">
        <f>INDEX('HB_6-7'!$C$20:$PR$56,MATCH($A41,'HB_6-7'!$A$20:$A$56,0),MATCH($A$4,'HB_6-7'!$C$14:$PR$14,0)+MATCH(C$11,'HB_6-7'!$C$15:$BD$15,0)+MATCH(I$14,'HB_6-7'!$C$16:$T$16,0)+MATCH("Eintritte",'HB_6-7'!$C$17:$H$17,0)+COLUMN()-12)</f>
        <v>19553</v>
      </c>
      <c r="K41" s="136">
        <f>INDEX('HB_6-7'!$C$20:$PR$56,MATCH($A41,'HB_6-7'!$A$20:$A$56,0),MATCH($A$4,'HB_6-7'!$C$14:$PR$14,0)+MATCH(C$11,'HB_6-7'!$C$15:$BD$15,0)+MATCH(I$14,'HB_6-7'!$C$16:$T$16,0)+MATCH("Eintritte",'HB_6-7'!$C$17:$H$17,0)+COLUMN()-12)</f>
        <v>6.2778562887270351</v>
      </c>
      <c r="L41" s="132">
        <f>INDEX('HB_6-7'!$C$20:$PR$56,MATCH($A41,'HB_6-7'!$A$20:$A$56,0),MATCH($A$4,'HB_6-7'!$C$14:$PR$14,0)+MATCH(L$12,'HB_6-7'!$C$15:$BD$15,0)+MATCH(L$13,'HB_6-7'!$C$16:$T$16,0)+MATCH("Eintritte",'HB_6-7'!$C$17:$H$17,0)+COLUMN()-15)</f>
        <v>3995</v>
      </c>
      <c r="M41" s="132">
        <f>INDEX('HB_6-7'!$C$20:$PR$56,MATCH($A41,'HB_6-7'!$A$20:$A$56,0),MATCH($A$4,'HB_6-7'!$C$14:$PR$14,0)+MATCH(L$12,'HB_6-7'!$C$15:$BD$15,0)+MATCH(L$13,'HB_6-7'!$C$16:$T$16,0)+MATCH("Eintritte",'HB_6-7'!$C$17:$H$17,0)+COLUMN()-15)</f>
        <v>67194</v>
      </c>
      <c r="N41" s="135">
        <f>INDEX('HB_6-7'!$C$20:$PR$56,MATCH($A41,'HB_6-7'!$A$20:$A$56,0),MATCH($A$4,'HB_6-7'!$C$14:$PR$14,0)+MATCH(L$12,'HB_6-7'!$C$15:$BD$15,0)+MATCH(L$13,'HB_6-7'!$C$16:$T$16,0)+MATCH("Eintritte",'HB_6-7'!$C$17:$H$17,0)+COLUMN()-15)</f>
        <v>5.2175002348814639</v>
      </c>
      <c r="O41" s="134">
        <f>INDEX('HB_6-7'!$C$20:$PR$56,MATCH($A41,'HB_6-7'!$A$20:$A$56,0),MATCH($A$4,'HB_6-7'!$C$14:$PR$14,0)+MATCH(L$12,'HB_6-7'!$C$15:$BD$15,0)+MATCH(O$14,'HB_6-7'!$C$16:$T$16,0)+MATCH("Eintritte",'HB_6-7'!$C$17:$H$17,0)+COLUMN()-18)</f>
        <v>2442</v>
      </c>
      <c r="P41" s="132">
        <f>INDEX('HB_6-7'!$C$20:$PR$56,MATCH($A41,'HB_6-7'!$A$20:$A$56,0),MATCH($A$4,'HB_6-7'!$C$14:$PR$14,0)+MATCH(L$12,'HB_6-7'!$C$15:$BD$15,0)+MATCH(O$14,'HB_6-7'!$C$16:$T$16,0)+MATCH("Eintritte",'HB_6-7'!$C$17:$H$17,0)+COLUMN()-18)</f>
        <v>49803</v>
      </c>
      <c r="Q41" s="135">
        <f>INDEX('HB_6-7'!$C$20:$PR$56,MATCH($A41,'HB_6-7'!$A$20:$A$56,0),MATCH($A$4,'HB_6-7'!$C$14:$PR$14,0)+MATCH(L$12,'HB_6-7'!$C$15:$BD$15,0)+MATCH(O$14,'HB_6-7'!$C$16:$T$16,0)+MATCH("Eintritte",'HB_6-7'!$C$17:$H$17,0)+COLUMN()-18)</f>
        <v>4.1555127990630751</v>
      </c>
      <c r="R41" s="134">
        <f>INDEX('HB_6-7'!$C$20:$PR$56,MATCH($A41,'HB_6-7'!$A$20:$A$56,0),MATCH($A$4,'HB_6-7'!$C$14:$PR$14,0)+MATCH(L$12,'HB_6-7'!$C$15:$BD$15,0)+MATCH(R$14,'HB_6-7'!$C$16:$T$16,0)+MATCH("Eintritte",'HB_6-7'!$C$17:$H$17,0)+COLUMN()-21)</f>
        <v>1553</v>
      </c>
      <c r="S41" s="132">
        <f>INDEX('HB_6-7'!$C$20:$PR$56,MATCH($A41,'HB_6-7'!$A$20:$A$56,0),MATCH($A$4,'HB_6-7'!$C$14:$PR$14,0)+MATCH(L$12,'HB_6-7'!$C$15:$BD$15,0)+MATCH(R$14,'HB_6-7'!$C$16:$T$16,0)+MATCH("Eintritte",'HB_6-7'!$C$17:$H$17,0)+COLUMN()-21)</f>
        <v>17391</v>
      </c>
      <c r="T41" s="136">
        <f>INDEX('HB_6-7'!$C$20:$PR$56,MATCH($A41,'HB_6-7'!$A$20:$A$56,0),MATCH($A$4,'HB_6-7'!$C$14:$PR$14,0)+MATCH(L$12,'HB_6-7'!$C$15:$BD$15,0)+MATCH(R$14,'HB_6-7'!$C$16:$T$16,0)+MATCH("Eintritte",'HB_6-7'!$C$17:$H$17,0)+COLUMN()-21)</f>
        <v>8.3821513149694624</v>
      </c>
      <c r="U41" s="132">
        <f>INDEX('HB_6-7'!$C$20:$PR$56,MATCH($A41,'HB_6-7'!$A$20:$A$56,0),MATCH($A$4,'HB_6-7'!$C$14:$PR$14,0)+MATCH(U$12,'HB_6-7'!$C$15:$BD$15,0)+MATCH(U$13,'HB_6-7'!$C$16:$T$16,0)+MATCH("Eintritte",'HB_6-7'!$C$17:$H$17,0)+COLUMN()-24)</f>
        <v>264</v>
      </c>
      <c r="V41" s="132">
        <f>INDEX('HB_6-7'!$C$20:$PR$56,MATCH($A41,'HB_6-7'!$A$20:$A$56,0),MATCH($A$4,'HB_6-7'!$C$14:$PR$14,0)+MATCH(U$12,'HB_6-7'!$C$15:$BD$15,0)+MATCH(U$13,'HB_6-7'!$C$16:$T$16,0)+MATCH("Eintritte",'HB_6-7'!$C$17:$H$17,0)+COLUMN()-24)</f>
        <v>2619</v>
      </c>
      <c r="W41" s="135">
        <f>INDEX('HB_6-7'!$C$20:$PR$56,MATCH($A41,'HB_6-7'!$A$20:$A$56,0),MATCH($A$4,'HB_6-7'!$C$14:$PR$14,0)+MATCH(U$12,'HB_6-7'!$C$15:$BD$15,0)+MATCH(U$13,'HB_6-7'!$C$16:$T$16,0)+MATCH("Eintritte",'HB_6-7'!$C$17:$H$17,0)+COLUMN()-24)</f>
        <v>-6.3974267333809873</v>
      </c>
      <c r="X41" s="134">
        <f>INDEX('HB_6-7'!$C$20:$PR$56,MATCH($A41,'HB_6-7'!$A$20:$A$56,0),MATCH($A$4,'HB_6-7'!$C$14:$PR$14,0)+MATCH(U$12,'HB_6-7'!$C$15:$BD$15,0)+MATCH(X$14,'HB_6-7'!$C$16:$T$16,0)+MATCH("Eintritte",'HB_6-7'!$C$17:$H$17,0)+COLUMN()-27)</f>
        <v>40</v>
      </c>
      <c r="Y41" s="132">
        <f>INDEX('HB_6-7'!$C$20:$PR$56,MATCH($A41,'HB_6-7'!$A$20:$A$56,0),MATCH($A$4,'HB_6-7'!$C$14:$PR$14,0)+MATCH(U$12,'HB_6-7'!$C$15:$BD$15,0)+MATCH(X$14,'HB_6-7'!$C$16:$T$16,0)+MATCH("Eintritte",'HB_6-7'!$C$17:$H$17,0)+COLUMN()-27)</f>
        <v>457</v>
      </c>
      <c r="Z41" s="135">
        <f>INDEX('HB_6-7'!$C$20:$PR$56,MATCH($A41,'HB_6-7'!$A$20:$A$56,0),MATCH($A$4,'HB_6-7'!$C$14:$PR$14,0)+MATCH(U$12,'HB_6-7'!$C$15:$BD$15,0)+MATCH(X$14,'HB_6-7'!$C$16:$T$16,0)+MATCH("Eintritte",'HB_6-7'!$C$17:$H$17,0)+COLUMN()-27)</f>
        <v>2.4663677130044843</v>
      </c>
      <c r="AA41" s="134">
        <f>INDEX('HB_6-7'!$C$20:$PR$56,MATCH($A41,'HB_6-7'!$A$20:$A$56,0),MATCH($A$4,'HB_6-7'!$C$14:$PR$14,0)+MATCH(U$12,'HB_6-7'!$C$15:$BD$15,0)+MATCH(AA$14,'HB_6-7'!$C$16:$T$16,0)+MATCH("Eintritte",'HB_6-7'!$C$17:$H$17,0)+COLUMN()-30)</f>
        <v>224</v>
      </c>
      <c r="AB41" s="132">
        <f>INDEX('HB_6-7'!$C$20:$PR$56,MATCH($A41,'HB_6-7'!$A$20:$A$56,0),MATCH($A$4,'HB_6-7'!$C$14:$PR$14,0)+MATCH(U$12,'HB_6-7'!$C$15:$BD$15,0)+MATCH(AA$14,'HB_6-7'!$C$16:$T$16,0)+MATCH("Eintritte",'HB_6-7'!$C$17:$H$17,0)+COLUMN()-30)</f>
        <v>2162</v>
      </c>
      <c r="AC41" s="136">
        <f>INDEX('HB_6-7'!$C$20:$PR$56,MATCH($A41,'HB_6-7'!$A$20:$A$56,0),MATCH($A$4,'HB_6-7'!$C$14:$PR$14,0)+MATCH(U$12,'HB_6-7'!$C$15:$BD$15,0)+MATCH(AA$14,'HB_6-7'!$C$16:$T$16,0)+MATCH("Eintritte",'HB_6-7'!$C$17:$H$17,0)+COLUMN()-30)</f>
        <v>-8.0782312925170068</v>
      </c>
    </row>
    <row r="42" spans="1:29" ht="15" customHeight="1" x14ac:dyDescent="0.2">
      <c r="A42" s="350" t="s">
        <v>51</v>
      </c>
      <c r="B42" s="463"/>
      <c r="C42" s="97">
        <f>INDEX('HB_6-7'!$C$20:$PR$56,MATCH($A42,'HB_6-7'!$A$20:$A$56,0),MATCH($A$4,'HB_6-7'!$C$14:$PR$14,0)+MATCH(C$11,'HB_6-7'!$C$15:$BD$15,0)+MATCH(C$13,'HB_6-7'!$C$16:$T$16,0)+MATCH("Eintritte",'HB_6-7'!$C$17:$H$17,0)+COLUMN()-6)</f>
        <v>779</v>
      </c>
      <c r="D42" s="97">
        <f>INDEX('HB_6-7'!$C$20:$PR$56,MATCH($A42,'HB_6-7'!$A$20:$A$56,0),MATCH($A$4,'HB_6-7'!$C$14:$PR$14,0)+MATCH(C$11,'HB_6-7'!$C$15:$BD$15,0)+MATCH(C$13,'HB_6-7'!$C$16:$T$16,0)+MATCH("Eintritte",'HB_6-7'!$C$17:$H$17,0)+COLUMN()-6)</f>
        <v>14667</v>
      </c>
      <c r="E42" s="125">
        <f>INDEX('HB_6-7'!$C$20:$PR$56,MATCH($A42,'HB_6-7'!$A$20:$A$56,0),MATCH($A$4,'HB_6-7'!$C$14:$PR$14,0)+MATCH(C$11,'HB_6-7'!$C$15:$BD$15,0)+MATCH(C$13,'HB_6-7'!$C$16:$T$16,0)+MATCH("Eintritte",'HB_6-7'!$C$17:$H$17,0)+COLUMN()-6)</f>
        <v>3.6317388539532249</v>
      </c>
      <c r="F42" s="96">
        <f>INDEX('HB_6-7'!$C$20:$PR$56,MATCH($A42,'HB_6-7'!$A$20:$A$56,0),MATCH($A$4,'HB_6-7'!$C$14:$PR$14,0)+MATCH(C$11,'HB_6-7'!$C$15:$BD$15,0)+MATCH(F$14,'HB_6-7'!$C$16:$T$16,0)+MATCH("Eintritte",'HB_6-7'!$C$17:$H$17,0)+COLUMN()-9)</f>
        <v>771</v>
      </c>
      <c r="G42" s="97" t="str">
        <f>INDEX('HB_6-7'!$C$20:$PR$56,MATCH($A42,'HB_6-7'!$A$20:$A$56,0),MATCH($A$4,'HB_6-7'!$C$14:$PR$14,0)+MATCH(C$11,'HB_6-7'!$C$15:$BD$15,0)+MATCH(F$14,'HB_6-7'!$C$16:$T$16,0)+MATCH("Eintritte",'HB_6-7'!$C$17:$H$17,0)+COLUMN()-9)</f>
        <v>*</v>
      </c>
      <c r="H42" s="137">
        <f>INDEX('HB_6-7'!$C$20:$PR$56,MATCH($A42,'HB_6-7'!$A$20:$A$56,0),MATCH($A$4,'HB_6-7'!$C$14:$PR$14,0)+MATCH(C$11,'HB_6-7'!$C$15:$BD$15,0)+MATCH(F$14,'HB_6-7'!$C$16:$T$16,0)+MATCH("Eintritte",'HB_6-7'!$C$17:$H$17,0)+COLUMN()-9)</f>
        <v>3.830544677821289</v>
      </c>
      <c r="I42" s="96">
        <f>INDEX('HB_6-7'!$C$20:$PR$56,MATCH($A42,'HB_6-7'!$A$20:$A$56,0),MATCH($A$4,'HB_6-7'!$C$14:$PR$14,0)+MATCH(C$11,'HB_6-7'!$C$15:$BD$15,0)+MATCH(I$14,'HB_6-7'!$C$16:$T$16,0)+MATCH("Eintritte",'HB_6-7'!$C$17:$H$17,0)+COLUMN()-12)</f>
        <v>8</v>
      </c>
      <c r="J42" s="97" t="str">
        <f>INDEX('HB_6-7'!$C$20:$PR$56,MATCH($A42,'HB_6-7'!$A$20:$A$56,0),MATCH($A$4,'HB_6-7'!$C$14:$PR$14,0)+MATCH(C$11,'HB_6-7'!$C$15:$BD$15,0)+MATCH(I$14,'HB_6-7'!$C$16:$T$16,0)+MATCH("Eintritte",'HB_6-7'!$C$17:$H$17,0)+COLUMN()-12)</f>
        <v>*</v>
      </c>
      <c r="K42" s="138">
        <f>INDEX('HB_6-7'!$C$20:$PR$56,MATCH($A42,'HB_6-7'!$A$20:$A$56,0),MATCH($A$4,'HB_6-7'!$C$14:$PR$14,0)+MATCH(C$11,'HB_6-7'!$C$15:$BD$15,0)+MATCH(I$14,'HB_6-7'!$C$16:$T$16,0)+MATCH("Eintritte",'HB_6-7'!$C$17:$H$17,0)+COLUMN()-12)</f>
        <v>-22.222222222222221</v>
      </c>
      <c r="L42" s="97">
        <f>INDEX('HB_6-7'!$C$20:$PR$56,MATCH($A42,'HB_6-7'!$A$20:$A$56,0),MATCH($A$4,'HB_6-7'!$C$14:$PR$14,0)+MATCH(L$12,'HB_6-7'!$C$15:$BD$15,0)+MATCH(L$13,'HB_6-7'!$C$16:$T$16,0)+MATCH("Eintritte",'HB_6-7'!$C$17:$H$17,0)+COLUMN()-15)</f>
        <v>779</v>
      </c>
      <c r="M42" s="97">
        <f>INDEX('HB_6-7'!$C$20:$PR$56,MATCH($A42,'HB_6-7'!$A$20:$A$56,0),MATCH($A$4,'HB_6-7'!$C$14:$PR$14,0)+MATCH(L$12,'HB_6-7'!$C$15:$BD$15,0)+MATCH(L$13,'HB_6-7'!$C$16:$T$16,0)+MATCH("Eintritte",'HB_6-7'!$C$17:$H$17,0)+COLUMN()-15)</f>
        <v>14667</v>
      </c>
      <c r="N42" s="137">
        <f>INDEX('HB_6-7'!$C$20:$PR$56,MATCH($A42,'HB_6-7'!$A$20:$A$56,0),MATCH($A$4,'HB_6-7'!$C$14:$PR$14,0)+MATCH(L$12,'HB_6-7'!$C$15:$BD$15,0)+MATCH(L$13,'HB_6-7'!$C$16:$T$16,0)+MATCH("Eintritte",'HB_6-7'!$C$17:$H$17,0)+COLUMN()-15)</f>
        <v>3.6317388539532249</v>
      </c>
      <c r="O42" s="96">
        <f>INDEX('HB_6-7'!$C$20:$PR$56,MATCH($A42,'HB_6-7'!$A$20:$A$56,0),MATCH($A$4,'HB_6-7'!$C$14:$PR$14,0)+MATCH(L$12,'HB_6-7'!$C$15:$BD$15,0)+MATCH(O$14,'HB_6-7'!$C$16:$T$16,0)+MATCH("Eintritte",'HB_6-7'!$C$17:$H$17,0)+COLUMN()-18)</f>
        <v>771</v>
      </c>
      <c r="P42" s="97" t="str">
        <f>INDEX('HB_6-7'!$C$20:$PR$56,MATCH($A42,'HB_6-7'!$A$20:$A$56,0),MATCH($A$4,'HB_6-7'!$C$14:$PR$14,0)+MATCH(L$12,'HB_6-7'!$C$15:$BD$15,0)+MATCH(O$14,'HB_6-7'!$C$16:$T$16,0)+MATCH("Eintritte",'HB_6-7'!$C$17:$H$17,0)+COLUMN()-18)</f>
        <v>*</v>
      </c>
      <c r="Q42" s="137">
        <f>INDEX('HB_6-7'!$C$20:$PR$56,MATCH($A42,'HB_6-7'!$A$20:$A$56,0),MATCH($A$4,'HB_6-7'!$C$14:$PR$14,0)+MATCH(L$12,'HB_6-7'!$C$15:$BD$15,0)+MATCH(O$14,'HB_6-7'!$C$16:$T$16,0)+MATCH("Eintritte",'HB_6-7'!$C$17:$H$17,0)+COLUMN()-18)</f>
        <v>3.830544677821289</v>
      </c>
      <c r="R42" s="96">
        <f>INDEX('HB_6-7'!$C$20:$PR$56,MATCH($A42,'HB_6-7'!$A$20:$A$56,0),MATCH($A$4,'HB_6-7'!$C$14:$PR$14,0)+MATCH(L$12,'HB_6-7'!$C$15:$BD$15,0)+MATCH(R$14,'HB_6-7'!$C$16:$T$16,0)+MATCH("Eintritte",'HB_6-7'!$C$17:$H$17,0)+COLUMN()-21)</f>
        <v>8</v>
      </c>
      <c r="S42" s="97" t="str">
        <f>INDEX('HB_6-7'!$C$20:$PR$56,MATCH($A42,'HB_6-7'!$A$20:$A$56,0),MATCH($A$4,'HB_6-7'!$C$14:$PR$14,0)+MATCH(L$12,'HB_6-7'!$C$15:$BD$15,0)+MATCH(R$14,'HB_6-7'!$C$16:$T$16,0)+MATCH("Eintritte",'HB_6-7'!$C$17:$H$17,0)+COLUMN()-21)</f>
        <v>*</v>
      </c>
      <c r="T42" s="138">
        <f>INDEX('HB_6-7'!$C$20:$PR$56,MATCH($A42,'HB_6-7'!$A$20:$A$56,0),MATCH($A$4,'HB_6-7'!$C$14:$PR$14,0)+MATCH(L$12,'HB_6-7'!$C$15:$BD$15,0)+MATCH(R$14,'HB_6-7'!$C$16:$T$16,0)+MATCH("Eintritte",'HB_6-7'!$C$17:$H$17,0)+COLUMN()-21)</f>
        <v>-22.222222222222221</v>
      </c>
      <c r="U42" s="97">
        <f>INDEX('HB_6-7'!$C$20:$PR$56,MATCH($A42,'HB_6-7'!$A$20:$A$56,0),MATCH($A$4,'HB_6-7'!$C$14:$PR$14,0)+MATCH(U$12,'HB_6-7'!$C$15:$BD$15,0)+MATCH(U$13,'HB_6-7'!$C$16:$T$16,0)+MATCH("Eintritte",'HB_6-7'!$C$17:$H$17,0)+COLUMN()-24)</f>
        <v>0</v>
      </c>
      <c r="V42" s="97">
        <f>INDEX('HB_6-7'!$C$20:$PR$56,MATCH($A42,'HB_6-7'!$A$20:$A$56,0),MATCH($A$4,'HB_6-7'!$C$14:$PR$14,0)+MATCH(U$12,'HB_6-7'!$C$15:$BD$15,0)+MATCH(U$13,'HB_6-7'!$C$16:$T$16,0)+MATCH("Eintritte",'HB_6-7'!$C$17:$H$17,0)+COLUMN()-24)</f>
        <v>0</v>
      </c>
      <c r="W42" s="137" t="str">
        <f>INDEX('HB_6-7'!$C$20:$PR$56,MATCH($A42,'HB_6-7'!$A$20:$A$56,0),MATCH($A$4,'HB_6-7'!$C$14:$PR$14,0)+MATCH(U$12,'HB_6-7'!$C$15:$BD$15,0)+MATCH(U$13,'HB_6-7'!$C$16:$T$16,0)+MATCH("Eintritte",'HB_6-7'!$C$17:$H$17,0)+COLUMN()-24)</f>
        <v>X</v>
      </c>
      <c r="X42" s="96">
        <f>INDEX('HB_6-7'!$C$20:$PR$56,MATCH($A42,'HB_6-7'!$A$20:$A$56,0),MATCH($A$4,'HB_6-7'!$C$14:$PR$14,0)+MATCH(U$12,'HB_6-7'!$C$15:$BD$15,0)+MATCH(X$14,'HB_6-7'!$C$16:$T$16,0)+MATCH("Eintritte",'HB_6-7'!$C$17:$H$17,0)+COLUMN()-27)</f>
        <v>0</v>
      </c>
      <c r="Y42" s="97">
        <f>INDEX('HB_6-7'!$C$20:$PR$56,MATCH($A42,'HB_6-7'!$A$20:$A$56,0),MATCH($A$4,'HB_6-7'!$C$14:$PR$14,0)+MATCH(U$12,'HB_6-7'!$C$15:$BD$15,0)+MATCH(X$14,'HB_6-7'!$C$16:$T$16,0)+MATCH("Eintritte",'HB_6-7'!$C$17:$H$17,0)+COLUMN()-27)</f>
        <v>0</v>
      </c>
      <c r="Z42" s="137" t="str">
        <f>INDEX('HB_6-7'!$C$20:$PR$56,MATCH($A42,'HB_6-7'!$A$20:$A$56,0),MATCH($A$4,'HB_6-7'!$C$14:$PR$14,0)+MATCH(U$12,'HB_6-7'!$C$15:$BD$15,0)+MATCH(X$14,'HB_6-7'!$C$16:$T$16,0)+MATCH("Eintritte",'HB_6-7'!$C$17:$H$17,0)+COLUMN()-27)</f>
        <v>X</v>
      </c>
      <c r="AA42" s="96">
        <f>INDEX('HB_6-7'!$C$20:$PR$56,MATCH($A42,'HB_6-7'!$A$20:$A$56,0),MATCH($A$4,'HB_6-7'!$C$14:$PR$14,0)+MATCH(U$12,'HB_6-7'!$C$15:$BD$15,0)+MATCH(AA$14,'HB_6-7'!$C$16:$T$16,0)+MATCH("Eintritte",'HB_6-7'!$C$17:$H$17,0)+COLUMN()-30)</f>
        <v>0</v>
      </c>
      <c r="AB42" s="97">
        <f>INDEX('HB_6-7'!$C$20:$PR$56,MATCH($A42,'HB_6-7'!$A$20:$A$56,0),MATCH($A$4,'HB_6-7'!$C$14:$PR$14,0)+MATCH(U$12,'HB_6-7'!$C$15:$BD$15,0)+MATCH(AA$14,'HB_6-7'!$C$16:$T$16,0)+MATCH("Eintritte",'HB_6-7'!$C$17:$H$17,0)+COLUMN()-30)</f>
        <v>0</v>
      </c>
      <c r="AC42" s="138" t="str">
        <f>INDEX('HB_6-7'!$C$20:$PR$56,MATCH($A42,'HB_6-7'!$A$20:$A$56,0),MATCH($A$4,'HB_6-7'!$C$14:$PR$14,0)+MATCH(U$12,'HB_6-7'!$C$15:$BD$15,0)+MATCH(AA$14,'HB_6-7'!$C$16:$T$16,0)+MATCH("Eintritte",'HB_6-7'!$C$17:$H$17,0)+COLUMN()-30)</f>
        <v>X</v>
      </c>
    </row>
    <row r="43" spans="1:29" ht="15" customHeight="1" x14ac:dyDescent="0.2">
      <c r="A43" s="354" t="s">
        <v>45</v>
      </c>
      <c r="B43" s="468"/>
      <c r="C43" s="97">
        <f>INDEX('HB_6-7'!$C$20:$PR$56,MATCH($A43,'HB_6-7'!$A$20:$A$56,0),MATCH($A$4,'HB_6-7'!$C$14:$PR$14,0)+MATCH(C$11,'HB_6-7'!$C$15:$BD$15,0)+MATCH(C$13,'HB_6-7'!$C$16:$T$16,0)+MATCH("Eintritte",'HB_6-7'!$C$17:$H$17,0)+COLUMN()-6)</f>
        <v>564</v>
      </c>
      <c r="D43" s="97">
        <f>INDEX('HB_6-7'!$C$20:$PR$56,MATCH($A43,'HB_6-7'!$A$20:$A$56,0),MATCH($A$4,'HB_6-7'!$C$14:$PR$14,0)+MATCH(C$11,'HB_6-7'!$C$15:$BD$15,0)+MATCH(C$13,'HB_6-7'!$C$16:$T$16,0)+MATCH("Eintritte",'HB_6-7'!$C$17:$H$17,0)+COLUMN()-6)</f>
        <v>6494</v>
      </c>
      <c r="E43" s="125">
        <f>INDEX('HB_6-7'!$C$20:$PR$56,MATCH($A43,'HB_6-7'!$A$20:$A$56,0),MATCH($A$4,'HB_6-7'!$C$14:$PR$14,0)+MATCH(C$11,'HB_6-7'!$C$15:$BD$15,0)+MATCH(C$13,'HB_6-7'!$C$16:$T$16,0)+MATCH("Eintritte",'HB_6-7'!$C$17:$H$17,0)+COLUMN()-6)</f>
        <v>-3.5926365795724466</v>
      </c>
      <c r="F43" s="96" t="str">
        <f>INDEX('HB_6-7'!$C$20:$PR$56,MATCH($A43,'HB_6-7'!$A$20:$A$56,0),MATCH($A$4,'HB_6-7'!$C$14:$PR$14,0)+MATCH(C$11,'HB_6-7'!$C$15:$BD$15,0)+MATCH(F$14,'HB_6-7'!$C$16:$T$16,0)+MATCH("Eintritte",'HB_6-7'!$C$17:$H$17,0)+COLUMN()-9)</f>
        <v>*</v>
      </c>
      <c r="G43" s="97">
        <f>INDEX('HB_6-7'!$C$20:$PR$56,MATCH($A43,'HB_6-7'!$A$20:$A$56,0),MATCH($A$4,'HB_6-7'!$C$14:$PR$14,0)+MATCH(C$11,'HB_6-7'!$C$15:$BD$15,0)+MATCH(F$14,'HB_6-7'!$C$16:$T$16,0)+MATCH("Eintritte",'HB_6-7'!$C$17:$H$17,0)+COLUMN()-9)</f>
        <v>1120</v>
      </c>
      <c r="H43" s="137">
        <f>INDEX('HB_6-7'!$C$20:$PR$56,MATCH($A43,'HB_6-7'!$A$20:$A$56,0),MATCH($A$4,'HB_6-7'!$C$14:$PR$14,0)+MATCH(C$11,'HB_6-7'!$C$15:$BD$15,0)+MATCH(F$14,'HB_6-7'!$C$16:$T$16,0)+MATCH("Eintritte",'HB_6-7'!$C$17:$H$17,0)+COLUMN()-9)</f>
        <v>0.44843049327354262</v>
      </c>
      <c r="I43" s="96" t="str">
        <f>INDEX('HB_6-7'!$C$20:$PR$56,MATCH($A43,'HB_6-7'!$A$20:$A$56,0),MATCH($A$4,'HB_6-7'!$C$14:$PR$14,0)+MATCH(C$11,'HB_6-7'!$C$15:$BD$15,0)+MATCH(I$14,'HB_6-7'!$C$16:$T$16,0)+MATCH("Eintritte",'HB_6-7'!$C$17:$H$17,0)+COLUMN()-12)</f>
        <v>*</v>
      </c>
      <c r="J43" s="97">
        <f>INDEX('HB_6-7'!$C$20:$PR$56,MATCH($A43,'HB_6-7'!$A$20:$A$56,0),MATCH($A$4,'HB_6-7'!$C$14:$PR$14,0)+MATCH(C$11,'HB_6-7'!$C$15:$BD$15,0)+MATCH(I$14,'HB_6-7'!$C$16:$T$16,0)+MATCH("Eintritte",'HB_6-7'!$C$17:$H$17,0)+COLUMN()-12)</f>
        <v>5374</v>
      </c>
      <c r="K43" s="138">
        <f>INDEX('HB_6-7'!$C$20:$PR$56,MATCH($A43,'HB_6-7'!$A$20:$A$56,0),MATCH($A$4,'HB_6-7'!$C$14:$PR$14,0)+MATCH(C$11,'HB_6-7'!$C$15:$BD$15,0)+MATCH(I$14,'HB_6-7'!$C$16:$T$16,0)+MATCH("Eintritte",'HB_6-7'!$C$17:$H$17,0)+COLUMN()-12)</f>
        <v>-4.3942359010852163</v>
      </c>
      <c r="L43" s="97">
        <f>INDEX('HB_6-7'!$C$20:$PR$56,MATCH($A43,'HB_6-7'!$A$20:$A$56,0),MATCH($A$4,'HB_6-7'!$C$14:$PR$14,0)+MATCH(L$12,'HB_6-7'!$C$15:$BD$15,0)+MATCH(L$13,'HB_6-7'!$C$16:$T$16,0)+MATCH("Eintritte",'HB_6-7'!$C$17:$H$17,0)+COLUMN()-15)</f>
        <v>300</v>
      </c>
      <c r="M43" s="97">
        <f>INDEX('HB_6-7'!$C$20:$PR$56,MATCH($A43,'HB_6-7'!$A$20:$A$56,0),MATCH($A$4,'HB_6-7'!$C$14:$PR$14,0)+MATCH(L$12,'HB_6-7'!$C$15:$BD$15,0)+MATCH(L$13,'HB_6-7'!$C$16:$T$16,0)+MATCH("Eintritte",'HB_6-7'!$C$17:$H$17,0)+COLUMN()-15)</f>
        <v>3875</v>
      </c>
      <c r="N43" s="137">
        <f>INDEX('HB_6-7'!$C$20:$PR$56,MATCH($A43,'HB_6-7'!$A$20:$A$56,0),MATCH($A$4,'HB_6-7'!$C$14:$PR$14,0)+MATCH(L$12,'HB_6-7'!$C$15:$BD$15,0)+MATCH(L$13,'HB_6-7'!$C$16:$T$16,0)+MATCH("Eintritte",'HB_6-7'!$C$17:$H$17,0)+COLUMN()-15)</f>
        <v>-1.5997968511934992</v>
      </c>
      <c r="O43" s="96" t="str">
        <f>INDEX('HB_6-7'!$C$20:$PR$56,MATCH($A43,'HB_6-7'!$A$20:$A$56,0),MATCH($A$4,'HB_6-7'!$C$14:$PR$14,0)+MATCH(L$12,'HB_6-7'!$C$15:$BD$15,0)+MATCH(O$14,'HB_6-7'!$C$16:$T$16,0)+MATCH("Eintritte",'HB_6-7'!$C$17:$H$17,0)+COLUMN()-18)</f>
        <v>*</v>
      </c>
      <c r="P43" s="97">
        <f>INDEX('HB_6-7'!$C$20:$PR$56,MATCH($A43,'HB_6-7'!$A$20:$A$56,0),MATCH($A$4,'HB_6-7'!$C$14:$PR$14,0)+MATCH(L$12,'HB_6-7'!$C$15:$BD$15,0)+MATCH(O$14,'HB_6-7'!$C$16:$T$16,0)+MATCH("Eintritte",'HB_6-7'!$C$17:$H$17,0)+COLUMN()-18)</f>
        <v>663</v>
      </c>
      <c r="Q43" s="137">
        <f>INDEX('HB_6-7'!$C$20:$PR$56,MATCH($A43,'HB_6-7'!$A$20:$A$56,0),MATCH($A$4,'HB_6-7'!$C$14:$PR$14,0)+MATCH(L$12,'HB_6-7'!$C$15:$BD$15,0)+MATCH(O$14,'HB_6-7'!$C$16:$T$16,0)+MATCH("Eintritte",'HB_6-7'!$C$17:$H$17,0)+COLUMN()-18)</f>
        <v>-0.89686098654708524</v>
      </c>
      <c r="R43" s="96" t="str">
        <f>INDEX('HB_6-7'!$C$20:$PR$56,MATCH($A43,'HB_6-7'!$A$20:$A$56,0),MATCH($A$4,'HB_6-7'!$C$14:$PR$14,0)+MATCH(L$12,'HB_6-7'!$C$15:$BD$15,0)+MATCH(R$14,'HB_6-7'!$C$16:$T$16,0)+MATCH("Eintritte",'HB_6-7'!$C$17:$H$17,0)+COLUMN()-21)</f>
        <v>*</v>
      </c>
      <c r="S43" s="97">
        <f>INDEX('HB_6-7'!$C$20:$PR$56,MATCH($A43,'HB_6-7'!$A$20:$A$56,0),MATCH($A$4,'HB_6-7'!$C$14:$PR$14,0)+MATCH(L$12,'HB_6-7'!$C$15:$BD$15,0)+MATCH(R$14,'HB_6-7'!$C$16:$T$16,0)+MATCH("Eintritte",'HB_6-7'!$C$17:$H$17,0)+COLUMN()-21)</f>
        <v>3212</v>
      </c>
      <c r="T43" s="138">
        <f>INDEX('HB_6-7'!$C$20:$PR$56,MATCH($A43,'HB_6-7'!$A$20:$A$56,0),MATCH($A$4,'HB_6-7'!$C$14:$PR$14,0)+MATCH(L$12,'HB_6-7'!$C$15:$BD$15,0)+MATCH(R$14,'HB_6-7'!$C$16:$T$16,0)+MATCH("Eintritte",'HB_6-7'!$C$17:$H$17,0)+COLUMN()-21)</f>
        <v>-1.7436524931171611</v>
      </c>
      <c r="U43" s="97">
        <f>INDEX('HB_6-7'!$C$20:$PR$56,MATCH($A43,'HB_6-7'!$A$20:$A$56,0),MATCH($A$4,'HB_6-7'!$C$14:$PR$14,0)+MATCH(U$12,'HB_6-7'!$C$15:$BD$15,0)+MATCH(U$13,'HB_6-7'!$C$16:$T$16,0)+MATCH("Eintritte",'HB_6-7'!$C$17:$H$17,0)+COLUMN()-24)</f>
        <v>264</v>
      </c>
      <c r="V43" s="97">
        <f>INDEX('HB_6-7'!$C$20:$PR$56,MATCH($A43,'HB_6-7'!$A$20:$A$56,0),MATCH($A$4,'HB_6-7'!$C$14:$PR$14,0)+MATCH(U$12,'HB_6-7'!$C$15:$BD$15,0)+MATCH(U$13,'HB_6-7'!$C$16:$T$16,0)+MATCH("Eintritte",'HB_6-7'!$C$17:$H$17,0)+COLUMN()-24)</f>
        <v>2619</v>
      </c>
      <c r="W43" s="137">
        <f>INDEX('HB_6-7'!$C$20:$PR$56,MATCH($A43,'HB_6-7'!$A$20:$A$56,0),MATCH($A$4,'HB_6-7'!$C$14:$PR$14,0)+MATCH(U$12,'HB_6-7'!$C$15:$BD$15,0)+MATCH(U$13,'HB_6-7'!$C$16:$T$16,0)+MATCH("Eintritte",'HB_6-7'!$C$17:$H$17,0)+COLUMN()-24)</f>
        <v>-6.3974267333809873</v>
      </c>
      <c r="X43" s="96">
        <f>INDEX('HB_6-7'!$C$20:$PR$56,MATCH($A43,'HB_6-7'!$A$20:$A$56,0),MATCH($A$4,'HB_6-7'!$C$14:$PR$14,0)+MATCH(U$12,'HB_6-7'!$C$15:$BD$15,0)+MATCH(X$14,'HB_6-7'!$C$16:$T$16,0)+MATCH("Eintritte",'HB_6-7'!$C$17:$H$17,0)+COLUMN()-27)</f>
        <v>40</v>
      </c>
      <c r="Y43" s="97">
        <f>INDEX('HB_6-7'!$C$20:$PR$56,MATCH($A43,'HB_6-7'!$A$20:$A$56,0),MATCH($A$4,'HB_6-7'!$C$14:$PR$14,0)+MATCH(U$12,'HB_6-7'!$C$15:$BD$15,0)+MATCH(X$14,'HB_6-7'!$C$16:$T$16,0)+MATCH("Eintritte",'HB_6-7'!$C$17:$H$17,0)+COLUMN()-27)</f>
        <v>457</v>
      </c>
      <c r="Z43" s="137">
        <f>INDEX('HB_6-7'!$C$20:$PR$56,MATCH($A43,'HB_6-7'!$A$20:$A$56,0),MATCH($A$4,'HB_6-7'!$C$14:$PR$14,0)+MATCH(U$12,'HB_6-7'!$C$15:$BD$15,0)+MATCH(X$14,'HB_6-7'!$C$16:$T$16,0)+MATCH("Eintritte",'HB_6-7'!$C$17:$H$17,0)+COLUMN()-27)</f>
        <v>2.4663677130044843</v>
      </c>
      <c r="AA43" s="96">
        <f>INDEX('HB_6-7'!$C$20:$PR$56,MATCH($A43,'HB_6-7'!$A$20:$A$56,0),MATCH($A$4,'HB_6-7'!$C$14:$PR$14,0)+MATCH(U$12,'HB_6-7'!$C$15:$BD$15,0)+MATCH(AA$14,'HB_6-7'!$C$16:$T$16,0)+MATCH("Eintritte",'HB_6-7'!$C$17:$H$17,0)+COLUMN()-30)</f>
        <v>224</v>
      </c>
      <c r="AB43" s="97">
        <f>INDEX('HB_6-7'!$C$20:$PR$56,MATCH($A43,'HB_6-7'!$A$20:$A$56,0),MATCH($A$4,'HB_6-7'!$C$14:$PR$14,0)+MATCH(U$12,'HB_6-7'!$C$15:$BD$15,0)+MATCH(AA$14,'HB_6-7'!$C$16:$T$16,0)+MATCH("Eintritte",'HB_6-7'!$C$17:$H$17,0)+COLUMN()-30)</f>
        <v>2162</v>
      </c>
      <c r="AC43" s="138">
        <f>INDEX('HB_6-7'!$C$20:$PR$56,MATCH($A43,'HB_6-7'!$A$20:$A$56,0),MATCH($A$4,'HB_6-7'!$C$14:$PR$14,0)+MATCH(U$12,'HB_6-7'!$C$15:$BD$15,0)+MATCH(AA$14,'HB_6-7'!$C$16:$T$16,0)+MATCH("Eintritte",'HB_6-7'!$C$17:$H$17,0)+COLUMN()-30)</f>
        <v>-8.0782312925170068</v>
      </c>
    </row>
    <row r="44" spans="1:29" ht="15" customHeight="1" x14ac:dyDescent="0.2">
      <c r="A44" s="354" t="s">
        <v>46</v>
      </c>
      <c r="B44" s="468"/>
      <c r="C44" s="97">
        <f>INDEX('HB_6-7'!$C$20:$PR$56,MATCH($A44,'HB_6-7'!$A$20:$A$56,0),MATCH($A$4,'HB_6-7'!$C$14:$PR$14,0)+MATCH(C$11,'HB_6-7'!$C$15:$BD$15,0)+MATCH(C$13,'HB_6-7'!$C$16:$T$16,0)+MATCH("Eintritte",'HB_6-7'!$C$17:$H$17,0)+COLUMN()-6)</f>
        <v>596</v>
      </c>
      <c r="D44" s="97">
        <f>INDEX('HB_6-7'!$C$20:$PR$56,MATCH($A44,'HB_6-7'!$A$20:$A$56,0),MATCH($A$4,'HB_6-7'!$C$14:$PR$14,0)+MATCH(C$11,'HB_6-7'!$C$15:$BD$15,0)+MATCH(C$13,'HB_6-7'!$C$16:$T$16,0)+MATCH("Eintritte",'HB_6-7'!$C$17:$H$17,0)+COLUMN()-6)</f>
        <v>7730</v>
      </c>
      <c r="E44" s="125">
        <f>INDEX('HB_6-7'!$C$20:$PR$56,MATCH($A44,'HB_6-7'!$A$20:$A$56,0),MATCH($A$4,'HB_6-7'!$C$14:$PR$14,0)+MATCH(C$11,'HB_6-7'!$C$15:$BD$15,0)+MATCH(C$13,'HB_6-7'!$C$16:$T$16,0)+MATCH("Eintritte",'HB_6-7'!$C$17:$H$17,0)+COLUMN()-6)</f>
        <v>11.031312841137604</v>
      </c>
      <c r="F44" s="96">
        <f>INDEX('HB_6-7'!$C$20:$PR$56,MATCH($A44,'HB_6-7'!$A$20:$A$56,0),MATCH($A$4,'HB_6-7'!$C$14:$PR$14,0)+MATCH(C$11,'HB_6-7'!$C$15:$BD$15,0)+MATCH(F$14,'HB_6-7'!$C$16:$T$16,0)+MATCH("Eintritte",'HB_6-7'!$C$17:$H$17,0)+COLUMN()-9)</f>
        <v>301</v>
      </c>
      <c r="G44" s="97">
        <f>INDEX('HB_6-7'!$C$20:$PR$56,MATCH($A44,'HB_6-7'!$A$20:$A$56,0),MATCH($A$4,'HB_6-7'!$C$14:$PR$14,0)+MATCH(C$11,'HB_6-7'!$C$15:$BD$15,0)+MATCH(F$14,'HB_6-7'!$C$16:$T$16,0)+MATCH("Eintritte",'HB_6-7'!$C$17:$H$17,0)+COLUMN()-9)</f>
        <v>4451</v>
      </c>
      <c r="H44" s="137">
        <f>INDEX('HB_6-7'!$C$20:$PR$56,MATCH($A44,'HB_6-7'!$A$20:$A$56,0),MATCH($A$4,'HB_6-7'!$C$14:$PR$14,0)+MATCH(C$11,'HB_6-7'!$C$15:$BD$15,0)+MATCH(F$14,'HB_6-7'!$C$16:$T$16,0)+MATCH("Eintritte",'HB_6-7'!$C$17:$H$17,0)+COLUMN()-9)</f>
        <v>10.942173479561317</v>
      </c>
      <c r="I44" s="96">
        <f>INDEX('HB_6-7'!$C$20:$PR$56,MATCH($A44,'HB_6-7'!$A$20:$A$56,0),MATCH($A$4,'HB_6-7'!$C$14:$PR$14,0)+MATCH(C$11,'HB_6-7'!$C$15:$BD$15,0)+MATCH(I$14,'HB_6-7'!$C$16:$T$16,0)+MATCH("Eintritte",'HB_6-7'!$C$17:$H$17,0)+COLUMN()-12)</f>
        <v>295</v>
      </c>
      <c r="J44" s="97">
        <f>INDEX('HB_6-7'!$C$20:$PR$56,MATCH($A44,'HB_6-7'!$A$20:$A$56,0),MATCH($A$4,'HB_6-7'!$C$14:$PR$14,0)+MATCH(C$11,'HB_6-7'!$C$15:$BD$15,0)+MATCH(I$14,'HB_6-7'!$C$16:$T$16,0)+MATCH("Eintritte",'HB_6-7'!$C$17:$H$17,0)+COLUMN()-12)</f>
        <v>3279</v>
      </c>
      <c r="K44" s="138">
        <f>INDEX('HB_6-7'!$C$20:$PR$56,MATCH($A44,'HB_6-7'!$A$20:$A$56,0),MATCH($A$4,'HB_6-7'!$C$14:$PR$14,0)+MATCH(C$11,'HB_6-7'!$C$15:$BD$15,0)+MATCH(I$14,'HB_6-7'!$C$16:$T$16,0)+MATCH("Eintritte",'HB_6-7'!$C$17:$H$17,0)+COLUMN()-12)</f>
        <v>11.152542372881356</v>
      </c>
      <c r="L44" s="97">
        <f>INDEX('HB_6-7'!$C$20:$PR$56,MATCH($A44,'HB_6-7'!$A$20:$A$56,0),MATCH($A$4,'HB_6-7'!$C$14:$PR$14,0)+MATCH(L$12,'HB_6-7'!$C$15:$BD$15,0)+MATCH(L$13,'HB_6-7'!$C$16:$T$16,0)+MATCH("Eintritte",'HB_6-7'!$C$17:$H$17,0)+COLUMN()-15)</f>
        <v>596</v>
      </c>
      <c r="M44" s="97">
        <f>INDEX('HB_6-7'!$C$20:$PR$56,MATCH($A44,'HB_6-7'!$A$20:$A$56,0),MATCH($A$4,'HB_6-7'!$C$14:$PR$14,0)+MATCH(L$12,'HB_6-7'!$C$15:$BD$15,0)+MATCH(L$13,'HB_6-7'!$C$16:$T$16,0)+MATCH("Eintritte",'HB_6-7'!$C$17:$H$17,0)+COLUMN()-15)</f>
        <v>7730</v>
      </c>
      <c r="N44" s="137">
        <f>INDEX('HB_6-7'!$C$20:$PR$56,MATCH($A44,'HB_6-7'!$A$20:$A$56,0),MATCH($A$4,'HB_6-7'!$C$14:$PR$14,0)+MATCH(L$12,'HB_6-7'!$C$15:$BD$15,0)+MATCH(L$13,'HB_6-7'!$C$16:$T$16,0)+MATCH("Eintritte",'HB_6-7'!$C$17:$H$17,0)+COLUMN()-15)</f>
        <v>11.031312841137604</v>
      </c>
      <c r="O44" s="96">
        <f>INDEX('HB_6-7'!$C$20:$PR$56,MATCH($A44,'HB_6-7'!$A$20:$A$56,0),MATCH($A$4,'HB_6-7'!$C$14:$PR$14,0)+MATCH(L$12,'HB_6-7'!$C$15:$BD$15,0)+MATCH(O$14,'HB_6-7'!$C$16:$T$16,0)+MATCH("Eintritte",'HB_6-7'!$C$17:$H$17,0)+COLUMN()-18)</f>
        <v>301</v>
      </c>
      <c r="P44" s="97">
        <f>INDEX('HB_6-7'!$C$20:$PR$56,MATCH($A44,'HB_6-7'!$A$20:$A$56,0),MATCH($A$4,'HB_6-7'!$C$14:$PR$14,0)+MATCH(L$12,'HB_6-7'!$C$15:$BD$15,0)+MATCH(O$14,'HB_6-7'!$C$16:$T$16,0)+MATCH("Eintritte",'HB_6-7'!$C$17:$H$17,0)+COLUMN()-18)</f>
        <v>4451</v>
      </c>
      <c r="Q44" s="137">
        <f>INDEX('HB_6-7'!$C$20:$PR$56,MATCH($A44,'HB_6-7'!$A$20:$A$56,0),MATCH($A$4,'HB_6-7'!$C$14:$PR$14,0)+MATCH(L$12,'HB_6-7'!$C$15:$BD$15,0)+MATCH(O$14,'HB_6-7'!$C$16:$T$16,0)+MATCH("Eintritte",'HB_6-7'!$C$17:$H$17,0)+COLUMN()-18)</f>
        <v>10.942173479561317</v>
      </c>
      <c r="R44" s="96">
        <f>INDEX('HB_6-7'!$C$20:$PR$56,MATCH($A44,'HB_6-7'!$A$20:$A$56,0),MATCH($A$4,'HB_6-7'!$C$14:$PR$14,0)+MATCH(L$12,'HB_6-7'!$C$15:$BD$15,0)+MATCH(R$14,'HB_6-7'!$C$16:$T$16,0)+MATCH("Eintritte",'HB_6-7'!$C$17:$H$17,0)+COLUMN()-21)</f>
        <v>295</v>
      </c>
      <c r="S44" s="97">
        <f>INDEX('HB_6-7'!$C$20:$PR$56,MATCH($A44,'HB_6-7'!$A$20:$A$56,0),MATCH($A$4,'HB_6-7'!$C$14:$PR$14,0)+MATCH(L$12,'HB_6-7'!$C$15:$BD$15,0)+MATCH(R$14,'HB_6-7'!$C$16:$T$16,0)+MATCH("Eintritte",'HB_6-7'!$C$17:$H$17,0)+COLUMN()-21)</f>
        <v>3279</v>
      </c>
      <c r="T44" s="138">
        <f>INDEX('HB_6-7'!$C$20:$PR$56,MATCH($A44,'HB_6-7'!$A$20:$A$56,0),MATCH($A$4,'HB_6-7'!$C$14:$PR$14,0)+MATCH(L$12,'HB_6-7'!$C$15:$BD$15,0)+MATCH(R$14,'HB_6-7'!$C$16:$T$16,0)+MATCH("Eintritte",'HB_6-7'!$C$17:$H$17,0)+COLUMN()-21)</f>
        <v>11.152542372881356</v>
      </c>
      <c r="U44" s="97">
        <f>INDEX('HB_6-7'!$C$20:$PR$56,MATCH($A44,'HB_6-7'!$A$20:$A$56,0),MATCH($A$4,'HB_6-7'!$C$14:$PR$14,0)+MATCH(U$12,'HB_6-7'!$C$15:$BD$15,0)+MATCH(U$13,'HB_6-7'!$C$16:$T$16,0)+MATCH("Eintritte",'HB_6-7'!$C$17:$H$17,0)+COLUMN()-24)</f>
        <v>0</v>
      </c>
      <c r="V44" s="97">
        <f>INDEX('HB_6-7'!$C$20:$PR$56,MATCH($A44,'HB_6-7'!$A$20:$A$56,0),MATCH($A$4,'HB_6-7'!$C$14:$PR$14,0)+MATCH(U$12,'HB_6-7'!$C$15:$BD$15,0)+MATCH(U$13,'HB_6-7'!$C$16:$T$16,0)+MATCH("Eintritte",'HB_6-7'!$C$17:$H$17,0)+COLUMN()-24)</f>
        <v>0</v>
      </c>
      <c r="W44" s="137" t="str">
        <f>INDEX('HB_6-7'!$C$20:$PR$56,MATCH($A44,'HB_6-7'!$A$20:$A$56,0),MATCH($A$4,'HB_6-7'!$C$14:$PR$14,0)+MATCH(U$12,'HB_6-7'!$C$15:$BD$15,0)+MATCH(U$13,'HB_6-7'!$C$16:$T$16,0)+MATCH("Eintritte",'HB_6-7'!$C$17:$H$17,0)+COLUMN()-24)</f>
        <v>X</v>
      </c>
      <c r="X44" s="96">
        <f>INDEX('HB_6-7'!$C$20:$PR$56,MATCH($A44,'HB_6-7'!$A$20:$A$56,0),MATCH($A$4,'HB_6-7'!$C$14:$PR$14,0)+MATCH(U$12,'HB_6-7'!$C$15:$BD$15,0)+MATCH(X$14,'HB_6-7'!$C$16:$T$16,0)+MATCH("Eintritte",'HB_6-7'!$C$17:$H$17,0)+COLUMN()-27)</f>
        <v>0</v>
      </c>
      <c r="Y44" s="97">
        <f>INDEX('HB_6-7'!$C$20:$PR$56,MATCH($A44,'HB_6-7'!$A$20:$A$56,0),MATCH($A$4,'HB_6-7'!$C$14:$PR$14,0)+MATCH(U$12,'HB_6-7'!$C$15:$BD$15,0)+MATCH(X$14,'HB_6-7'!$C$16:$T$16,0)+MATCH("Eintritte",'HB_6-7'!$C$17:$H$17,0)+COLUMN()-27)</f>
        <v>0</v>
      </c>
      <c r="Z44" s="137" t="str">
        <f>INDEX('HB_6-7'!$C$20:$PR$56,MATCH($A44,'HB_6-7'!$A$20:$A$56,0),MATCH($A$4,'HB_6-7'!$C$14:$PR$14,0)+MATCH(U$12,'HB_6-7'!$C$15:$BD$15,0)+MATCH(X$14,'HB_6-7'!$C$16:$T$16,0)+MATCH("Eintritte",'HB_6-7'!$C$17:$H$17,0)+COLUMN()-27)</f>
        <v>X</v>
      </c>
      <c r="AA44" s="96">
        <f>INDEX('HB_6-7'!$C$20:$PR$56,MATCH($A44,'HB_6-7'!$A$20:$A$56,0),MATCH($A$4,'HB_6-7'!$C$14:$PR$14,0)+MATCH(U$12,'HB_6-7'!$C$15:$BD$15,0)+MATCH(AA$14,'HB_6-7'!$C$16:$T$16,0)+MATCH("Eintritte",'HB_6-7'!$C$17:$H$17,0)+COLUMN()-30)</f>
        <v>0</v>
      </c>
      <c r="AB44" s="97">
        <f>INDEX('HB_6-7'!$C$20:$PR$56,MATCH($A44,'HB_6-7'!$A$20:$A$56,0),MATCH($A$4,'HB_6-7'!$C$14:$PR$14,0)+MATCH(U$12,'HB_6-7'!$C$15:$BD$15,0)+MATCH(AA$14,'HB_6-7'!$C$16:$T$16,0)+MATCH("Eintritte",'HB_6-7'!$C$17:$H$17,0)+COLUMN()-30)</f>
        <v>0</v>
      </c>
      <c r="AC44" s="138" t="str">
        <f>INDEX('HB_6-7'!$C$20:$PR$56,MATCH($A44,'HB_6-7'!$A$20:$A$56,0),MATCH($A$4,'HB_6-7'!$C$14:$PR$14,0)+MATCH(U$12,'HB_6-7'!$C$15:$BD$15,0)+MATCH(AA$14,'HB_6-7'!$C$16:$T$16,0)+MATCH("Eintritte",'HB_6-7'!$C$17:$H$17,0)+COLUMN()-30)</f>
        <v>X</v>
      </c>
    </row>
    <row r="45" spans="1:29" ht="15" customHeight="1" x14ac:dyDescent="0.2">
      <c r="A45" s="354" t="s">
        <v>106</v>
      </c>
      <c r="B45" s="468"/>
      <c r="C45" s="97">
        <f>INDEX('HB_6-7'!$C$20:$PR$56,MATCH($A45,'HB_6-7'!$A$20:$A$56,0),MATCH($A$4,'HB_6-7'!$C$14:$PR$14,0)+MATCH(C$11,'HB_6-7'!$C$15:$BD$15,0)+MATCH(C$13,'HB_6-7'!$C$16:$T$16,0)+MATCH("Eintritte",'HB_6-7'!$C$17:$H$17,0)+COLUMN()-6)</f>
        <v>207</v>
      </c>
      <c r="D45" s="97">
        <f>INDEX('HB_6-7'!$C$20:$PR$56,MATCH($A45,'HB_6-7'!$A$20:$A$56,0),MATCH($A$4,'HB_6-7'!$C$14:$PR$14,0)+MATCH(C$11,'HB_6-7'!$C$15:$BD$15,0)+MATCH(C$13,'HB_6-7'!$C$16:$T$16,0)+MATCH("Eintritte",'HB_6-7'!$C$17:$H$17,0)+COLUMN()-6)</f>
        <v>13418</v>
      </c>
      <c r="E45" s="125">
        <f>INDEX('HB_6-7'!$C$20:$PR$56,MATCH($A45,'HB_6-7'!$A$20:$A$56,0),MATCH($A$4,'HB_6-7'!$C$14:$PR$14,0)+MATCH(C$11,'HB_6-7'!$C$15:$BD$15,0)+MATCH(C$13,'HB_6-7'!$C$16:$T$16,0)+MATCH("Eintritte",'HB_6-7'!$C$17:$H$17,0)+COLUMN()-6)</f>
        <v>-0.90835241119562804</v>
      </c>
      <c r="F45" s="96">
        <f>INDEX('HB_6-7'!$C$20:$PR$56,MATCH($A45,'HB_6-7'!$A$20:$A$56,0),MATCH($A$4,'HB_6-7'!$C$14:$PR$14,0)+MATCH(C$11,'HB_6-7'!$C$15:$BD$15,0)+MATCH(F$14,'HB_6-7'!$C$16:$T$16,0)+MATCH("Eintritte",'HB_6-7'!$C$17:$H$17,0)+COLUMN()-9)</f>
        <v>197</v>
      </c>
      <c r="G45" s="97">
        <f>INDEX('HB_6-7'!$C$20:$PR$56,MATCH($A45,'HB_6-7'!$A$20:$A$56,0),MATCH($A$4,'HB_6-7'!$C$14:$PR$14,0)+MATCH(C$11,'HB_6-7'!$C$15:$BD$15,0)+MATCH(F$14,'HB_6-7'!$C$16:$T$16,0)+MATCH("Eintritte",'HB_6-7'!$C$17:$H$17,0)+COLUMN()-9)</f>
        <v>13207</v>
      </c>
      <c r="H45" s="137">
        <f>INDEX('HB_6-7'!$C$20:$PR$56,MATCH($A45,'HB_6-7'!$A$20:$A$56,0),MATCH($A$4,'HB_6-7'!$C$14:$PR$14,0)+MATCH(C$11,'HB_6-7'!$C$15:$BD$15,0)+MATCH(F$14,'HB_6-7'!$C$16:$T$16,0)+MATCH("Eintritte",'HB_6-7'!$C$17:$H$17,0)+COLUMN()-9)</f>
        <v>-1.1821922933034044</v>
      </c>
      <c r="I45" s="96">
        <f>INDEX('HB_6-7'!$C$20:$PR$56,MATCH($A45,'HB_6-7'!$A$20:$A$56,0),MATCH($A$4,'HB_6-7'!$C$14:$PR$14,0)+MATCH(C$11,'HB_6-7'!$C$15:$BD$15,0)+MATCH(I$14,'HB_6-7'!$C$16:$T$16,0)+MATCH("Eintritte",'HB_6-7'!$C$17:$H$17,0)+COLUMN()-12)</f>
        <v>10</v>
      </c>
      <c r="J45" s="97">
        <f>INDEX('HB_6-7'!$C$20:$PR$56,MATCH($A45,'HB_6-7'!$A$20:$A$56,0),MATCH($A$4,'HB_6-7'!$C$14:$PR$14,0)+MATCH(C$11,'HB_6-7'!$C$15:$BD$15,0)+MATCH(I$14,'HB_6-7'!$C$16:$T$16,0)+MATCH("Eintritte",'HB_6-7'!$C$17:$H$17,0)+COLUMN()-12)</f>
        <v>211</v>
      </c>
      <c r="K45" s="138">
        <f>INDEX('HB_6-7'!$C$20:$PR$56,MATCH($A45,'HB_6-7'!$A$20:$A$56,0),MATCH($A$4,'HB_6-7'!$C$14:$PR$14,0)+MATCH(C$11,'HB_6-7'!$C$15:$BD$15,0)+MATCH(I$14,'HB_6-7'!$C$16:$T$16,0)+MATCH("Eintritte",'HB_6-7'!$C$17:$H$17,0)+COLUMN()-12)</f>
        <v>19.886363636363637</v>
      </c>
      <c r="L45" s="97">
        <f>INDEX('HB_6-7'!$C$20:$PR$56,MATCH($A45,'HB_6-7'!$A$20:$A$56,0),MATCH($A$4,'HB_6-7'!$C$14:$PR$14,0)+MATCH(L$12,'HB_6-7'!$C$15:$BD$15,0)+MATCH(L$13,'HB_6-7'!$C$16:$T$16,0)+MATCH("Eintritte",'HB_6-7'!$C$17:$H$17,0)+COLUMN()-15)</f>
        <v>207</v>
      </c>
      <c r="M45" s="97">
        <f>INDEX('HB_6-7'!$C$20:$PR$56,MATCH($A45,'HB_6-7'!$A$20:$A$56,0),MATCH($A$4,'HB_6-7'!$C$14:$PR$14,0)+MATCH(L$12,'HB_6-7'!$C$15:$BD$15,0)+MATCH(L$13,'HB_6-7'!$C$16:$T$16,0)+MATCH("Eintritte",'HB_6-7'!$C$17:$H$17,0)+COLUMN()-15)</f>
        <v>13418</v>
      </c>
      <c r="N45" s="137">
        <f>INDEX('HB_6-7'!$C$20:$PR$56,MATCH($A45,'HB_6-7'!$A$20:$A$56,0),MATCH($A$4,'HB_6-7'!$C$14:$PR$14,0)+MATCH(L$12,'HB_6-7'!$C$15:$BD$15,0)+MATCH(L$13,'HB_6-7'!$C$16:$T$16,0)+MATCH("Eintritte",'HB_6-7'!$C$17:$H$17,0)+COLUMN()-15)</f>
        <v>-0.90835241119562804</v>
      </c>
      <c r="O45" s="96">
        <f>INDEX('HB_6-7'!$C$20:$PR$56,MATCH($A45,'HB_6-7'!$A$20:$A$56,0),MATCH($A$4,'HB_6-7'!$C$14:$PR$14,0)+MATCH(L$12,'HB_6-7'!$C$15:$BD$15,0)+MATCH(O$14,'HB_6-7'!$C$16:$T$16,0)+MATCH("Eintritte",'HB_6-7'!$C$17:$H$17,0)+COLUMN()-18)</f>
        <v>197</v>
      </c>
      <c r="P45" s="97">
        <f>INDEX('HB_6-7'!$C$20:$PR$56,MATCH($A45,'HB_6-7'!$A$20:$A$56,0),MATCH($A$4,'HB_6-7'!$C$14:$PR$14,0)+MATCH(L$12,'HB_6-7'!$C$15:$BD$15,0)+MATCH(O$14,'HB_6-7'!$C$16:$T$16,0)+MATCH("Eintritte",'HB_6-7'!$C$17:$H$17,0)+COLUMN()-18)</f>
        <v>13207</v>
      </c>
      <c r="Q45" s="137">
        <f>INDEX('HB_6-7'!$C$20:$PR$56,MATCH($A45,'HB_6-7'!$A$20:$A$56,0),MATCH($A$4,'HB_6-7'!$C$14:$PR$14,0)+MATCH(L$12,'HB_6-7'!$C$15:$BD$15,0)+MATCH(O$14,'HB_6-7'!$C$16:$T$16,0)+MATCH("Eintritte",'HB_6-7'!$C$17:$H$17,0)+COLUMN()-18)</f>
        <v>-1.1821922933034044</v>
      </c>
      <c r="R45" s="96">
        <f>INDEX('HB_6-7'!$C$20:$PR$56,MATCH($A45,'HB_6-7'!$A$20:$A$56,0),MATCH($A$4,'HB_6-7'!$C$14:$PR$14,0)+MATCH(L$12,'HB_6-7'!$C$15:$BD$15,0)+MATCH(R$14,'HB_6-7'!$C$16:$T$16,0)+MATCH("Eintritte",'HB_6-7'!$C$17:$H$17,0)+COLUMN()-21)</f>
        <v>10</v>
      </c>
      <c r="S45" s="97">
        <f>INDEX('HB_6-7'!$C$20:$PR$56,MATCH($A45,'HB_6-7'!$A$20:$A$56,0),MATCH($A$4,'HB_6-7'!$C$14:$PR$14,0)+MATCH(L$12,'HB_6-7'!$C$15:$BD$15,0)+MATCH(R$14,'HB_6-7'!$C$16:$T$16,0)+MATCH("Eintritte",'HB_6-7'!$C$17:$H$17,0)+COLUMN()-21)</f>
        <v>211</v>
      </c>
      <c r="T45" s="138">
        <f>INDEX('HB_6-7'!$C$20:$PR$56,MATCH($A45,'HB_6-7'!$A$20:$A$56,0),MATCH($A$4,'HB_6-7'!$C$14:$PR$14,0)+MATCH(L$12,'HB_6-7'!$C$15:$BD$15,0)+MATCH(R$14,'HB_6-7'!$C$16:$T$16,0)+MATCH("Eintritte",'HB_6-7'!$C$17:$H$17,0)+COLUMN()-21)</f>
        <v>19.886363636363637</v>
      </c>
      <c r="U45" s="97">
        <f>INDEX('HB_6-7'!$C$20:$PR$56,MATCH($A45,'HB_6-7'!$A$20:$A$56,0),MATCH($A$4,'HB_6-7'!$C$14:$PR$14,0)+MATCH(U$12,'HB_6-7'!$C$15:$BD$15,0)+MATCH(U$13,'HB_6-7'!$C$16:$T$16,0)+MATCH("Eintritte",'HB_6-7'!$C$17:$H$17,0)+COLUMN()-24)</f>
        <v>0</v>
      </c>
      <c r="V45" s="97">
        <f>INDEX('HB_6-7'!$C$20:$PR$56,MATCH($A45,'HB_6-7'!$A$20:$A$56,0),MATCH($A$4,'HB_6-7'!$C$14:$PR$14,0)+MATCH(U$12,'HB_6-7'!$C$15:$BD$15,0)+MATCH(U$13,'HB_6-7'!$C$16:$T$16,0)+MATCH("Eintritte",'HB_6-7'!$C$17:$H$17,0)+COLUMN()-24)</f>
        <v>0</v>
      </c>
      <c r="W45" s="137" t="str">
        <f>INDEX('HB_6-7'!$C$20:$PR$56,MATCH($A45,'HB_6-7'!$A$20:$A$56,0),MATCH($A$4,'HB_6-7'!$C$14:$PR$14,0)+MATCH(U$12,'HB_6-7'!$C$15:$BD$15,0)+MATCH(U$13,'HB_6-7'!$C$16:$T$16,0)+MATCH("Eintritte",'HB_6-7'!$C$17:$H$17,0)+COLUMN()-24)</f>
        <v>X</v>
      </c>
      <c r="X45" s="96">
        <f>INDEX('HB_6-7'!$C$20:$PR$56,MATCH($A45,'HB_6-7'!$A$20:$A$56,0),MATCH($A$4,'HB_6-7'!$C$14:$PR$14,0)+MATCH(U$12,'HB_6-7'!$C$15:$BD$15,0)+MATCH(X$14,'HB_6-7'!$C$16:$T$16,0)+MATCH("Eintritte",'HB_6-7'!$C$17:$H$17,0)+COLUMN()-27)</f>
        <v>0</v>
      </c>
      <c r="Y45" s="97">
        <f>INDEX('HB_6-7'!$C$20:$PR$56,MATCH($A45,'HB_6-7'!$A$20:$A$56,0),MATCH($A$4,'HB_6-7'!$C$14:$PR$14,0)+MATCH(U$12,'HB_6-7'!$C$15:$BD$15,0)+MATCH(X$14,'HB_6-7'!$C$16:$T$16,0)+MATCH("Eintritte",'HB_6-7'!$C$17:$H$17,0)+COLUMN()-27)</f>
        <v>0</v>
      </c>
      <c r="Z45" s="137" t="str">
        <f>INDEX('HB_6-7'!$C$20:$PR$56,MATCH($A45,'HB_6-7'!$A$20:$A$56,0),MATCH($A$4,'HB_6-7'!$C$14:$PR$14,0)+MATCH(U$12,'HB_6-7'!$C$15:$BD$15,0)+MATCH(X$14,'HB_6-7'!$C$16:$T$16,0)+MATCH("Eintritte",'HB_6-7'!$C$17:$H$17,0)+COLUMN()-27)</f>
        <v>X</v>
      </c>
      <c r="AA45" s="96">
        <f>INDEX('HB_6-7'!$C$20:$PR$56,MATCH($A45,'HB_6-7'!$A$20:$A$56,0),MATCH($A$4,'HB_6-7'!$C$14:$PR$14,0)+MATCH(U$12,'HB_6-7'!$C$15:$BD$15,0)+MATCH(AA$14,'HB_6-7'!$C$16:$T$16,0)+MATCH("Eintritte",'HB_6-7'!$C$17:$H$17,0)+COLUMN()-30)</f>
        <v>0</v>
      </c>
      <c r="AB45" s="97">
        <f>INDEX('HB_6-7'!$C$20:$PR$56,MATCH($A45,'HB_6-7'!$A$20:$A$56,0),MATCH($A$4,'HB_6-7'!$C$14:$PR$14,0)+MATCH(U$12,'HB_6-7'!$C$15:$BD$15,0)+MATCH(AA$14,'HB_6-7'!$C$16:$T$16,0)+MATCH("Eintritte",'HB_6-7'!$C$17:$H$17,0)+COLUMN()-30)</f>
        <v>0</v>
      </c>
      <c r="AC45" s="138" t="str">
        <f>INDEX('HB_6-7'!$C$20:$PR$56,MATCH($A45,'HB_6-7'!$A$20:$A$56,0),MATCH($A$4,'HB_6-7'!$C$14:$PR$14,0)+MATCH(U$12,'HB_6-7'!$C$15:$BD$15,0)+MATCH(AA$14,'HB_6-7'!$C$16:$T$16,0)+MATCH("Eintritte",'HB_6-7'!$C$17:$H$17,0)+COLUMN()-30)</f>
        <v>X</v>
      </c>
    </row>
    <row r="46" spans="1:29" ht="15" customHeight="1" x14ac:dyDescent="0.2">
      <c r="A46" s="356" t="s">
        <v>194</v>
      </c>
      <c r="B46" s="471"/>
      <c r="C46" s="97">
        <f>INDEX('HB_6-7'!$C$20:$PR$56,MATCH($A46,'HB_6-7'!$A$20:$A$56,0),MATCH($A$4,'HB_6-7'!$C$14:$PR$14,0)+MATCH(C$11,'HB_6-7'!$C$15:$BD$15,0)+MATCH(C$13,'HB_6-7'!$C$16:$T$16,0)+MATCH("Eintritte",'HB_6-7'!$C$17:$H$17,0)+COLUMN()-6)</f>
        <v>20</v>
      </c>
      <c r="D46" s="97">
        <f>INDEX('HB_6-7'!$C$20:$PR$56,MATCH($A46,'HB_6-7'!$A$20:$A$56,0),MATCH($A$4,'HB_6-7'!$C$14:$PR$14,0)+MATCH(C$11,'HB_6-7'!$C$15:$BD$15,0)+MATCH(C$13,'HB_6-7'!$C$16:$T$16,0)+MATCH("Eintritte",'HB_6-7'!$C$17:$H$17,0)+COLUMN()-6)</f>
        <v>1183</v>
      </c>
      <c r="E46" s="125">
        <f>INDEX('HB_6-7'!$C$20:$PR$56,MATCH($A46,'HB_6-7'!$A$20:$A$56,0),MATCH($A$4,'HB_6-7'!$C$14:$PR$14,0)+MATCH(C$11,'HB_6-7'!$C$15:$BD$15,0)+MATCH(C$13,'HB_6-7'!$C$16:$T$16,0)+MATCH("Eintritte",'HB_6-7'!$C$17:$H$17,0)+COLUMN()-6)</f>
        <v>28.726877040261158</v>
      </c>
      <c r="F46" s="96">
        <f>INDEX('HB_6-7'!$C$20:$PR$56,MATCH($A46,'HB_6-7'!$A$20:$A$56,0),MATCH($A$4,'HB_6-7'!$C$14:$PR$14,0)+MATCH(C$11,'HB_6-7'!$C$15:$BD$15,0)+MATCH(F$14,'HB_6-7'!$C$16:$T$16,0)+MATCH("Eintritte",'HB_6-7'!$C$17:$H$17,0)+COLUMN()-9)</f>
        <v>20</v>
      </c>
      <c r="G46" s="97">
        <f>INDEX('HB_6-7'!$C$20:$PR$56,MATCH($A46,'HB_6-7'!$A$20:$A$56,0),MATCH($A$4,'HB_6-7'!$C$14:$PR$14,0)+MATCH(C$11,'HB_6-7'!$C$15:$BD$15,0)+MATCH(F$14,'HB_6-7'!$C$16:$T$16,0)+MATCH("Eintritte",'HB_6-7'!$C$17:$H$17,0)+COLUMN()-9)</f>
        <v>1164</v>
      </c>
      <c r="H46" s="137">
        <f>INDEX('HB_6-7'!$C$20:$PR$56,MATCH($A46,'HB_6-7'!$A$20:$A$56,0),MATCH($A$4,'HB_6-7'!$C$14:$PR$14,0)+MATCH(C$11,'HB_6-7'!$C$15:$BD$15,0)+MATCH(F$14,'HB_6-7'!$C$16:$T$16,0)+MATCH("Eintritte",'HB_6-7'!$C$17:$H$17,0)+COLUMN()-9)</f>
        <v>28.761061946902654</v>
      </c>
      <c r="I46" s="96">
        <f>INDEX('HB_6-7'!$C$20:$PR$56,MATCH($A46,'HB_6-7'!$A$20:$A$56,0),MATCH($A$4,'HB_6-7'!$C$14:$PR$14,0)+MATCH(C$11,'HB_6-7'!$C$15:$BD$15,0)+MATCH(I$14,'HB_6-7'!$C$16:$T$16,0)+MATCH("Eintritte",'HB_6-7'!$C$17:$H$17,0)+COLUMN()-12)</f>
        <v>0</v>
      </c>
      <c r="J46" s="97">
        <f>INDEX('HB_6-7'!$C$20:$PR$56,MATCH($A46,'HB_6-7'!$A$20:$A$56,0),MATCH($A$4,'HB_6-7'!$C$14:$PR$14,0)+MATCH(C$11,'HB_6-7'!$C$15:$BD$15,0)+MATCH(I$14,'HB_6-7'!$C$16:$T$16,0)+MATCH("Eintritte",'HB_6-7'!$C$17:$H$17,0)+COLUMN()-12)</f>
        <v>19</v>
      </c>
      <c r="K46" s="138">
        <f>INDEX('HB_6-7'!$C$20:$PR$56,MATCH($A46,'HB_6-7'!$A$20:$A$56,0),MATCH($A$4,'HB_6-7'!$C$14:$PR$14,0)+MATCH(C$11,'HB_6-7'!$C$15:$BD$15,0)+MATCH(I$14,'HB_6-7'!$C$16:$T$16,0)+MATCH("Eintritte",'HB_6-7'!$C$17:$H$17,0)+COLUMN()-12)</f>
        <v>26.666666666666668</v>
      </c>
      <c r="L46" s="97">
        <f>INDEX('HB_6-7'!$C$20:$PR$56,MATCH($A46,'HB_6-7'!$A$20:$A$56,0),MATCH($A$4,'HB_6-7'!$C$14:$PR$14,0)+MATCH(L$12,'HB_6-7'!$C$15:$BD$15,0)+MATCH(L$13,'HB_6-7'!$C$16:$T$16,0)+MATCH("Eintritte",'HB_6-7'!$C$17:$H$17,0)+COLUMN()-15)</f>
        <v>20</v>
      </c>
      <c r="M46" s="97">
        <f>INDEX('HB_6-7'!$C$20:$PR$56,MATCH($A46,'HB_6-7'!$A$20:$A$56,0),MATCH($A$4,'HB_6-7'!$C$14:$PR$14,0)+MATCH(L$12,'HB_6-7'!$C$15:$BD$15,0)+MATCH(L$13,'HB_6-7'!$C$16:$T$16,0)+MATCH("Eintritte",'HB_6-7'!$C$17:$H$17,0)+COLUMN()-15)</f>
        <v>1183</v>
      </c>
      <c r="N46" s="137">
        <f>INDEX('HB_6-7'!$C$20:$PR$56,MATCH($A46,'HB_6-7'!$A$20:$A$56,0),MATCH($A$4,'HB_6-7'!$C$14:$PR$14,0)+MATCH(L$12,'HB_6-7'!$C$15:$BD$15,0)+MATCH(L$13,'HB_6-7'!$C$16:$T$16,0)+MATCH("Eintritte",'HB_6-7'!$C$17:$H$17,0)+COLUMN()-15)</f>
        <v>28.726877040261158</v>
      </c>
      <c r="O46" s="96">
        <f>INDEX('HB_6-7'!$C$20:$PR$56,MATCH($A46,'HB_6-7'!$A$20:$A$56,0),MATCH($A$4,'HB_6-7'!$C$14:$PR$14,0)+MATCH(L$12,'HB_6-7'!$C$15:$BD$15,0)+MATCH(O$14,'HB_6-7'!$C$16:$T$16,0)+MATCH("Eintritte",'HB_6-7'!$C$17:$H$17,0)+COLUMN()-18)</f>
        <v>20</v>
      </c>
      <c r="P46" s="97">
        <f>INDEX('HB_6-7'!$C$20:$PR$56,MATCH($A46,'HB_6-7'!$A$20:$A$56,0),MATCH($A$4,'HB_6-7'!$C$14:$PR$14,0)+MATCH(L$12,'HB_6-7'!$C$15:$BD$15,0)+MATCH(O$14,'HB_6-7'!$C$16:$T$16,0)+MATCH("Eintritte",'HB_6-7'!$C$17:$H$17,0)+COLUMN()-18)</f>
        <v>1164</v>
      </c>
      <c r="Q46" s="137">
        <f>INDEX('HB_6-7'!$C$20:$PR$56,MATCH($A46,'HB_6-7'!$A$20:$A$56,0),MATCH($A$4,'HB_6-7'!$C$14:$PR$14,0)+MATCH(L$12,'HB_6-7'!$C$15:$BD$15,0)+MATCH(O$14,'HB_6-7'!$C$16:$T$16,0)+MATCH("Eintritte",'HB_6-7'!$C$17:$H$17,0)+COLUMN()-18)</f>
        <v>28.761061946902654</v>
      </c>
      <c r="R46" s="96">
        <f>INDEX('HB_6-7'!$C$20:$PR$56,MATCH($A46,'HB_6-7'!$A$20:$A$56,0),MATCH($A$4,'HB_6-7'!$C$14:$PR$14,0)+MATCH(L$12,'HB_6-7'!$C$15:$BD$15,0)+MATCH(R$14,'HB_6-7'!$C$16:$T$16,0)+MATCH("Eintritte",'HB_6-7'!$C$17:$H$17,0)+COLUMN()-21)</f>
        <v>0</v>
      </c>
      <c r="S46" s="97">
        <f>INDEX('HB_6-7'!$C$20:$PR$56,MATCH($A46,'HB_6-7'!$A$20:$A$56,0),MATCH($A$4,'HB_6-7'!$C$14:$PR$14,0)+MATCH(L$12,'HB_6-7'!$C$15:$BD$15,0)+MATCH(R$14,'HB_6-7'!$C$16:$T$16,0)+MATCH("Eintritte",'HB_6-7'!$C$17:$H$17,0)+COLUMN()-21)</f>
        <v>19</v>
      </c>
      <c r="T46" s="138">
        <f>INDEX('HB_6-7'!$C$20:$PR$56,MATCH($A46,'HB_6-7'!$A$20:$A$56,0),MATCH($A$4,'HB_6-7'!$C$14:$PR$14,0)+MATCH(L$12,'HB_6-7'!$C$15:$BD$15,0)+MATCH(R$14,'HB_6-7'!$C$16:$T$16,0)+MATCH("Eintritte",'HB_6-7'!$C$17:$H$17,0)+COLUMN()-21)</f>
        <v>26.666666666666668</v>
      </c>
      <c r="U46" s="97">
        <f>INDEX('HB_6-7'!$C$20:$PR$56,MATCH($A46,'HB_6-7'!$A$20:$A$56,0),MATCH($A$4,'HB_6-7'!$C$14:$PR$14,0)+MATCH(U$12,'HB_6-7'!$C$15:$BD$15,0)+MATCH(U$13,'HB_6-7'!$C$16:$T$16,0)+MATCH("Eintritte",'HB_6-7'!$C$17:$H$17,0)+COLUMN()-24)</f>
        <v>0</v>
      </c>
      <c r="V46" s="97">
        <f>INDEX('HB_6-7'!$C$20:$PR$56,MATCH($A46,'HB_6-7'!$A$20:$A$56,0),MATCH($A$4,'HB_6-7'!$C$14:$PR$14,0)+MATCH(U$12,'HB_6-7'!$C$15:$BD$15,0)+MATCH(U$13,'HB_6-7'!$C$16:$T$16,0)+MATCH("Eintritte",'HB_6-7'!$C$17:$H$17,0)+COLUMN()-24)</f>
        <v>0</v>
      </c>
      <c r="W46" s="137" t="str">
        <f>INDEX('HB_6-7'!$C$20:$PR$56,MATCH($A46,'HB_6-7'!$A$20:$A$56,0),MATCH($A$4,'HB_6-7'!$C$14:$PR$14,0)+MATCH(U$12,'HB_6-7'!$C$15:$BD$15,0)+MATCH(U$13,'HB_6-7'!$C$16:$T$16,0)+MATCH("Eintritte",'HB_6-7'!$C$17:$H$17,0)+COLUMN()-24)</f>
        <v>X</v>
      </c>
      <c r="X46" s="96">
        <f>INDEX('HB_6-7'!$C$20:$PR$56,MATCH($A46,'HB_6-7'!$A$20:$A$56,0),MATCH($A$4,'HB_6-7'!$C$14:$PR$14,0)+MATCH(U$12,'HB_6-7'!$C$15:$BD$15,0)+MATCH(X$14,'HB_6-7'!$C$16:$T$16,0)+MATCH("Eintritte",'HB_6-7'!$C$17:$H$17,0)+COLUMN()-27)</f>
        <v>0</v>
      </c>
      <c r="Y46" s="97">
        <f>INDEX('HB_6-7'!$C$20:$PR$56,MATCH($A46,'HB_6-7'!$A$20:$A$56,0),MATCH($A$4,'HB_6-7'!$C$14:$PR$14,0)+MATCH(U$12,'HB_6-7'!$C$15:$BD$15,0)+MATCH(X$14,'HB_6-7'!$C$16:$T$16,0)+MATCH("Eintritte",'HB_6-7'!$C$17:$H$17,0)+COLUMN()-27)</f>
        <v>0</v>
      </c>
      <c r="Z46" s="137" t="str">
        <f>INDEX('HB_6-7'!$C$20:$PR$56,MATCH($A46,'HB_6-7'!$A$20:$A$56,0),MATCH($A$4,'HB_6-7'!$C$14:$PR$14,0)+MATCH(U$12,'HB_6-7'!$C$15:$BD$15,0)+MATCH(X$14,'HB_6-7'!$C$16:$T$16,0)+MATCH("Eintritte",'HB_6-7'!$C$17:$H$17,0)+COLUMN()-27)</f>
        <v>X</v>
      </c>
      <c r="AA46" s="96">
        <f>INDEX('HB_6-7'!$C$20:$PR$56,MATCH($A46,'HB_6-7'!$A$20:$A$56,0),MATCH($A$4,'HB_6-7'!$C$14:$PR$14,0)+MATCH(U$12,'HB_6-7'!$C$15:$BD$15,0)+MATCH(AA$14,'HB_6-7'!$C$16:$T$16,0)+MATCH("Eintritte",'HB_6-7'!$C$17:$H$17,0)+COLUMN()-30)</f>
        <v>0</v>
      </c>
      <c r="AB46" s="97">
        <f>INDEX('HB_6-7'!$C$20:$PR$56,MATCH($A46,'HB_6-7'!$A$20:$A$56,0),MATCH($A$4,'HB_6-7'!$C$14:$PR$14,0)+MATCH(U$12,'HB_6-7'!$C$15:$BD$15,0)+MATCH(AA$14,'HB_6-7'!$C$16:$T$16,0)+MATCH("Eintritte",'HB_6-7'!$C$17:$H$17,0)+COLUMN()-30)</f>
        <v>0</v>
      </c>
      <c r="AC46" s="138" t="str">
        <f>INDEX('HB_6-7'!$C$20:$PR$56,MATCH($A46,'HB_6-7'!$A$20:$A$56,0),MATCH($A$4,'HB_6-7'!$C$14:$PR$14,0)+MATCH(U$12,'HB_6-7'!$C$15:$BD$15,0)+MATCH(AA$14,'HB_6-7'!$C$16:$T$16,0)+MATCH("Eintritte",'HB_6-7'!$C$17:$H$17,0)+COLUMN()-30)</f>
        <v>X</v>
      </c>
    </row>
    <row r="47" spans="1:29" ht="15" customHeight="1" x14ac:dyDescent="0.2">
      <c r="A47" s="354" t="s">
        <v>47</v>
      </c>
      <c r="B47" s="468"/>
      <c r="C47" s="97">
        <f>INDEX('HB_6-7'!$C$20:$PR$56,MATCH($A47,'HB_6-7'!$A$20:$A$56,0),MATCH($A$4,'HB_6-7'!$C$14:$PR$14,0)+MATCH(C$11,'HB_6-7'!$C$15:$BD$15,0)+MATCH(C$13,'HB_6-7'!$C$16:$T$16,0)+MATCH("Eintritte",'HB_6-7'!$C$17:$H$17,0)+COLUMN()-6)</f>
        <v>1024</v>
      </c>
      <c r="D47" s="97">
        <f>INDEX('HB_6-7'!$C$20:$PR$56,MATCH($A47,'HB_6-7'!$A$20:$A$56,0),MATCH($A$4,'HB_6-7'!$C$14:$PR$14,0)+MATCH(C$11,'HB_6-7'!$C$15:$BD$15,0)+MATCH(C$13,'HB_6-7'!$C$16:$T$16,0)+MATCH("Eintritte",'HB_6-7'!$C$17:$H$17,0)+COLUMN()-6)</f>
        <v>10374</v>
      </c>
      <c r="E47" s="125">
        <f>INDEX('HB_6-7'!$C$20:$PR$56,MATCH($A47,'HB_6-7'!$A$20:$A$56,0),MATCH($A$4,'HB_6-7'!$C$14:$PR$14,0)+MATCH(C$11,'HB_6-7'!$C$15:$BD$15,0)+MATCH(C$13,'HB_6-7'!$C$16:$T$16,0)+MATCH("Eintritte",'HB_6-7'!$C$17:$H$17,0)+COLUMN()-6)</f>
        <v>12.565104166666666</v>
      </c>
      <c r="F47" s="96">
        <f>INDEX('HB_6-7'!$C$20:$PR$56,MATCH($A47,'HB_6-7'!$A$20:$A$56,0),MATCH($A$4,'HB_6-7'!$C$14:$PR$14,0)+MATCH(C$11,'HB_6-7'!$C$15:$BD$15,0)+MATCH(F$14,'HB_6-7'!$C$16:$T$16,0)+MATCH("Eintritte",'HB_6-7'!$C$17:$H$17,0)+COLUMN()-9)</f>
        <v>322</v>
      </c>
      <c r="G47" s="97">
        <f>INDEX('HB_6-7'!$C$20:$PR$56,MATCH($A47,'HB_6-7'!$A$20:$A$56,0),MATCH($A$4,'HB_6-7'!$C$14:$PR$14,0)+MATCH(C$11,'HB_6-7'!$C$15:$BD$15,0)+MATCH(F$14,'HB_6-7'!$C$16:$T$16,0)+MATCH("Eintritte",'HB_6-7'!$C$17:$H$17,0)+COLUMN()-9)</f>
        <v>3169</v>
      </c>
      <c r="H47" s="137">
        <f>INDEX('HB_6-7'!$C$20:$PR$56,MATCH($A47,'HB_6-7'!$A$20:$A$56,0),MATCH($A$4,'HB_6-7'!$C$14:$PR$14,0)+MATCH(C$11,'HB_6-7'!$C$15:$BD$15,0)+MATCH(F$14,'HB_6-7'!$C$16:$T$16,0)+MATCH("Eintritte",'HB_6-7'!$C$17:$H$17,0)+COLUMN()-9)</f>
        <v>9.2005513439007576</v>
      </c>
      <c r="I47" s="96">
        <f>INDEX('HB_6-7'!$C$20:$PR$56,MATCH($A47,'HB_6-7'!$A$20:$A$56,0),MATCH($A$4,'HB_6-7'!$C$14:$PR$14,0)+MATCH(C$11,'HB_6-7'!$C$15:$BD$15,0)+MATCH(I$14,'HB_6-7'!$C$16:$T$16,0)+MATCH("Eintritte",'HB_6-7'!$C$17:$H$17,0)+COLUMN()-12)</f>
        <v>702</v>
      </c>
      <c r="J47" s="97">
        <f>INDEX('HB_6-7'!$C$20:$PR$56,MATCH($A47,'HB_6-7'!$A$20:$A$56,0),MATCH($A$4,'HB_6-7'!$C$14:$PR$14,0)+MATCH(C$11,'HB_6-7'!$C$15:$BD$15,0)+MATCH(I$14,'HB_6-7'!$C$16:$T$16,0)+MATCH("Eintritte",'HB_6-7'!$C$17:$H$17,0)+COLUMN()-12)</f>
        <v>7205</v>
      </c>
      <c r="K47" s="138">
        <f>INDEX('HB_6-7'!$C$20:$PR$56,MATCH($A47,'HB_6-7'!$A$20:$A$56,0),MATCH($A$4,'HB_6-7'!$C$14:$PR$14,0)+MATCH(C$11,'HB_6-7'!$C$15:$BD$15,0)+MATCH(I$14,'HB_6-7'!$C$16:$T$16,0)+MATCH("Eintritte",'HB_6-7'!$C$17:$H$17,0)+COLUMN()-12)</f>
        <v>14.111498257839722</v>
      </c>
      <c r="L47" s="97">
        <f>INDEX('HB_6-7'!$C$20:$PR$56,MATCH($A47,'HB_6-7'!$A$20:$A$56,0),MATCH($A$4,'HB_6-7'!$C$14:$PR$14,0)+MATCH(L$12,'HB_6-7'!$C$15:$BD$15,0)+MATCH(L$13,'HB_6-7'!$C$16:$T$16,0)+MATCH("Eintritte",'HB_6-7'!$C$17:$H$17,0)+COLUMN()-15)</f>
        <v>1024</v>
      </c>
      <c r="M47" s="97">
        <f>INDEX('HB_6-7'!$C$20:$PR$56,MATCH($A47,'HB_6-7'!$A$20:$A$56,0),MATCH($A$4,'HB_6-7'!$C$14:$PR$14,0)+MATCH(L$12,'HB_6-7'!$C$15:$BD$15,0)+MATCH(L$13,'HB_6-7'!$C$16:$T$16,0)+MATCH("Eintritte",'HB_6-7'!$C$17:$H$17,0)+COLUMN()-15)</f>
        <v>10374</v>
      </c>
      <c r="N47" s="137">
        <f>INDEX('HB_6-7'!$C$20:$PR$56,MATCH($A47,'HB_6-7'!$A$20:$A$56,0),MATCH($A$4,'HB_6-7'!$C$14:$PR$14,0)+MATCH(L$12,'HB_6-7'!$C$15:$BD$15,0)+MATCH(L$13,'HB_6-7'!$C$16:$T$16,0)+MATCH("Eintritte",'HB_6-7'!$C$17:$H$17,0)+COLUMN()-15)</f>
        <v>12.565104166666666</v>
      </c>
      <c r="O47" s="96">
        <f>INDEX('HB_6-7'!$C$20:$PR$56,MATCH($A47,'HB_6-7'!$A$20:$A$56,0),MATCH($A$4,'HB_6-7'!$C$14:$PR$14,0)+MATCH(L$12,'HB_6-7'!$C$15:$BD$15,0)+MATCH(O$14,'HB_6-7'!$C$16:$T$16,0)+MATCH("Eintritte",'HB_6-7'!$C$17:$H$17,0)+COLUMN()-18)</f>
        <v>322</v>
      </c>
      <c r="P47" s="97">
        <f>INDEX('HB_6-7'!$C$20:$PR$56,MATCH($A47,'HB_6-7'!$A$20:$A$56,0),MATCH($A$4,'HB_6-7'!$C$14:$PR$14,0)+MATCH(L$12,'HB_6-7'!$C$15:$BD$15,0)+MATCH(O$14,'HB_6-7'!$C$16:$T$16,0)+MATCH("Eintritte",'HB_6-7'!$C$17:$H$17,0)+COLUMN()-18)</f>
        <v>3169</v>
      </c>
      <c r="Q47" s="137">
        <f>INDEX('HB_6-7'!$C$20:$PR$56,MATCH($A47,'HB_6-7'!$A$20:$A$56,0),MATCH($A$4,'HB_6-7'!$C$14:$PR$14,0)+MATCH(L$12,'HB_6-7'!$C$15:$BD$15,0)+MATCH(O$14,'HB_6-7'!$C$16:$T$16,0)+MATCH("Eintritte",'HB_6-7'!$C$17:$H$17,0)+COLUMN()-18)</f>
        <v>9.2005513439007576</v>
      </c>
      <c r="R47" s="96">
        <f>INDEX('HB_6-7'!$C$20:$PR$56,MATCH($A47,'HB_6-7'!$A$20:$A$56,0),MATCH($A$4,'HB_6-7'!$C$14:$PR$14,0)+MATCH(L$12,'HB_6-7'!$C$15:$BD$15,0)+MATCH(R$14,'HB_6-7'!$C$16:$T$16,0)+MATCH("Eintritte",'HB_6-7'!$C$17:$H$17,0)+COLUMN()-21)</f>
        <v>702</v>
      </c>
      <c r="S47" s="97">
        <f>INDEX('HB_6-7'!$C$20:$PR$56,MATCH($A47,'HB_6-7'!$A$20:$A$56,0),MATCH($A$4,'HB_6-7'!$C$14:$PR$14,0)+MATCH(L$12,'HB_6-7'!$C$15:$BD$15,0)+MATCH(R$14,'HB_6-7'!$C$16:$T$16,0)+MATCH("Eintritte",'HB_6-7'!$C$17:$H$17,0)+COLUMN()-21)</f>
        <v>7205</v>
      </c>
      <c r="T47" s="138">
        <f>INDEX('HB_6-7'!$C$20:$PR$56,MATCH($A47,'HB_6-7'!$A$20:$A$56,0),MATCH($A$4,'HB_6-7'!$C$14:$PR$14,0)+MATCH(L$12,'HB_6-7'!$C$15:$BD$15,0)+MATCH(R$14,'HB_6-7'!$C$16:$T$16,0)+MATCH("Eintritte",'HB_6-7'!$C$17:$H$17,0)+COLUMN()-21)</f>
        <v>14.111498257839722</v>
      </c>
      <c r="U47" s="97">
        <f>INDEX('HB_6-7'!$C$20:$PR$56,MATCH($A47,'HB_6-7'!$A$20:$A$56,0),MATCH($A$4,'HB_6-7'!$C$14:$PR$14,0)+MATCH(U$12,'HB_6-7'!$C$15:$BD$15,0)+MATCH(U$13,'HB_6-7'!$C$16:$T$16,0)+MATCH("Eintritte",'HB_6-7'!$C$17:$H$17,0)+COLUMN()-24)</f>
        <v>0</v>
      </c>
      <c r="V47" s="97">
        <f>INDEX('HB_6-7'!$C$20:$PR$56,MATCH($A47,'HB_6-7'!$A$20:$A$56,0),MATCH($A$4,'HB_6-7'!$C$14:$PR$14,0)+MATCH(U$12,'HB_6-7'!$C$15:$BD$15,0)+MATCH(U$13,'HB_6-7'!$C$16:$T$16,0)+MATCH("Eintritte",'HB_6-7'!$C$17:$H$17,0)+COLUMN()-24)</f>
        <v>0</v>
      </c>
      <c r="W47" s="137" t="str">
        <f>INDEX('HB_6-7'!$C$20:$PR$56,MATCH($A47,'HB_6-7'!$A$20:$A$56,0),MATCH($A$4,'HB_6-7'!$C$14:$PR$14,0)+MATCH(U$12,'HB_6-7'!$C$15:$BD$15,0)+MATCH(U$13,'HB_6-7'!$C$16:$T$16,0)+MATCH("Eintritte",'HB_6-7'!$C$17:$H$17,0)+COLUMN()-24)</f>
        <v>X</v>
      </c>
      <c r="X47" s="96">
        <f>INDEX('HB_6-7'!$C$20:$PR$56,MATCH($A47,'HB_6-7'!$A$20:$A$56,0),MATCH($A$4,'HB_6-7'!$C$14:$PR$14,0)+MATCH(U$12,'HB_6-7'!$C$15:$BD$15,0)+MATCH(X$14,'HB_6-7'!$C$16:$T$16,0)+MATCH("Eintritte",'HB_6-7'!$C$17:$H$17,0)+COLUMN()-27)</f>
        <v>0</v>
      </c>
      <c r="Y47" s="97">
        <f>INDEX('HB_6-7'!$C$20:$PR$56,MATCH($A47,'HB_6-7'!$A$20:$A$56,0),MATCH($A$4,'HB_6-7'!$C$14:$PR$14,0)+MATCH(U$12,'HB_6-7'!$C$15:$BD$15,0)+MATCH(X$14,'HB_6-7'!$C$16:$T$16,0)+MATCH("Eintritte",'HB_6-7'!$C$17:$H$17,0)+COLUMN()-27)</f>
        <v>0</v>
      </c>
      <c r="Z47" s="137" t="str">
        <f>INDEX('HB_6-7'!$C$20:$PR$56,MATCH($A47,'HB_6-7'!$A$20:$A$56,0),MATCH($A$4,'HB_6-7'!$C$14:$PR$14,0)+MATCH(U$12,'HB_6-7'!$C$15:$BD$15,0)+MATCH(X$14,'HB_6-7'!$C$16:$T$16,0)+MATCH("Eintritte",'HB_6-7'!$C$17:$H$17,0)+COLUMN()-27)</f>
        <v>X</v>
      </c>
      <c r="AA47" s="96">
        <f>INDEX('HB_6-7'!$C$20:$PR$56,MATCH($A47,'HB_6-7'!$A$20:$A$56,0),MATCH($A$4,'HB_6-7'!$C$14:$PR$14,0)+MATCH(U$12,'HB_6-7'!$C$15:$BD$15,0)+MATCH(AA$14,'HB_6-7'!$C$16:$T$16,0)+MATCH("Eintritte",'HB_6-7'!$C$17:$H$17,0)+COLUMN()-30)</f>
        <v>0</v>
      </c>
      <c r="AB47" s="97">
        <f>INDEX('HB_6-7'!$C$20:$PR$56,MATCH($A47,'HB_6-7'!$A$20:$A$56,0),MATCH($A$4,'HB_6-7'!$C$14:$PR$14,0)+MATCH(U$12,'HB_6-7'!$C$15:$BD$15,0)+MATCH(AA$14,'HB_6-7'!$C$16:$T$16,0)+MATCH("Eintritte",'HB_6-7'!$C$17:$H$17,0)+COLUMN()-30)</f>
        <v>0</v>
      </c>
      <c r="AC47" s="138" t="str">
        <f>INDEX('HB_6-7'!$C$20:$PR$56,MATCH($A47,'HB_6-7'!$A$20:$A$56,0),MATCH($A$4,'HB_6-7'!$C$14:$PR$14,0)+MATCH(U$12,'HB_6-7'!$C$15:$BD$15,0)+MATCH(AA$14,'HB_6-7'!$C$16:$T$16,0)+MATCH("Eintritte",'HB_6-7'!$C$17:$H$17,0)+COLUMN()-30)</f>
        <v>X</v>
      </c>
    </row>
    <row r="48" spans="1:29" ht="15" customHeight="1" x14ac:dyDescent="0.2">
      <c r="A48" s="354" t="s">
        <v>48</v>
      </c>
      <c r="B48" s="468"/>
      <c r="C48" s="97">
        <f>INDEX('HB_6-7'!$C$20:$PR$56,MATCH($A48,'HB_6-7'!$A$20:$A$56,0),MATCH($A$4,'HB_6-7'!$C$14:$PR$14,0)+MATCH(C$11,'HB_6-7'!$C$15:$BD$15,0)+MATCH(C$13,'HB_6-7'!$C$16:$T$16,0)+MATCH("Eintritte",'HB_6-7'!$C$17:$H$17,0)+COLUMN()-6)</f>
        <v>936</v>
      </c>
      <c r="D48" s="97">
        <f>INDEX('HB_6-7'!$C$20:$PR$56,MATCH($A48,'HB_6-7'!$A$20:$A$56,0),MATCH($A$4,'HB_6-7'!$C$14:$PR$14,0)+MATCH(C$11,'HB_6-7'!$C$15:$BD$15,0)+MATCH(C$13,'HB_6-7'!$C$16:$T$16,0)+MATCH("Eintritte",'HB_6-7'!$C$17:$H$17,0)+COLUMN()-6)</f>
        <v>14316</v>
      </c>
      <c r="E48" s="125">
        <f>INDEX('HB_6-7'!$C$20:$PR$56,MATCH($A48,'HB_6-7'!$A$20:$A$56,0),MATCH($A$4,'HB_6-7'!$C$14:$PR$14,0)+MATCH(C$11,'HB_6-7'!$C$15:$BD$15,0)+MATCH(C$13,'HB_6-7'!$C$16:$T$16,0)+MATCH("Eintritte",'HB_6-7'!$C$17:$H$17,0)+COLUMN()-6)</f>
        <v>7.7687443541102077</v>
      </c>
      <c r="F48" s="96">
        <f>INDEX('HB_6-7'!$C$20:$PR$56,MATCH($A48,'HB_6-7'!$A$20:$A$56,0),MATCH($A$4,'HB_6-7'!$C$14:$PR$14,0)+MATCH(C$11,'HB_6-7'!$C$15:$BD$15,0)+MATCH(F$14,'HB_6-7'!$C$16:$T$16,0)+MATCH("Eintritte",'HB_6-7'!$C$17:$H$17,0)+COLUMN()-9)</f>
        <v>681</v>
      </c>
      <c r="G48" s="97">
        <f>INDEX('HB_6-7'!$C$20:$PR$56,MATCH($A48,'HB_6-7'!$A$20:$A$56,0),MATCH($A$4,'HB_6-7'!$C$14:$PR$14,0)+MATCH(C$11,'HB_6-7'!$C$15:$BD$15,0)+MATCH(F$14,'HB_6-7'!$C$16:$T$16,0)+MATCH("Eintritte",'HB_6-7'!$C$17:$H$17,0)+COLUMN()-9)</f>
        <v>11576</v>
      </c>
      <c r="H48" s="137">
        <f>INDEX('HB_6-7'!$C$20:$PR$56,MATCH($A48,'HB_6-7'!$A$20:$A$56,0),MATCH($A$4,'HB_6-7'!$C$14:$PR$14,0)+MATCH(C$11,'HB_6-7'!$C$15:$BD$15,0)+MATCH(F$14,'HB_6-7'!$C$16:$T$16,0)+MATCH("Eintritte",'HB_6-7'!$C$17:$H$17,0)+COLUMN()-9)</f>
        <v>8.247615485318871</v>
      </c>
      <c r="I48" s="96">
        <f>INDEX('HB_6-7'!$C$20:$PR$56,MATCH($A48,'HB_6-7'!$A$20:$A$56,0),MATCH($A$4,'HB_6-7'!$C$14:$PR$14,0)+MATCH(C$11,'HB_6-7'!$C$15:$BD$15,0)+MATCH(I$14,'HB_6-7'!$C$16:$T$16,0)+MATCH("Eintritte",'HB_6-7'!$C$17:$H$17,0)+COLUMN()-12)</f>
        <v>255</v>
      </c>
      <c r="J48" s="97">
        <f>INDEX('HB_6-7'!$C$20:$PR$56,MATCH($A48,'HB_6-7'!$A$20:$A$56,0),MATCH($A$4,'HB_6-7'!$C$14:$PR$14,0)+MATCH(C$11,'HB_6-7'!$C$15:$BD$15,0)+MATCH(I$14,'HB_6-7'!$C$16:$T$16,0)+MATCH("Eintritte",'HB_6-7'!$C$17:$H$17,0)+COLUMN()-12)</f>
        <v>2740</v>
      </c>
      <c r="K48" s="138">
        <f>INDEX('HB_6-7'!$C$20:$PR$56,MATCH($A48,'HB_6-7'!$A$20:$A$56,0),MATCH($A$4,'HB_6-7'!$C$14:$PR$14,0)+MATCH(C$11,'HB_6-7'!$C$15:$BD$15,0)+MATCH(I$14,'HB_6-7'!$C$16:$T$16,0)+MATCH("Eintritte",'HB_6-7'!$C$17:$H$17,0)+COLUMN()-12)</f>
        <v>5.7915057915057915</v>
      </c>
      <c r="L48" s="97">
        <f>INDEX('HB_6-7'!$C$20:$PR$56,MATCH($A48,'HB_6-7'!$A$20:$A$56,0),MATCH($A$4,'HB_6-7'!$C$14:$PR$14,0)+MATCH(L$12,'HB_6-7'!$C$15:$BD$15,0)+MATCH(L$13,'HB_6-7'!$C$16:$T$16,0)+MATCH("Eintritte",'HB_6-7'!$C$17:$H$17,0)+COLUMN()-15)</f>
        <v>936</v>
      </c>
      <c r="M48" s="97">
        <f>INDEX('HB_6-7'!$C$20:$PR$56,MATCH($A48,'HB_6-7'!$A$20:$A$56,0),MATCH($A$4,'HB_6-7'!$C$14:$PR$14,0)+MATCH(L$12,'HB_6-7'!$C$15:$BD$15,0)+MATCH(L$13,'HB_6-7'!$C$16:$T$16,0)+MATCH("Eintritte",'HB_6-7'!$C$17:$H$17,0)+COLUMN()-15)</f>
        <v>14316</v>
      </c>
      <c r="N48" s="137">
        <f>INDEX('HB_6-7'!$C$20:$PR$56,MATCH($A48,'HB_6-7'!$A$20:$A$56,0),MATCH($A$4,'HB_6-7'!$C$14:$PR$14,0)+MATCH(L$12,'HB_6-7'!$C$15:$BD$15,0)+MATCH(L$13,'HB_6-7'!$C$16:$T$16,0)+MATCH("Eintritte",'HB_6-7'!$C$17:$H$17,0)+COLUMN()-15)</f>
        <v>7.7687443541102077</v>
      </c>
      <c r="O48" s="96">
        <f>INDEX('HB_6-7'!$C$20:$PR$56,MATCH($A48,'HB_6-7'!$A$20:$A$56,0),MATCH($A$4,'HB_6-7'!$C$14:$PR$14,0)+MATCH(L$12,'HB_6-7'!$C$15:$BD$15,0)+MATCH(O$14,'HB_6-7'!$C$16:$T$16,0)+MATCH("Eintritte",'HB_6-7'!$C$17:$H$17,0)+COLUMN()-18)</f>
        <v>681</v>
      </c>
      <c r="P48" s="97">
        <f>INDEX('HB_6-7'!$C$20:$PR$56,MATCH($A48,'HB_6-7'!$A$20:$A$56,0),MATCH($A$4,'HB_6-7'!$C$14:$PR$14,0)+MATCH(L$12,'HB_6-7'!$C$15:$BD$15,0)+MATCH(O$14,'HB_6-7'!$C$16:$T$16,0)+MATCH("Eintritte",'HB_6-7'!$C$17:$H$17,0)+COLUMN()-18)</f>
        <v>11576</v>
      </c>
      <c r="Q48" s="137">
        <f>INDEX('HB_6-7'!$C$20:$PR$56,MATCH($A48,'HB_6-7'!$A$20:$A$56,0),MATCH($A$4,'HB_6-7'!$C$14:$PR$14,0)+MATCH(L$12,'HB_6-7'!$C$15:$BD$15,0)+MATCH(O$14,'HB_6-7'!$C$16:$T$16,0)+MATCH("Eintritte",'HB_6-7'!$C$17:$H$17,0)+COLUMN()-18)</f>
        <v>8.247615485318871</v>
      </c>
      <c r="R48" s="96">
        <f>INDEX('HB_6-7'!$C$20:$PR$56,MATCH($A48,'HB_6-7'!$A$20:$A$56,0),MATCH($A$4,'HB_6-7'!$C$14:$PR$14,0)+MATCH(L$12,'HB_6-7'!$C$15:$BD$15,0)+MATCH(R$14,'HB_6-7'!$C$16:$T$16,0)+MATCH("Eintritte",'HB_6-7'!$C$17:$H$17,0)+COLUMN()-21)</f>
        <v>255</v>
      </c>
      <c r="S48" s="97">
        <f>INDEX('HB_6-7'!$C$20:$PR$56,MATCH($A48,'HB_6-7'!$A$20:$A$56,0),MATCH($A$4,'HB_6-7'!$C$14:$PR$14,0)+MATCH(L$12,'HB_6-7'!$C$15:$BD$15,0)+MATCH(R$14,'HB_6-7'!$C$16:$T$16,0)+MATCH("Eintritte",'HB_6-7'!$C$17:$H$17,0)+COLUMN()-21)</f>
        <v>2740</v>
      </c>
      <c r="T48" s="138">
        <f>INDEX('HB_6-7'!$C$20:$PR$56,MATCH($A48,'HB_6-7'!$A$20:$A$56,0),MATCH($A$4,'HB_6-7'!$C$14:$PR$14,0)+MATCH(L$12,'HB_6-7'!$C$15:$BD$15,0)+MATCH(R$14,'HB_6-7'!$C$16:$T$16,0)+MATCH("Eintritte",'HB_6-7'!$C$17:$H$17,0)+COLUMN()-21)</f>
        <v>5.7915057915057915</v>
      </c>
      <c r="U48" s="97">
        <f>INDEX('HB_6-7'!$C$20:$PR$56,MATCH($A48,'HB_6-7'!$A$20:$A$56,0),MATCH($A$4,'HB_6-7'!$C$14:$PR$14,0)+MATCH(U$12,'HB_6-7'!$C$15:$BD$15,0)+MATCH(U$13,'HB_6-7'!$C$16:$T$16,0)+MATCH("Eintritte",'HB_6-7'!$C$17:$H$17,0)+COLUMN()-24)</f>
        <v>0</v>
      </c>
      <c r="V48" s="97">
        <f>INDEX('HB_6-7'!$C$20:$PR$56,MATCH($A48,'HB_6-7'!$A$20:$A$56,0),MATCH($A$4,'HB_6-7'!$C$14:$PR$14,0)+MATCH(U$12,'HB_6-7'!$C$15:$BD$15,0)+MATCH(U$13,'HB_6-7'!$C$16:$T$16,0)+MATCH("Eintritte",'HB_6-7'!$C$17:$H$17,0)+COLUMN()-24)</f>
        <v>0</v>
      </c>
      <c r="W48" s="137" t="str">
        <f>INDEX('HB_6-7'!$C$20:$PR$56,MATCH($A48,'HB_6-7'!$A$20:$A$56,0),MATCH($A$4,'HB_6-7'!$C$14:$PR$14,0)+MATCH(U$12,'HB_6-7'!$C$15:$BD$15,0)+MATCH(U$13,'HB_6-7'!$C$16:$T$16,0)+MATCH("Eintritte",'HB_6-7'!$C$17:$H$17,0)+COLUMN()-24)</f>
        <v>X</v>
      </c>
      <c r="X48" s="96">
        <f>INDEX('HB_6-7'!$C$20:$PR$56,MATCH($A48,'HB_6-7'!$A$20:$A$56,0),MATCH($A$4,'HB_6-7'!$C$14:$PR$14,0)+MATCH(U$12,'HB_6-7'!$C$15:$BD$15,0)+MATCH(X$14,'HB_6-7'!$C$16:$T$16,0)+MATCH("Eintritte",'HB_6-7'!$C$17:$H$17,0)+COLUMN()-27)</f>
        <v>0</v>
      </c>
      <c r="Y48" s="97">
        <f>INDEX('HB_6-7'!$C$20:$PR$56,MATCH($A48,'HB_6-7'!$A$20:$A$56,0),MATCH($A$4,'HB_6-7'!$C$14:$PR$14,0)+MATCH(U$12,'HB_6-7'!$C$15:$BD$15,0)+MATCH(X$14,'HB_6-7'!$C$16:$T$16,0)+MATCH("Eintritte",'HB_6-7'!$C$17:$H$17,0)+COLUMN()-27)</f>
        <v>0</v>
      </c>
      <c r="Z48" s="137" t="str">
        <f>INDEX('HB_6-7'!$C$20:$PR$56,MATCH($A48,'HB_6-7'!$A$20:$A$56,0),MATCH($A$4,'HB_6-7'!$C$14:$PR$14,0)+MATCH(U$12,'HB_6-7'!$C$15:$BD$15,0)+MATCH(X$14,'HB_6-7'!$C$16:$T$16,0)+MATCH("Eintritte",'HB_6-7'!$C$17:$H$17,0)+COLUMN()-27)</f>
        <v>X</v>
      </c>
      <c r="AA48" s="96">
        <f>INDEX('HB_6-7'!$C$20:$PR$56,MATCH($A48,'HB_6-7'!$A$20:$A$56,0),MATCH($A$4,'HB_6-7'!$C$14:$PR$14,0)+MATCH(U$12,'HB_6-7'!$C$15:$BD$15,0)+MATCH(AA$14,'HB_6-7'!$C$16:$T$16,0)+MATCH("Eintritte",'HB_6-7'!$C$17:$H$17,0)+COLUMN()-30)</f>
        <v>0</v>
      </c>
      <c r="AB48" s="97">
        <f>INDEX('HB_6-7'!$C$20:$PR$56,MATCH($A48,'HB_6-7'!$A$20:$A$56,0),MATCH($A$4,'HB_6-7'!$C$14:$PR$14,0)+MATCH(U$12,'HB_6-7'!$C$15:$BD$15,0)+MATCH(AA$14,'HB_6-7'!$C$16:$T$16,0)+MATCH("Eintritte",'HB_6-7'!$C$17:$H$17,0)+COLUMN()-30)</f>
        <v>0</v>
      </c>
      <c r="AC48" s="138" t="str">
        <f>INDEX('HB_6-7'!$C$20:$PR$56,MATCH($A48,'HB_6-7'!$A$20:$A$56,0),MATCH($A$4,'HB_6-7'!$C$14:$PR$14,0)+MATCH(U$12,'HB_6-7'!$C$15:$BD$15,0)+MATCH(AA$14,'HB_6-7'!$C$16:$T$16,0)+MATCH("Eintritte",'HB_6-7'!$C$17:$H$17,0)+COLUMN()-30)</f>
        <v>X</v>
      </c>
    </row>
    <row r="49" spans="1:29" ht="15" customHeight="1" x14ac:dyDescent="0.2">
      <c r="A49" s="356" t="s">
        <v>272</v>
      </c>
      <c r="B49" s="471"/>
      <c r="C49" s="97">
        <f>INDEX('HB_6-7'!$C$20:$PR$56,MATCH($A49,'HB_6-7'!$A$20:$A$56,0),MATCH($A$4,'HB_6-7'!$C$14:$PR$14,0)+MATCH(C$11,'HB_6-7'!$C$15:$BD$15,0)+MATCH(C$13,'HB_6-7'!$C$16:$T$16,0)+MATCH("Eintritte",'HB_6-7'!$C$17:$H$17,0)+COLUMN()-6)</f>
        <v>805</v>
      </c>
      <c r="D49" s="97">
        <f>INDEX('HB_6-7'!$C$20:$PR$56,MATCH($A49,'HB_6-7'!$A$20:$A$56,0),MATCH($A$4,'HB_6-7'!$C$14:$PR$14,0)+MATCH(C$11,'HB_6-7'!$C$15:$BD$15,0)+MATCH(C$13,'HB_6-7'!$C$16:$T$16,0)+MATCH("Eintritte",'HB_6-7'!$C$17:$H$17,0)+COLUMN()-6)</f>
        <v>12792</v>
      </c>
      <c r="E49" s="125">
        <f>INDEX('HB_6-7'!$C$20:$PR$56,MATCH($A49,'HB_6-7'!$A$20:$A$56,0),MATCH($A$4,'HB_6-7'!$C$14:$PR$14,0)+MATCH(C$11,'HB_6-7'!$C$15:$BD$15,0)+MATCH(C$13,'HB_6-7'!$C$16:$T$16,0)+MATCH("Eintritte",'HB_6-7'!$C$17:$H$17,0)+COLUMN()-6)</f>
        <v>8.5723985740960789</v>
      </c>
      <c r="F49" s="96">
        <f>INDEX('HB_6-7'!$C$20:$PR$56,MATCH($A49,'HB_6-7'!$A$20:$A$56,0),MATCH($A$4,'HB_6-7'!$C$14:$PR$14,0)+MATCH(C$11,'HB_6-7'!$C$15:$BD$15,0)+MATCH(F$14,'HB_6-7'!$C$16:$T$16,0)+MATCH("Eintritte",'HB_6-7'!$C$17:$H$17,0)+COLUMN()-9)</f>
        <v>596</v>
      </c>
      <c r="G49" s="97">
        <f>INDEX('HB_6-7'!$C$20:$PR$56,MATCH($A49,'HB_6-7'!$A$20:$A$56,0),MATCH($A$4,'HB_6-7'!$C$14:$PR$14,0)+MATCH(C$11,'HB_6-7'!$C$15:$BD$15,0)+MATCH(F$14,'HB_6-7'!$C$16:$T$16,0)+MATCH("Eintritte",'HB_6-7'!$C$17:$H$17,0)+COLUMN()-9)</f>
        <v>10589</v>
      </c>
      <c r="H49" s="137">
        <f>INDEX('HB_6-7'!$C$20:$PR$56,MATCH($A49,'HB_6-7'!$A$20:$A$56,0),MATCH($A$4,'HB_6-7'!$C$14:$PR$14,0)+MATCH(C$11,'HB_6-7'!$C$15:$BD$15,0)+MATCH(F$14,'HB_6-7'!$C$16:$T$16,0)+MATCH("Eintritte",'HB_6-7'!$C$17:$H$17,0)+COLUMN()-9)</f>
        <v>8.7836449558249434</v>
      </c>
      <c r="I49" s="96">
        <f>INDEX('HB_6-7'!$C$20:$PR$56,MATCH($A49,'HB_6-7'!$A$20:$A$56,0),MATCH($A$4,'HB_6-7'!$C$14:$PR$14,0)+MATCH(C$11,'HB_6-7'!$C$15:$BD$15,0)+MATCH(I$14,'HB_6-7'!$C$16:$T$16,0)+MATCH("Eintritte",'HB_6-7'!$C$17:$H$17,0)+COLUMN()-12)</f>
        <v>209</v>
      </c>
      <c r="J49" s="97">
        <f>INDEX('HB_6-7'!$C$20:$PR$56,MATCH($A49,'HB_6-7'!$A$20:$A$56,0),MATCH($A$4,'HB_6-7'!$C$14:$PR$14,0)+MATCH(C$11,'HB_6-7'!$C$15:$BD$15,0)+MATCH(I$14,'HB_6-7'!$C$16:$T$16,0)+MATCH("Eintritte",'HB_6-7'!$C$17:$H$17,0)+COLUMN()-12)</f>
        <v>2203</v>
      </c>
      <c r="K49" s="138">
        <f>INDEX('HB_6-7'!$C$20:$PR$56,MATCH($A49,'HB_6-7'!$A$20:$A$56,0),MATCH($A$4,'HB_6-7'!$C$14:$PR$14,0)+MATCH(C$11,'HB_6-7'!$C$15:$BD$15,0)+MATCH(I$14,'HB_6-7'!$C$16:$T$16,0)+MATCH("Eintritte",'HB_6-7'!$C$17:$H$17,0)+COLUMN()-12)</f>
        <v>7.568359375</v>
      </c>
      <c r="L49" s="97">
        <f>INDEX('HB_6-7'!$C$20:$PR$56,MATCH($A49,'HB_6-7'!$A$20:$A$56,0),MATCH($A$4,'HB_6-7'!$C$14:$PR$14,0)+MATCH(L$12,'HB_6-7'!$C$15:$BD$15,0)+MATCH(L$13,'HB_6-7'!$C$16:$T$16,0)+MATCH("Eintritte",'HB_6-7'!$C$17:$H$17,0)+COLUMN()-15)</f>
        <v>805</v>
      </c>
      <c r="M49" s="97">
        <f>INDEX('HB_6-7'!$C$20:$PR$56,MATCH($A49,'HB_6-7'!$A$20:$A$56,0),MATCH($A$4,'HB_6-7'!$C$14:$PR$14,0)+MATCH(L$12,'HB_6-7'!$C$15:$BD$15,0)+MATCH(L$13,'HB_6-7'!$C$16:$T$16,0)+MATCH("Eintritte",'HB_6-7'!$C$17:$H$17,0)+COLUMN()-15)</f>
        <v>12792</v>
      </c>
      <c r="N49" s="137">
        <f>INDEX('HB_6-7'!$C$20:$PR$56,MATCH($A49,'HB_6-7'!$A$20:$A$56,0),MATCH($A$4,'HB_6-7'!$C$14:$PR$14,0)+MATCH(L$12,'HB_6-7'!$C$15:$BD$15,0)+MATCH(L$13,'HB_6-7'!$C$16:$T$16,0)+MATCH("Eintritte",'HB_6-7'!$C$17:$H$17,0)+COLUMN()-15)</f>
        <v>8.5723985740960789</v>
      </c>
      <c r="O49" s="96">
        <f>INDEX('HB_6-7'!$C$20:$PR$56,MATCH($A49,'HB_6-7'!$A$20:$A$56,0),MATCH($A$4,'HB_6-7'!$C$14:$PR$14,0)+MATCH(L$12,'HB_6-7'!$C$15:$BD$15,0)+MATCH(O$14,'HB_6-7'!$C$16:$T$16,0)+MATCH("Eintritte",'HB_6-7'!$C$17:$H$17,0)+COLUMN()-18)</f>
        <v>596</v>
      </c>
      <c r="P49" s="97">
        <f>INDEX('HB_6-7'!$C$20:$PR$56,MATCH($A49,'HB_6-7'!$A$20:$A$56,0),MATCH($A$4,'HB_6-7'!$C$14:$PR$14,0)+MATCH(L$12,'HB_6-7'!$C$15:$BD$15,0)+MATCH(O$14,'HB_6-7'!$C$16:$T$16,0)+MATCH("Eintritte",'HB_6-7'!$C$17:$H$17,0)+COLUMN()-18)</f>
        <v>10589</v>
      </c>
      <c r="Q49" s="137">
        <f>INDEX('HB_6-7'!$C$20:$PR$56,MATCH($A49,'HB_6-7'!$A$20:$A$56,0),MATCH($A$4,'HB_6-7'!$C$14:$PR$14,0)+MATCH(L$12,'HB_6-7'!$C$15:$BD$15,0)+MATCH(O$14,'HB_6-7'!$C$16:$T$16,0)+MATCH("Eintritte",'HB_6-7'!$C$17:$H$17,0)+COLUMN()-18)</f>
        <v>8.7836449558249434</v>
      </c>
      <c r="R49" s="96">
        <f>INDEX('HB_6-7'!$C$20:$PR$56,MATCH($A49,'HB_6-7'!$A$20:$A$56,0),MATCH($A$4,'HB_6-7'!$C$14:$PR$14,0)+MATCH(L$12,'HB_6-7'!$C$15:$BD$15,0)+MATCH(R$14,'HB_6-7'!$C$16:$T$16,0)+MATCH("Eintritte",'HB_6-7'!$C$17:$H$17,0)+COLUMN()-21)</f>
        <v>209</v>
      </c>
      <c r="S49" s="97">
        <f>INDEX('HB_6-7'!$C$20:$PR$56,MATCH($A49,'HB_6-7'!$A$20:$A$56,0),MATCH($A$4,'HB_6-7'!$C$14:$PR$14,0)+MATCH(L$12,'HB_6-7'!$C$15:$BD$15,0)+MATCH(R$14,'HB_6-7'!$C$16:$T$16,0)+MATCH("Eintritte",'HB_6-7'!$C$17:$H$17,0)+COLUMN()-21)</f>
        <v>2203</v>
      </c>
      <c r="T49" s="138">
        <f>INDEX('HB_6-7'!$C$20:$PR$56,MATCH($A49,'HB_6-7'!$A$20:$A$56,0),MATCH($A$4,'HB_6-7'!$C$14:$PR$14,0)+MATCH(L$12,'HB_6-7'!$C$15:$BD$15,0)+MATCH(R$14,'HB_6-7'!$C$16:$T$16,0)+MATCH("Eintritte",'HB_6-7'!$C$17:$H$17,0)+COLUMN()-21)</f>
        <v>7.568359375</v>
      </c>
      <c r="U49" s="97">
        <f>INDEX('HB_6-7'!$C$20:$PR$56,MATCH($A49,'HB_6-7'!$A$20:$A$56,0),MATCH($A$4,'HB_6-7'!$C$14:$PR$14,0)+MATCH(U$12,'HB_6-7'!$C$15:$BD$15,0)+MATCH(U$13,'HB_6-7'!$C$16:$T$16,0)+MATCH("Eintritte",'HB_6-7'!$C$17:$H$17,0)+COLUMN()-24)</f>
        <v>0</v>
      </c>
      <c r="V49" s="97">
        <f>INDEX('HB_6-7'!$C$20:$PR$56,MATCH($A49,'HB_6-7'!$A$20:$A$56,0),MATCH($A$4,'HB_6-7'!$C$14:$PR$14,0)+MATCH(U$12,'HB_6-7'!$C$15:$BD$15,0)+MATCH(U$13,'HB_6-7'!$C$16:$T$16,0)+MATCH("Eintritte",'HB_6-7'!$C$17:$H$17,0)+COLUMN()-24)</f>
        <v>0</v>
      </c>
      <c r="W49" s="137" t="str">
        <f>INDEX('HB_6-7'!$C$20:$PR$56,MATCH($A49,'HB_6-7'!$A$20:$A$56,0),MATCH($A$4,'HB_6-7'!$C$14:$PR$14,0)+MATCH(U$12,'HB_6-7'!$C$15:$BD$15,0)+MATCH(U$13,'HB_6-7'!$C$16:$T$16,0)+MATCH("Eintritte",'HB_6-7'!$C$17:$H$17,0)+COLUMN()-24)</f>
        <v>X</v>
      </c>
      <c r="X49" s="96">
        <f>INDEX('HB_6-7'!$C$20:$PR$56,MATCH($A49,'HB_6-7'!$A$20:$A$56,0),MATCH($A$4,'HB_6-7'!$C$14:$PR$14,0)+MATCH(U$12,'HB_6-7'!$C$15:$BD$15,0)+MATCH(X$14,'HB_6-7'!$C$16:$T$16,0)+MATCH("Eintritte",'HB_6-7'!$C$17:$H$17,0)+COLUMN()-27)</f>
        <v>0</v>
      </c>
      <c r="Y49" s="97">
        <f>INDEX('HB_6-7'!$C$20:$PR$56,MATCH($A49,'HB_6-7'!$A$20:$A$56,0),MATCH($A$4,'HB_6-7'!$C$14:$PR$14,0)+MATCH(U$12,'HB_6-7'!$C$15:$BD$15,0)+MATCH(X$14,'HB_6-7'!$C$16:$T$16,0)+MATCH("Eintritte",'HB_6-7'!$C$17:$H$17,0)+COLUMN()-27)</f>
        <v>0</v>
      </c>
      <c r="Z49" s="137" t="str">
        <f>INDEX('HB_6-7'!$C$20:$PR$56,MATCH($A49,'HB_6-7'!$A$20:$A$56,0),MATCH($A$4,'HB_6-7'!$C$14:$PR$14,0)+MATCH(U$12,'HB_6-7'!$C$15:$BD$15,0)+MATCH(X$14,'HB_6-7'!$C$16:$T$16,0)+MATCH("Eintritte",'HB_6-7'!$C$17:$H$17,0)+COLUMN()-27)</f>
        <v>X</v>
      </c>
      <c r="AA49" s="96">
        <f>INDEX('HB_6-7'!$C$20:$PR$56,MATCH($A49,'HB_6-7'!$A$20:$A$56,0),MATCH($A$4,'HB_6-7'!$C$14:$PR$14,0)+MATCH(U$12,'HB_6-7'!$C$15:$BD$15,0)+MATCH(AA$14,'HB_6-7'!$C$16:$T$16,0)+MATCH("Eintritte",'HB_6-7'!$C$17:$H$17,0)+COLUMN()-30)</f>
        <v>0</v>
      </c>
      <c r="AB49" s="97">
        <f>INDEX('HB_6-7'!$C$20:$PR$56,MATCH($A49,'HB_6-7'!$A$20:$A$56,0),MATCH($A$4,'HB_6-7'!$C$14:$PR$14,0)+MATCH(U$12,'HB_6-7'!$C$15:$BD$15,0)+MATCH(AA$14,'HB_6-7'!$C$16:$T$16,0)+MATCH("Eintritte",'HB_6-7'!$C$17:$H$17,0)+COLUMN()-30)</f>
        <v>0</v>
      </c>
      <c r="AC49" s="138" t="str">
        <f>INDEX('HB_6-7'!$C$20:$PR$56,MATCH($A49,'HB_6-7'!$A$20:$A$56,0),MATCH($A$4,'HB_6-7'!$C$14:$PR$14,0)+MATCH(U$12,'HB_6-7'!$C$15:$BD$15,0)+MATCH(AA$14,'HB_6-7'!$C$16:$T$16,0)+MATCH("Eintritte",'HB_6-7'!$C$17:$H$17,0)+COLUMN()-30)</f>
        <v>X</v>
      </c>
    </row>
    <row r="50" spans="1:29" ht="15" customHeight="1" x14ac:dyDescent="0.2">
      <c r="A50" s="357" t="s">
        <v>54</v>
      </c>
      <c r="B50" s="472"/>
      <c r="C50" s="97">
        <f>INDEX('HB_6-7'!$C$20:$PR$56,MATCH($A50,'HB_6-7'!$A$20:$A$56,0),MATCH($A$4,'HB_6-7'!$C$14:$PR$14,0)+MATCH(C$11,'HB_6-7'!$C$15:$BD$15,0)+MATCH(C$13,'HB_6-7'!$C$16:$T$16,0)+MATCH("Eintritte",'HB_6-7'!$C$17:$H$17,0)+COLUMN()-6)</f>
        <v>52</v>
      </c>
      <c r="D50" s="97">
        <f>INDEX('HB_6-7'!$C$20:$PR$56,MATCH($A50,'HB_6-7'!$A$20:$A$56,0),MATCH($A$4,'HB_6-7'!$C$14:$PR$14,0)+MATCH(C$11,'HB_6-7'!$C$15:$BD$15,0)+MATCH(C$13,'HB_6-7'!$C$16:$T$16,0)+MATCH("Eintritte",'HB_6-7'!$C$17:$H$17,0)+COLUMN()-6)</f>
        <v>697</v>
      </c>
      <c r="E50" s="125">
        <f>INDEX('HB_6-7'!$C$20:$PR$56,MATCH($A50,'HB_6-7'!$A$20:$A$56,0),MATCH($A$4,'HB_6-7'!$C$14:$PR$14,0)+MATCH(C$11,'HB_6-7'!$C$15:$BD$15,0)+MATCH(C$13,'HB_6-7'!$C$16:$T$16,0)+MATCH("Eintritte",'HB_6-7'!$C$17:$H$17,0)+COLUMN()-6)</f>
        <v>-0.85348506401137991</v>
      </c>
      <c r="F50" s="96">
        <f>INDEX('HB_6-7'!$C$20:$PR$56,MATCH($A50,'HB_6-7'!$A$20:$A$56,0),MATCH($A$4,'HB_6-7'!$C$14:$PR$14,0)+MATCH(C$11,'HB_6-7'!$C$15:$BD$15,0)+MATCH(F$14,'HB_6-7'!$C$16:$T$16,0)+MATCH("Eintritte",'HB_6-7'!$C$17:$H$17,0)+COLUMN()-9)</f>
        <v>39</v>
      </c>
      <c r="G50" s="97">
        <f>INDEX('HB_6-7'!$C$20:$PR$56,MATCH($A50,'HB_6-7'!$A$20:$A$56,0),MATCH($A$4,'HB_6-7'!$C$14:$PR$14,0)+MATCH(C$11,'HB_6-7'!$C$15:$BD$15,0)+MATCH(F$14,'HB_6-7'!$C$16:$T$16,0)+MATCH("Eintritte",'HB_6-7'!$C$17:$H$17,0)+COLUMN()-9)</f>
        <v>491</v>
      </c>
      <c r="H50" s="137">
        <f>INDEX('HB_6-7'!$C$20:$PR$56,MATCH($A50,'HB_6-7'!$A$20:$A$56,0),MATCH($A$4,'HB_6-7'!$C$14:$PR$14,0)+MATCH(C$11,'HB_6-7'!$C$15:$BD$15,0)+MATCH(F$14,'HB_6-7'!$C$16:$T$16,0)+MATCH("Eintritte",'HB_6-7'!$C$17:$H$17,0)+COLUMN()-9)</f>
        <v>0.40899795501022501</v>
      </c>
      <c r="I50" s="96">
        <f>INDEX('HB_6-7'!$C$20:$PR$56,MATCH($A50,'HB_6-7'!$A$20:$A$56,0),MATCH($A$4,'HB_6-7'!$C$14:$PR$14,0)+MATCH(C$11,'HB_6-7'!$C$15:$BD$15,0)+MATCH(I$14,'HB_6-7'!$C$16:$T$16,0)+MATCH("Eintritte",'HB_6-7'!$C$17:$H$17,0)+COLUMN()-12)</f>
        <v>13</v>
      </c>
      <c r="J50" s="97">
        <f>INDEX('HB_6-7'!$C$20:$PR$56,MATCH($A50,'HB_6-7'!$A$20:$A$56,0),MATCH($A$4,'HB_6-7'!$C$14:$PR$14,0)+MATCH(C$11,'HB_6-7'!$C$15:$BD$15,0)+MATCH(I$14,'HB_6-7'!$C$16:$T$16,0)+MATCH("Eintritte",'HB_6-7'!$C$17:$H$17,0)+COLUMN()-12)</f>
        <v>206</v>
      </c>
      <c r="K50" s="138">
        <f>INDEX('HB_6-7'!$C$20:$PR$56,MATCH($A50,'HB_6-7'!$A$20:$A$56,0),MATCH($A$4,'HB_6-7'!$C$14:$PR$14,0)+MATCH(C$11,'HB_6-7'!$C$15:$BD$15,0)+MATCH(I$14,'HB_6-7'!$C$16:$T$16,0)+MATCH("Eintritte",'HB_6-7'!$C$17:$H$17,0)+COLUMN()-12)</f>
        <v>-3.7383177570093453</v>
      </c>
      <c r="L50" s="97">
        <f>INDEX('HB_6-7'!$C$20:$PR$56,MATCH($A50,'HB_6-7'!$A$20:$A$56,0),MATCH($A$4,'HB_6-7'!$C$14:$PR$14,0)+MATCH(L$12,'HB_6-7'!$C$15:$BD$15,0)+MATCH(L$13,'HB_6-7'!$C$16:$T$16,0)+MATCH("Eintritte",'HB_6-7'!$C$17:$H$17,0)+COLUMN()-15)</f>
        <v>52</v>
      </c>
      <c r="M50" s="97">
        <f>INDEX('HB_6-7'!$C$20:$PR$56,MATCH($A50,'HB_6-7'!$A$20:$A$56,0),MATCH($A$4,'HB_6-7'!$C$14:$PR$14,0)+MATCH(L$12,'HB_6-7'!$C$15:$BD$15,0)+MATCH(L$13,'HB_6-7'!$C$16:$T$16,0)+MATCH("Eintritte",'HB_6-7'!$C$17:$H$17,0)+COLUMN()-15)</f>
        <v>697</v>
      </c>
      <c r="N50" s="137">
        <f>INDEX('HB_6-7'!$C$20:$PR$56,MATCH($A50,'HB_6-7'!$A$20:$A$56,0),MATCH($A$4,'HB_6-7'!$C$14:$PR$14,0)+MATCH(L$12,'HB_6-7'!$C$15:$BD$15,0)+MATCH(L$13,'HB_6-7'!$C$16:$T$16,0)+MATCH("Eintritte",'HB_6-7'!$C$17:$H$17,0)+COLUMN()-15)</f>
        <v>-0.85348506401137991</v>
      </c>
      <c r="O50" s="96">
        <f>INDEX('HB_6-7'!$C$20:$PR$56,MATCH($A50,'HB_6-7'!$A$20:$A$56,0),MATCH($A$4,'HB_6-7'!$C$14:$PR$14,0)+MATCH(L$12,'HB_6-7'!$C$15:$BD$15,0)+MATCH(O$14,'HB_6-7'!$C$16:$T$16,0)+MATCH("Eintritte",'HB_6-7'!$C$17:$H$17,0)+COLUMN()-18)</f>
        <v>39</v>
      </c>
      <c r="P50" s="97">
        <f>INDEX('HB_6-7'!$C$20:$PR$56,MATCH($A50,'HB_6-7'!$A$20:$A$56,0),MATCH($A$4,'HB_6-7'!$C$14:$PR$14,0)+MATCH(L$12,'HB_6-7'!$C$15:$BD$15,0)+MATCH(O$14,'HB_6-7'!$C$16:$T$16,0)+MATCH("Eintritte",'HB_6-7'!$C$17:$H$17,0)+COLUMN()-18)</f>
        <v>491</v>
      </c>
      <c r="Q50" s="137">
        <f>INDEX('HB_6-7'!$C$20:$PR$56,MATCH($A50,'HB_6-7'!$A$20:$A$56,0),MATCH($A$4,'HB_6-7'!$C$14:$PR$14,0)+MATCH(L$12,'HB_6-7'!$C$15:$BD$15,0)+MATCH(O$14,'HB_6-7'!$C$16:$T$16,0)+MATCH("Eintritte",'HB_6-7'!$C$17:$H$17,0)+COLUMN()-18)</f>
        <v>0.40899795501022501</v>
      </c>
      <c r="R50" s="96">
        <f>INDEX('HB_6-7'!$C$20:$PR$56,MATCH($A50,'HB_6-7'!$A$20:$A$56,0),MATCH($A$4,'HB_6-7'!$C$14:$PR$14,0)+MATCH(L$12,'HB_6-7'!$C$15:$BD$15,0)+MATCH(R$14,'HB_6-7'!$C$16:$T$16,0)+MATCH("Eintritte",'HB_6-7'!$C$17:$H$17,0)+COLUMN()-21)</f>
        <v>13</v>
      </c>
      <c r="S50" s="97">
        <f>INDEX('HB_6-7'!$C$20:$PR$56,MATCH($A50,'HB_6-7'!$A$20:$A$56,0),MATCH($A$4,'HB_6-7'!$C$14:$PR$14,0)+MATCH(L$12,'HB_6-7'!$C$15:$BD$15,0)+MATCH(R$14,'HB_6-7'!$C$16:$T$16,0)+MATCH("Eintritte",'HB_6-7'!$C$17:$H$17,0)+COLUMN()-21)</f>
        <v>206</v>
      </c>
      <c r="T50" s="138">
        <f>INDEX('HB_6-7'!$C$20:$PR$56,MATCH($A50,'HB_6-7'!$A$20:$A$56,0),MATCH($A$4,'HB_6-7'!$C$14:$PR$14,0)+MATCH(L$12,'HB_6-7'!$C$15:$BD$15,0)+MATCH(R$14,'HB_6-7'!$C$16:$T$16,0)+MATCH("Eintritte",'HB_6-7'!$C$17:$H$17,0)+COLUMN()-21)</f>
        <v>-3.7383177570093453</v>
      </c>
      <c r="U50" s="97">
        <f>INDEX('HB_6-7'!$C$20:$PR$56,MATCH($A50,'HB_6-7'!$A$20:$A$56,0),MATCH($A$4,'HB_6-7'!$C$14:$PR$14,0)+MATCH(U$12,'HB_6-7'!$C$15:$BD$15,0)+MATCH(U$13,'HB_6-7'!$C$16:$T$16,0)+MATCH("Eintritte",'HB_6-7'!$C$17:$H$17,0)+COLUMN()-24)</f>
        <v>0</v>
      </c>
      <c r="V50" s="97">
        <f>INDEX('HB_6-7'!$C$20:$PR$56,MATCH($A50,'HB_6-7'!$A$20:$A$56,0),MATCH($A$4,'HB_6-7'!$C$14:$PR$14,0)+MATCH(U$12,'HB_6-7'!$C$15:$BD$15,0)+MATCH(U$13,'HB_6-7'!$C$16:$T$16,0)+MATCH("Eintritte",'HB_6-7'!$C$17:$H$17,0)+COLUMN()-24)</f>
        <v>0</v>
      </c>
      <c r="W50" s="137" t="str">
        <f>INDEX('HB_6-7'!$C$20:$PR$56,MATCH($A50,'HB_6-7'!$A$20:$A$56,0),MATCH($A$4,'HB_6-7'!$C$14:$PR$14,0)+MATCH(U$12,'HB_6-7'!$C$15:$BD$15,0)+MATCH(U$13,'HB_6-7'!$C$16:$T$16,0)+MATCH("Eintritte",'HB_6-7'!$C$17:$H$17,0)+COLUMN()-24)</f>
        <v>X</v>
      </c>
      <c r="X50" s="96">
        <f>INDEX('HB_6-7'!$C$20:$PR$56,MATCH($A50,'HB_6-7'!$A$20:$A$56,0),MATCH($A$4,'HB_6-7'!$C$14:$PR$14,0)+MATCH(U$12,'HB_6-7'!$C$15:$BD$15,0)+MATCH(X$14,'HB_6-7'!$C$16:$T$16,0)+MATCH("Eintritte",'HB_6-7'!$C$17:$H$17,0)+COLUMN()-27)</f>
        <v>0</v>
      </c>
      <c r="Y50" s="97">
        <f>INDEX('HB_6-7'!$C$20:$PR$56,MATCH($A50,'HB_6-7'!$A$20:$A$56,0),MATCH($A$4,'HB_6-7'!$C$14:$PR$14,0)+MATCH(U$12,'HB_6-7'!$C$15:$BD$15,0)+MATCH(X$14,'HB_6-7'!$C$16:$T$16,0)+MATCH("Eintritte",'HB_6-7'!$C$17:$H$17,0)+COLUMN()-27)</f>
        <v>0</v>
      </c>
      <c r="Z50" s="137" t="str">
        <f>INDEX('HB_6-7'!$C$20:$PR$56,MATCH($A50,'HB_6-7'!$A$20:$A$56,0),MATCH($A$4,'HB_6-7'!$C$14:$PR$14,0)+MATCH(U$12,'HB_6-7'!$C$15:$BD$15,0)+MATCH(X$14,'HB_6-7'!$C$16:$T$16,0)+MATCH("Eintritte",'HB_6-7'!$C$17:$H$17,0)+COLUMN()-27)</f>
        <v>X</v>
      </c>
      <c r="AA50" s="96">
        <f>INDEX('HB_6-7'!$C$20:$PR$56,MATCH($A50,'HB_6-7'!$A$20:$A$56,0),MATCH($A$4,'HB_6-7'!$C$14:$PR$14,0)+MATCH(U$12,'HB_6-7'!$C$15:$BD$15,0)+MATCH(AA$14,'HB_6-7'!$C$16:$T$16,0)+MATCH("Eintritte",'HB_6-7'!$C$17:$H$17,0)+COLUMN()-30)</f>
        <v>0</v>
      </c>
      <c r="AB50" s="97">
        <f>INDEX('HB_6-7'!$C$20:$PR$56,MATCH($A50,'HB_6-7'!$A$20:$A$56,0),MATCH($A$4,'HB_6-7'!$C$14:$PR$14,0)+MATCH(U$12,'HB_6-7'!$C$15:$BD$15,0)+MATCH(AA$14,'HB_6-7'!$C$16:$T$16,0)+MATCH("Eintritte",'HB_6-7'!$C$17:$H$17,0)+COLUMN()-30)</f>
        <v>0</v>
      </c>
      <c r="AC50" s="138" t="str">
        <f>INDEX('HB_6-7'!$C$20:$PR$56,MATCH($A50,'HB_6-7'!$A$20:$A$56,0),MATCH($A$4,'HB_6-7'!$C$14:$PR$14,0)+MATCH(U$12,'HB_6-7'!$C$15:$BD$15,0)+MATCH(AA$14,'HB_6-7'!$C$16:$T$16,0)+MATCH("Eintritte",'HB_6-7'!$C$17:$H$17,0)+COLUMN()-30)</f>
        <v>X</v>
      </c>
    </row>
    <row r="51" spans="1:29" ht="15" customHeight="1" x14ac:dyDescent="0.2">
      <c r="A51" s="357" t="s">
        <v>368</v>
      </c>
      <c r="B51" s="472"/>
      <c r="C51" s="97">
        <f>INDEX('HB_6-7'!$C$20:$PR$56,MATCH($A51,'HB_6-7'!$A$20:$A$56,0),MATCH($A$4,'HB_6-7'!$C$14:$PR$14,0)+MATCH(C$11,'HB_6-7'!$C$15:$BD$15,0)+MATCH(C$13,'HB_6-7'!$C$16:$T$16,0)+MATCH("Eintritte",'HB_6-7'!$C$17:$H$17,0)+COLUMN()-6)</f>
        <v>72</v>
      </c>
      <c r="D51" s="97">
        <f>INDEX('HB_6-7'!$C$20:$PR$56,MATCH($A51,'HB_6-7'!$A$20:$A$56,0),MATCH($A$4,'HB_6-7'!$C$14:$PR$14,0)+MATCH(C$11,'HB_6-7'!$C$15:$BD$15,0)+MATCH(C$13,'HB_6-7'!$C$16:$T$16,0)+MATCH("Eintritte",'HB_6-7'!$C$17:$H$17,0)+COLUMN()-6)</f>
        <v>736</v>
      </c>
      <c r="E51" s="125">
        <f>INDEX('HB_6-7'!$C$20:$PR$56,MATCH($A51,'HB_6-7'!$A$20:$A$56,0),MATCH($A$4,'HB_6-7'!$C$14:$PR$14,0)+MATCH(C$11,'HB_6-7'!$C$15:$BD$15,0)+MATCH(C$13,'HB_6-7'!$C$16:$T$16,0)+MATCH("Eintritte",'HB_6-7'!$C$17:$H$17,0)+COLUMN()-6)</f>
        <v>2.7932960893854748</v>
      </c>
      <c r="F51" s="96">
        <f>INDEX('HB_6-7'!$C$20:$PR$56,MATCH($A51,'HB_6-7'!$A$20:$A$56,0),MATCH($A$4,'HB_6-7'!$C$14:$PR$14,0)+MATCH(C$11,'HB_6-7'!$C$15:$BD$15,0)+MATCH(F$14,'HB_6-7'!$C$16:$T$16,0)+MATCH("Eintritte",'HB_6-7'!$C$17:$H$17,0)+COLUMN()-9)</f>
        <v>44</v>
      </c>
      <c r="G51" s="97">
        <f>INDEX('HB_6-7'!$C$20:$PR$56,MATCH($A51,'HB_6-7'!$A$20:$A$56,0),MATCH($A$4,'HB_6-7'!$C$14:$PR$14,0)+MATCH(C$11,'HB_6-7'!$C$15:$BD$15,0)+MATCH(F$14,'HB_6-7'!$C$16:$T$16,0)+MATCH("Eintritte",'HB_6-7'!$C$17:$H$17,0)+COLUMN()-9)</f>
        <v>437</v>
      </c>
      <c r="H51" s="137">
        <f>INDEX('HB_6-7'!$C$20:$PR$56,MATCH($A51,'HB_6-7'!$A$20:$A$56,0),MATCH($A$4,'HB_6-7'!$C$14:$PR$14,0)+MATCH(C$11,'HB_6-7'!$C$15:$BD$15,0)+MATCH(F$14,'HB_6-7'!$C$16:$T$16,0)+MATCH("Eintritte",'HB_6-7'!$C$17:$H$17,0)+COLUMN()-9)</f>
        <v>2.1028037383177569</v>
      </c>
      <c r="I51" s="96">
        <f>INDEX('HB_6-7'!$C$20:$PR$56,MATCH($A51,'HB_6-7'!$A$20:$A$56,0),MATCH($A$4,'HB_6-7'!$C$14:$PR$14,0)+MATCH(C$11,'HB_6-7'!$C$15:$BD$15,0)+MATCH(I$14,'HB_6-7'!$C$16:$T$16,0)+MATCH("Eintritte",'HB_6-7'!$C$17:$H$17,0)+COLUMN()-12)</f>
        <v>28</v>
      </c>
      <c r="J51" s="97">
        <f>INDEX('HB_6-7'!$C$20:$PR$56,MATCH($A51,'HB_6-7'!$A$20:$A$56,0),MATCH($A$4,'HB_6-7'!$C$14:$PR$14,0)+MATCH(C$11,'HB_6-7'!$C$15:$BD$15,0)+MATCH(I$14,'HB_6-7'!$C$16:$T$16,0)+MATCH("Eintritte",'HB_6-7'!$C$17:$H$17,0)+COLUMN()-12)</f>
        <v>299</v>
      </c>
      <c r="K51" s="138">
        <f>INDEX('HB_6-7'!$C$20:$PR$56,MATCH($A51,'HB_6-7'!$A$20:$A$56,0),MATCH($A$4,'HB_6-7'!$C$14:$PR$14,0)+MATCH(C$11,'HB_6-7'!$C$15:$BD$15,0)+MATCH(I$14,'HB_6-7'!$C$16:$T$16,0)+MATCH("Eintritte",'HB_6-7'!$C$17:$H$17,0)+COLUMN()-12)</f>
        <v>3.8194444444444446</v>
      </c>
      <c r="L51" s="97">
        <f>INDEX('HB_6-7'!$C$20:$PR$56,MATCH($A51,'HB_6-7'!$A$20:$A$56,0),MATCH($A$4,'HB_6-7'!$C$14:$PR$14,0)+MATCH(L$12,'HB_6-7'!$C$15:$BD$15,0)+MATCH(L$13,'HB_6-7'!$C$16:$T$16,0)+MATCH("Eintritte",'HB_6-7'!$C$17:$H$17,0)+COLUMN()-15)</f>
        <v>72</v>
      </c>
      <c r="M51" s="97">
        <f>INDEX('HB_6-7'!$C$20:$PR$56,MATCH($A51,'HB_6-7'!$A$20:$A$56,0),MATCH($A$4,'HB_6-7'!$C$14:$PR$14,0)+MATCH(L$12,'HB_6-7'!$C$15:$BD$15,0)+MATCH(L$13,'HB_6-7'!$C$16:$T$16,0)+MATCH("Eintritte",'HB_6-7'!$C$17:$H$17,0)+COLUMN()-15)</f>
        <v>736</v>
      </c>
      <c r="N51" s="137">
        <f>INDEX('HB_6-7'!$C$20:$PR$56,MATCH($A51,'HB_6-7'!$A$20:$A$56,0),MATCH($A$4,'HB_6-7'!$C$14:$PR$14,0)+MATCH(L$12,'HB_6-7'!$C$15:$BD$15,0)+MATCH(L$13,'HB_6-7'!$C$16:$T$16,0)+MATCH("Eintritte",'HB_6-7'!$C$17:$H$17,0)+COLUMN()-15)</f>
        <v>2.7932960893854748</v>
      </c>
      <c r="O51" s="96">
        <f>INDEX('HB_6-7'!$C$20:$PR$56,MATCH($A51,'HB_6-7'!$A$20:$A$56,0),MATCH($A$4,'HB_6-7'!$C$14:$PR$14,0)+MATCH(L$12,'HB_6-7'!$C$15:$BD$15,0)+MATCH(O$14,'HB_6-7'!$C$16:$T$16,0)+MATCH("Eintritte",'HB_6-7'!$C$17:$H$17,0)+COLUMN()-18)</f>
        <v>44</v>
      </c>
      <c r="P51" s="97">
        <f>INDEX('HB_6-7'!$C$20:$PR$56,MATCH($A51,'HB_6-7'!$A$20:$A$56,0),MATCH($A$4,'HB_6-7'!$C$14:$PR$14,0)+MATCH(L$12,'HB_6-7'!$C$15:$BD$15,0)+MATCH(O$14,'HB_6-7'!$C$16:$T$16,0)+MATCH("Eintritte",'HB_6-7'!$C$17:$H$17,0)+COLUMN()-18)</f>
        <v>437</v>
      </c>
      <c r="Q51" s="137">
        <f>INDEX('HB_6-7'!$C$20:$PR$56,MATCH($A51,'HB_6-7'!$A$20:$A$56,0),MATCH($A$4,'HB_6-7'!$C$14:$PR$14,0)+MATCH(L$12,'HB_6-7'!$C$15:$BD$15,0)+MATCH(O$14,'HB_6-7'!$C$16:$T$16,0)+MATCH("Eintritte",'HB_6-7'!$C$17:$H$17,0)+COLUMN()-18)</f>
        <v>2.1028037383177569</v>
      </c>
      <c r="R51" s="96">
        <f>INDEX('HB_6-7'!$C$20:$PR$56,MATCH($A51,'HB_6-7'!$A$20:$A$56,0),MATCH($A$4,'HB_6-7'!$C$14:$PR$14,0)+MATCH(L$12,'HB_6-7'!$C$15:$BD$15,0)+MATCH(R$14,'HB_6-7'!$C$16:$T$16,0)+MATCH("Eintritte",'HB_6-7'!$C$17:$H$17,0)+COLUMN()-21)</f>
        <v>28</v>
      </c>
      <c r="S51" s="97">
        <f>INDEX('HB_6-7'!$C$20:$PR$56,MATCH($A51,'HB_6-7'!$A$20:$A$56,0),MATCH($A$4,'HB_6-7'!$C$14:$PR$14,0)+MATCH(L$12,'HB_6-7'!$C$15:$BD$15,0)+MATCH(R$14,'HB_6-7'!$C$16:$T$16,0)+MATCH("Eintritte",'HB_6-7'!$C$17:$H$17,0)+COLUMN()-21)</f>
        <v>299</v>
      </c>
      <c r="T51" s="138">
        <f>INDEX('HB_6-7'!$C$20:$PR$56,MATCH($A51,'HB_6-7'!$A$20:$A$56,0),MATCH($A$4,'HB_6-7'!$C$14:$PR$14,0)+MATCH(L$12,'HB_6-7'!$C$15:$BD$15,0)+MATCH(R$14,'HB_6-7'!$C$16:$T$16,0)+MATCH("Eintritte",'HB_6-7'!$C$17:$H$17,0)+COLUMN()-21)</f>
        <v>3.8194444444444446</v>
      </c>
      <c r="U51" s="97">
        <f>INDEX('HB_6-7'!$C$20:$PR$56,MATCH($A51,'HB_6-7'!$A$20:$A$56,0),MATCH($A$4,'HB_6-7'!$C$14:$PR$14,0)+MATCH(U$12,'HB_6-7'!$C$15:$BD$15,0)+MATCH(U$13,'HB_6-7'!$C$16:$T$16,0)+MATCH("Eintritte",'HB_6-7'!$C$17:$H$17,0)+COLUMN()-24)</f>
        <v>0</v>
      </c>
      <c r="V51" s="97">
        <f>INDEX('HB_6-7'!$C$20:$PR$56,MATCH($A51,'HB_6-7'!$A$20:$A$56,0),MATCH($A$4,'HB_6-7'!$C$14:$PR$14,0)+MATCH(U$12,'HB_6-7'!$C$15:$BD$15,0)+MATCH(U$13,'HB_6-7'!$C$16:$T$16,0)+MATCH("Eintritte",'HB_6-7'!$C$17:$H$17,0)+COLUMN()-24)</f>
        <v>0</v>
      </c>
      <c r="W51" s="137" t="str">
        <f>INDEX('HB_6-7'!$C$20:$PR$56,MATCH($A51,'HB_6-7'!$A$20:$A$56,0),MATCH($A$4,'HB_6-7'!$C$14:$PR$14,0)+MATCH(U$12,'HB_6-7'!$C$15:$BD$15,0)+MATCH(U$13,'HB_6-7'!$C$16:$T$16,0)+MATCH("Eintritte",'HB_6-7'!$C$17:$H$17,0)+COLUMN()-24)</f>
        <v>X</v>
      </c>
      <c r="X51" s="96">
        <f>INDEX('HB_6-7'!$C$20:$PR$56,MATCH($A51,'HB_6-7'!$A$20:$A$56,0),MATCH($A$4,'HB_6-7'!$C$14:$PR$14,0)+MATCH(U$12,'HB_6-7'!$C$15:$BD$15,0)+MATCH(X$14,'HB_6-7'!$C$16:$T$16,0)+MATCH("Eintritte",'HB_6-7'!$C$17:$H$17,0)+COLUMN()-27)</f>
        <v>0</v>
      </c>
      <c r="Y51" s="97">
        <f>INDEX('HB_6-7'!$C$20:$PR$56,MATCH($A51,'HB_6-7'!$A$20:$A$56,0),MATCH($A$4,'HB_6-7'!$C$14:$PR$14,0)+MATCH(U$12,'HB_6-7'!$C$15:$BD$15,0)+MATCH(X$14,'HB_6-7'!$C$16:$T$16,0)+MATCH("Eintritte",'HB_6-7'!$C$17:$H$17,0)+COLUMN()-27)</f>
        <v>0</v>
      </c>
      <c r="Z51" s="137" t="str">
        <f>INDEX('HB_6-7'!$C$20:$PR$56,MATCH($A51,'HB_6-7'!$A$20:$A$56,0),MATCH($A$4,'HB_6-7'!$C$14:$PR$14,0)+MATCH(U$12,'HB_6-7'!$C$15:$BD$15,0)+MATCH(X$14,'HB_6-7'!$C$16:$T$16,0)+MATCH("Eintritte",'HB_6-7'!$C$17:$H$17,0)+COLUMN()-27)</f>
        <v>X</v>
      </c>
      <c r="AA51" s="96">
        <f>INDEX('HB_6-7'!$C$20:$PR$56,MATCH($A51,'HB_6-7'!$A$20:$A$56,0),MATCH($A$4,'HB_6-7'!$C$14:$PR$14,0)+MATCH(U$12,'HB_6-7'!$C$15:$BD$15,0)+MATCH(AA$14,'HB_6-7'!$C$16:$T$16,0)+MATCH("Eintritte",'HB_6-7'!$C$17:$H$17,0)+COLUMN()-30)</f>
        <v>0</v>
      </c>
      <c r="AB51" s="97">
        <f>INDEX('HB_6-7'!$C$20:$PR$56,MATCH($A51,'HB_6-7'!$A$20:$A$56,0),MATCH($A$4,'HB_6-7'!$C$14:$PR$14,0)+MATCH(U$12,'HB_6-7'!$C$15:$BD$15,0)+MATCH(AA$14,'HB_6-7'!$C$16:$T$16,0)+MATCH("Eintritte",'HB_6-7'!$C$17:$H$17,0)+COLUMN()-30)</f>
        <v>0</v>
      </c>
      <c r="AC51" s="138" t="str">
        <f>INDEX('HB_6-7'!$C$20:$PR$56,MATCH($A51,'HB_6-7'!$A$20:$A$56,0),MATCH($A$4,'HB_6-7'!$C$14:$PR$14,0)+MATCH(U$12,'HB_6-7'!$C$15:$BD$15,0)+MATCH(AA$14,'HB_6-7'!$C$16:$T$16,0)+MATCH("Eintritte",'HB_6-7'!$C$17:$H$17,0)+COLUMN()-30)</f>
        <v>X</v>
      </c>
    </row>
    <row r="52" spans="1:29" ht="15" customHeight="1" x14ac:dyDescent="0.2">
      <c r="A52" s="354" t="s">
        <v>366</v>
      </c>
      <c r="B52" s="468"/>
      <c r="C52" s="97" t="str">
        <f>INDEX('HB_6-7'!$C$20:$PR$56,MATCH($A52,'HB_6-7'!$A$20:$A$56,0),MATCH($A$4,'HB_6-7'!$C$14:$PR$14,0)+MATCH(C$11,'HB_6-7'!$C$15:$BD$15,0)+MATCH(C$13,'HB_6-7'!$C$16:$T$16,0)+MATCH("Eintritte",'HB_6-7'!$C$17:$H$17,0)+COLUMN()-6)</f>
        <v>*</v>
      </c>
      <c r="D52" s="97">
        <f>INDEX('HB_6-7'!$C$20:$PR$56,MATCH($A52,'HB_6-7'!$A$20:$A$56,0),MATCH($A$4,'HB_6-7'!$C$14:$PR$14,0)+MATCH(C$11,'HB_6-7'!$C$15:$BD$15,0)+MATCH(C$13,'HB_6-7'!$C$16:$T$16,0)+MATCH("Eintritte",'HB_6-7'!$C$17:$H$17,0)+COLUMN()-6)</f>
        <v>25</v>
      </c>
      <c r="E52" s="125">
        <f>INDEX('HB_6-7'!$C$20:$PR$56,MATCH($A52,'HB_6-7'!$A$20:$A$56,0),MATCH($A$4,'HB_6-7'!$C$14:$PR$14,0)+MATCH(C$11,'HB_6-7'!$C$15:$BD$15,0)+MATCH(C$13,'HB_6-7'!$C$16:$T$16,0)+MATCH("Eintritte",'HB_6-7'!$C$17:$H$17,0)+COLUMN()-6)</f>
        <v>127.27272727272727</v>
      </c>
      <c r="F52" s="96" t="str">
        <f>INDEX('HB_6-7'!$C$20:$PR$56,MATCH($A52,'HB_6-7'!$A$20:$A$56,0),MATCH($A$4,'HB_6-7'!$C$14:$PR$14,0)+MATCH(C$11,'HB_6-7'!$C$15:$BD$15,0)+MATCH(F$14,'HB_6-7'!$C$16:$T$16,0)+MATCH("Eintritte",'HB_6-7'!$C$17:$H$17,0)+COLUMN()-9)</f>
        <v>*</v>
      </c>
      <c r="G52" s="97" t="str">
        <f>INDEX('HB_6-7'!$C$20:$PR$56,MATCH($A52,'HB_6-7'!$A$20:$A$56,0),MATCH($A$4,'HB_6-7'!$C$14:$PR$14,0)+MATCH(C$11,'HB_6-7'!$C$15:$BD$15,0)+MATCH(F$14,'HB_6-7'!$C$16:$T$16,0)+MATCH("Eintritte",'HB_6-7'!$C$17:$H$17,0)+COLUMN()-9)</f>
        <v>*</v>
      </c>
      <c r="H52" s="137">
        <f>INDEX('HB_6-7'!$C$20:$PR$56,MATCH($A52,'HB_6-7'!$A$20:$A$56,0),MATCH($A$4,'HB_6-7'!$C$14:$PR$14,0)+MATCH(C$11,'HB_6-7'!$C$15:$BD$15,0)+MATCH(F$14,'HB_6-7'!$C$16:$T$16,0)+MATCH("Eintritte",'HB_6-7'!$C$17:$H$17,0)+COLUMN()-9)</f>
        <v>228.57142857142856</v>
      </c>
      <c r="I52" s="96">
        <f>INDEX('HB_6-7'!$C$20:$PR$56,MATCH($A52,'HB_6-7'!$A$20:$A$56,0),MATCH($A$4,'HB_6-7'!$C$14:$PR$14,0)+MATCH(C$11,'HB_6-7'!$C$15:$BD$15,0)+MATCH(I$14,'HB_6-7'!$C$16:$T$16,0)+MATCH("Eintritte",'HB_6-7'!$C$17:$H$17,0)+COLUMN()-12)</f>
        <v>0</v>
      </c>
      <c r="J52" s="97" t="str">
        <f>INDEX('HB_6-7'!$C$20:$PR$56,MATCH($A52,'HB_6-7'!$A$20:$A$56,0),MATCH($A$4,'HB_6-7'!$C$14:$PR$14,0)+MATCH(C$11,'HB_6-7'!$C$15:$BD$15,0)+MATCH(I$14,'HB_6-7'!$C$16:$T$16,0)+MATCH("Eintritte",'HB_6-7'!$C$17:$H$17,0)+COLUMN()-12)</f>
        <v>*</v>
      </c>
      <c r="K52" s="138">
        <f>INDEX('HB_6-7'!$C$20:$PR$56,MATCH($A52,'HB_6-7'!$A$20:$A$56,0),MATCH($A$4,'HB_6-7'!$C$14:$PR$14,0)+MATCH(C$11,'HB_6-7'!$C$15:$BD$15,0)+MATCH(I$14,'HB_6-7'!$C$16:$T$16,0)+MATCH("Eintritte",'HB_6-7'!$C$17:$H$17,0)+COLUMN()-12)</f>
        <v>-50</v>
      </c>
      <c r="L52" s="97" t="str">
        <f>INDEX('HB_6-7'!$C$20:$PR$56,MATCH($A52,'HB_6-7'!$A$20:$A$56,0),MATCH($A$4,'HB_6-7'!$C$14:$PR$14,0)+MATCH(L$12,'HB_6-7'!$C$15:$BD$15,0)+MATCH(L$13,'HB_6-7'!$C$16:$T$16,0)+MATCH("Eintritte",'HB_6-7'!$C$17:$H$17,0)+COLUMN()-15)</f>
        <v>*</v>
      </c>
      <c r="M52" s="97">
        <f>INDEX('HB_6-7'!$C$20:$PR$56,MATCH($A52,'HB_6-7'!$A$20:$A$56,0),MATCH($A$4,'HB_6-7'!$C$14:$PR$14,0)+MATCH(L$12,'HB_6-7'!$C$15:$BD$15,0)+MATCH(L$13,'HB_6-7'!$C$16:$T$16,0)+MATCH("Eintritte",'HB_6-7'!$C$17:$H$17,0)+COLUMN()-15)</f>
        <v>25</v>
      </c>
      <c r="N52" s="137">
        <f>INDEX('HB_6-7'!$C$20:$PR$56,MATCH($A52,'HB_6-7'!$A$20:$A$56,0),MATCH($A$4,'HB_6-7'!$C$14:$PR$14,0)+MATCH(L$12,'HB_6-7'!$C$15:$BD$15,0)+MATCH(L$13,'HB_6-7'!$C$16:$T$16,0)+MATCH("Eintritte",'HB_6-7'!$C$17:$H$17,0)+COLUMN()-15)</f>
        <v>127.27272727272727</v>
      </c>
      <c r="O52" s="96" t="str">
        <f>INDEX('HB_6-7'!$C$20:$PR$56,MATCH($A52,'HB_6-7'!$A$20:$A$56,0),MATCH($A$4,'HB_6-7'!$C$14:$PR$14,0)+MATCH(L$12,'HB_6-7'!$C$15:$BD$15,0)+MATCH(O$14,'HB_6-7'!$C$16:$T$16,0)+MATCH("Eintritte",'HB_6-7'!$C$17:$H$17,0)+COLUMN()-18)</f>
        <v>*</v>
      </c>
      <c r="P52" s="97" t="str">
        <f>INDEX('HB_6-7'!$C$20:$PR$56,MATCH($A52,'HB_6-7'!$A$20:$A$56,0),MATCH($A$4,'HB_6-7'!$C$14:$PR$14,0)+MATCH(L$12,'HB_6-7'!$C$15:$BD$15,0)+MATCH(O$14,'HB_6-7'!$C$16:$T$16,0)+MATCH("Eintritte",'HB_6-7'!$C$17:$H$17,0)+COLUMN()-18)</f>
        <v>*</v>
      </c>
      <c r="Q52" s="137">
        <f>INDEX('HB_6-7'!$C$20:$PR$56,MATCH($A52,'HB_6-7'!$A$20:$A$56,0),MATCH($A$4,'HB_6-7'!$C$14:$PR$14,0)+MATCH(L$12,'HB_6-7'!$C$15:$BD$15,0)+MATCH(O$14,'HB_6-7'!$C$16:$T$16,0)+MATCH("Eintritte",'HB_6-7'!$C$17:$H$17,0)+COLUMN()-18)</f>
        <v>228.57142857142856</v>
      </c>
      <c r="R52" s="96">
        <f>INDEX('HB_6-7'!$C$20:$PR$56,MATCH($A52,'HB_6-7'!$A$20:$A$56,0),MATCH($A$4,'HB_6-7'!$C$14:$PR$14,0)+MATCH(L$12,'HB_6-7'!$C$15:$BD$15,0)+MATCH(R$14,'HB_6-7'!$C$16:$T$16,0)+MATCH("Eintritte",'HB_6-7'!$C$17:$H$17,0)+COLUMN()-21)</f>
        <v>0</v>
      </c>
      <c r="S52" s="97" t="str">
        <f>INDEX('HB_6-7'!$C$20:$PR$56,MATCH($A52,'HB_6-7'!$A$20:$A$56,0),MATCH($A$4,'HB_6-7'!$C$14:$PR$14,0)+MATCH(L$12,'HB_6-7'!$C$15:$BD$15,0)+MATCH(R$14,'HB_6-7'!$C$16:$T$16,0)+MATCH("Eintritte",'HB_6-7'!$C$17:$H$17,0)+COLUMN()-21)</f>
        <v>*</v>
      </c>
      <c r="T52" s="138">
        <f>INDEX('HB_6-7'!$C$20:$PR$56,MATCH($A52,'HB_6-7'!$A$20:$A$56,0),MATCH($A$4,'HB_6-7'!$C$14:$PR$14,0)+MATCH(L$12,'HB_6-7'!$C$15:$BD$15,0)+MATCH(R$14,'HB_6-7'!$C$16:$T$16,0)+MATCH("Eintritte",'HB_6-7'!$C$17:$H$17,0)+COLUMN()-21)</f>
        <v>-50</v>
      </c>
      <c r="U52" s="97">
        <f>INDEX('HB_6-7'!$C$20:$PR$56,MATCH($A52,'HB_6-7'!$A$20:$A$56,0),MATCH($A$4,'HB_6-7'!$C$14:$PR$14,0)+MATCH(U$12,'HB_6-7'!$C$15:$BD$15,0)+MATCH(U$13,'HB_6-7'!$C$16:$T$16,0)+MATCH("Eintritte",'HB_6-7'!$C$17:$H$17,0)+COLUMN()-24)</f>
        <v>0</v>
      </c>
      <c r="V52" s="97">
        <f>INDEX('HB_6-7'!$C$20:$PR$56,MATCH($A52,'HB_6-7'!$A$20:$A$56,0),MATCH($A$4,'HB_6-7'!$C$14:$PR$14,0)+MATCH(U$12,'HB_6-7'!$C$15:$BD$15,0)+MATCH(U$13,'HB_6-7'!$C$16:$T$16,0)+MATCH("Eintritte",'HB_6-7'!$C$17:$H$17,0)+COLUMN()-24)</f>
        <v>0</v>
      </c>
      <c r="W52" s="137" t="str">
        <f>INDEX('HB_6-7'!$C$20:$PR$56,MATCH($A52,'HB_6-7'!$A$20:$A$56,0),MATCH($A$4,'HB_6-7'!$C$14:$PR$14,0)+MATCH(U$12,'HB_6-7'!$C$15:$BD$15,0)+MATCH(U$13,'HB_6-7'!$C$16:$T$16,0)+MATCH("Eintritte",'HB_6-7'!$C$17:$H$17,0)+COLUMN()-24)</f>
        <v>X</v>
      </c>
      <c r="X52" s="96">
        <f>INDEX('HB_6-7'!$C$20:$PR$56,MATCH($A52,'HB_6-7'!$A$20:$A$56,0),MATCH($A$4,'HB_6-7'!$C$14:$PR$14,0)+MATCH(U$12,'HB_6-7'!$C$15:$BD$15,0)+MATCH(X$14,'HB_6-7'!$C$16:$T$16,0)+MATCH("Eintritte",'HB_6-7'!$C$17:$H$17,0)+COLUMN()-27)</f>
        <v>0</v>
      </c>
      <c r="Y52" s="97">
        <f>INDEX('HB_6-7'!$C$20:$PR$56,MATCH($A52,'HB_6-7'!$A$20:$A$56,0),MATCH($A$4,'HB_6-7'!$C$14:$PR$14,0)+MATCH(U$12,'HB_6-7'!$C$15:$BD$15,0)+MATCH(X$14,'HB_6-7'!$C$16:$T$16,0)+MATCH("Eintritte",'HB_6-7'!$C$17:$H$17,0)+COLUMN()-27)</f>
        <v>0</v>
      </c>
      <c r="Z52" s="137" t="str">
        <f>INDEX('HB_6-7'!$C$20:$PR$56,MATCH($A52,'HB_6-7'!$A$20:$A$56,0),MATCH($A$4,'HB_6-7'!$C$14:$PR$14,0)+MATCH(U$12,'HB_6-7'!$C$15:$BD$15,0)+MATCH(X$14,'HB_6-7'!$C$16:$T$16,0)+MATCH("Eintritte",'HB_6-7'!$C$17:$H$17,0)+COLUMN()-27)</f>
        <v>X</v>
      </c>
      <c r="AA52" s="96">
        <f>INDEX('HB_6-7'!$C$20:$PR$56,MATCH($A52,'HB_6-7'!$A$20:$A$56,0),MATCH($A$4,'HB_6-7'!$C$14:$PR$14,0)+MATCH(U$12,'HB_6-7'!$C$15:$BD$15,0)+MATCH(AA$14,'HB_6-7'!$C$16:$T$16,0)+MATCH("Eintritte",'HB_6-7'!$C$17:$H$17,0)+COLUMN()-30)</f>
        <v>0</v>
      </c>
      <c r="AB52" s="97">
        <f>INDEX('HB_6-7'!$C$20:$PR$56,MATCH($A52,'HB_6-7'!$A$20:$A$56,0),MATCH($A$4,'HB_6-7'!$C$14:$PR$14,0)+MATCH(U$12,'HB_6-7'!$C$15:$BD$15,0)+MATCH(AA$14,'HB_6-7'!$C$16:$T$16,0)+MATCH("Eintritte",'HB_6-7'!$C$17:$H$17,0)+COLUMN()-30)</f>
        <v>0</v>
      </c>
      <c r="AC52" s="138" t="str">
        <f>INDEX('HB_6-7'!$C$20:$PR$56,MATCH($A52,'HB_6-7'!$A$20:$A$56,0),MATCH($A$4,'HB_6-7'!$C$14:$PR$14,0)+MATCH(U$12,'HB_6-7'!$C$15:$BD$15,0)+MATCH(AA$14,'HB_6-7'!$C$16:$T$16,0)+MATCH("Eintritte",'HB_6-7'!$C$17:$H$17,0)+COLUMN()-30)</f>
        <v>X</v>
      </c>
    </row>
    <row r="53" spans="1:29" ht="15" customHeight="1" x14ac:dyDescent="0.2">
      <c r="A53" s="473" t="s">
        <v>49</v>
      </c>
      <c r="B53" s="474"/>
      <c r="C53" s="444" t="str">
        <f>INDEX('HB_6-7'!$C$20:$PR$56,MATCH($A53,'HB_6-7'!$A$20:$A$56,0),MATCH($A$4,'HB_6-7'!$C$14:$PR$14,0)+MATCH(C$11,'HB_6-7'!$C$15:$BD$15,0)+MATCH(C$13,'HB_6-7'!$C$16:$T$16,0)+MATCH("Eintritte",'HB_6-7'!$C$17:$H$17,0)+COLUMN()-6)</f>
        <v>*</v>
      </c>
      <c r="D53" s="444">
        <f>INDEX('HB_6-7'!$C$20:$PR$56,MATCH($A53,'HB_6-7'!$A$20:$A$56,0),MATCH($A$4,'HB_6-7'!$C$14:$PR$14,0)+MATCH(C$11,'HB_6-7'!$C$15:$BD$15,0)+MATCH(C$13,'HB_6-7'!$C$16:$T$16,0)+MATCH("Eintritte",'HB_6-7'!$C$17:$H$17,0)+COLUMN()-6)</f>
        <v>2789</v>
      </c>
      <c r="E53" s="445">
        <f>INDEX('HB_6-7'!$C$20:$PR$56,MATCH($A53,'HB_6-7'!$A$20:$A$56,0),MATCH($A$4,'HB_6-7'!$C$14:$PR$14,0)+MATCH(C$11,'HB_6-7'!$C$15:$BD$15,0)+MATCH(C$13,'HB_6-7'!$C$16:$T$16,0)+MATCH("Eintritte",'HB_6-7'!$C$17:$H$17,0)+COLUMN()-6)</f>
        <v>1.1606819006166122</v>
      </c>
      <c r="F53" s="446">
        <f>INDEX('HB_6-7'!$C$20:$PR$56,MATCH($A53,'HB_6-7'!$A$20:$A$56,0),MATCH($A$4,'HB_6-7'!$C$14:$PR$14,0)+MATCH(C$11,'HB_6-7'!$C$15:$BD$15,0)+MATCH(F$14,'HB_6-7'!$C$16:$T$16,0)+MATCH("Eintritte",'HB_6-7'!$C$17:$H$17,0)+COLUMN()-9)</f>
        <v>108</v>
      </c>
      <c r="G53" s="444">
        <f>INDEX('HB_6-7'!$C$20:$PR$56,MATCH($A53,'HB_6-7'!$A$20:$A$56,0),MATCH($A$4,'HB_6-7'!$C$14:$PR$14,0)+MATCH(C$11,'HB_6-7'!$C$15:$BD$15,0)+MATCH(F$14,'HB_6-7'!$C$16:$T$16,0)+MATCH("Eintritte",'HB_6-7'!$C$17:$H$17,0)+COLUMN()-9)</f>
        <v>2131</v>
      </c>
      <c r="H53" s="447">
        <f>INDEX('HB_6-7'!$C$20:$PR$56,MATCH($A53,'HB_6-7'!$A$20:$A$56,0),MATCH($A$4,'HB_6-7'!$C$14:$PR$14,0)+MATCH(C$11,'HB_6-7'!$C$15:$BD$15,0)+MATCH(F$14,'HB_6-7'!$C$16:$T$16,0)+MATCH("Eintritte",'HB_6-7'!$C$17:$H$17,0)+COLUMN()-9)</f>
        <v>0.42412818096135718</v>
      </c>
      <c r="I53" s="446" t="str">
        <f>INDEX('HB_6-7'!$C$20:$PR$56,MATCH($A53,'HB_6-7'!$A$20:$A$56,0),MATCH($A$4,'HB_6-7'!$C$14:$PR$14,0)+MATCH(C$11,'HB_6-7'!$C$15:$BD$15,0)+MATCH(I$14,'HB_6-7'!$C$16:$T$16,0)+MATCH("Eintritte",'HB_6-7'!$C$17:$H$17,0)+COLUMN()-12)</f>
        <v>*</v>
      </c>
      <c r="J53" s="444">
        <f>INDEX('HB_6-7'!$C$20:$PR$56,MATCH($A53,'HB_6-7'!$A$20:$A$56,0),MATCH($A$4,'HB_6-7'!$C$14:$PR$14,0)+MATCH(C$11,'HB_6-7'!$C$15:$BD$15,0)+MATCH(I$14,'HB_6-7'!$C$16:$T$16,0)+MATCH("Eintritte",'HB_6-7'!$C$17:$H$17,0)+COLUMN()-12)</f>
        <v>658</v>
      </c>
      <c r="K53" s="448">
        <f>INDEX('HB_6-7'!$C$20:$PR$56,MATCH($A53,'HB_6-7'!$A$20:$A$56,0),MATCH($A$4,'HB_6-7'!$C$14:$PR$14,0)+MATCH(C$11,'HB_6-7'!$C$15:$BD$15,0)+MATCH(I$14,'HB_6-7'!$C$16:$T$16,0)+MATCH("Eintritte",'HB_6-7'!$C$17:$H$17,0)+COLUMN()-12)</f>
        <v>3.622047244094488</v>
      </c>
      <c r="L53" s="444" t="str">
        <f>INDEX('HB_6-7'!$C$20:$PR$56,MATCH($A53,'HB_6-7'!$A$20:$A$56,0),MATCH($A$4,'HB_6-7'!$C$14:$PR$14,0)+MATCH(L$12,'HB_6-7'!$C$15:$BD$15,0)+MATCH(L$13,'HB_6-7'!$C$16:$T$16,0)+MATCH("Eintritte",'HB_6-7'!$C$17:$H$17,0)+COLUMN()-15)</f>
        <v>*</v>
      </c>
      <c r="M53" s="444">
        <f>INDEX('HB_6-7'!$C$20:$PR$56,MATCH($A53,'HB_6-7'!$A$20:$A$56,0),MATCH($A$4,'HB_6-7'!$C$14:$PR$14,0)+MATCH(L$12,'HB_6-7'!$C$15:$BD$15,0)+MATCH(L$13,'HB_6-7'!$C$16:$T$16,0)+MATCH("Eintritte",'HB_6-7'!$C$17:$H$17,0)+COLUMN()-15)</f>
        <v>2789</v>
      </c>
      <c r="N53" s="447">
        <f>INDEX('HB_6-7'!$C$20:$PR$56,MATCH($A53,'HB_6-7'!$A$20:$A$56,0),MATCH($A$4,'HB_6-7'!$C$14:$PR$14,0)+MATCH(L$12,'HB_6-7'!$C$15:$BD$15,0)+MATCH(L$13,'HB_6-7'!$C$16:$T$16,0)+MATCH("Eintritte",'HB_6-7'!$C$17:$H$17,0)+COLUMN()-15)</f>
        <v>1.1606819006166122</v>
      </c>
      <c r="O53" s="446">
        <f>INDEX('HB_6-7'!$C$20:$PR$56,MATCH($A53,'HB_6-7'!$A$20:$A$56,0),MATCH($A$4,'HB_6-7'!$C$14:$PR$14,0)+MATCH(L$12,'HB_6-7'!$C$15:$BD$15,0)+MATCH(O$14,'HB_6-7'!$C$16:$T$16,0)+MATCH("Eintritte",'HB_6-7'!$C$17:$H$17,0)+COLUMN()-18)</f>
        <v>108</v>
      </c>
      <c r="P53" s="444">
        <f>INDEX('HB_6-7'!$C$20:$PR$56,MATCH($A53,'HB_6-7'!$A$20:$A$56,0),MATCH($A$4,'HB_6-7'!$C$14:$PR$14,0)+MATCH(L$12,'HB_6-7'!$C$15:$BD$15,0)+MATCH(O$14,'HB_6-7'!$C$16:$T$16,0)+MATCH("Eintritte",'HB_6-7'!$C$17:$H$17,0)+COLUMN()-18)</f>
        <v>2131</v>
      </c>
      <c r="Q53" s="447">
        <f>INDEX('HB_6-7'!$C$20:$PR$56,MATCH($A53,'HB_6-7'!$A$20:$A$56,0),MATCH($A$4,'HB_6-7'!$C$14:$PR$14,0)+MATCH(L$12,'HB_6-7'!$C$15:$BD$15,0)+MATCH(O$14,'HB_6-7'!$C$16:$T$16,0)+MATCH("Eintritte",'HB_6-7'!$C$17:$H$17,0)+COLUMN()-18)</f>
        <v>0.42412818096135718</v>
      </c>
      <c r="R53" s="446" t="str">
        <f>INDEX('HB_6-7'!$C$20:$PR$56,MATCH($A53,'HB_6-7'!$A$20:$A$56,0),MATCH($A$4,'HB_6-7'!$C$14:$PR$14,0)+MATCH(L$12,'HB_6-7'!$C$15:$BD$15,0)+MATCH(R$14,'HB_6-7'!$C$16:$T$16,0)+MATCH("Eintritte",'HB_6-7'!$C$17:$H$17,0)+COLUMN()-21)</f>
        <v>*</v>
      </c>
      <c r="S53" s="444">
        <f>INDEX('HB_6-7'!$C$20:$PR$56,MATCH($A53,'HB_6-7'!$A$20:$A$56,0),MATCH($A$4,'HB_6-7'!$C$14:$PR$14,0)+MATCH(L$12,'HB_6-7'!$C$15:$BD$15,0)+MATCH(R$14,'HB_6-7'!$C$16:$T$16,0)+MATCH("Eintritte",'HB_6-7'!$C$17:$H$17,0)+COLUMN()-21)</f>
        <v>658</v>
      </c>
      <c r="T53" s="448">
        <f>INDEX('HB_6-7'!$C$20:$PR$56,MATCH($A53,'HB_6-7'!$A$20:$A$56,0),MATCH($A$4,'HB_6-7'!$C$14:$PR$14,0)+MATCH(L$12,'HB_6-7'!$C$15:$BD$15,0)+MATCH(R$14,'HB_6-7'!$C$16:$T$16,0)+MATCH("Eintritte",'HB_6-7'!$C$17:$H$17,0)+COLUMN()-21)</f>
        <v>3.622047244094488</v>
      </c>
      <c r="U53" s="444">
        <f>INDEX('HB_6-7'!$C$20:$PR$56,MATCH($A53,'HB_6-7'!$A$20:$A$56,0),MATCH($A$4,'HB_6-7'!$C$14:$PR$14,0)+MATCH(U$12,'HB_6-7'!$C$15:$BD$15,0)+MATCH(U$13,'HB_6-7'!$C$16:$T$16,0)+MATCH("Eintritte",'HB_6-7'!$C$17:$H$17,0)+COLUMN()-24)</f>
        <v>0</v>
      </c>
      <c r="V53" s="444">
        <f>INDEX('HB_6-7'!$C$20:$PR$56,MATCH($A53,'HB_6-7'!$A$20:$A$56,0),MATCH($A$4,'HB_6-7'!$C$14:$PR$14,0)+MATCH(U$12,'HB_6-7'!$C$15:$BD$15,0)+MATCH(U$13,'HB_6-7'!$C$16:$T$16,0)+MATCH("Eintritte",'HB_6-7'!$C$17:$H$17,0)+COLUMN()-24)</f>
        <v>0</v>
      </c>
      <c r="W53" s="447" t="str">
        <f>INDEX('HB_6-7'!$C$20:$PR$56,MATCH($A53,'HB_6-7'!$A$20:$A$56,0),MATCH($A$4,'HB_6-7'!$C$14:$PR$14,0)+MATCH(U$12,'HB_6-7'!$C$15:$BD$15,0)+MATCH(U$13,'HB_6-7'!$C$16:$T$16,0)+MATCH("Eintritte",'HB_6-7'!$C$17:$H$17,0)+COLUMN()-24)</f>
        <v>X</v>
      </c>
      <c r="X53" s="446">
        <f>INDEX('HB_6-7'!$C$20:$PR$56,MATCH($A53,'HB_6-7'!$A$20:$A$56,0),MATCH($A$4,'HB_6-7'!$C$14:$PR$14,0)+MATCH(U$12,'HB_6-7'!$C$15:$BD$15,0)+MATCH(X$14,'HB_6-7'!$C$16:$T$16,0)+MATCH("Eintritte",'HB_6-7'!$C$17:$H$17,0)+COLUMN()-27)</f>
        <v>0</v>
      </c>
      <c r="Y53" s="444">
        <f>INDEX('HB_6-7'!$C$20:$PR$56,MATCH($A53,'HB_6-7'!$A$20:$A$56,0),MATCH($A$4,'HB_6-7'!$C$14:$PR$14,0)+MATCH(U$12,'HB_6-7'!$C$15:$BD$15,0)+MATCH(X$14,'HB_6-7'!$C$16:$T$16,0)+MATCH("Eintritte",'HB_6-7'!$C$17:$H$17,0)+COLUMN()-27)</f>
        <v>0</v>
      </c>
      <c r="Z53" s="447" t="str">
        <f>INDEX('HB_6-7'!$C$20:$PR$56,MATCH($A53,'HB_6-7'!$A$20:$A$56,0),MATCH($A$4,'HB_6-7'!$C$14:$PR$14,0)+MATCH(U$12,'HB_6-7'!$C$15:$BD$15,0)+MATCH(X$14,'HB_6-7'!$C$16:$T$16,0)+MATCH("Eintritte",'HB_6-7'!$C$17:$H$17,0)+COLUMN()-27)</f>
        <v>X</v>
      </c>
      <c r="AA53" s="446">
        <f>INDEX('HB_6-7'!$C$20:$PR$56,MATCH($A53,'HB_6-7'!$A$20:$A$56,0),MATCH($A$4,'HB_6-7'!$C$14:$PR$14,0)+MATCH(U$12,'HB_6-7'!$C$15:$BD$15,0)+MATCH(AA$14,'HB_6-7'!$C$16:$T$16,0)+MATCH("Eintritte",'HB_6-7'!$C$17:$H$17,0)+COLUMN()-30)</f>
        <v>0</v>
      </c>
      <c r="AB53" s="444">
        <f>INDEX('HB_6-7'!$C$20:$PR$56,MATCH($A53,'HB_6-7'!$A$20:$A$56,0),MATCH($A$4,'HB_6-7'!$C$14:$PR$14,0)+MATCH(U$12,'HB_6-7'!$C$15:$BD$15,0)+MATCH(AA$14,'HB_6-7'!$C$16:$T$16,0)+MATCH("Eintritte",'HB_6-7'!$C$17:$H$17,0)+COLUMN()-30)</f>
        <v>0</v>
      </c>
      <c r="AC53" s="448" t="str">
        <f>INDEX('HB_6-7'!$C$20:$PR$56,MATCH($A53,'HB_6-7'!$A$20:$A$56,0),MATCH($A$4,'HB_6-7'!$C$14:$PR$14,0)+MATCH(U$12,'HB_6-7'!$C$15:$BD$15,0)+MATCH(AA$14,'HB_6-7'!$C$16:$T$16,0)+MATCH("Eintritte",'HB_6-7'!$C$17:$H$17,0)+COLUMN()-30)</f>
        <v>X</v>
      </c>
    </row>
    <row r="54" spans="1:29" ht="11.25" customHeight="1" x14ac:dyDescent="0.2">
      <c r="A54" s="358" t="str">
        <f>'4 - Zeitreihe'!A42</f>
        <v>Erstellungsdatum: 24.02.2022, Statistik-Service Südost, Auftragsnummer 276651</v>
      </c>
      <c r="B54" s="358"/>
      <c r="C54" s="449"/>
      <c r="D54" s="449"/>
      <c r="E54" s="449"/>
      <c r="F54" s="449"/>
      <c r="G54" s="449"/>
      <c r="H54" s="449"/>
      <c r="I54" s="449"/>
      <c r="J54" s="449"/>
      <c r="K54" s="450"/>
      <c r="L54" s="449"/>
      <c r="M54" s="449"/>
      <c r="N54" s="449"/>
      <c r="O54" s="449"/>
      <c r="P54" s="449"/>
      <c r="Q54" s="449"/>
      <c r="R54" s="449"/>
      <c r="S54" s="449"/>
      <c r="T54" s="449"/>
      <c r="U54" s="449"/>
      <c r="V54" s="449"/>
      <c r="W54" s="449"/>
      <c r="X54" s="449"/>
      <c r="Y54" s="449"/>
      <c r="Z54" s="449"/>
      <c r="AA54" s="449"/>
      <c r="AB54" s="449"/>
      <c r="AC54" s="450" t="s">
        <v>6</v>
      </c>
    </row>
    <row r="56" spans="1:29" ht="11.25" customHeight="1" x14ac:dyDescent="0.2">
      <c r="A56" s="559" t="s">
        <v>315</v>
      </c>
      <c r="B56" s="559"/>
      <c r="C56" s="559"/>
      <c r="D56" s="559"/>
      <c r="E56" s="559"/>
      <c r="F56" s="559"/>
      <c r="G56" s="559"/>
      <c r="H56" s="559"/>
      <c r="I56" s="559"/>
      <c r="J56" s="559"/>
      <c r="K56" s="559"/>
      <c r="L56" s="559"/>
      <c r="M56" s="559"/>
      <c r="N56" s="559"/>
      <c r="O56" s="559"/>
      <c r="P56" s="559"/>
      <c r="Q56" s="559"/>
      <c r="R56" s="559"/>
      <c r="S56" s="559"/>
      <c r="T56" s="559"/>
      <c r="U56" s="559"/>
      <c r="V56" s="559"/>
      <c r="W56" s="559"/>
      <c r="X56" s="559"/>
      <c r="Y56" s="559"/>
      <c r="Z56" s="559"/>
      <c r="AA56" s="559"/>
      <c r="AB56" s="559"/>
      <c r="AC56" s="559"/>
    </row>
    <row r="57" spans="1:29" ht="14.25" customHeight="1" x14ac:dyDescent="0.2">
      <c r="A57" s="280" t="s">
        <v>224</v>
      </c>
      <c r="B57" s="280"/>
      <c r="C57" s="280"/>
    </row>
    <row r="58" spans="1:29" ht="11.25" customHeight="1" x14ac:dyDescent="0.2">
      <c r="A58" s="559" t="s">
        <v>225</v>
      </c>
      <c r="B58" s="559"/>
      <c r="C58" s="559"/>
      <c r="D58" s="559"/>
      <c r="E58" s="559"/>
      <c r="F58" s="559"/>
      <c r="G58" s="559"/>
      <c r="H58" s="559"/>
      <c r="I58" s="559"/>
      <c r="J58" s="559"/>
      <c r="K58" s="559"/>
      <c r="L58" s="559"/>
      <c r="M58" s="559"/>
      <c r="N58" s="559"/>
      <c r="O58" s="559"/>
      <c r="P58" s="559"/>
      <c r="Q58" s="559"/>
      <c r="R58" s="559"/>
      <c r="S58" s="559"/>
      <c r="T58" s="559"/>
      <c r="U58" s="559"/>
      <c r="V58" s="559"/>
      <c r="W58" s="559"/>
      <c r="X58" s="559"/>
      <c r="Y58" s="559"/>
      <c r="Z58" s="559"/>
      <c r="AA58" s="559"/>
      <c r="AB58" s="559"/>
      <c r="AC58" s="559"/>
    </row>
    <row r="59" spans="1:29" ht="14.25" customHeight="1" x14ac:dyDescent="0.2">
      <c r="A59" s="537" t="s">
        <v>375</v>
      </c>
      <c r="B59" s="537"/>
      <c r="C59" s="537"/>
      <c r="D59" s="537"/>
      <c r="E59" s="537"/>
      <c r="F59" s="537"/>
      <c r="G59" s="537"/>
      <c r="H59" s="537"/>
      <c r="I59" s="537"/>
      <c r="J59" s="537"/>
      <c r="K59" s="537"/>
      <c r="L59" s="537"/>
      <c r="M59" s="537"/>
      <c r="N59" s="537"/>
      <c r="O59" s="537"/>
      <c r="P59" s="537"/>
      <c r="Q59" s="537"/>
      <c r="R59" s="537"/>
      <c r="S59" s="537"/>
      <c r="T59" s="537"/>
      <c r="U59" s="537"/>
      <c r="V59" s="537"/>
      <c r="W59" s="537"/>
      <c r="X59" s="537"/>
      <c r="Y59" s="537"/>
      <c r="Z59" s="537"/>
      <c r="AA59" s="537"/>
      <c r="AB59" s="537"/>
      <c r="AC59" s="537"/>
    </row>
    <row r="60" spans="1:29" ht="14.25" customHeight="1" x14ac:dyDescent="0.2">
      <c r="A60" s="337" t="s">
        <v>135</v>
      </c>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c r="AB60" s="337"/>
      <c r="AC60" s="337"/>
    </row>
    <row r="61" spans="1:29" x14ac:dyDescent="0.2">
      <c r="A61" s="359" t="s">
        <v>135</v>
      </c>
      <c r="B61" s="359"/>
      <c r="C61" s="50"/>
      <c r="D61" s="50"/>
      <c r="E61" s="50"/>
      <c r="F61" s="50"/>
      <c r="G61" s="50"/>
      <c r="H61" s="50"/>
      <c r="I61" s="50"/>
      <c r="J61" s="50"/>
      <c r="K61" s="50"/>
      <c r="L61" s="289"/>
      <c r="M61" s="289"/>
      <c r="N61" s="289"/>
      <c r="O61" s="289"/>
      <c r="P61" s="289"/>
      <c r="Q61" s="289"/>
      <c r="R61" s="289"/>
      <c r="S61" s="289"/>
      <c r="T61" s="289"/>
      <c r="U61" s="289"/>
      <c r="V61" s="289"/>
      <c r="W61" s="289"/>
      <c r="X61" s="289"/>
      <c r="Y61" s="289"/>
      <c r="Z61" s="289"/>
      <c r="AA61" s="289"/>
      <c r="AB61" s="289"/>
      <c r="AC61" s="289"/>
    </row>
    <row r="63" spans="1:29" ht="14.25" customHeight="1" x14ac:dyDescent="0.2">
      <c r="A63" s="290"/>
      <c r="B63" s="460"/>
    </row>
    <row r="64" spans="1:29" ht="14.25" customHeight="1" x14ac:dyDescent="0.2">
      <c r="A64" s="290"/>
      <c r="B64" s="460"/>
    </row>
    <row r="65" spans="1:2" ht="14.25" customHeight="1" x14ac:dyDescent="0.2">
      <c r="A65" s="290"/>
      <c r="B65" s="460"/>
    </row>
    <row r="66" spans="1:2" ht="14.25" customHeight="1" x14ac:dyDescent="0.2">
      <c r="A66" s="290"/>
      <c r="B66" s="460"/>
    </row>
  </sheetData>
  <sheetProtection sheet="1" objects="1" scenarios="1"/>
  <mergeCells count="23">
    <mergeCell ref="A59:AC59"/>
    <mergeCell ref="A3:K3"/>
    <mergeCell ref="C13:E14"/>
    <mergeCell ref="F13:K13"/>
    <mergeCell ref="F14:H14"/>
    <mergeCell ref="I14:K14"/>
    <mergeCell ref="C11:K12"/>
    <mergeCell ref="A56:AC56"/>
    <mergeCell ref="A58:AC58"/>
    <mergeCell ref="L11:AC11"/>
    <mergeCell ref="U12:AC12"/>
    <mergeCell ref="U13:W14"/>
    <mergeCell ref="X13:AC13"/>
    <mergeCell ref="X14:Z14"/>
    <mergeCell ref="AA14:AC14"/>
    <mergeCell ref="A8:K8"/>
    <mergeCell ref="A9:K9"/>
    <mergeCell ref="L12:T12"/>
    <mergeCell ref="L13:N14"/>
    <mergeCell ref="O13:T13"/>
    <mergeCell ref="O14:Q14"/>
    <mergeCell ref="R14:T14"/>
    <mergeCell ref="A11:B16"/>
  </mergeCells>
  <hyperlinks>
    <hyperlink ref="A61" r:id="rId1" display="http://statistik.arbeitsagentur.de/Statischer-Content/Statistik-nach-Themen/Arbeitsmarktpolitische-Massnahmen/Generische-Publikationen/Plausibilitaet-XSozial.pdf" xr:uid="{00000000-0004-0000-2200-000000000000}"/>
  </hyperlinks>
  <printOptions horizontalCentered="1"/>
  <pageMargins left="0.70866141732283472" right="0.39370078740157483" top="0.39370078740157483" bottom="0.39370078740157483" header="0.51181102362204722" footer="0.51181102362204722"/>
  <pageSetup paperSize="9" scale="55" fitToWidth="3" orientation="landscape" cellComments="asDisplayed" r:id="rId2"/>
  <colBreaks count="2" manualBreakCount="2">
    <brk id="11" max="1048575" man="1"/>
    <brk id="20" max="1048575" man="1"/>
  </colBreaks>
  <drawing r:id="rId3"/>
  <legacyDrawing r:id="rId4"/>
  <controls>
    <mc:AlternateContent xmlns:mc="http://schemas.openxmlformats.org/markup-compatibility/2006">
      <mc:Choice Requires="x14">
        <control shapeId="21513" r:id="rId5" name="ComboBox1">
          <controlPr defaultSize="0" print="0" autoLine="0" autoPict="0" linkedCell="A4" listFillRange="HB_Klappfelder!A1:A8" r:id="rId6">
            <anchor moveWithCells="1">
              <from>
                <xdr:col>0</xdr:col>
                <xdr:colOff>0</xdr:colOff>
                <xdr:row>3</xdr:row>
                <xdr:rowOff>9525</xdr:rowOff>
              </from>
              <to>
                <xdr:col>0</xdr:col>
                <xdr:colOff>3009900</xdr:colOff>
                <xdr:row>4</xdr:row>
                <xdr:rowOff>19050</xdr:rowOff>
              </to>
            </anchor>
          </controlPr>
        </control>
      </mc:Choice>
      <mc:Fallback>
        <control shapeId="21513" r:id="rId5" name="ComboBox1"/>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15">
    <pageSetUpPr autoPageBreaks="0"/>
  </sheetPr>
  <dimension ref="A1:AC62"/>
  <sheetViews>
    <sheetView showGridLines="0" zoomScaleNormal="100" workbookViewId="0"/>
  </sheetViews>
  <sheetFormatPr baseColWidth="10" defaultColWidth="9" defaultRowHeight="14.25" customHeight="1" x14ac:dyDescent="0.2"/>
  <cols>
    <col min="1" max="1" width="70.625" style="275" customWidth="1"/>
    <col min="2" max="2" width="1.375" style="275" bestFit="1" customWidth="1"/>
    <col min="3" max="29" width="11.125" style="275" customWidth="1"/>
    <col min="30" max="16384" width="9" style="275"/>
  </cols>
  <sheetData>
    <row r="1" spans="1:29" ht="33.75" customHeight="1" x14ac:dyDescent="0.2">
      <c r="A1" s="373"/>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4" t="s">
        <v>188</v>
      </c>
    </row>
    <row r="2" spans="1:29" ht="11.25" customHeight="1" x14ac:dyDescent="0.2">
      <c r="M2" s="276"/>
      <c r="N2" s="276"/>
      <c r="O2" s="276"/>
    </row>
    <row r="3" spans="1:29" ht="15" customHeight="1" x14ac:dyDescent="0.2">
      <c r="A3" s="513" t="s">
        <v>296</v>
      </c>
      <c r="B3" s="513"/>
      <c r="C3" s="514"/>
      <c r="D3" s="514"/>
      <c r="E3" s="514"/>
      <c r="F3" s="514"/>
      <c r="G3" s="514"/>
      <c r="H3" s="514"/>
      <c r="I3" s="514"/>
      <c r="J3" s="514"/>
      <c r="K3" s="514"/>
      <c r="M3" s="276"/>
      <c r="N3" s="276"/>
      <c r="O3" s="276"/>
    </row>
    <row r="4" spans="1:29" ht="19.5" customHeight="1" x14ac:dyDescent="0.2">
      <c r="A4" s="277" t="s">
        <v>2</v>
      </c>
      <c r="B4" s="277"/>
      <c r="C4" s="278"/>
      <c r="D4" s="278"/>
      <c r="E4" s="278"/>
      <c r="F4" s="278"/>
      <c r="G4" s="278"/>
      <c r="H4" s="278"/>
      <c r="I4" s="278"/>
      <c r="J4" s="278"/>
      <c r="K4" s="278"/>
    </row>
    <row r="5" spans="1:29" x14ac:dyDescent="0.2">
      <c r="A5" s="279" t="str">
        <f>'1 - Zugang'!A4</f>
        <v>Deutschland (Gebietsstand Februar 2022)</v>
      </c>
      <c r="B5" s="279"/>
    </row>
    <row r="6" spans="1:29" x14ac:dyDescent="0.2">
      <c r="A6" s="292" t="str">
        <f>'1 - Zugang'!A5</f>
        <v>November 2021; Datenstand: Februar 2022</v>
      </c>
      <c r="B6" s="292"/>
    </row>
    <row r="7" spans="1:29" ht="8.25" customHeight="1" x14ac:dyDescent="0.2">
      <c r="A7" s="292"/>
      <c r="B7" s="292"/>
    </row>
    <row r="8" spans="1:29" ht="21.75" customHeight="1" x14ac:dyDescent="0.2">
      <c r="A8" s="560" t="s">
        <v>370</v>
      </c>
      <c r="B8" s="560"/>
      <c r="C8" s="560"/>
      <c r="D8" s="560"/>
      <c r="E8" s="560"/>
      <c r="F8" s="560"/>
      <c r="G8" s="560"/>
      <c r="H8" s="560"/>
      <c r="I8" s="560"/>
      <c r="J8" s="560"/>
      <c r="K8" s="560"/>
    </row>
    <row r="9" spans="1:29" ht="24" customHeight="1" x14ac:dyDescent="0.2">
      <c r="A9" s="545" t="str">
        <f>IF($A$4="Ausländer",CONCATENATE("Die Zählweise von Ausländern hat sich im Vergleich zu früheren Publikationen geändert. Staatenlose und Personen ohne Angabe zur Staatsangehörigkeit werden nun nicht mehr unter 'Keine Angabe', sondern zu den Ausländern gezählt. " &amp; "Details dazu finden Sie in der Hintergrundinfo 'Statistiken nach Staatsangehörigkeit – neue Zuordnung von Staatenlosen und Personen ohne Angabe der Staatsangehörigkeit' " &amp; "auf unserer Internetseite Grundlagen &gt; Methodik und Qualität &gt; Methodenberichte und Hintergrundinfos &gt; Übergreifende Themen."),"")</f>
        <v/>
      </c>
      <c r="B9" s="545"/>
      <c r="C9" s="545"/>
      <c r="D9" s="545"/>
      <c r="E9" s="545"/>
      <c r="F9" s="545"/>
      <c r="G9" s="545"/>
      <c r="H9" s="545"/>
      <c r="I9" s="545"/>
      <c r="J9" s="545"/>
      <c r="K9" s="545"/>
    </row>
    <row r="10" spans="1:29" ht="11.25" customHeight="1" x14ac:dyDescent="0.2"/>
    <row r="11" spans="1:29" ht="11.25" customHeight="1" x14ac:dyDescent="0.2">
      <c r="A11" s="549" t="s">
        <v>23</v>
      </c>
      <c r="B11" s="550"/>
      <c r="C11" s="557" t="s">
        <v>2</v>
      </c>
      <c r="D11" s="558"/>
      <c r="E11" s="558"/>
      <c r="F11" s="558"/>
      <c r="G11" s="558"/>
      <c r="H11" s="558"/>
      <c r="I11" s="558"/>
      <c r="J11" s="558"/>
      <c r="K11" s="558"/>
      <c r="L11" s="546" t="s">
        <v>53</v>
      </c>
      <c r="M11" s="546"/>
      <c r="N11" s="546"/>
      <c r="O11" s="546"/>
      <c r="P11" s="546"/>
      <c r="Q11" s="546"/>
      <c r="R11" s="546"/>
      <c r="S11" s="546"/>
      <c r="T11" s="546"/>
      <c r="U11" s="546"/>
      <c r="V11" s="546"/>
      <c r="W11" s="546"/>
      <c r="X11" s="546"/>
      <c r="Y11" s="546"/>
      <c r="Z11" s="546"/>
      <c r="AA11" s="546"/>
      <c r="AB11" s="546"/>
      <c r="AC11" s="546"/>
    </row>
    <row r="12" spans="1:29" ht="11.25" customHeight="1" x14ac:dyDescent="0.2">
      <c r="A12" s="551"/>
      <c r="B12" s="552"/>
      <c r="C12" s="557"/>
      <c r="D12" s="558"/>
      <c r="E12" s="558"/>
      <c r="F12" s="558"/>
      <c r="G12" s="558"/>
      <c r="H12" s="558"/>
      <c r="I12" s="558"/>
      <c r="J12" s="558"/>
      <c r="K12" s="558"/>
      <c r="L12" s="546" t="s">
        <v>0</v>
      </c>
      <c r="M12" s="546"/>
      <c r="N12" s="546"/>
      <c r="O12" s="546"/>
      <c r="P12" s="546"/>
      <c r="Q12" s="546"/>
      <c r="R12" s="546"/>
      <c r="S12" s="546"/>
      <c r="T12" s="546"/>
      <c r="U12" s="546" t="s">
        <v>1</v>
      </c>
      <c r="V12" s="546"/>
      <c r="W12" s="546"/>
      <c r="X12" s="546"/>
      <c r="Y12" s="546"/>
      <c r="Z12" s="546"/>
      <c r="AA12" s="546"/>
      <c r="AB12" s="546"/>
      <c r="AC12" s="546"/>
    </row>
    <row r="13" spans="1:29" x14ac:dyDescent="0.2">
      <c r="A13" s="551"/>
      <c r="B13" s="552"/>
      <c r="C13" s="555" t="s">
        <v>2</v>
      </c>
      <c r="D13" s="547"/>
      <c r="E13" s="547"/>
      <c r="F13" s="547" t="s">
        <v>21</v>
      </c>
      <c r="G13" s="547"/>
      <c r="H13" s="547"/>
      <c r="I13" s="548"/>
      <c r="J13" s="548"/>
      <c r="K13" s="548"/>
      <c r="L13" s="547" t="s">
        <v>2</v>
      </c>
      <c r="M13" s="547"/>
      <c r="N13" s="547"/>
      <c r="O13" s="547" t="s">
        <v>21</v>
      </c>
      <c r="P13" s="547"/>
      <c r="Q13" s="547"/>
      <c r="R13" s="548"/>
      <c r="S13" s="548"/>
      <c r="T13" s="548"/>
      <c r="U13" s="547" t="s">
        <v>2</v>
      </c>
      <c r="V13" s="547"/>
      <c r="W13" s="547"/>
      <c r="X13" s="547" t="s">
        <v>21</v>
      </c>
      <c r="Y13" s="547"/>
      <c r="Z13" s="547"/>
      <c r="AA13" s="548"/>
      <c r="AB13" s="548"/>
      <c r="AC13" s="548"/>
    </row>
    <row r="14" spans="1:29" x14ac:dyDescent="0.2">
      <c r="A14" s="551"/>
      <c r="B14" s="552"/>
      <c r="C14" s="556"/>
      <c r="D14" s="548"/>
      <c r="E14" s="548"/>
      <c r="F14" s="547" t="s">
        <v>11</v>
      </c>
      <c r="G14" s="547"/>
      <c r="H14" s="547"/>
      <c r="I14" s="547" t="s">
        <v>12</v>
      </c>
      <c r="J14" s="547"/>
      <c r="K14" s="547"/>
      <c r="L14" s="548"/>
      <c r="M14" s="548"/>
      <c r="N14" s="548"/>
      <c r="O14" s="547" t="s">
        <v>11</v>
      </c>
      <c r="P14" s="547"/>
      <c r="Q14" s="547"/>
      <c r="R14" s="547" t="s">
        <v>12</v>
      </c>
      <c r="S14" s="547"/>
      <c r="T14" s="547"/>
      <c r="U14" s="548"/>
      <c r="V14" s="548"/>
      <c r="W14" s="548"/>
      <c r="X14" s="547" t="s">
        <v>11</v>
      </c>
      <c r="Y14" s="547"/>
      <c r="Z14" s="547"/>
      <c r="AA14" s="547" t="s">
        <v>12</v>
      </c>
      <c r="AB14" s="547"/>
      <c r="AC14" s="547"/>
    </row>
    <row r="15" spans="1:29" ht="41.25" customHeight="1" x14ac:dyDescent="0.2">
      <c r="A15" s="551"/>
      <c r="B15" s="552"/>
      <c r="C15" s="475" t="s">
        <v>8</v>
      </c>
      <c r="D15" s="293" t="s">
        <v>19</v>
      </c>
      <c r="E15" s="281" t="s">
        <v>88</v>
      </c>
      <c r="F15" s="281" t="s">
        <v>8</v>
      </c>
      <c r="G15" s="293" t="s">
        <v>19</v>
      </c>
      <c r="H15" s="281" t="s">
        <v>89</v>
      </c>
      <c r="I15" s="281" t="s">
        <v>8</v>
      </c>
      <c r="J15" s="293" t="s">
        <v>19</v>
      </c>
      <c r="K15" s="281" t="s">
        <v>90</v>
      </c>
      <c r="L15" s="281" t="s">
        <v>8</v>
      </c>
      <c r="M15" s="293" t="s">
        <v>19</v>
      </c>
      <c r="N15" s="281" t="s">
        <v>297</v>
      </c>
      <c r="O15" s="281" t="s">
        <v>8</v>
      </c>
      <c r="P15" s="293" t="s">
        <v>19</v>
      </c>
      <c r="Q15" s="281" t="s">
        <v>298</v>
      </c>
      <c r="R15" s="281" t="s">
        <v>8</v>
      </c>
      <c r="S15" s="293" t="s">
        <v>19</v>
      </c>
      <c r="T15" s="281" t="s">
        <v>299</v>
      </c>
      <c r="U15" s="281" t="s">
        <v>8</v>
      </c>
      <c r="V15" s="293" t="s">
        <v>19</v>
      </c>
      <c r="W15" s="281" t="s">
        <v>300</v>
      </c>
      <c r="X15" s="281" t="s">
        <v>8</v>
      </c>
      <c r="Y15" s="293" t="s">
        <v>19</v>
      </c>
      <c r="Z15" s="281" t="s">
        <v>301</v>
      </c>
      <c r="AA15" s="281" t="s">
        <v>8</v>
      </c>
      <c r="AB15" s="293" t="s">
        <v>19</v>
      </c>
      <c r="AC15" s="281" t="s">
        <v>302</v>
      </c>
    </row>
    <row r="16" spans="1:29" s="285" customFormat="1" ht="11.25" customHeight="1" x14ac:dyDescent="0.2">
      <c r="A16" s="553"/>
      <c r="B16" s="554"/>
      <c r="C16" s="476">
        <v>1</v>
      </c>
      <c r="D16" s="283">
        <v>2</v>
      </c>
      <c r="E16" s="283">
        <v>3</v>
      </c>
      <c r="F16" s="283">
        <v>4</v>
      </c>
      <c r="G16" s="283">
        <v>5</v>
      </c>
      <c r="H16" s="283">
        <v>6</v>
      </c>
      <c r="I16" s="283">
        <v>7</v>
      </c>
      <c r="J16" s="283">
        <v>8</v>
      </c>
      <c r="K16" s="284">
        <v>9</v>
      </c>
      <c r="L16" s="282">
        <v>10</v>
      </c>
      <c r="M16" s="283">
        <v>11</v>
      </c>
      <c r="N16" s="283">
        <v>12</v>
      </c>
      <c r="O16" s="283">
        <v>13</v>
      </c>
      <c r="P16" s="283">
        <v>14</v>
      </c>
      <c r="Q16" s="283">
        <v>15</v>
      </c>
      <c r="R16" s="283">
        <v>16</v>
      </c>
      <c r="S16" s="283">
        <v>17</v>
      </c>
      <c r="T16" s="284">
        <v>18</v>
      </c>
      <c r="U16" s="282">
        <v>19</v>
      </c>
      <c r="V16" s="283">
        <v>20</v>
      </c>
      <c r="W16" s="283">
        <v>21</v>
      </c>
      <c r="X16" s="283">
        <v>22</v>
      </c>
      <c r="Y16" s="283">
        <v>23</v>
      </c>
      <c r="Z16" s="283">
        <v>24</v>
      </c>
      <c r="AA16" s="283">
        <v>25</v>
      </c>
      <c r="AB16" s="283">
        <v>26</v>
      </c>
      <c r="AC16" s="284">
        <v>27</v>
      </c>
    </row>
    <row r="17" spans="1:29" ht="15" customHeight="1" x14ac:dyDescent="0.2">
      <c r="A17" s="347" t="s">
        <v>195</v>
      </c>
      <c r="B17" s="477"/>
      <c r="C17" s="132">
        <f>INDEX('HB_6-7'!$C$20:$PR$56,MATCH($A17,'HB_6-7'!$A$20:$A$56,0),MATCH($A$4,'HB_6-7'!$C$14:$PR$14,0)+MATCH(C$11,'HB_6-7'!$C$15:$BD$15,0)+MATCH(C$13,'HB_6-7'!$C$16:$T$16,0)+MATCH("Bestand",'HB_6-7'!$C$17:$H$17,0)+COLUMN()-6)</f>
        <v>104051</v>
      </c>
      <c r="D17" s="132">
        <f>INDEX('HB_6-7'!$C$20:$PR$56,MATCH($A17,'HB_6-7'!$A$20:$A$56,0),MATCH($A$4,'HB_6-7'!$C$14:$PR$14,0)+MATCH(C$11,'HB_6-7'!$C$15:$BD$15,0)+MATCH(C$13,'HB_6-7'!$C$16:$T$16,0)+MATCH("Bestand",'HB_6-7'!$C$17:$H$17,0)+COLUMN()-6)</f>
        <v>96894.166666666672</v>
      </c>
      <c r="E17" s="135">
        <f>INDEX('HB_6-7'!$C$20:$PR$56,MATCH($A17,'HB_6-7'!$A$20:$A$56,0),MATCH($A$4,'HB_6-7'!$C$14:$PR$14,0)+MATCH(C$11,'HB_6-7'!$C$15:$BD$15,0)+MATCH(C$13,'HB_6-7'!$C$16:$T$16,0)+MATCH("Bestand",'HB_6-7'!$C$17:$H$17,0)+COLUMN()-6)</f>
        <v>-2.7128744185890845</v>
      </c>
      <c r="F17" s="134">
        <f>INDEX('HB_6-7'!$C$20:$PR$56,MATCH($A17,'HB_6-7'!$A$20:$A$56,0),MATCH($A$4,'HB_6-7'!$C$14:$PR$14,0)+MATCH(C$11,'HB_6-7'!$C$15:$BD$15,0)+MATCH(F$14,'HB_6-7'!$C$16:$T$16,0)+MATCH("Bestand",'HB_6-7'!$C$17:$H$17,0)+COLUMN()-9)</f>
        <v>85891</v>
      </c>
      <c r="G17" s="132">
        <f>INDEX('HB_6-7'!$C$20:$PR$56,MATCH($A17,'HB_6-7'!$A$20:$A$56,0),MATCH($A$4,'HB_6-7'!$C$14:$PR$14,0)+MATCH(C$11,'HB_6-7'!$C$15:$BD$15,0)+MATCH(F$14,'HB_6-7'!$C$16:$T$16,0)+MATCH("Bestand",'HB_6-7'!$C$17:$H$17,0)+COLUMN()-9)</f>
        <v>78574</v>
      </c>
      <c r="H17" s="135">
        <f>INDEX('HB_6-7'!$C$20:$PR$56,MATCH($A17,'HB_6-7'!$A$20:$A$56,0),MATCH($A$4,'HB_6-7'!$C$14:$PR$14,0)+MATCH(C$11,'HB_6-7'!$C$15:$BD$15,0)+MATCH(F$14,'HB_6-7'!$C$16:$T$16,0)+MATCH("Bestand",'HB_6-7'!$C$17:$H$17,0)+COLUMN()-9)</f>
        <v>-1.3858863617110064</v>
      </c>
      <c r="I17" s="134">
        <f>INDEX('HB_6-7'!$C$20:$PR$56,MATCH($A17,'HB_6-7'!$A$20:$A$56,0),MATCH($A$4,'HB_6-7'!$C$14:$PR$14,0)+MATCH(C$11,'HB_6-7'!$C$15:$BD$15,0)+MATCH(I$14,'HB_6-7'!$C$16:$T$16,0)+MATCH("Bestand",'HB_6-7'!$C$17:$H$17,0)+COLUMN()-12)</f>
        <v>18160</v>
      </c>
      <c r="J17" s="132">
        <f>INDEX('HB_6-7'!$C$20:$PR$56,MATCH($A17,'HB_6-7'!$A$20:$A$56,0),MATCH($A$4,'HB_6-7'!$C$14:$PR$14,0)+MATCH(C$11,'HB_6-7'!$C$15:$BD$15,0)+MATCH(I$14,'HB_6-7'!$C$16:$T$16,0)+MATCH("Bestand",'HB_6-7'!$C$17:$H$17,0)+COLUMN()-12)</f>
        <v>18320.166666666668</v>
      </c>
      <c r="K17" s="253">
        <f>INDEX('HB_6-7'!$C$20:$PR$56,MATCH($A17,'HB_6-7'!$A$20:$A$56,0),MATCH($A$4,'HB_6-7'!$C$14:$PR$14,0)+MATCH(C$11,'HB_6-7'!$C$15:$BD$15,0)+MATCH(I$14,'HB_6-7'!$C$16:$T$16,0)+MATCH("Bestand",'HB_6-7'!$C$17:$H$17,0)+COLUMN()-12)</f>
        <v>-8.0212874559649219</v>
      </c>
      <c r="L17" s="254">
        <f>INDEX('HB_6-7'!$C$20:$PR$56,MATCH($A17,'HB_6-7'!$A$20:$A$56,0),MATCH($A$4,'HB_6-7'!$C$14:$PR$14,0)+MATCH(L$12,'HB_6-7'!$C$15:$BD$15,0)+MATCH(L$13,'HB_6-7'!$C$16:$T$16,0)+MATCH("Bestand",'HB_6-7'!$C$17:$H$17,0)+COLUMN()-15)</f>
        <v>95266</v>
      </c>
      <c r="M17" s="132">
        <f>INDEX('HB_6-7'!$C$20:$PR$56,MATCH($A17,'HB_6-7'!$A$20:$A$56,0),MATCH($A$4,'HB_6-7'!$C$14:$PR$14,0)+MATCH(L$12,'HB_6-7'!$C$15:$BD$15,0)+MATCH(L$13,'HB_6-7'!$C$16:$T$16,0)+MATCH("Bestand",'HB_6-7'!$C$17:$H$17,0)+COLUMN()-15)</f>
        <v>88457.916666666672</v>
      </c>
      <c r="N17" s="135">
        <f>INDEX('HB_6-7'!$C$20:$PR$56,MATCH($A17,'HB_6-7'!$A$20:$A$56,0),MATCH($A$4,'HB_6-7'!$C$14:$PR$14,0)+MATCH(L$12,'HB_6-7'!$C$15:$BD$15,0)+MATCH(L$13,'HB_6-7'!$C$16:$T$16,0)+MATCH("Bestand",'HB_6-7'!$C$17:$H$17,0)+COLUMN()-15)</f>
        <v>-2.2531154376346159</v>
      </c>
      <c r="O17" s="134">
        <f>INDEX('HB_6-7'!$C$20:$PR$56,MATCH($A17,'HB_6-7'!$A$20:$A$56,0),MATCH($A$4,'HB_6-7'!$C$14:$PR$14,0)+MATCH(L$12,'HB_6-7'!$C$15:$BD$15,0)+MATCH(O$14,'HB_6-7'!$C$16:$T$16,0)+MATCH("Bestand",'HB_6-7'!$C$17:$H$17,0)+COLUMN()-18)</f>
        <v>81734</v>
      </c>
      <c r="P17" s="132">
        <f>INDEX('HB_6-7'!$C$20:$PR$56,MATCH($A17,'HB_6-7'!$A$20:$A$56,0),MATCH($A$4,'HB_6-7'!$C$14:$PR$14,0)+MATCH(L$12,'HB_6-7'!$C$15:$BD$15,0)+MATCH(O$14,'HB_6-7'!$C$16:$T$16,0)+MATCH("Bestand",'HB_6-7'!$C$17:$H$17,0)+COLUMN()-18)</f>
        <v>74588.166666666672</v>
      </c>
      <c r="Q17" s="135">
        <f>INDEX('HB_6-7'!$C$20:$PR$56,MATCH($A17,'HB_6-7'!$A$20:$A$56,0),MATCH($A$4,'HB_6-7'!$C$14:$PR$14,0)+MATCH(L$12,'HB_6-7'!$C$15:$BD$15,0)+MATCH(O$14,'HB_6-7'!$C$16:$T$16,0)+MATCH("Bestand",'HB_6-7'!$C$17:$H$17,0)+COLUMN()-18)</f>
        <v>-1.3636283490112759</v>
      </c>
      <c r="R17" s="134">
        <f>INDEX('HB_6-7'!$C$20:$PR$56,MATCH($A17,'HB_6-7'!$A$20:$A$56,0),MATCH($A$4,'HB_6-7'!$C$14:$PR$14,0)+MATCH(L$12,'HB_6-7'!$C$15:$BD$15,0)+MATCH(R$14,'HB_6-7'!$C$16:$T$16,0)+MATCH("Bestand",'HB_6-7'!$C$17:$H$17,0)+COLUMN()-21)</f>
        <v>13532</v>
      </c>
      <c r="S17" s="132">
        <f>INDEX('HB_6-7'!$C$20:$PR$56,MATCH($A17,'HB_6-7'!$A$20:$A$56,0),MATCH($A$4,'HB_6-7'!$C$14:$PR$14,0)+MATCH(L$12,'HB_6-7'!$C$15:$BD$15,0)+MATCH(R$14,'HB_6-7'!$C$16:$T$16,0)+MATCH("Bestand",'HB_6-7'!$C$17:$H$17,0)+COLUMN()-21)</f>
        <v>13869.75</v>
      </c>
      <c r="T17" s="253">
        <f>INDEX('HB_6-7'!$C$20:$PR$56,MATCH($A17,'HB_6-7'!$A$20:$A$56,0),MATCH($A$4,'HB_6-7'!$C$14:$PR$14,0)+MATCH(L$12,'HB_6-7'!$C$15:$BD$15,0)+MATCH(R$14,'HB_6-7'!$C$16:$T$16,0)+MATCH("Bestand",'HB_6-7'!$C$17:$H$17,0)+COLUMN()-21)</f>
        <v>-6.7741736729195496</v>
      </c>
      <c r="U17" s="254">
        <f>INDEX('HB_6-7'!$C$20:$PR$56,MATCH($A17,'HB_6-7'!$A$20:$A$56,0),MATCH($A$4,'HB_6-7'!$C$14:$PR$14,0)+MATCH(U$12,'HB_6-7'!$C$15:$BD$15,0)+MATCH(U$13,'HB_6-7'!$C$16:$T$16,0)+MATCH("Bestand",'HB_6-7'!$C$17:$H$17,0)+COLUMN()-24)</f>
        <v>8785</v>
      </c>
      <c r="V17" s="132">
        <f>INDEX('HB_6-7'!$C$20:$PR$56,MATCH($A17,'HB_6-7'!$A$20:$A$56,0),MATCH($A$4,'HB_6-7'!$C$14:$PR$14,0)+MATCH(U$12,'HB_6-7'!$C$15:$BD$15,0)+MATCH(U$13,'HB_6-7'!$C$16:$T$16,0)+MATCH("Bestand",'HB_6-7'!$C$17:$H$17,0)+COLUMN()-24)</f>
        <v>8436.25</v>
      </c>
      <c r="W17" s="135">
        <f>INDEX('HB_6-7'!$C$20:$PR$56,MATCH($A17,'HB_6-7'!$A$20:$A$56,0),MATCH($A$4,'HB_6-7'!$C$14:$PR$14,0)+MATCH(U$12,'HB_6-7'!$C$15:$BD$15,0)+MATCH(U$13,'HB_6-7'!$C$16:$T$16,0)+MATCH("Bestand",'HB_6-7'!$C$17:$H$17,0)+COLUMN()-24)</f>
        <v>-7.2854657019873619</v>
      </c>
      <c r="X17" s="134">
        <f>INDEX('HB_6-7'!$C$20:$PR$56,MATCH($A17,'HB_6-7'!$A$20:$A$56,0),MATCH($A$4,'HB_6-7'!$C$14:$PR$14,0)+MATCH(U$12,'HB_6-7'!$C$15:$BD$15,0)+MATCH(X$14,'HB_6-7'!$C$16:$T$16,0)+MATCH("Bestand",'HB_6-7'!$C$17:$H$17,0)+COLUMN()-27)</f>
        <v>4157</v>
      </c>
      <c r="Y17" s="132">
        <f>INDEX('HB_6-7'!$C$20:$PR$56,MATCH($A17,'HB_6-7'!$A$20:$A$56,0),MATCH($A$4,'HB_6-7'!$C$14:$PR$14,0)+MATCH(U$12,'HB_6-7'!$C$15:$BD$15,0)+MATCH(X$14,'HB_6-7'!$C$16:$T$16,0)+MATCH("Bestand",'HB_6-7'!$C$17:$H$17,0)+COLUMN()-27)</f>
        <v>3985.8333333333335</v>
      </c>
      <c r="Z17" s="135">
        <f>INDEX('HB_6-7'!$C$20:$PR$56,MATCH($A17,'HB_6-7'!$A$20:$A$56,0),MATCH($A$4,'HB_6-7'!$C$14:$PR$14,0)+MATCH(U$12,'HB_6-7'!$C$15:$BD$15,0)+MATCH(X$14,'HB_6-7'!$C$16:$T$16,0)+MATCH("Bestand",'HB_6-7'!$C$17:$H$17,0)+COLUMN()-27)</f>
        <v>-1.8005625474777753</v>
      </c>
      <c r="AA17" s="134">
        <f>INDEX('HB_6-7'!$C$20:$PR$56,MATCH($A17,'HB_6-7'!$A$20:$A$56,0),MATCH($A$4,'HB_6-7'!$C$14:$PR$14,0)+MATCH(U$12,'HB_6-7'!$C$15:$BD$15,0)+MATCH(AA$14,'HB_6-7'!$C$16:$T$16,0)+MATCH("Bestand",'HB_6-7'!$C$17:$H$17,0)+COLUMN()-30)</f>
        <v>4628</v>
      </c>
      <c r="AB17" s="132">
        <f>INDEX('HB_6-7'!$C$20:$PR$56,MATCH($A17,'HB_6-7'!$A$20:$A$56,0),MATCH($A$4,'HB_6-7'!$C$14:$PR$14,0)+MATCH(U$12,'HB_6-7'!$C$15:$BD$15,0)+MATCH(AA$14,'HB_6-7'!$C$16:$T$16,0)+MATCH("Bestand",'HB_6-7'!$C$17:$H$17,0)+COLUMN()-30)</f>
        <v>4450.416666666667</v>
      </c>
      <c r="AC17" s="136">
        <f>INDEX('HB_6-7'!$C$20:$PR$56,MATCH($A17,'HB_6-7'!$A$20:$A$56,0),MATCH($A$4,'HB_6-7'!$C$14:$PR$14,0)+MATCH(U$12,'HB_6-7'!$C$15:$BD$15,0)+MATCH(AA$14,'HB_6-7'!$C$16:$T$16,0)+MATCH("Bestand",'HB_6-7'!$C$17:$H$17,0)+COLUMN()-30)</f>
        <v>-11.702461848783956</v>
      </c>
    </row>
    <row r="18" spans="1:29" ht="15" customHeight="1" x14ac:dyDescent="0.2">
      <c r="A18" s="348" t="s">
        <v>137</v>
      </c>
      <c r="B18" s="461"/>
      <c r="C18" s="132">
        <f>INDEX('HB_6-7'!$C$20:$PR$56,MATCH($A18,'HB_6-7'!$A$20:$A$56,0),MATCH($A$4,'HB_6-7'!$C$14:$PR$14,0)+MATCH(C$11,'HB_6-7'!$C$15:$BD$15,0)+MATCH(C$13,'HB_6-7'!$C$16:$T$16,0)+MATCH("Bestand",'HB_6-7'!$C$17:$H$17,0)+COLUMN()-6)</f>
        <v>23537</v>
      </c>
      <c r="D18" s="132">
        <f>INDEX('HB_6-7'!$C$20:$PR$56,MATCH($A18,'HB_6-7'!$A$20:$A$56,0),MATCH($A$4,'HB_6-7'!$C$14:$PR$14,0)+MATCH(C$11,'HB_6-7'!$C$15:$BD$15,0)+MATCH(C$13,'HB_6-7'!$C$16:$T$16,0)+MATCH("Bestand",'HB_6-7'!$C$17:$H$17,0)+COLUMN()-6)</f>
        <v>22883.166666666668</v>
      </c>
      <c r="E18" s="135">
        <f>INDEX('HB_6-7'!$C$20:$PR$56,MATCH($A18,'HB_6-7'!$A$20:$A$56,0),MATCH($A$4,'HB_6-7'!$C$14:$PR$14,0)+MATCH(C$11,'HB_6-7'!$C$15:$BD$15,0)+MATCH(C$13,'HB_6-7'!$C$16:$T$16,0)+MATCH("Bestand",'HB_6-7'!$C$17:$H$17,0)+COLUMN()-6)</f>
        <v>-5.4658748601428693</v>
      </c>
      <c r="F18" s="134">
        <f>INDEX('HB_6-7'!$C$20:$PR$56,MATCH($A18,'HB_6-7'!$A$20:$A$56,0),MATCH($A$4,'HB_6-7'!$C$14:$PR$14,0)+MATCH(C$11,'HB_6-7'!$C$15:$BD$15,0)+MATCH(F$14,'HB_6-7'!$C$16:$T$16,0)+MATCH("Bestand",'HB_6-7'!$C$17:$H$17,0)+COLUMN()-9)</f>
        <v>15978</v>
      </c>
      <c r="G18" s="132">
        <f>INDEX('HB_6-7'!$C$20:$PR$56,MATCH($A18,'HB_6-7'!$A$20:$A$56,0),MATCH($A$4,'HB_6-7'!$C$14:$PR$14,0)+MATCH(C$11,'HB_6-7'!$C$15:$BD$15,0)+MATCH(F$14,'HB_6-7'!$C$16:$T$16,0)+MATCH("Bestand",'HB_6-7'!$C$17:$H$17,0)+COLUMN()-9)</f>
        <v>15365.5</v>
      </c>
      <c r="H18" s="135">
        <f>INDEX('HB_6-7'!$C$20:$PR$56,MATCH($A18,'HB_6-7'!$A$20:$A$56,0),MATCH($A$4,'HB_6-7'!$C$14:$PR$14,0)+MATCH(C$11,'HB_6-7'!$C$15:$BD$15,0)+MATCH(F$14,'HB_6-7'!$C$16:$T$16,0)+MATCH("Bestand",'HB_6-7'!$C$17:$H$17,0)+COLUMN()-9)</f>
        <v>-4.3621236955123548</v>
      </c>
      <c r="I18" s="134">
        <f>INDEX('HB_6-7'!$C$20:$PR$56,MATCH($A18,'HB_6-7'!$A$20:$A$56,0),MATCH($A$4,'HB_6-7'!$C$14:$PR$14,0)+MATCH(C$11,'HB_6-7'!$C$15:$BD$15,0)+MATCH(I$14,'HB_6-7'!$C$16:$T$16,0)+MATCH("Bestand",'HB_6-7'!$C$17:$H$17,0)+COLUMN()-12)</f>
        <v>7559</v>
      </c>
      <c r="J18" s="132">
        <f>INDEX('HB_6-7'!$C$20:$PR$56,MATCH($A18,'HB_6-7'!$A$20:$A$56,0),MATCH($A$4,'HB_6-7'!$C$14:$PR$14,0)+MATCH(C$11,'HB_6-7'!$C$15:$BD$15,0)+MATCH(I$14,'HB_6-7'!$C$16:$T$16,0)+MATCH("Bestand",'HB_6-7'!$C$17:$H$17,0)+COLUMN()-12)</f>
        <v>7517.666666666667</v>
      </c>
      <c r="K18" s="253">
        <f>INDEX('HB_6-7'!$C$20:$PR$56,MATCH($A18,'HB_6-7'!$A$20:$A$56,0),MATCH($A$4,'HB_6-7'!$C$14:$PR$14,0)+MATCH(C$11,'HB_6-7'!$C$15:$BD$15,0)+MATCH(I$14,'HB_6-7'!$C$16:$T$16,0)+MATCH("Bestand",'HB_6-7'!$C$17:$H$17,0)+COLUMN()-12)</f>
        <v>-7.6444271542501454</v>
      </c>
      <c r="L18" s="254">
        <f>INDEX('HB_6-7'!$C$20:$PR$56,MATCH($A18,'HB_6-7'!$A$20:$A$56,0),MATCH($A$4,'HB_6-7'!$C$14:$PR$14,0)+MATCH(L$12,'HB_6-7'!$C$15:$BD$15,0)+MATCH(L$13,'HB_6-7'!$C$16:$T$16,0)+MATCH("Bestand",'HB_6-7'!$C$17:$H$17,0)+COLUMN()-15)</f>
        <v>16957</v>
      </c>
      <c r="M18" s="132">
        <f>INDEX('HB_6-7'!$C$20:$PR$56,MATCH($A18,'HB_6-7'!$A$20:$A$56,0),MATCH($A$4,'HB_6-7'!$C$14:$PR$14,0)+MATCH(L$12,'HB_6-7'!$C$15:$BD$15,0)+MATCH(L$13,'HB_6-7'!$C$16:$T$16,0)+MATCH("Bestand",'HB_6-7'!$C$17:$H$17,0)+COLUMN()-15)</f>
        <v>16606.416666666668</v>
      </c>
      <c r="N18" s="135">
        <f>INDEX('HB_6-7'!$C$20:$PR$56,MATCH($A18,'HB_6-7'!$A$20:$A$56,0),MATCH($A$4,'HB_6-7'!$C$14:$PR$14,0)+MATCH(L$12,'HB_6-7'!$C$15:$BD$15,0)+MATCH(L$13,'HB_6-7'!$C$16:$T$16,0)+MATCH("Bestand",'HB_6-7'!$C$17:$H$17,0)+COLUMN()-15)</f>
        <v>-5.3981048953704756</v>
      </c>
      <c r="O18" s="134">
        <f>INDEX('HB_6-7'!$C$20:$PR$56,MATCH($A18,'HB_6-7'!$A$20:$A$56,0),MATCH($A$4,'HB_6-7'!$C$14:$PR$14,0)+MATCH(L$12,'HB_6-7'!$C$15:$BD$15,0)+MATCH(O$14,'HB_6-7'!$C$16:$T$16,0)+MATCH("Bestand",'HB_6-7'!$C$17:$H$17,0)+COLUMN()-18)</f>
        <v>12196</v>
      </c>
      <c r="P18" s="132">
        <f>INDEX('HB_6-7'!$C$20:$PR$56,MATCH($A18,'HB_6-7'!$A$20:$A$56,0),MATCH($A$4,'HB_6-7'!$C$14:$PR$14,0)+MATCH(L$12,'HB_6-7'!$C$15:$BD$15,0)+MATCH(O$14,'HB_6-7'!$C$16:$T$16,0)+MATCH("Bestand",'HB_6-7'!$C$17:$H$17,0)+COLUMN()-18)</f>
        <v>11726</v>
      </c>
      <c r="Q18" s="135">
        <f>INDEX('HB_6-7'!$C$20:$PR$56,MATCH($A18,'HB_6-7'!$A$20:$A$56,0),MATCH($A$4,'HB_6-7'!$C$14:$PR$14,0)+MATCH(L$12,'HB_6-7'!$C$15:$BD$15,0)+MATCH(O$14,'HB_6-7'!$C$16:$T$16,0)+MATCH("Bestand",'HB_6-7'!$C$17:$H$17,0)+COLUMN()-18)</f>
        <v>-5.0289208506847194</v>
      </c>
      <c r="R18" s="134">
        <f>INDEX('HB_6-7'!$C$20:$PR$56,MATCH($A18,'HB_6-7'!$A$20:$A$56,0),MATCH($A$4,'HB_6-7'!$C$14:$PR$14,0)+MATCH(L$12,'HB_6-7'!$C$15:$BD$15,0)+MATCH(R$14,'HB_6-7'!$C$16:$T$16,0)+MATCH("Bestand",'HB_6-7'!$C$17:$H$17,0)+COLUMN()-21)</f>
        <v>4761</v>
      </c>
      <c r="S18" s="132">
        <f>INDEX('HB_6-7'!$C$20:$PR$56,MATCH($A18,'HB_6-7'!$A$20:$A$56,0),MATCH($A$4,'HB_6-7'!$C$14:$PR$14,0)+MATCH(L$12,'HB_6-7'!$C$15:$BD$15,0)+MATCH(R$14,'HB_6-7'!$C$16:$T$16,0)+MATCH("Bestand",'HB_6-7'!$C$17:$H$17,0)+COLUMN()-21)</f>
        <v>4880.416666666667</v>
      </c>
      <c r="T18" s="253">
        <f>INDEX('HB_6-7'!$C$20:$PR$56,MATCH($A18,'HB_6-7'!$A$20:$A$56,0),MATCH($A$4,'HB_6-7'!$C$14:$PR$14,0)+MATCH(L$12,'HB_6-7'!$C$15:$BD$15,0)+MATCH(R$14,'HB_6-7'!$C$16:$T$16,0)+MATCH("Bestand",'HB_6-7'!$C$17:$H$17,0)+COLUMN()-21)</f>
        <v>-6.2735056413539256</v>
      </c>
      <c r="U18" s="254">
        <f>INDEX('HB_6-7'!$C$20:$PR$56,MATCH($A18,'HB_6-7'!$A$20:$A$56,0),MATCH($A$4,'HB_6-7'!$C$14:$PR$14,0)+MATCH(U$12,'HB_6-7'!$C$15:$BD$15,0)+MATCH(U$13,'HB_6-7'!$C$16:$T$16,0)+MATCH("Bestand",'HB_6-7'!$C$17:$H$17,0)+COLUMN()-24)</f>
        <v>6580</v>
      </c>
      <c r="V18" s="132">
        <f>INDEX('HB_6-7'!$C$20:$PR$56,MATCH($A18,'HB_6-7'!$A$20:$A$56,0),MATCH($A$4,'HB_6-7'!$C$14:$PR$14,0)+MATCH(U$12,'HB_6-7'!$C$15:$BD$15,0)+MATCH(U$13,'HB_6-7'!$C$16:$T$16,0)+MATCH("Bestand",'HB_6-7'!$C$17:$H$17,0)+COLUMN()-24)</f>
        <v>6276.75</v>
      </c>
      <c r="W18" s="135">
        <f>INDEX('HB_6-7'!$C$20:$PR$56,MATCH($A18,'HB_6-7'!$A$20:$A$56,0),MATCH($A$4,'HB_6-7'!$C$14:$PR$14,0)+MATCH(U$12,'HB_6-7'!$C$15:$BD$15,0)+MATCH(U$13,'HB_6-7'!$C$16:$T$16,0)+MATCH("Bestand",'HB_6-7'!$C$17:$H$17,0)+COLUMN()-24)</f>
        <v>-5.6447066781915893</v>
      </c>
      <c r="X18" s="134">
        <f>INDEX('HB_6-7'!$C$20:$PR$56,MATCH($A18,'HB_6-7'!$A$20:$A$56,0),MATCH($A$4,'HB_6-7'!$C$14:$PR$14,0)+MATCH(U$12,'HB_6-7'!$C$15:$BD$15,0)+MATCH(X$14,'HB_6-7'!$C$16:$T$16,0)+MATCH("Bestand",'HB_6-7'!$C$17:$H$17,0)+COLUMN()-27)</f>
        <v>3782</v>
      </c>
      <c r="Y18" s="132">
        <f>INDEX('HB_6-7'!$C$20:$PR$56,MATCH($A18,'HB_6-7'!$A$20:$A$56,0),MATCH($A$4,'HB_6-7'!$C$14:$PR$14,0)+MATCH(U$12,'HB_6-7'!$C$15:$BD$15,0)+MATCH(X$14,'HB_6-7'!$C$16:$T$16,0)+MATCH("Bestand",'HB_6-7'!$C$17:$H$17,0)+COLUMN()-27)</f>
        <v>3639.5</v>
      </c>
      <c r="Z18" s="135">
        <f>INDEX('HB_6-7'!$C$20:$PR$56,MATCH($A18,'HB_6-7'!$A$20:$A$56,0),MATCH($A$4,'HB_6-7'!$C$14:$PR$14,0)+MATCH(U$12,'HB_6-7'!$C$15:$BD$15,0)+MATCH(X$14,'HB_6-7'!$C$16:$T$16,0)+MATCH("Bestand",'HB_6-7'!$C$17:$H$17,0)+COLUMN()-27)</f>
        <v>-2.1486344184796002</v>
      </c>
      <c r="AA18" s="134">
        <f>INDEX('HB_6-7'!$C$20:$PR$56,MATCH($A18,'HB_6-7'!$A$20:$A$56,0),MATCH($A$4,'HB_6-7'!$C$14:$PR$14,0)+MATCH(U$12,'HB_6-7'!$C$15:$BD$15,0)+MATCH(AA$14,'HB_6-7'!$C$16:$T$16,0)+MATCH("Bestand",'HB_6-7'!$C$17:$H$17,0)+COLUMN()-30)</f>
        <v>2798</v>
      </c>
      <c r="AB18" s="132">
        <f>INDEX('HB_6-7'!$C$20:$PR$56,MATCH($A18,'HB_6-7'!$A$20:$A$56,0),MATCH($A$4,'HB_6-7'!$C$14:$PR$14,0)+MATCH(U$12,'HB_6-7'!$C$15:$BD$15,0)+MATCH(AA$14,'HB_6-7'!$C$16:$T$16,0)+MATCH("Bestand",'HB_6-7'!$C$17:$H$17,0)+COLUMN()-30)</f>
        <v>2637.25</v>
      </c>
      <c r="AC18" s="136">
        <f>INDEX('HB_6-7'!$C$20:$PR$56,MATCH($A18,'HB_6-7'!$A$20:$A$56,0),MATCH($A$4,'HB_6-7'!$C$14:$PR$14,0)+MATCH(U$12,'HB_6-7'!$C$15:$BD$15,0)+MATCH(AA$14,'HB_6-7'!$C$16:$T$16,0)+MATCH("Bestand",'HB_6-7'!$C$17:$H$17,0)+COLUMN()-30)</f>
        <v>-10.078422458373588</v>
      </c>
    </row>
    <row r="19" spans="1:29" ht="15" customHeight="1" x14ac:dyDescent="0.2">
      <c r="A19" s="349" t="s">
        <v>37</v>
      </c>
      <c r="B19" s="462"/>
      <c r="C19" s="132">
        <f>INDEX('HB_6-7'!$C$20:$PR$56,MATCH($A19,'HB_6-7'!$A$20:$A$56,0),MATCH($A$4,'HB_6-7'!$C$14:$PR$14,0)+MATCH(C$11,'HB_6-7'!$C$15:$BD$15,0)+MATCH(C$13,'HB_6-7'!$C$16:$T$16,0)+MATCH("Bestand",'HB_6-7'!$C$17:$H$17,0)+COLUMN()-6)</f>
        <v>3953</v>
      </c>
      <c r="D19" s="132">
        <f>INDEX('HB_6-7'!$C$20:$PR$56,MATCH($A19,'HB_6-7'!$A$20:$A$56,0),MATCH($A$4,'HB_6-7'!$C$14:$PR$14,0)+MATCH(C$11,'HB_6-7'!$C$15:$BD$15,0)+MATCH(C$13,'HB_6-7'!$C$16:$T$16,0)+MATCH("Bestand",'HB_6-7'!$C$17:$H$17,0)+COLUMN()-6)</f>
        <v>3758.0833333333335</v>
      </c>
      <c r="E19" s="135">
        <f>INDEX('HB_6-7'!$C$20:$PR$56,MATCH($A19,'HB_6-7'!$A$20:$A$56,0),MATCH($A$4,'HB_6-7'!$C$14:$PR$14,0)+MATCH(C$11,'HB_6-7'!$C$15:$BD$15,0)+MATCH(C$13,'HB_6-7'!$C$16:$T$16,0)+MATCH("Bestand",'HB_6-7'!$C$17:$H$17,0)+COLUMN()-6)</f>
        <v>3.972425877253654</v>
      </c>
      <c r="F19" s="134">
        <f>INDEX('HB_6-7'!$C$20:$PR$56,MATCH($A19,'HB_6-7'!$A$20:$A$56,0),MATCH($A$4,'HB_6-7'!$C$14:$PR$14,0)+MATCH(C$11,'HB_6-7'!$C$15:$BD$15,0)+MATCH(F$14,'HB_6-7'!$C$16:$T$16,0)+MATCH("Bestand",'HB_6-7'!$C$17:$H$17,0)+COLUMN()-9)</f>
        <v>2873</v>
      </c>
      <c r="G19" s="132">
        <f>INDEX('HB_6-7'!$C$20:$PR$56,MATCH($A19,'HB_6-7'!$A$20:$A$56,0),MATCH($A$4,'HB_6-7'!$C$14:$PR$14,0)+MATCH(C$11,'HB_6-7'!$C$15:$BD$15,0)+MATCH(F$14,'HB_6-7'!$C$16:$T$16,0)+MATCH("Bestand",'HB_6-7'!$C$17:$H$17,0)+COLUMN()-9)</f>
        <v>2755.25</v>
      </c>
      <c r="H19" s="135">
        <f>INDEX('HB_6-7'!$C$20:$PR$56,MATCH($A19,'HB_6-7'!$A$20:$A$56,0),MATCH($A$4,'HB_6-7'!$C$14:$PR$14,0)+MATCH(C$11,'HB_6-7'!$C$15:$BD$15,0)+MATCH(F$14,'HB_6-7'!$C$16:$T$16,0)+MATCH("Bestand",'HB_6-7'!$C$17:$H$17,0)+COLUMN()-9)</f>
        <v>5.4977664326738989</v>
      </c>
      <c r="I19" s="134">
        <f>INDEX('HB_6-7'!$C$20:$PR$56,MATCH($A19,'HB_6-7'!$A$20:$A$56,0),MATCH($A$4,'HB_6-7'!$C$14:$PR$14,0)+MATCH(C$11,'HB_6-7'!$C$15:$BD$15,0)+MATCH(I$14,'HB_6-7'!$C$16:$T$16,0)+MATCH("Bestand",'HB_6-7'!$C$17:$H$17,0)+COLUMN()-12)</f>
        <v>1080</v>
      </c>
      <c r="J19" s="132">
        <f>INDEX('HB_6-7'!$C$20:$PR$56,MATCH($A19,'HB_6-7'!$A$20:$A$56,0),MATCH($A$4,'HB_6-7'!$C$14:$PR$14,0)+MATCH(C$11,'HB_6-7'!$C$15:$BD$15,0)+MATCH(I$14,'HB_6-7'!$C$16:$T$16,0)+MATCH("Bestand",'HB_6-7'!$C$17:$H$17,0)+COLUMN()-12)</f>
        <v>1002.8333333333334</v>
      </c>
      <c r="K19" s="253">
        <f>INDEX('HB_6-7'!$C$20:$PR$56,MATCH($A19,'HB_6-7'!$A$20:$A$56,0),MATCH($A$4,'HB_6-7'!$C$14:$PR$14,0)+MATCH(C$11,'HB_6-7'!$C$15:$BD$15,0)+MATCH(I$14,'HB_6-7'!$C$16:$T$16,0)+MATCH("Bestand",'HB_6-7'!$C$17:$H$17,0)+COLUMN()-12)</f>
        <v>0</v>
      </c>
      <c r="L19" s="254">
        <f>INDEX('HB_6-7'!$C$20:$PR$56,MATCH($A19,'HB_6-7'!$A$20:$A$56,0),MATCH($A$4,'HB_6-7'!$C$14:$PR$14,0)+MATCH(L$12,'HB_6-7'!$C$15:$BD$15,0)+MATCH(L$13,'HB_6-7'!$C$16:$T$16,0)+MATCH("Bestand",'HB_6-7'!$C$17:$H$17,0)+COLUMN()-15)</f>
        <v>979</v>
      </c>
      <c r="M19" s="132">
        <f>INDEX('HB_6-7'!$C$20:$PR$56,MATCH($A19,'HB_6-7'!$A$20:$A$56,0),MATCH($A$4,'HB_6-7'!$C$14:$PR$14,0)+MATCH(L$12,'HB_6-7'!$C$15:$BD$15,0)+MATCH(L$13,'HB_6-7'!$C$16:$T$16,0)+MATCH("Bestand",'HB_6-7'!$C$17:$H$17,0)+COLUMN()-15)</f>
        <v>962.41666666666663</v>
      </c>
      <c r="N19" s="135">
        <f>INDEX('HB_6-7'!$C$20:$PR$56,MATCH($A19,'HB_6-7'!$A$20:$A$56,0),MATCH($A$4,'HB_6-7'!$C$14:$PR$14,0)+MATCH(L$12,'HB_6-7'!$C$15:$BD$15,0)+MATCH(L$13,'HB_6-7'!$C$16:$T$16,0)+MATCH("Bestand",'HB_6-7'!$C$17:$H$17,0)+COLUMN()-15)</f>
        <v>3.4763910043902877</v>
      </c>
      <c r="O19" s="134">
        <f>INDEX('HB_6-7'!$C$20:$PR$56,MATCH($A19,'HB_6-7'!$A$20:$A$56,0),MATCH($A$4,'HB_6-7'!$C$14:$PR$14,0)+MATCH(L$12,'HB_6-7'!$C$15:$BD$15,0)+MATCH(O$14,'HB_6-7'!$C$16:$T$16,0)+MATCH("Bestand",'HB_6-7'!$C$17:$H$17,0)+COLUMN()-18)</f>
        <v>814</v>
      </c>
      <c r="P19" s="132">
        <f>INDEX('HB_6-7'!$C$20:$PR$56,MATCH($A19,'HB_6-7'!$A$20:$A$56,0),MATCH($A$4,'HB_6-7'!$C$14:$PR$14,0)+MATCH(L$12,'HB_6-7'!$C$15:$BD$15,0)+MATCH(O$14,'HB_6-7'!$C$16:$T$16,0)+MATCH("Bestand",'HB_6-7'!$C$17:$H$17,0)+COLUMN()-18)</f>
        <v>791.58333333333337</v>
      </c>
      <c r="Q19" s="135">
        <f>INDEX('HB_6-7'!$C$20:$PR$56,MATCH($A19,'HB_6-7'!$A$20:$A$56,0),MATCH($A$4,'HB_6-7'!$C$14:$PR$14,0)+MATCH(L$12,'HB_6-7'!$C$15:$BD$15,0)+MATCH(O$14,'HB_6-7'!$C$16:$T$16,0)+MATCH("Bestand",'HB_6-7'!$C$17:$H$17,0)+COLUMN()-18)</f>
        <v>4.6260601387818037</v>
      </c>
      <c r="R19" s="134">
        <f>INDEX('HB_6-7'!$C$20:$PR$56,MATCH($A19,'HB_6-7'!$A$20:$A$56,0),MATCH($A$4,'HB_6-7'!$C$14:$PR$14,0)+MATCH(L$12,'HB_6-7'!$C$15:$BD$15,0)+MATCH(R$14,'HB_6-7'!$C$16:$T$16,0)+MATCH("Bestand",'HB_6-7'!$C$17:$H$17,0)+COLUMN()-21)</f>
        <v>165</v>
      </c>
      <c r="S19" s="132">
        <f>INDEX('HB_6-7'!$C$20:$PR$56,MATCH($A19,'HB_6-7'!$A$20:$A$56,0),MATCH($A$4,'HB_6-7'!$C$14:$PR$14,0)+MATCH(L$12,'HB_6-7'!$C$15:$BD$15,0)+MATCH(R$14,'HB_6-7'!$C$16:$T$16,0)+MATCH("Bestand",'HB_6-7'!$C$17:$H$17,0)+COLUMN()-21)</f>
        <v>170.83333333333334</v>
      </c>
      <c r="T19" s="253">
        <f>INDEX('HB_6-7'!$C$20:$PR$56,MATCH($A19,'HB_6-7'!$A$20:$A$56,0),MATCH($A$4,'HB_6-7'!$C$14:$PR$14,0)+MATCH(L$12,'HB_6-7'!$C$15:$BD$15,0)+MATCH(R$14,'HB_6-7'!$C$16:$T$16,0)+MATCH("Bestand",'HB_6-7'!$C$17:$H$17,0)+COLUMN()-21)</f>
        <v>-1.5369836695485111</v>
      </c>
      <c r="U19" s="254">
        <f>INDEX('HB_6-7'!$C$20:$PR$56,MATCH($A19,'HB_6-7'!$A$20:$A$56,0),MATCH($A$4,'HB_6-7'!$C$14:$PR$14,0)+MATCH(U$12,'HB_6-7'!$C$15:$BD$15,0)+MATCH(U$13,'HB_6-7'!$C$16:$T$16,0)+MATCH("Bestand",'HB_6-7'!$C$17:$H$17,0)+COLUMN()-24)</f>
        <v>2974</v>
      </c>
      <c r="V19" s="132">
        <f>INDEX('HB_6-7'!$C$20:$PR$56,MATCH($A19,'HB_6-7'!$A$20:$A$56,0),MATCH($A$4,'HB_6-7'!$C$14:$PR$14,0)+MATCH(U$12,'HB_6-7'!$C$15:$BD$15,0)+MATCH(U$13,'HB_6-7'!$C$16:$T$16,0)+MATCH("Bestand",'HB_6-7'!$C$17:$H$17,0)+COLUMN()-24)</f>
        <v>2795.6666666666665</v>
      </c>
      <c r="W19" s="135">
        <f>INDEX('HB_6-7'!$C$20:$PR$56,MATCH($A19,'HB_6-7'!$A$20:$A$56,0),MATCH($A$4,'HB_6-7'!$C$14:$PR$14,0)+MATCH(U$12,'HB_6-7'!$C$15:$BD$15,0)+MATCH(U$13,'HB_6-7'!$C$16:$T$16,0)+MATCH("Bestand",'HB_6-7'!$C$17:$H$17,0)+COLUMN()-24)</f>
        <v>4.1442895725328288</v>
      </c>
      <c r="X19" s="134">
        <f>INDEX('HB_6-7'!$C$20:$PR$56,MATCH($A19,'HB_6-7'!$A$20:$A$56,0),MATCH($A$4,'HB_6-7'!$C$14:$PR$14,0)+MATCH(U$12,'HB_6-7'!$C$15:$BD$15,0)+MATCH(X$14,'HB_6-7'!$C$16:$T$16,0)+MATCH("Bestand",'HB_6-7'!$C$17:$H$17,0)+COLUMN()-27)</f>
        <v>2059</v>
      </c>
      <c r="Y19" s="132">
        <f>INDEX('HB_6-7'!$C$20:$PR$56,MATCH($A19,'HB_6-7'!$A$20:$A$56,0),MATCH($A$4,'HB_6-7'!$C$14:$PR$14,0)+MATCH(U$12,'HB_6-7'!$C$15:$BD$15,0)+MATCH(X$14,'HB_6-7'!$C$16:$T$16,0)+MATCH("Bestand",'HB_6-7'!$C$17:$H$17,0)+COLUMN()-27)</f>
        <v>1963.6666666666667</v>
      </c>
      <c r="Z19" s="135">
        <f>INDEX('HB_6-7'!$C$20:$PR$56,MATCH($A19,'HB_6-7'!$A$20:$A$56,0),MATCH($A$4,'HB_6-7'!$C$14:$PR$14,0)+MATCH(U$12,'HB_6-7'!$C$15:$BD$15,0)+MATCH(X$14,'HB_6-7'!$C$16:$T$16,0)+MATCH("Bestand",'HB_6-7'!$C$17:$H$17,0)+COLUMN()-27)</f>
        <v>5.85328601590225</v>
      </c>
      <c r="AA19" s="134">
        <f>INDEX('HB_6-7'!$C$20:$PR$56,MATCH($A19,'HB_6-7'!$A$20:$A$56,0),MATCH($A$4,'HB_6-7'!$C$14:$PR$14,0)+MATCH(U$12,'HB_6-7'!$C$15:$BD$15,0)+MATCH(AA$14,'HB_6-7'!$C$16:$T$16,0)+MATCH("Bestand",'HB_6-7'!$C$17:$H$17,0)+COLUMN()-30)</f>
        <v>915</v>
      </c>
      <c r="AB19" s="132">
        <f>INDEX('HB_6-7'!$C$20:$PR$56,MATCH($A19,'HB_6-7'!$A$20:$A$56,0),MATCH($A$4,'HB_6-7'!$C$14:$PR$14,0)+MATCH(U$12,'HB_6-7'!$C$15:$BD$15,0)+MATCH(AA$14,'HB_6-7'!$C$16:$T$16,0)+MATCH("Bestand",'HB_6-7'!$C$17:$H$17,0)+COLUMN()-30)</f>
        <v>832</v>
      </c>
      <c r="AC19" s="136">
        <f>INDEX('HB_6-7'!$C$20:$PR$56,MATCH($A19,'HB_6-7'!$A$20:$A$56,0),MATCH($A$4,'HB_6-7'!$C$14:$PR$14,0)+MATCH(U$12,'HB_6-7'!$C$15:$BD$15,0)+MATCH(AA$14,'HB_6-7'!$C$16:$T$16,0)+MATCH("Bestand",'HB_6-7'!$C$17:$H$17,0)+COLUMN()-30)</f>
        <v>0.32154340836012862</v>
      </c>
    </row>
    <row r="20" spans="1:29" ht="15" customHeight="1" x14ac:dyDescent="0.2">
      <c r="A20" s="350" t="s">
        <v>266</v>
      </c>
      <c r="B20" s="463"/>
      <c r="C20" s="97">
        <f>INDEX('HB_6-7'!$C$20:$PR$56,MATCH($A20,'HB_6-7'!$A$20:$A$56,0),MATCH($A$4,'HB_6-7'!$C$14:$PR$14,0)+MATCH(C$11,'HB_6-7'!$C$15:$BD$15,0)+MATCH(C$13,'HB_6-7'!$C$16:$T$16,0)+MATCH("Bestand",'HB_6-7'!$C$17:$H$17,0)+COLUMN()-6)</f>
        <v>0</v>
      </c>
      <c r="D20" s="97">
        <f>INDEX('HB_6-7'!$C$20:$PR$56,MATCH($A20,'HB_6-7'!$A$20:$A$56,0),MATCH($A$4,'HB_6-7'!$C$14:$PR$14,0)+MATCH(C$11,'HB_6-7'!$C$15:$BD$15,0)+MATCH(C$13,'HB_6-7'!$C$16:$T$16,0)+MATCH("Bestand",'HB_6-7'!$C$17:$H$17,0)+COLUMN()-6)</f>
        <v>0</v>
      </c>
      <c r="E20" s="137" t="str">
        <f>INDEX('HB_6-7'!$C$20:$PR$56,MATCH($A20,'HB_6-7'!$A$20:$A$56,0),MATCH($A$4,'HB_6-7'!$C$14:$PR$14,0)+MATCH(C$11,'HB_6-7'!$C$15:$BD$15,0)+MATCH(C$13,'HB_6-7'!$C$16:$T$16,0)+MATCH("Bestand",'HB_6-7'!$C$17:$H$17,0)+COLUMN()-6)</f>
        <v>X</v>
      </c>
      <c r="F20" s="96">
        <f>INDEX('HB_6-7'!$C$20:$PR$56,MATCH($A20,'HB_6-7'!$A$20:$A$56,0),MATCH($A$4,'HB_6-7'!$C$14:$PR$14,0)+MATCH(C$11,'HB_6-7'!$C$15:$BD$15,0)+MATCH(F$14,'HB_6-7'!$C$16:$T$16,0)+MATCH("Bestand",'HB_6-7'!$C$17:$H$17,0)+COLUMN()-9)</f>
        <v>0</v>
      </c>
      <c r="G20" s="97">
        <f>INDEX('HB_6-7'!$C$20:$PR$56,MATCH($A20,'HB_6-7'!$A$20:$A$56,0),MATCH($A$4,'HB_6-7'!$C$14:$PR$14,0)+MATCH(C$11,'HB_6-7'!$C$15:$BD$15,0)+MATCH(F$14,'HB_6-7'!$C$16:$T$16,0)+MATCH("Bestand",'HB_6-7'!$C$17:$H$17,0)+COLUMN()-9)</f>
        <v>0</v>
      </c>
      <c r="H20" s="137" t="str">
        <f>INDEX('HB_6-7'!$C$20:$PR$56,MATCH($A20,'HB_6-7'!$A$20:$A$56,0),MATCH($A$4,'HB_6-7'!$C$14:$PR$14,0)+MATCH(C$11,'HB_6-7'!$C$15:$BD$15,0)+MATCH(F$14,'HB_6-7'!$C$16:$T$16,0)+MATCH("Bestand",'HB_6-7'!$C$17:$H$17,0)+COLUMN()-9)</f>
        <v>X</v>
      </c>
      <c r="I20" s="96">
        <f>INDEX('HB_6-7'!$C$20:$PR$56,MATCH($A20,'HB_6-7'!$A$20:$A$56,0),MATCH($A$4,'HB_6-7'!$C$14:$PR$14,0)+MATCH(C$11,'HB_6-7'!$C$15:$BD$15,0)+MATCH(I$14,'HB_6-7'!$C$16:$T$16,0)+MATCH("Bestand",'HB_6-7'!$C$17:$H$17,0)+COLUMN()-12)</f>
        <v>0</v>
      </c>
      <c r="J20" s="97">
        <f>INDEX('HB_6-7'!$C$20:$PR$56,MATCH($A20,'HB_6-7'!$A$20:$A$56,0),MATCH($A$4,'HB_6-7'!$C$14:$PR$14,0)+MATCH(C$11,'HB_6-7'!$C$15:$BD$15,0)+MATCH(I$14,'HB_6-7'!$C$16:$T$16,0)+MATCH("Bestand",'HB_6-7'!$C$17:$H$17,0)+COLUMN()-12)</f>
        <v>0</v>
      </c>
      <c r="K20" s="255" t="str">
        <f>INDEX('HB_6-7'!$C$20:$PR$56,MATCH($A20,'HB_6-7'!$A$20:$A$56,0),MATCH($A$4,'HB_6-7'!$C$14:$PR$14,0)+MATCH(C$11,'HB_6-7'!$C$15:$BD$15,0)+MATCH(I$14,'HB_6-7'!$C$16:$T$16,0)+MATCH("Bestand",'HB_6-7'!$C$17:$H$17,0)+COLUMN()-12)</f>
        <v>X</v>
      </c>
      <c r="L20" s="256">
        <f>INDEX('HB_6-7'!$C$20:$PR$56,MATCH($A20,'HB_6-7'!$A$20:$A$56,0),MATCH($A$4,'HB_6-7'!$C$14:$PR$14,0)+MATCH(L$12,'HB_6-7'!$C$15:$BD$15,0)+MATCH(L$13,'HB_6-7'!$C$16:$T$16,0)+MATCH("Bestand",'HB_6-7'!$C$17:$H$17,0)+COLUMN()-15)</f>
        <v>0</v>
      </c>
      <c r="M20" s="97">
        <f>INDEX('HB_6-7'!$C$20:$PR$56,MATCH($A20,'HB_6-7'!$A$20:$A$56,0),MATCH($A$4,'HB_6-7'!$C$14:$PR$14,0)+MATCH(L$12,'HB_6-7'!$C$15:$BD$15,0)+MATCH(L$13,'HB_6-7'!$C$16:$T$16,0)+MATCH("Bestand",'HB_6-7'!$C$17:$H$17,0)+COLUMN()-15)</f>
        <v>0</v>
      </c>
      <c r="N20" s="137" t="str">
        <f>INDEX('HB_6-7'!$C$20:$PR$56,MATCH($A20,'HB_6-7'!$A$20:$A$56,0),MATCH($A$4,'HB_6-7'!$C$14:$PR$14,0)+MATCH(L$12,'HB_6-7'!$C$15:$BD$15,0)+MATCH(L$13,'HB_6-7'!$C$16:$T$16,0)+MATCH("Bestand",'HB_6-7'!$C$17:$H$17,0)+COLUMN()-15)</f>
        <v>X</v>
      </c>
      <c r="O20" s="96">
        <f>INDEX('HB_6-7'!$C$20:$PR$56,MATCH($A20,'HB_6-7'!$A$20:$A$56,0),MATCH($A$4,'HB_6-7'!$C$14:$PR$14,0)+MATCH(L$12,'HB_6-7'!$C$15:$BD$15,0)+MATCH(O$14,'HB_6-7'!$C$16:$T$16,0)+MATCH("Bestand",'HB_6-7'!$C$17:$H$17,0)+COLUMN()-18)</f>
        <v>0</v>
      </c>
      <c r="P20" s="97">
        <f>INDEX('HB_6-7'!$C$20:$PR$56,MATCH($A20,'HB_6-7'!$A$20:$A$56,0),MATCH($A$4,'HB_6-7'!$C$14:$PR$14,0)+MATCH(L$12,'HB_6-7'!$C$15:$BD$15,0)+MATCH(O$14,'HB_6-7'!$C$16:$T$16,0)+MATCH("Bestand",'HB_6-7'!$C$17:$H$17,0)+COLUMN()-18)</f>
        <v>0</v>
      </c>
      <c r="Q20" s="137" t="str">
        <f>INDEX('HB_6-7'!$C$20:$PR$56,MATCH($A20,'HB_6-7'!$A$20:$A$56,0),MATCH($A$4,'HB_6-7'!$C$14:$PR$14,0)+MATCH(L$12,'HB_6-7'!$C$15:$BD$15,0)+MATCH(O$14,'HB_6-7'!$C$16:$T$16,0)+MATCH("Bestand",'HB_6-7'!$C$17:$H$17,0)+COLUMN()-18)</f>
        <v>X</v>
      </c>
      <c r="R20" s="96">
        <f>INDEX('HB_6-7'!$C$20:$PR$56,MATCH($A20,'HB_6-7'!$A$20:$A$56,0),MATCH($A$4,'HB_6-7'!$C$14:$PR$14,0)+MATCH(L$12,'HB_6-7'!$C$15:$BD$15,0)+MATCH(R$14,'HB_6-7'!$C$16:$T$16,0)+MATCH("Bestand",'HB_6-7'!$C$17:$H$17,0)+COLUMN()-21)</f>
        <v>0</v>
      </c>
      <c r="S20" s="97">
        <f>INDEX('HB_6-7'!$C$20:$PR$56,MATCH($A20,'HB_6-7'!$A$20:$A$56,0),MATCH($A$4,'HB_6-7'!$C$14:$PR$14,0)+MATCH(L$12,'HB_6-7'!$C$15:$BD$15,0)+MATCH(R$14,'HB_6-7'!$C$16:$T$16,0)+MATCH("Bestand",'HB_6-7'!$C$17:$H$17,0)+COLUMN()-21)</f>
        <v>0</v>
      </c>
      <c r="T20" s="255" t="str">
        <f>INDEX('HB_6-7'!$C$20:$PR$56,MATCH($A20,'HB_6-7'!$A$20:$A$56,0),MATCH($A$4,'HB_6-7'!$C$14:$PR$14,0)+MATCH(L$12,'HB_6-7'!$C$15:$BD$15,0)+MATCH(R$14,'HB_6-7'!$C$16:$T$16,0)+MATCH("Bestand",'HB_6-7'!$C$17:$H$17,0)+COLUMN()-21)</f>
        <v>X</v>
      </c>
      <c r="U20" s="256">
        <f>INDEX('HB_6-7'!$C$20:$PR$56,MATCH($A20,'HB_6-7'!$A$20:$A$56,0),MATCH($A$4,'HB_6-7'!$C$14:$PR$14,0)+MATCH(U$12,'HB_6-7'!$C$15:$BD$15,0)+MATCH(U$13,'HB_6-7'!$C$16:$T$16,0)+MATCH("Bestand",'HB_6-7'!$C$17:$H$17,0)+COLUMN()-24)</f>
        <v>0</v>
      </c>
      <c r="V20" s="97">
        <f>INDEX('HB_6-7'!$C$20:$PR$56,MATCH($A20,'HB_6-7'!$A$20:$A$56,0),MATCH($A$4,'HB_6-7'!$C$14:$PR$14,0)+MATCH(U$12,'HB_6-7'!$C$15:$BD$15,0)+MATCH(U$13,'HB_6-7'!$C$16:$T$16,0)+MATCH("Bestand",'HB_6-7'!$C$17:$H$17,0)+COLUMN()-24)</f>
        <v>0</v>
      </c>
      <c r="W20" s="137" t="str">
        <f>INDEX('HB_6-7'!$C$20:$PR$56,MATCH($A20,'HB_6-7'!$A$20:$A$56,0),MATCH($A$4,'HB_6-7'!$C$14:$PR$14,0)+MATCH(U$12,'HB_6-7'!$C$15:$BD$15,0)+MATCH(U$13,'HB_6-7'!$C$16:$T$16,0)+MATCH("Bestand",'HB_6-7'!$C$17:$H$17,0)+COLUMN()-24)</f>
        <v>X</v>
      </c>
      <c r="X20" s="96">
        <f>INDEX('HB_6-7'!$C$20:$PR$56,MATCH($A20,'HB_6-7'!$A$20:$A$56,0),MATCH($A$4,'HB_6-7'!$C$14:$PR$14,0)+MATCH(U$12,'HB_6-7'!$C$15:$BD$15,0)+MATCH(X$14,'HB_6-7'!$C$16:$T$16,0)+MATCH("Bestand",'HB_6-7'!$C$17:$H$17,0)+COLUMN()-27)</f>
        <v>0</v>
      </c>
      <c r="Y20" s="97">
        <f>INDEX('HB_6-7'!$C$20:$PR$56,MATCH($A20,'HB_6-7'!$A$20:$A$56,0),MATCH($A$4,'HB_6-7'!$C$14:$PR$14,0)+MATCH(U$12,'HB_6-7'!$C$15:$BD$15,0)+MATCH(X$14,'HB_6-7'!$C$16:$T$16,0)+MATCH("Bestand",'HB_6-7'!$C$17:$H$17,0)+COLUMN()-27)</f>
        <v>0</v>
      </c>
      <c r="Z20" s="137" t="str">
        <f>INDEX('HB_6-7'!$C$20:$PR$56,MATCH($A20,'HB_6-7'!$A$20:$A$56,0),MATCH($A$4,'HB_6-7'!$C$14:$PR$14,0)+MATCH(U$12,'HB_6-7'!$C$15:$BD$15,0)+MATCH(X$14,'HB_6-7'!$C$16:$T$16,0)+MATCH("Bestand",'HB_6-7'!$C$17:$H$17,0)+COLUMN()-27)</f>
        <v>X</v>
      </c>
      <c r="AA20" s="96">
        <f>INDEX('HB_6-7'!$C$20:$PR$56,MATCH($A20,'HB_6-7'!$A$20:$A$56,0),MATCH($A$4,'HB_6-7'!$C$14:$PR$14,0)+MATCH(U$12,'HB_6-7'!$C$15:$BD$15,0)+MATCH(AA$14,'HB_6-7'!$C$16:$T$16,0)+MATCH("Bestand",'HB_6-7'!$C$17:$H$17,0)+COLUMN()-30)</f>
        <v>0</v>
      </c>
      <c r="AB20" s="97">
        <f>INDEX('HB_6-7'!$C$20:$PR$56,MATCH($A20,'HB_6-7'!$A$20:$A$56,0),MATCH($A$4,'HB_6-7'!$C$14:$PR$14,0)+MATCH(U$12,'HB_6-7'!$C$15:$BD$15,0)+MATCH(AA$14,'HB_6-7'!$C$16:$T$16,0)+MATCH("Bestand",'HB_6-7'!$C$17:$H$17,0)+COLUMN()-30)</f>
        <v>0</v>
      </c>
      <c r="AC20" s="138" t="str">
        <f>INDEX('HB_6-7'!$C$20:$PR$56,MATCH($A20,'HB_6-7'!$A$20:$A$56,0),MATCH($A$4,'HB_6-7'!$C$14:$PR$14,0)+MATCH(U$12,'HB_6-7'!$C$15:$BD$15,0)+MATCH(AA$14,'HB_6-7'!$C$16:$T$16,0)+MATCH("Bestand",'HB_6-7'!$C$17:$H$17,0)+COLUMN()-30)</f>
        <v>X</v>
      </c>
    </row>
    <row r="21" spans="1:29" ht="15" customHeight="1" x14ac:dyDescent="0.2">
      <c r="A21" s="350" t="s">
        <v>38</v>
      </c>
      <c r="B21" s="463"/>
      <c r="C21" s="97">
        <f>INDEX('HB_6-7'!$C$20:$PR$56,MATCH($A21,'HB_6-7'!$A$20:$A$56,0),MATCH($A$4,'HB_6-7'!$C$14:$PR$14,0)+MATCH(C$11,'HB_6-7'!$C$15:$BD$15,0)+MATCH(C$13,'HB_6-7'!$C$16:$T$16,0)+MATCH("Bestand",'HB_6-7'!$C$17:$H$17,0)+COLUMN()-6)</f>
        <v>3741</v>
      </c>
      <c r="D21" s="97">
        <f>INDEX('HB_6-7'!$C$20:$PR$56,MATCH($A21,'HB_6-7'!$A$20:$A$56,0),MATCH($A$4,'HB_6-7'!$C$14:$PR$14,0)+MATCH(C$11,'HB_6-7'!$C$15:$BD$15,0)+MATCH(C$13,'HB_6-7'!$C$16:$T$16,0)+MATCH("Bestand",'HB_6-7'!$C$17:$H$17,0)+COLUMN()-6)</f>
        <v>3575.6666666666665</v>
      </c>
      <c r="E21" s="137">
        <f>INDEX('HB_6-7'!$C$20:$PR$56,MATCH($A21,'HB_6-7'!$A$20:$A$56,0),MATCH($A$4,'HB_6-7'!$C$14:$PR$14,0)+MATCH(C$11,'HB_6-7'!$C$15:$BD$15,0)+MATCH(C$13,'HB_6-7'!$C$16:$T$16,0)+MATCH("Bestand",'HB_6-7'!$C$17:$H$17,0)+COLUMN()-6)</f>
        <v>4.2038030939602207</v>
      </c>
      <c r="F21" s="96">
        <f>INDEX('HB_6-7'!$C$20:$PR$56,MATCH($A21,'HB_6-7'!$A$20:$A$56,0),MATCH($A$4,'HB_6-7'!$C$14:$PR$14,0)+MATCH(C$11,'HB_6-7'!$C$15:$BD$15,0)+MATCH(F$14,'HB_6-7'!$C$16:$T$16,0)+MATCH("Bestand",'HB_6-7'!$C$17:$H$17,0)+COLUMN()-9)</f>
        <v>2712</v>
      </c>
      <c r="G21" s="97">
        <f>INDEX('HB_6-7'!$C$20:$PR$56,MATCH($A21,'HB_6-7'!$A$20:$A$56,0),MATCH($A$4,'HB_6-7'!$C$14:$PR$14,0)+MATCH(C$11,'HB_6-7'!$C$15:$BD$15,0)+MATCH(F$14,'HB_6-7'!$C$16:$T$16,0)+MATCH("Bestand",'HB_6-7'!$C$17:$H$17,0)+COLUMN()-9)</f>
        <v>2618.1666666666665</v>
      </c>
      <c r="H21" s="137">
        <f>INDEX('HB_6-7'!$C$20:$PR$56,MATCH($A21,'HB_6-7'!$A$20:$A$56,0),MATCH($A$4,'HB_6-7'!$C$14:$PR$14,0)+MATCH(C$11,'HB_6-7'!$C$15:$BD$15,0)+MATCH(F$14,'HB_6-7'!$C$16:$T$16,0)+MATCH("Bestand",'HB_6-7'!$C$17:$H$17,0)+COLUMN()-9)</f>
        <v>5.8344000538974603</v>
      </c>
      <c r="I21" s="96">
        <f>INDEX('HB_6-7'!$C$20:$PR$56,MATCH($A21,'HB_6-7'!$A$20:$A$56,0),MATCH($A$4,'HB_6-7'!$C$14:$PR$14,0)+MATCH(C$11,'HB_6-7'!$C$15:$BD$15,0)+MATCH(I$14,'HB_6-7'!$C$16:$T$16,0)+MATCH("Bestand",'HB_6-7'!$C$17:$H$17,0)+COLUMN()-12)</f>
        <v>1029</v>
      </c>
      <c r="J21" s="97">
        <f>INDEX('HB_6-7'!$C$20:$PR$56,MATCH($A21,'HB_6-7'!$A$20:$A$56,0),MATCH($A$4,'HB_6-7'!$C$14:$PR$14,0)+MATCH(C$11,'HB_6-7'!$C$15:$BD$15,0)+MATCH(I$14,'HB_6-7'!$C$16:$T$16,0)+MATCH("Bestand",'HB_6-7'!$C$17:$H$17,0)+COLUMN()-12)</f>
        <v>957.5</v>
      </c>
      <c r="K21" s="255">
        <f>INDEX('HB_6-7'!$C$20:$PR$56,MATCH($A21,'HB_6-7'!$A$20:$A$56,0),MATCH($A$4,'HB_6-7'!$C$14:$PR$14,0)+MATCH(C$11,'HB_6-7'!$C$15:$BD$15,0)+MATCH(I$14,'HB_6-7'!$C$16:$T$16,0)+MATCH("Bestand",'HB_6-7'!$C$17:$H$17,0)+COLUMN()-12)</f>
        <v>-8.7024627969715419E-3</v>
      </c>
      <c r="L21" s="256">
        <f>INDEX('HB_6-7'!$C$20:$PR$56,MATCH($A21,'HB_6-7'!$A$20:$A$56,0),MATCH($A$4,'HB_6-7'!$C$14:$PR$14,0)+MATCH(L$12,'HB_6-7'!$C$15:$BD$15,0)+MATCH(L$13,'HB_6-7'!$C$16:$T$16,0)+MATCH("Bestand",'HB_6-7'!$C$17:$H$17,0)+COLUMN()-15)</f>
        <v>819</v>
      </c>
      <c r="M21" s="97">
        <f>INDEX('HB_6-7'!$C$20:$PR$56,MATCH($A21,'HB_6-7'!$A$20:$A$56,0),MATCH($A$4,'HB_6-7'!$C$14:$PR$14,0)+MATCH(L$12,'HB_6-7'!$C$15:$BD$15,0)+MATCH(L$13,'HB_6-7'!$C$16:$T$16,0)+MATCH("Bestand",'HB_6-7'!$C$17:$H$17,0)+COLUMN()-15)</f>
        <v>823.91666666666663</v>
      </c>
      <c r="N21" s="137">
        <f>INDEX('HB_6-7'!$C$20:$PR$56,MATCH($A21,'HB_6-7'!$A$20:$A$56,0),MATCH($A$4,'HB_6-7'!$C$14:$PR$14,0)+MATCH(L$12,'HB_6-7'!$C$15:$BD$15,0)+MATCH(L$13,'HB_6-7'!$C$16:$T$16,0)+MATCH("Bestand",'HB_6-7'!$C$17:$H$17,0)+COLUMN()-15)</f>
        <v>4.304251503323135</v>
      </c>
      <c r="O21" s="96">
        <f>INDEX('HB_6-7'!$C$20:$PR$56,MATCH($A21,'HB_6-7'!$A$20:$A$56,0),MATCH($A$4,'HB_6-7'!$C$14:$PR$14,0)+MATCH(L$12,'HB_6-7'!$C$15:$BD$15,0)+MATCH(O$14,'HB_6-7'!$C$16:$T$16,0)+MATCH("Bestand",'HB_6-7'!$C$17:$H$17,0)+COLUMN()-18)</f>
        <v>677</v>
      </c>
      <c r="P21" s="97">
        <f>INDEX('HB_6-7'!$C$20:$PR$56,MATCH($A21,'HB_6-7'!$A$20:$A$56,0),MATCH($A$4,'HB_6-7'!$C$14:$PR$14,0)+MATCH(L$12,'HB_6-7'!$C$15:$BD$15,0)+MATCH(O$14,'HB_6-7'!$C$16:$T$16,0)+MATCH("Bestand",'HB_6-7'!$C$17:$H$17,0)+COLUMN()-18)</f>
        <v>673.91666666666663</v>
      </c>
      <c r="Q21" s="137">
        <f>INDEX('HB_6-7'!$C$20:$PR$56,MATCH($A21,'HB_6-7'!$A$20:$A$56,0),MATCH($A$4,'HB_6-7'!$C$14:$PR$14,0)+MATCH(L$12,'HB_6-7'!$C$15:$BD$15,0)+MATCH(O$14,'HB_6-7'!$C$16:$T$16,0)+MATCH("Bestand",'HB_6-7'!$C$17:$H$17,0)+COLUMN()-18)</f>
        <v>5.6295715778474396</v>
      </c>
      <c r="R21" s="96">
        <f>INDEX('HB_6-7'!$C$20:$PR$56,MATCH($A21,'HB_6-7'!$A$20:$A$56,0),MATCH($A$4,'HB_6-7'!$C$14:$PR$14,0)+MATCH(L$12,'HB_6-7'!$C$15:$BD$15,0)+MATCH(R$14,'HB_6-7'!$C$16:$T$16,0)+MATCH("Bestand",'HB_6-7'!$C$17:$H$17,0)+COLUMN()-21)</f>
        <v>142</v>
      </c>
      <c r="S21" s="97">
        <f>INDEX('HB_6-7'!$C$20:$PR$56,MATCH($A21,'HB_6-7'!$A$20:$A$56,0),MATCH($A$4,'HB_6-7'!$C$14:$PR$14,0)+MATCH(L$12,'HB_6-7'!$C$15:$BD$15,0)+MATCH(R$14,'HB_6-7'!$C$16:$T$16,0)+MATCH("Bestand",'HB_6-7'!$C$17:$H$17,0)+COLUMN()-21)</f>
        <v>150</v>
      </c>
      <c r="T21" s="255">
        <f>INDEX('HB_6-7'!$C$20:$PR$56,MATCH($A21,'HB_6-7'!$A$20:$A$56,0),MATCH($A$4,'HB_6-7'!$C$14:$PR$14,0)+MATCH(L$12,'HB_6-7'!$C$15:$BD$15,0)+MATCH(R$14,'HB_6-7'!$C$16:$T$16,0)+MATCH("Bestand",'HB_6-7'!$C$17:$H$17,0)+COLUMN()-21)</f>
        <v>-1.2616566099835436</v>
      </c>
      <c r="U21" s="256">
        <f>INDEX('HB_6-7'!$C$20:$PR$56,MATCH($A21,'HB_6-7'!$A$20:$A$56,0),MATCH($A$4,'HB_6-7'!$C$14:$PR$14,0)+MATCH(U$12,'HB_6-7'!$C$15:$BD$15,0)+MATCH(U$13,'HB_6-7'!$C$16:$T$16,0)+MATCH("Bestand",'HB_6-7'!$C$17:$H$17,0)+COLUMN()-24)</f>
        <v>2922</v>
      </c>
      <c r="V21" s="97">
        <f>INDEX('HB_6-7'!$C$20:$PR$56,MATCH($A21,'HB_6-7'!$A$20:$A$56,0),MATCH($A$4,'HB_6-7'!$C$14:$PR$14,0)+MATCH(U$12,'HB_6-7'!$C$15:$BD$15,0)+MATCH(U$13,'HB_6-7'!$C$16:$T$16,0)+MATCH("Bestand",'HB_6-7'!$C$17:$H$17,0)+COLUMN()-24)</f>
        <v>2751.75</v>
      </c>
      <c r="W21" s="137">
        <f>INDEX('HB_6-7'!$C$20:$PR$56,MATCH($A21,'HB_6-7'!$A$20:$A$56,0),MATCH($A$4,'HB_6-7'!$C$14:$PR$14,0)+MATCH(U$12,'HB_6-7'!$C$15:$BD$15,0)+MATCH(U$13,'HB_6-7'!$C$16:$T$16,0)+MATCH("Bestand",'HB_6-7'!$C$17:$H$17,0)+COLUMN()-24)</f>
        <v>4.1737649063032363</v>
      </c>
      <c r="X21" s="96">
        <f>INDEX('HB_6-7'!$C$20:$PR$56,MATCH($A21,'HB_6-7'!$A$20:$A$56,0),MATCH($A$4,'HB_6-7'!$C$14:$PR$14,0)+MATCH(U$12,'HB_6-7'!$C$15:$BD$15,0)+MATCH(X$14,'HB_6-7'!$C$16:$T$16,0)+MATCH("Bestand",'HB_6-7'!$C$17:$H$17,0)+COLUMN()-27)</f>
        <v>2035</v>
      </c>
      <c r="Y21" s="97">
        <f>INDEX('HB_6-7'!$C$20:$PR$56,MATCH($A21,'HB_6-7'!$A$20:$A$56,0),MATCH($A$4,'HB_6-7'!$C$14:$PR$14,0)+MATCH(U$12,'HB_6-7'!$C$15:$BD$15,0)+MATCH(X$14,'HB_6-7'!$C$16:$T$16,0)+MATCH("Bestand",'HB_6-7'!$C$17:$H$17,0)+COLUMN()-27)</f>
        <v>1944.25</v>
      </c>
      <c r="Z21" s="137">
        <f>INDEX('HB_6-7'!$C$20:$PR$56,MATCH($A21,'HB_6-7'!$A$20:$A$56,0),MATCH($A$4,'HB_6-7'!$C$14:$PR$14,0)+MATCH(U$12,'HB_6-7'!$C$15:$BD$15,0)+MATCH(X$14,'HB_6-7'!$C$16:$T$16,0)+MATCH("Bestand",'HB_6-7'!$C$17:$H$17,0)+COLUMN()-27)</f>
        <v>5.905583295506128</v>
      </c>
      <c r="AA21" s="96">
        <f>INDEX('HB_6-7'!$C$20:$PR$56,MATCH($A21,'HB_6-7'!$A$20:$A$56,0),MATCH($A$4,'HB_6-7'!$C$14:$PR$14,0)+MATCH(U$12,'HB_6-7'!$C$15:$BD$15,0)+MATCH(AA$14,'HB_6-7'!$C$16:$T$16,0)+MATCH("Bestand",'HB_6-7'!$C$17:$H$17,0)+COLUMN()-30)</f>
        <v>887</v>
      </c>
      <c r="AB21" s="97">
        <f>INDEX('HB_6-7'!$C$20:$PR$56,MATCH($A21,'HB_6-7'!$A$20:$A$56,0),MATCH($A$4,'HB_6-7'!$C$14:$PR$14,0)+MATCH(U$12,'HB_6-7'!$C$15:$BD$15,0)+MATCH(AA$14,'HB_6-7'!$C$16:$T$16,0)+MATCH("Bestand",'HB_6-7'!$C$17:$H$17,0)+COLUMN()-30)</f>
        <v>807.5</v>
      </c>
      <c r="AC21" s="138">
        <f>INDEX('HB_6-7'!$C$20:$PR$56,MATCH($A21,'HB_6-7'!$A$20:$A$56,0),MATCH($A$4,'HB_6-7'!$C$14:$PR$14,0)+MATCH(U$12,'HB_6-7'!$C$15:$BD$15,0)+MATCH(AA$14,'HB_6-7'!$C$16:$T$16,0)+MATCH("Bestand",'HB_6-7'!$C$17:$H$17,0)+COLUMN()-30)</f>
        <v>0.22755482002482416</v>
      </c>
    </row>
    <row r="22" spans="1:29" ht="15" customHeight="1" x14ac:dyDescent="0.2">
      <c r="A22" s="350" t="s">
        <v>138</v>
      </c>
      <c r="B22" s="463"/>
      <c r="C22" s="97">
        <f>INDEX('HB_6-7'!$C$20:$PR$56,MATCH($A22,'HB_6-7'!$A$20:$A$56,0),MATCH($A$4,'HB_6-7'!$C$14:$PR$14,0)+MATCH(C$11,'HB_6-7'!$C$15:$BD$15,0)+MATCH(C$13,'HB_6-7'!$C$16:$T$16,0)+MATCH("Bestand",'HB_6-7'!$C$17:$H$17,0)+COLUMN()-6)</f>
        <v>212</v>
      </c>
      <c r="D22" s="97">
        <f>INDEX('HB_6-7'!$C$20:$PR$56,MATCH($A22,'HB_6-7'!$A$20:$A$56,0),MATCH($A$4,'HB_6-7'!$C$14:$PR$14,0)+MATCH(C$11,'HB_6-7'!$C$15:$BD$15,0)+MATCH(C$13,'HB_6-7'!$C$16:$T$16,0)+MATCH("Bestand",'HB_6-7'!$C$17:$H$17,0)+COLUMN()-6)</f>
        <v>182.41666666666666</v>
      </c>
      <c r="E22" s="137">
        <f>INDEX('HB_6-7'!$C$20:$PR$56,MATCH($A22,'HB_6-7'!$A$20:$A$56,0),MATCH($A$4,'HB_6-7'!$C$14:$PR$14,0)+MATCH(C$11,'HB_6-7'!$C$15:$BD$15,0)+MATCH(C$13,'HB_6-7'!$C$16:$T$16,0)+MATCH("Bestand",'HB_6-7'!$C$17:$H$17,0)+COLUMN()-6)</f>
        <v>-0.36413290851160673</v>
      </c>
      <c r="F22" s="96">
        <f>INDEX('HB_6-7'!$C$20:$PR$56,MATCH($A22,'HB_6-7'!$A$20:$A$56,0),MATCH($A$4,'HB_6-7'!$C$14:$PR$14,0)+MATCH(C$11,'HB_6-7'!$C$15:$BD$15,0)+MATCH(F$14,'HB_6-7'!$C$16:$T$16,0)+MATCH("Bestand",'HB_6-7'!$C$17:$H$17,0)+COLUMN()-9)</f>
        <v>161</v>
      </c>
      <c r="G22" s="97">
        <f>INDEX('HB_6-7'!$C$20:$PR$56,MATCH($A22,'HB_6-7'!$A$20:$A$56,0),MATCH($A$4,'HB_6-7'!$C$14:$PR$14,0)+MATCH(C$11,'HB_6-7'!$C$15:$BD$15,0)+MATCH(F$14,'HB_6-7'!$C$16:$T$16,0)+MATCH("Bestand",'HB_6-7'!$C$17:$H$17,0)+COLUMN()-9)</f>
        <v>137.08333333333334</v>
      </c>
      <c r="H22" s="137">
        <f>INDEX('HB_6-7'!$C$20:$PR$56,MATCH($A22,'HB_6-7'!$A$20:$A$56,0),MATCH($A$4,'HB_6-7'!$C$14:$PR$14,0)+MATCH(C$11,'HB_6-7'!$C$15:$BD$15,0)+MATCH(F$14,'HB_6-7'!$C$16:$T$16,0)+MATCH("Bestand",'HB_6-7'!$C$17:$H$17,0)+COLUMN()-9)</f>
        <v>-0.54413542926239422</v>
      </c>
      <c r="I22" s="96">
        <f>INDEX('HB_6-7'!$C$20:$PR$56,MATCH($A22,'HB_6-7'!$A$20:$A$56,0),MATCH($A$4,'HB_6-7'!$C$14:$PR$14,0)+MATCH(C$11,'HB_6-7'!$C$15:$BD$15,0)+MATCH(I$14,'HB_6-7'!$C$16:$T$16,0)+MATCH("Bestand",'HB_6-7'!$C$17:$H$17,0)+COLUMN()-12)</f>
        <v>51</v>
      </c>
      <c r="J22" s="97">
        <f>INDEX('HB_6-7'!$C$20:$PR$56,MATCH($A22,'HB_6-7'!$A$20:$A$56,0),MATCH($A$4,'HB_6-7'!$C$14:$PR$14,0)+MATCH(C$11,'HB_6-7'!$C$15:$BD$15,0)+MATCH(I$14,'HB_6-7'!$C$16:$T$16,0)+MATCH("Bestand",'HB_6-7'!$C$17:$H$17,0)+COLUMN()-12)</f>
        <v>45.333333333333336</v>
      </c>
      <c r="K22" s="255">
        <f>INDEX('HB_6-7'!$C$20:$PR$56,MATCH($A22,'HB_6-7'!$A$20:$A$56,0),MATCH($A$4,'HB_6-7'!$C$14:$PR$14,0)+MATCH(C$11,'HB_6-7'!$C$15:$BD$15,0)+MATCH(I$14,'HB_6-7'!$C$16:$T$16,0)+MATCH("Bestand",'HB_6-7'!$C$17:$H$17,0)+COLUMN()-12)</f>
        <v>0.18416206261510129</v>
      </c>
      <c r="L22" s="256">
        <f>INDEX('HB_6-7'!$C$20:$PR$56,MATCH($A22,'HB_6-7'!$A$20:$A$56,0),MATCH($A$4,'HB_6-7'!$C$14:$PR$14,0)+MATCH(L$12,'HB_6-7'!$C$15:$BD$15,0)+MATCH(L$13,'HB_6-7'!$C$16:$T$16,0)+MATCH("Bestand",'HB_6-7'!$C$17:$H$17,0)+COLUMN()-15)</f>
        <v>160</v>
      </c>
      <c r="M22" s="97">
        <f>INDEX('HB_6-7'!$C$20:$PR$56,MATCH($A22,'HB_6-7'!$A$20:$A$56,0),MATCH($A$4,'HB_6-7'!$C$14:$PR$14,0)+MATCH(L$12,'HB_6-7'!$C$15:$BD$15,0)+MATCH(L$13,'HB_6-7'!$C$16:$T$16,0)+MATCH("Bestand",'HB_6-7'!$C$17:$H$17,0)+COLUMN()-15)</f>
        <v>138.5</v>
      </c>
      <c r="N22" s="137">
        <f>INDEX('HB_6-7'!$C$20:$PR$56,MATCH($A22,'HB_6-7'!$A$20:$A$56,0),MATCH($A$4,'HB_6-7'!$C$14:$PR$14,0)+MATCH(L$12,'HB_6-7'!$C$15:$BD$15,0)+MATCH(L$13,'HB_6-7'!$C$16:$T$16,0)+MATCH("Bestand",'HB_6-7'!$C$17:$H$17,0)+COLUMN()-15)</f>
        <v>-1.1890606420927468</v>
      </c>
      <c r="O22" s="96">
        <f>INDEX('HB_6-7'!$C$20:$PR$56,MATCH($A22,'HB_6-7'!$A$20:$A$56,0),MATCH($A$4,'HB_6-7'!$C$14:$PR$14,0)+MATCH(L$12,'HB_6-7'!$C$15:$BD$15,0)+MATCH(O$14,'HB_6-7'!$C$16:$T$16,0)+MATCH("Bestand",'HB_6-7'!$C$17:$H$17,0)+COLUMN()-18)</f>
        <v>137</v>
      </c>
      <c r="P22" s="97">
        <f>INDEX('HB_6-7'!$C$20:$PR$56,MATCH($A22,'HB_6-7'!$A$20:$A$56,0),MATCH($A$4,'HB_6-7'!$C$14:$PR$14,0)+MATCH(L$12,'HB_6-7'!$C$15:$BD$15,0)+MATCH(O$14,'HB_6-7'!$C$16:$T$16,0)+MATCH("Bestand",'HB_6-7'!$C$17:$H$17,0)+COLUMN()-18)</f>
        <v>117.66666666666667</v>
      </c>
      <c r="Q22" s="137">
        <f>INDEX('HB_6-7'!$C$20:$PR$56,MATCH($A22,'HB_6-7'!$A$20:$A$56,0),MATCH($A$4,'HB_6-7'!$C$14:$PR$14,0)+MATCH(L$12,'HB_6-7'!$C$15:$BD$15,0)+MATCH(O$14,'HB_6-7'!$C$16:$T$16,0)+MATCH("Bestand",'HB_6-7'!$C$17:$H$17,0)+COLUMN()-18)</f>
        <v>-0.77301475755446236</v>
      </c>
      <c r="R22" s="96">
        <f>INDEX('HB_6-7'!$C$20:$PR$56,MATCH($A22,'HB_6-7'!$A$20:$A$56,0),MATCH($A$4,'HB_6-7'!$C$14:$PR$14,0)+MATCH(L$12,'HB_6-7'!$C$15:$BD$15,0)+MATCH(R$14,'HB_6-7'!$C$16:$T$16,0)+MATCH("Bestand",'HB_6-7'!$C$17:$H$17,0)+COLUMN()-21)</f>
        <v>23</v>
      </c>
      <c r="S22" s="97">
        <f>INDEX('HB_6-7'!$C$20:$PR$56,MATCH($A22,'HB_6-7'!$A$20:$A$56,0),MATCH($A$4,'HB_6-7'!$C$14:$PR$14,0)+MATCH(L$12,'HB_6-7'!$C$15:$BD$15,0)+MATCH(R$14,'HB_6-7'!$C$16:$T$16,0)+MATCH("Bestand",'HB_6-7'!$C$17:$H$17,0)+COLUMN()-21)</f>
        <v>20.833333333333332</v>
      </c>
      <c r="T22" s="255">
        <f>INDEX('HB_6-7'!$C$20:$PR$56,MATCH($A22,'HB_6-7'!$A$20:$A$56,0),MATCH($A$4,'HB_6-7'!$C$14:$PR$14,0)+MATCH(L$12,'HB_6-7'!$C$15:$BD$15,0)+MATCH(R$14,'HB_6-7'!$C$16:$T$16,0)+MATCH("Bestand",'HB_6-7'!$C$17:$H$17,0)+COLUMN()-21)</f>
        <v>-3.4749034749034751</v>
      </c>
      <c r="U22" s="256">
        <f>INDEX('HB_6-7'!$C$20:$PR$56,MATCH($A22,'HB_6-7'!$A$20:$A$56,0),MATCH($A$4,'HB_6-7'!$C$14:$PR$14,0)+MATCH(U$12,'HB_6-7'!$C$15:$BD$15,0)+MATCH(U$13,'HB_6-7'!$C$16:$T$16,0)+MATCH("Bestand",'HB_6-7'!$C$17:$H$17,0)+COLUMN()-24)</f>
        <v>52</v>
      </c>
      <c r="V22" s="97">
        <f>INDEX('HB_6-7'!$C$20:$PR$56,MATCH($A22,'HB_6-7'!$A$20:$A$56,0),MATCH($A$4,'HB_6-7'!$C$14:$PR$14,0)+MATCH(U$12,'HB_6-7'!$C$15:$BD$15,0)+MATCH(U$13,'HB_6-7'!$C$16:$T$16,0)+MATCH("Bestand",'HB_6-7'!$C$17:$H$17,0)+COLUMN()-24)</f>
        <v>43.916666666666664</v>
      </c>
      <c r="W22" s="137">
        <f>INDEX('HB_6-7'!$C$20:$PR$56,MATCH($A22,'HB_6-7'!$A$20:$A$56,0),MATCH($A$4,'HB_6-7'!$C$14:$PR$14,0)+MATCH(U$12,'HB_6-7'!$C$15:$BD$15,0)+MATCH(U$13,'HB_6-7'!$C$16:$T$16,0)+MATCH("Bestand",'HB_6-7'!$C$17:$H$17,0)+COLUMN()-24)</f>
        <v>2.3300970873786406</v>
      </c>
      <c r="X22" s="96">
        <f>INDEX('HB_6-7'!$C$20:$PR$56,MATCH($A22,'HB_6-7'!$A$20:$A$56,0),MATCH($A$4,'HB_6-7'!$C$14:$PR$14,0)+MATCH(U$12,'HB_6-7'!$C$15:$BD$15,0)+MATCH(X$14,'HB_6-7'!$C$16:$T$16,0)+MATCH("Bestand",'HB_6-7'!$C$17:$H$17,0)+COLUMN()-27)</f>
        <v>24</v>
      </c>
      <c r="Y22" s="97">
        <f>INDEX('HB_6-7'!$C$20:$PR$56,MATCH($A22,'HB_6-7'!$A$20:$A$56,0),MATCH($A$4,'HB_6-7'!$C$14:$PR$14,0)+MATCH(U$12,'HB_6-7'!$C$15:$BD$15,0)+MATCH(X$14,'HB_6-7'!$C$16:$T$16,0)+MATCH("Bestand",'HB_6-7'!$C$17:$H$17,0)+COLUMN()-27)</f>
        <v>19.416666666666668</v>
      </c>
      <c r="Z22" s="137">
        <f>INDEX('HB_6-7'!$C$20:$PR$56,MATCH($A22,'HB_6-7'!$A$20:$A$56,0),MATCH($A$4,'HB_6-7'!$C$14:$PR$14,0)+MATCH(U$12,'HB_6-7'!$C$15:$BD$15,0)+MATCH(X$14,'HB_6-7'!$C$16:$T$16,0)+MATCH("Bestand",'HB_6-7'!$C$17:$H$17,0)+COLUMN()-27)</f>
        <v>0.86580086580086579</v>
      </c>
      <c r="AA22" s="96">
        <f>INDEX('HB_6-7'!$C$20:$PR$56,MATCH($A22,'HB_6-7'!$A$20:$A$56,0),MATCH($A$4,'HB_6-7'!$C$14:$PR$14,0)+MATCH(U$12,'HB_6-7'!$C$15:$BD$15,0)+MATCH(AA$14,'HB_6-7'!$C$16:$T$16,0)+MATCH("Bestand",'HB_6-7'!$C$17:$H$17,0)+COLUMN()-30)</f>
        <v>28</v>
      </c>
      <c r="AB22" s="97">
        <f>INDEX('HB_6-7'!$C$20:$PR$56,MATCH($A22,'HB_6-7'!$A$20:$A$56,0),MATCH($A$4,'HB_6-7'!$C$14:$PR$14,0)+MATCH(U$12,'HB_6-7'!$C$15:$BD$15,0)+MATCH(AA$14,'HB_6-7'!$C$16:$T$16,0)+MATCH("Bestand",'HB_6-7'!$C$17:$H$17,0)+COLUMN()-30)</f>
        <v>24.5</v>
      </c>
      <c r="AC22" s="138">
        <f>INDEX('HB_6-7'!$C$20:$PR$56,MATCH($A22,'HB_6-7'!$A$20:$A$56,0),MATCH($A$4,'HB_6-7'!$C$14:$PR$14,0)+MATCH(U$12,'HB_6-7'!$C$15:$BD$15,0)+MATCH(AA$14,'HB_6-7'!$C$16:$T$16,0)+MATCH("Bestand",'HB_6-7'!$C$17:$H$17,0)+COLUMN()-30)</f>
        <v>3.5211267605633805</v>
      </c>
    </row>
    <row r="23" spans="1:29" ht="15" customHeight="1" x14ac:dyDescent="0.2">
      <c r="A23" s="350" t="s">
        <v>139</v>
      </c>
      <c r="B23" s="463"/>
      <c r="C23" s="97">
        <f>INDEX('HB_6-7'!$C$20:$PR$56,MATCH($A23,'HB_6-7'!$A$20:$A$56,0),MATCH($A$4,'HB_6-7'!$C$14:$PR$14,0)+MATCH(C$11,'HB_6-7'!$C$15:$BD$15,0)+MATCH(C$13,'HB_6-7'!$C$16:$T$16,0)+MATCH("Bestand",'HB_6-7'!$C$17:$H$17,0)+COLUMN()-6)</f>
        <v>0</v>
      </c>
      <c r="D23" s="97">
        <f>INDEX('HB_6-7'!$C$20:$PR$56,MATCH($A23,'HB_6-7'!$A$20:$A$56,0),MATCH($A$4,'HB_6-7'!$C$14:$PR$14,0)+MATCH(C$11,'HB_6-7'!$C$15:$BD$15,0)+MATCH(C$13,'HB_6-7'!$C$16:$T$16,0)+MATCH("Bestand",'HB_6-7'!$C$17:$H$17,0)+COLUMN()-6)</f>
        <v>0</v>
      </c>
      <c r="E23" s="137" t="str">
        <f>INDEX('HB_6-7'!$C$20:$PR$56,MATCH($A23,'HB_6-7'!$A$20:$A$56,0),MATCH($A$4,'HB_6-7'!$C$14:$PR$14,0)+MATCH(C$11,'HB_6-7'!$C$15:$BD$15,0)+MATCH(C$13,'HB_6-7'!$C$16:$T$16,0)+MATCH("Bestand",'HB_6-7'!$C$17:$H$17,0)+COLUMN()-6)</f>
        <v>X</v>
      </c>
      <c r="F23" s="96">
        <f>INDEX('HB_6-7'!$C$20:$PR$56,MATCH($A23,'HB_6-7'!$A$20:$A$56,0),MATCH($A$4,'HB_6-7'!$C$14:$PR$14,0)+MATCH(C$11,'HB_6-7'!$C$15:$BD$15,0)+MATCH(F$14,'HB_6-7'!$C$16:$T$16,0)+MATCH("Bestand",'HB_6-7'!$C$17:$H$17,0)+COLUMN()-9)</f>
        <v>0</v>
      </c>
      <c r="G23" s="97">
        <f>INDEX('HB_6-7'!$C$20:$PR$56,MATCH($A23,'HB_6-7'!$A$20:$A$56,0),MATCH($A$4,'HB_6-7'!$C$14:$PR$14,0)+MATCH(C$11,'HB_6-7'!$C$15:$BD$15,0)+MATCH(F$14,'HB_6-7'!$C$16:$T$16,0)+MATCH("Bestand",'HB_6-7'!$C$17:$H$17,0)+COLUMN()-9)</f>
        <v>0</v>
      </c>
      <c r="H23" s="137" t="str">
        <f>INDEX('HB_6-7'!$C$20:$PR$56,MATCH($A23,'HB_6-7'!$A$20:$A$56,0),MATCH($A$4,'HB_6-7'!$C$14:$PR$14,0)+MATCH(C$11,'HB_6-7'!$C$15:$BD$15,0)+MATCH(F$14,'HB_6-7'!$C$16:$T$16,0)+MATCH("Bestand",'HB_6-7'!$C$17:$H$17,0)+COLUMN()-9)</f>
        <v>X</v>
      </c>
      <c r="I23" s="96">
        <f>INDEX('HB_6-7'!$C$20:$PR$56,MATCH($A23,'HB_6-7'!$A$20:$A$56,0),MATCH($A$4,'HB_6-7'!$C$14:$PR$14,0)+MATCH(C$11,'HB_6-7'!$C$15:$BD$15,0)+MATCH(I$14,'HB_6-7'!$C$16:$T$16,0)+MATCH("Bestand",'HB_6-7'!$C$17:$H$17,0)+COLUMN()-12)</f>
        <v>0</v>
      </c>
      <c r="J23" s="97">
        <f>INDEX('HB_6-7'!$C$20:$PR$56,MATCH($A23,'HB_6-7'!$A$20:$A$56,0),MATCH($A$4,'HB_6-7'!$C$14:$PR$14,0)+MATCH(C$11,'HB_6-7'!$C$15:$BD$15,0)+MATCH(I$14,'HB_6-7'!$C$16:$T$16,0)+MATCH("Bestand",'HB_6-7'!$C$17:$H$17,0)+COLUMN()-12)</f>
        <v>0</v>
      </c>
      <c r="K23" s="255" t="str">
        <f>INDEX('HB_6-7'!$C$20:$PR$56,MATCH($A23,'HB_6-7'!$A$20:$A$56,0),MATCH($A$4,'HB_6-7'!$C$14:$PR$14,0)+MATCH(C$11,'HB_6-7'!$C$15:$BD$15,0)+MATCH(I$14,'HB_6-7'!$C$16:$T$16,0)+MATCH("Bestand",'HB_6-7'!$C$17:$H$17,0)+COLUMN()-12)</f>
        <v>X</v>
      </c>
      <c r="L23" s="256">
        <f>INDEX('HB_6-7'!$C$20:$PR$56,MATCH($A23,'HB_6-7'!$A$20:$A$56,0),MATCH($A$4,'HB_6-7'!$C$14:$PR$14,0)+MATCH(L$12,'HB_6-7'!$C$15:$BD$15,0)+MATCH(L$13,'HB_6-7'!$C$16:$T$16,0)+MATCH("Bestand",'HB_6-7'!$C$17:$H$17,0)+COLUMN()-15)</f>
        <v>0</v>
      </c>
      <c r="M23" s="97">
        <f>INDEX('HB_6-7'!$C$20:$PR$56,MATCH($A23,'HB_6-7'!$A$20:$A$56,0),MATCH($A$4,'HB_6-7'!$C$14:$PR$14,0)+MATCH(L$12,'HB_6-7'!$C$15:$BD$15,0)+MATCH(L$13,'HB_6-7'!$C$16:$T$16,0)+MATCH("Bestand",'HB_6-7'!$C$17:$H$17,0)+COLUMN()-15)</f>
        <v>0</v>
      </c>
      <c r="N23" s="137" t="str">
        <f>INDEX('HB_6-7'!$C$20:$PR$56,MATCH($A23,'HB_6-7'!$A$20:$A$56,0),MATCH($A$4,'HB_6-7'!$C$14:$PR$14,0)+MATCH(L$12,'HB_6-7'!$C$15:$BD$15,0)+MATCH(L$13,'HB_6-7'!$C$16:$T$16,0)+MATCH("Bestand",'HB_6-7'!$C$17:$H$17,0)+COLUMN()-15)</f>
        <v>X</v>
      </c>
      <c r="O23" s="96">
        <f>INDEX('HB_6-7'!$C$20:$PR$56,MATCH($A23,'HB_6-7'!$A$20:$A$56,0),MATCH($A$4,'HB_6-7'!$C$14:$PR$14,0)+MATCH(L$12,'HB_6-7'!$C$15:$BD$15,0)+MATCH(O$14,'HB_6-7'!$C$16:$T$16,0)+MATCH("Bestand",'HB_6-7'!$C$17:$H$17,0)+COLUMN()-18)</f>
        <v>0</v>
      </c>
      <c r="P23" s="97">
        <f>INDEX('HB_6-7'!$C$20:$PR$56,MATCH($A23,'HB_6-7'!$A$20:$A$56,0),MATCH($A$4,'HB_6-7'!$C$14:$PR$14,0)+MATCH(L$12,'HB_6-7'!$C$15:$BD$15,0)+MATCH(O$14,'HB_6-7'!$C$16:$T$16,0)+MATCH("Bestand",'HB_6-7'!$C$17:$H$17,0)+COLUMN()-18)</f>
        <v>0</v>
      </c>
      <c r="Q23" s="137" t="str">
        <f>INDEX('HB_6-7'!$C$20:$PR$56,MATCH($A23,'HB_6-7'!$A$20:$A$56,0),MATCH($A$4,'HB_6-7'!$C$14:$PR$14,0)+MATCH(L$12,'HB_6-7'!$C$15:$BD$15,0)+MATCH(O$14,'HB_6-7'!$C$16:$T$16,0)+MATCH("Bestand",'HB_6-7'!$C$17:$H$17,0)+COLUMN()-18)</f>
        <v>X</v>
      </c>
      <c r="R23" s="96">
        <f>INDEX('HB_6-7'!$C$20:$PR$56,MATCH($A23,'HB_6-7'!$A$20:$A$56,0),MATCH($A$4,'HB_6-7'!$C$14:$PR$14,0)+MATCH(L$12,'HB_6-7'!$C$15:$BD$15,0)+MATCH(R$14,'HB_6-7'!$C$16:$T$16,0)+MATCH("Bestand",'HB_6-7'!$C$17:$H$17,0)+COLUMN()-21)</f>
        <v>0</v>
      </c>
      <c r="S23" s="97">
        <f>INDEX('HB_6-7'!$C$20:$PR$56,MATCH($A23,'HB_6-7'!$A$20:$A$56,0),MATCH($A$4,'HB_6-7'!$C$14:$PR$14,0)+MATCH(L$12,'HB_6-7'!$C$15:$BD$15,0)+MATCH(R$14,'HB_6-7'!$C$16:$T$16,0)+MATCH("Bestand",'HB_6-7'!$C$17:$H$17,0)+COLUMN()-21)</f>
        <v>0</v>
      </c>
      <c r="T23" s="255" t="str">
        <f>INDEX('HB_6-7'!$C$20:$PR$56,MATCH($A23,'HB_6-7'!$A$20:$A$56,0),MATCH($A$4,'HB_6-7'!$C$14:$PR$14,0)+MATCH(L$12,'HB_6-7'!$C$15:$BD$15,0)+MATCH(R$14,'HB_6-7'!$C$16:$T$16,0)+MATCH("Bestand",'HB_6-7'!$C$17:$H$17,0)+COLUMN()-21)</f>
        <v>X</v>
      </c>
      <c r="U23" s="256">
        <f>INDEX('HB_6-7'!$C$20:$PR$56,MATCH($A23,'HB_6-7'!$A$20:$A$56,0),MATCH($A$4,'HB_6-7'!$C$14:$PR$14,0)+MATCH(U$12,'HB_6-7'!$C$15:$BD$15,0)+MATCH(U$13,'HB_6-7'!$C$16:$T$16,0)+MATCH("Bestand",'HB_6-7'!$C$17:$H$17,0)+COLUMN()-24)</f>
        <v>0</v>
      </c>
      <c r="V23" s="97">
        <f>INDEX('HB_6-7'!$C$20:$PR$56,MATCH($A23,'HB_6-7'!$A$20:$A$56,0),MATCH($A$4,'HB_6-7'!$C$14:$PR$14,0)+MATCH(U$12,'HB_6-7'!$C$15:$BD$15,0)+MATCH(U$13,'HB_6-7'!$C$16:$T$16,0)+MATCH("Bestand",'HB_6-7'!$C$17:$H$17,0)+COLUMN()-24)</f>
        <v>0</v>
      </c>
      <c r="W23" s="137" t="str">
        <f>INDEX('HB_6-7'!$C$20:$PR$56,MATCH($A23,'HB_6-7'!$A$20:$A$56,0),MATCH($A$4,'HB_6-7'!$C$14:$PR$14,0)+MATCH(U$12,'HB_6-7'!$C$15:$BD$15,0)+MATCH(U$13,'HB_6-7'!$C$16:$T$16,0)+MATCH("Bestand",'HB_6-7'!$C$17:$H$17,0)+COLUMN()-24)</f>
        <v>X</v>
      </c>
      <c r="X23" s="96">
        <f>INDEX('HB_6-7'!$C$20:$PR$56,MATCH($A23,'HB_6-7'!$A$20:$A$56,0),MATCH($A$4,'HB_6-7'!$C$14:$PR$14,0)+MATCH(U$12,'HB_6-7'!$C$15:$BD$15,0)+MATCH(X$14,'HB_6-7'!$C$16:$T$16,0)+MATCH("Bestand",'HB_6-7'!$C$17:$H$17,0)+COLUMN()-27)</f>
        <v>0</v>
      </c>
      <c r="Y23" s="97">
        <f>INDEX('HB_6-7'!$C$20:$PR$56,MATCH($A23,'HB_6-7'!$A$20:$A$56,0),MATCH($A$4,'HB_6-7'!$C$14:$PR$14,0)+MATCH(U$12,'HB_6-7'!$C$15:$BD$15,0)+MATCH(X$14,'HB_6-7'!$C$16:$T$16,0)+MATCH("Bestand",'HB_6-7'!$C$17:$H$17,0)+COLUMN()-27)</f>
        <v>0</v>
      </c>
      <c r="Z23" s="137" t="str">
        <f>INDEX('HB_6-7'!$C$20:$PR$56,MATCH($A23,'HB_6-7'!$A$20:$A$56,0),MATCH($A$4,'HB_6-7'!$C$14:$PR$14,0)+MATCH(U$12,'HB_6-7'!$C$15:$BD$15,0)+MATCH(X$14,'HB_6-7'!$C$16:$T$16,0)+MATCH("Bestand",'HB_6-7'!$C$17:$H$17,0)+COLUMN()-27)</f>
        <v>X</v>
      </c>
      <c r="AA23" s="96">
        <f>INDEX('HB_6-7'!$C$20:$PR$56,MATCH($A23,'HB_6-7'!$A$20:$A$56,0),MATCH($A$4,'HB_6-7'!$C$14:$PR$14,0)+MATCH(U$12,'HB_6-7'!$C$15:$BD$15,0)+MATCH(AA$14,'HB_6-7'!$C$16:$T$16,0)+MATCH("Bestand",'HB_6-7'!$C$17:$H$17,0)+COLUMN()-30)</f>
        <v>0</v>
      </c>
      <c r="AB23" s="97">
        <f>INDEX('HB_6-7'!$C$20:$PR$56,MATCH($A23,'HB_6-7'!$A$20:$A$56,0),MATCH($A$4,'HB_6-7'!$C$14:$PR$14,0)+MATCH(U$12,'HB_6-7'!$C$15:$BD$15,0)+MATCH(AA$14,'HB_6-7'!$C$16:$T$16,0)+MATCH("Bestand",'HB_6-7'!$C$17:$H$17,0)+COLUMN()-30)</f>
        <v>0</v>
      </c>
      <c r="AC23" s="138" t="str">
        <f>INDEX('HB_6-7'!$C$20:$PR$56,MATCH($A23,'HB_6-7'!$A$20:$A$56,0),MATCH($A$4,'HB_6-7'!$C$14:$PR$14,0)+MATCH(U$12,'HB_6-7'!$C$15:$BD$15,0)+MATCH(AA$14,'HB_6-7'!$C$16:$T$16,0)+MATCH("Bestand",'HB_6-7'!$C$17:$H$17,0)+COLUMN()-30)</f>
        <v>X</v>
      </c>
    </row>
    <row r="24" spans="1:29" ht="15" customHeight="1" x14ac:dyDescent="0.2">
      <c r="A24" s="349" t="s">
        <v>65</v>
      </c>
      <c r="B24" s="462"/>
      <c r="C24" s="132">
        <f>INDEX('HB_6-7'!$C$20:$PR$56,MATCH($A24,'HB_6-7'!$A$20:$A$56,0),MATCH($A$4,'HB_6-7'!$C$14:$PR$14,0)+MATCH(C$11,'HB_6-7'!$C$15:$BD$15,0)+MATCH(C$13,'HB_6-7'!$C$16:$T$16,0)+MATCH("Bestand",'HB_6-7'!$C$17:$H$17,0)+COLUMN()-6)</f>
        <v>8936</v>
      </c>
      <c r="D24" s="132">
        <f>INDEX('HB_6-7'!$C$20:$PR$56,MATCH($A24,'HB_6-7'!$A$20:$A$56,0),MATCH($A$4,'HB_6-7'!$C$14:$PR$14,0)+MATCH(C$11,'HB_6-7'!$C$15:$BD$15,0)+MATCH(C$13,'HB_6-7'!$C$16:$T$16,0)+MATCH("Bestand",'HB_6-7'!$C$17:$H$17,0)+COLUMN()-6)</f>
        <v>8942.4166666666661</v>
      </c>
      <c r="E24" s="135">
        <f>INDEX('HB_6-7'!$C$20:$PR$56,MATCH($A24,'HB_6-7'!$A$20:$A$56,0),MATCH($A$4,'HB_6-7'!$C$14:$PR$14,0)+MATCH(C$11,'HB_6-7'!$C$15:$BD$15,0)+MATCH(C$13,'HB_6-7'!$C$16:$T$16,0)+MATCH("Bestand",'HB_6-7'!$C$17:$H$17,0)+COLUMN()-6)</f>
        <v>-8.2609513387819309</v>
      </c>
      <c r="F24" s="134">
        <f>INDEX('HB_6-7'!$C$20:$PR$56,MATCH($A24,'HB_6-7'!$A$20:$A$56,0),MATCH($A$4,'HB_6-7'!$C$14:$PR$14,0)+MATCH(C$11,'HB_6-7'!$C$15:$BD$15,0)+MATCH(F$14,'HB_6-7'!$C$16:$T$16,0)+MATCH("Bestand",'HB_6-7'!$C$17:$H$17,0)+COLUMN()-9)</f>
        <v>8761</v>
      </c>
      <c r="G24" s="132">
        <f>INDEX('HB_6-7'!$C$20:$PR$56,MATCH($A24,'HB_6-7'!$A$20:$A$56,0),MATCH($A$4,'HB_6-7'!$C$14:$PR$14,0)+MATCH(C$11,'HB_6-7'!$C$15:$BD$15,0)+MATCH(F$14,'HB_6-7'!$C$16:$T$16,0)+MATCH("Bestand",'HB_6-7'!$C$17:$H$17,0)+COLUMN()-9)</f>
        <v>8763.4166666666661</v>
      </c>
      <c r="H24" s="135">
        <f>INDEX('HB_6-7'!$C$20:$PR$56,MATCH($A24,'HB_6-7'!$A$20:$A$56,0),MATCH($A$4,'HB_6-7'!$C$14:$PR$14,0)+MATCH(C$11,'HB_6-7'!$C$15:$BD$15,0)+MATCH(F$14,'HB_6-7'!$C$16:$T$16,0)+MATCH("Bestand",'HB_6-7'!$C$17:$H$17,0)+COLUMN()-9)</f>
        <v>-8.3340597269922068</v>
      </c>
      <c r="I24" s="134">
        <f>INDEX('HB_6-7'!$C$20:$PR$56,MATCH($A24,'HB_6-7'!$A$20:$A$56,0),MATCH($A$4,'HB_6-7'!$C$14:$PR$14,0)+MATCH(C$11,'HB_6-7'!$C$15:$BD$15,0)+MATCH(I$14,'HB_6-7'!$C$16:$T$16,0)+MATCH("Bestand",'HB_6-7'!$C$17:$H$17,0)+COLUMN()-12)</f>
        <v>175</v>
      </c>
      <c r="J24" s="132">
        <f>INDEX('HB_6-7'!$C$20:$PR$56,MATCH($A24,'HB_6-7'!$A$20:$A$56,0),MATCH($A$4,'HB_6-7'!$C$14:$PR$14,0)+MATCH(C$11,'HB_6-7'!$C$15:$BD$15,0)+MATCH(I$14,'HB_6-7'!$C$16:$T$16,0)+MATCH("Bestand",'HB_6-7'!$C$17:$H$17,0)+COLUMN()-12)</f>
        <v>179</v>
      </c>
      <c r="K24" s="253">
        <f>INDEX('HB_6-7'!$C$20:$PR$56,MATCH($A24,'HB_6-7'!$A$20:$A$56,0),MATCH($A$4,'HB_6-7'!$C$14:$PR$14,0)+MATCH(C$11,'HB_6-7'!$C$15:$BD$15,0)+MATCH(I$14,'HB_6-7'!$C$16:$T$16,0)+MATCH("Bestand",'HB_6-7'!$C$17:$H$17,0)+COLUMN()-12)</f>
        <v>-4.5333333333333332</v>
      </c>
      <c r="L24" s="254">
        <f>INDEX('HB_6-7'!$C$20:$PR$56,MATCH($A24,'HB_6-7'!$A$20:$A$56,0),MATCH($A$4,'HB_6-7'!$C$14:$PR$14,0)+MATCH(L$12,'HB_6-7'!$C$15:$BD$15,0)+MATCH(L$13,'HB_6-7'!$C$16:$T$16,0)+MATCH("Bestand",'HB_6-7'!$C$17:$H$17,0)+COLUMN()-15)</f>
        <v>7904</v>
      </c>
      <c r="M24" s="132">
        <f>INDEX('HB_6-7'!$C$20:$PR$56,MATCH($A24,'HB_6-7'!$A$20:$A$56,0),MATCH($A$4,'HB_6-7'!$C$14:$PR$14,0)+MATCH(L$12,'HB_6-7'!$C$15:$BD$15,0)+MATCH(L$13,'HB_6-7'!$C$16:$T$16,0)+MATCH("Bestand",'HB_6-7'!$C$17:$H$17,0)+COLUMN()-15)</f>
        <v>7889.416666666667</v>
      </c>
      <c r="N24" s="135">
        <f>INDEX('HB_6-7'!$C$20:$PR$56,MATCH($A24,'HB_6-7'!$A$20:$A$56,0),MATCH($A$4,'HB_6-7'!$C$14:$PR$14,0)+MATCH(L$12,'HB_6-7'!$C$15:$BD$15,0)+MATCH(L$13,'HB_6-7'!$C$16:$T$16,0)+MATCH("Bestand",'HB_6-7'!$C$17:$H$17,0)+COLUMN()-15)</f>
        <v>-7.6297893514679052</v>
      </c>
      <c r="O24" s="134">
        <f>INDEX('HB_6-7'!$C$20:$PR$56,MATCH($A24,'HB_6-7'!$A$20:$A$56,0),MATCH($A$4,'HB_6-7'!$C$14:$PR$14,0)+MATCH(L$12,'HB_6-7'!$C$15:$BD$15,0)+MATCH(O$14,'HB_6-7'!$C$16:$T$16,0)+MATCH("Bestand",'HB_6-7'!$C$17:$H$17,0)+COLUMN()-18)</f>
        <v>7800</v>
      </c>
      <c r="P24" s="132">
        <f>INDEX('HB_6-7'!$C$20:$PR$56,MATCH($A24,'HB_6-7'!$A$20:$A$56,0),MATCH($A$4,'HB_6-7'!$C$14:$PR$14,0)+MATCH(L$12,'HB_6-7'!$C$15:$BD$15,0)+MATCH(O$14,'HB_6-7'!$C$16:$T$16,0)+MATCH("Bestand",'HB_6-7'!$C$17:$H$17,0)+COLUMN()-18)</f>
        <v>7782.083333333333</v>
      </c>
      <c r="Q24" s="135">
        <f>INDEX('HB_6-7'!$C$20:$PR$56,MATCH($A24,'HB_6-7'!$A$20:$A$56,0),MATCH($A$4,'HB_6-7'!$C$14:$PR$14,0)+MATCH(L$12,'HB_6-7'!$C$15:$BD$15,0)+MATCH(O$14,'HB_6-7'!$C$16:$T$16,0)+MATCH("Bestand",'HB_6-7'!$C$17:$H$17,0)+COLUMN()-18)</f>
        <v>-7.664850648130753</v>
      </c>
      <c r="R24" s="134">
        <f>INDEX('HB_6-7'!$C$20:$PR$56,MATCH($A24,'HB_6-7'!$A$20:$A$56,0),MATCH($A$4,'HB_6-7'!$C$14:$PR$14,0)+MATCH(L$12,'HB_6-7'!$C$15:$BD$15,0)+MATCH(R$14,'HB_6-7'!$C$16:$T$16,0)+MATCH("Bestand",'HB_6-7'!$C$17:$H$17,0)+COLUMN()-21)</f>
        <v>104</v>
      </c>
      <c r="S24" s="132">
        <f>INDEX('HB_6-7'!$C$20:$PR$56,MATCH($A24,'HB_6-7'!$A$20:$A$56,0),MATCH($A$4,'HB_6-7'!$C$14:$PR$14,0)+MATCH(L$12,'HB_6-7'!$C$15:$BD$15,0)+MATCH(R$14,'HB_6-7'!$C$16:$T$16,0)+MATCH("Bestand",'HB_6-7'!$C$17:$H$17,0)+COLUMN()-21)</f>
        <v>107.33333333333333</v>
      </c>
      <c r="T24" s="253">
        <f>INDEX('HB_6-7'!$C$20:$PR$56,MATCH($A24,'HB_6-7'!$A$20:$A$56,0),MATCH($A$4,'HB_6-7'!$C$14:$PR$14,0)+MATCH(L$12,'HB_6-7'!$C$15:$BD$15,0)+MATCH(R$14,'HB_6-7'!$C$16:$T$16,0)+MATCH("Bestand",'HB_6-7'!$C$17:$H$17,0)+COLUMN()-21)</f>
        <v>-5.0147492625368733</v>
      </c>
      <c r="U24" s="254">
        <f>INDEX('HB_6-7'!$C$20:$PR$56,MATCH($A24,'HB_6-7'!$A$20:$A$56,0),MATCH($A$4,'HB_6-7'!$C$14:$PR$14,0)+MATCH(U$12,'HB_6-7'!$C$15:$BD$15,0)+MATCH(U$13,'HB_6-7'!$C$16:$T$16,0)+MATCH("Bestand",'HB_6-7'!$C$17:$H$17,0)+COLUMN()-24)</f>
        <v>1032</v>
      </c>
      <c r="V24" s="132">
        <f>INDEX('HB_6-7'!$C$20:$PR$56,MATCH($A24,'HB_6-7'!$A$20:$A$56,0),MATCH($A$4,'HB_6-7'!$C$14:$PR$14,0)+MATCH(U$12,'HB_6-7'!$C$15:$BD$15,0)+MATCH(U$13,'HB_6-7'!$C$16:$T$16,0)+MATCH("Bestand",'HB_6-7'!$C$17:$H$17,0)+COLUMN()-24)</f>
        <v>1053</v>
      </c>
      <c r="W24" s="135">
        <f>INDEX('HB_6-7'!$C$20:$PR$56,MATCH($A24,'HB_6-7'!$A$20:$A$56,0),MATCH($A$4,'HB_6-7'!$C$14:$PR$14,0)+MATCH(U$12,'HB_6-7'!$C$15:$BD$15,0)+MATCH(U$13,'HB_6-7'!$C$16:$T$16,0)+MATCH("Bestand",'HB_6-7'!$C$17:$H$17,0)+COLUMN()-24)</f>
        <v>-12.728779611851648</v>
      </c>
      <c r="X24" s="134">
        <f>INDEX('HB_6-7'!$C$20:$PR$56,MATCH($A24,'HB_6-7'!$A$20:$A$56,0),MATCH($A$4,'HB_6-7'!$C$14:$PR$14,0)+MATCH(U$12,'HB_6-7'!$C$15:$BD$15,0)+MATCH(X$14,'HB_6-7'!$C$16:$T$16,0)+MATCH("Bestand",'HB_6-7'!$C$17:$H$17,0)+COLUMN()-27)</f>
        <v>961</v>
      </c>
      <c r="Y24" s="132">
        <f>INDEX('HB_6-7'!$C$20:$PR$56,MATCH($A24,'HB_6-7'!$A$20:$A$56,0),MATCH($A$4,'HB_6-7'!$C$14:$PR$14,0)+MATCH(U$12,'HB_6-7'!$C$15:$BD$15,0)+MATCH(X$14,'HB_6-7'!$C$16:$T$16,0)+MATCH("Bestand",'HB_6-7'!$C$17:$H$17,0)+COLUMN()-27)</f>
        <v>981.33333333333337</v>
      </c>
      <c r="Z24" s="135">
        <f>INDEX('HB_6-7'!$C$20:$PR$56,MATCH($A24,'HB_6-7'!$A$20:$A$56,0),MATCH($A$4,'HB_6-7'!$C$14:$PR$14,0)+MATCH(U$12,'HB_6-7'!$C$15:$BD$15,0)+MATCH(X$14,'HB_6-7'!$C$16:$T$16,0)+MATCH("Bestand",'HB_6-7'!$C$17:$H$17,0)+COLUMN()-27)</f>
        <v>-13.316157526683842</v>
      </c>
      <c r="AA24" s="134">
        <f>INDEX('HB_6-7'!$C$20:$PR$56,MATCH($A24,'HB_6-7'!$A$20:$A$56,0),MATCH($A$4,'HB_6-7'!$C$14:$PR$14,0)+MATCH(U$12,'HB_6-7'!$C$15:$BD$15,0)+MATCH(AA$14,'HB_6-7'!$C$16:$T$16,0)+MATCH("Bestand",'HB_6-7'!$C$17:$H$17,0)+COLUMN()-30)</f>
        <v>71</v>
      </c>
      <c r="AB24" s="132">
        <f>INDEX('HB_6-7'!$C$20:$PR$56,MATCH($A24,'HB_6-7'!$A$20:$A$56,0),MATCH($A$4,'HB_6-7'!$C$14:$PR$14,0)+MATCH(U$12,'HB_6-7'!$C$15:$BD$15,0)+MATCH(AA$14,'HB_6-7'!$C$16:$T$16,0)+MATCH("Bestand",'HB_6-7'!$C$17:$H$17,0)+COLUMN()-30)</f>
        <v>71.666666666666671</v>
      </c>
      <c r="AC24" s="136">
        <f>INDEX('HB_6-7'!$C$20:$PR$56,MATCH($A24,'HB_6-7'!$A$20:$A$56,0),MATCH($A$4,'HB_6-7'!$C$14:$PR$14,0)+MATCH(U$12,'HB_6-7'!$C$15:$BD$15,0)+MATCH(AA$14,'HB_6-7'!$C$16:$T$16,0)+MATCH("Bestand",'HB_6-7'!$C$17:$H$17,0)+COLUMN()-30)</f>
        <v>-3.8031319910514538</v>
      </c>
    </row>
    <row r="25" spans="1:29" ht="15" customHeight="1" x14ac:dyDescent="0.2">
      <c r="A25" s="350" t="s">
        <v>50</v>
      </c>
      <c r="B25" s="463"/>
      <c r="C25" s="97">
        <f>INDEX('HB_6-7'!$C$20:$PR$56,MATCH($A25,'HB_6-7'!$A$20:$A$56,0),MATCH($A$4,'HB_6-7'!$C$14:$PR$14,0)+MATCH(C$11,'HB_6-7'!$C$15:$BD$15,0)+MATCH(C$13,'HB_6-7'!$C$16:$T$16,0)+MATCH("Bestand",'HB_6-7'!$C$17:$H$17,0)+COLUMN()-6)</f>
        <v>1557</v>
      </c>
      <c r="D25" s="97">
        <f>INDEX('HB_6-7'!$C$20:$PR$56,MATCH($A25,'HB_6-7'!$A$20:$A$56,0),MATCH($A$4,'HB_6-7'!$C$14:$PR$14,0)+MATCH(C$11,'HB_6-7'!$C$15:$BD$15,0)+MATCH(C$13,'HB_6-7'!$C$16:$T$16,0)+MATCH("Bestand",'HB_6-7'!$C$17:$H$17,0)+COLUMN()-6)</f>
        <v>1450.1666666666667</v>
      </c>
      <c r="E25" s="137">
        <f>INDEX('HB_6-7'!$C$20:$PR$56,MATCH($A25,'HB_6-7'!$A$20:$A$56,0),MATCH($A$4,'HB_6-7'!$C$14:$PR$14,0)+MATCH(C$11,'HB_6-7'!$C$15:$BD$15,0)+MATCH(C$13,'HB_6-7'!$C$16:$T$16,0)+MATCH("Bestand",'HB_6-7'!$C$17:$H$17,0)+COLUMN()-6)</f>
        <v>-5.8537113178965594</v>
      </c>
      <c r="F25" s="96" t="str">
        <f>INDEX('HB_6-7'!$C$20:$PR$56,MATCH($A25,'HB_6-7'!$A$20:$A$56,0),MATCH($A$4,'HB_6-7'!$C$14:$PR$14,0)+MATCH(C$11,'HB_6-7'!$C$15:$BD$15,0)+MATCH(F$14,'HB_6-7'!$C$16:$T$16,0)+MATCH("Bestand",'HB_6-7'!$C$17:$H$17,0)+COLUMN()-9)</f>
        <v>*</v>
      </c>
      <c r="G25" s="97">
        <f>INDEX('HB_6-7'!$C$20:$PR$56,MATCH($A25,'HB_6-7'!$A$20:$A$56,0),MATCH($A$4,'HB_6-7'!$C$14:$PR$14,0)+MATCH(C$11,'HB_6-7'!$C$15:$BD$15,0)+MATCH(F$14,'HB_6-7'!$C$16:$T$16,0)+MATCH("Bestand",'HB_6-7'!$C$17:$H$17,0)+COLUMN()-9)</f>
        <v>1444.9166666666667</v>
      </c>
      <c r="H25" s="137">
        <f>INDEX('HB_6-7'!$C$20:$PR$56,MATCH($A25,'HB_6-7'!$A$20:$A$56,0),MATCH($A$4,'HB_6-7'!$C$14:$PR$14,0)+MATCH(C$11,'HB_6-7'!$C$15:$BD$15,0)+MATCH(F$14,'HB_6-7'!$C$16:$T$16,0)+MATCH("Bestand",'HB_6-7'!$C$17:$H$17,0)+COLUMN()-9)</f>
        <v>-6.0063967040711228</v>
      </c>
      <c r="I25" s="96" t="str">
        <f>INDEX('HB_6-7'!$C$20:$PR$56,MATCH($A25,'HB_6-7'!$A$20:$A$56,0),MATCH($A$4,'HB_6-7'!$C$14:$PR$14,0)+MATCH(C$11,'HB_6-7'!$C$15:$BD$15,0)+MATCH(I$14,'HB_6-7'!$C$16:$T$16,0)+MATCH("Bestand",'HB_6-7'!$C$17:$H$17,0)+COLUMN()-12)</f>
        <v>*</v>
      </c>
      <c r="J25" s="97">
        <f>INDEX('HB_6-7'!$C$20:$PR$56,MATCH($A25,'HB_6-7'!$A$20:$A$56,0),MATCH($A$4,'HB_6-7'!$C$14:$PR$14,0)+MATCH(C$11,'HB_6-7'!$C$15:$BD$15,0)+MATCH(I$14,'HB_6-7'!$C$16:$T$16,0)+MATCH("Bestand",'HB_6-7'!$C$17:$H$17,0)+COLUMN()-12)</f>
        <v>5.25</v>
      </c>
      <c r="K25" s="255">
        <f>INDEX('HB_6-7'!$C$20:$PR$56,MATCH($A25,'HB_6-7'!$A$20:$A$56,0),MATCH($A$4,'HB_6-7'!$C$14:$PR$14,0)+MATCH(C$11,'HB_6-7'!$C$15:$BD$15,0)+MATCH(I$14,'HB_6-7'!$C$16:$T$16,0)+MATCH("Bestand",'HB_6-7'!$C$17:$H$17,0)+COLUMN()-12)</f>
        <v>70.270270270270274</v>
      </c>
      <c r="L25" s="256">
        <f>INDEX('HB_6-7'!$C$20:$PR$56,MATCH($A25,'HB_6-7'!$A$20:$A$56,0),MATCH($A$4,'HB_6-7'!$C$14:$PR$14,0)+MATCH(L$12,'HB_6-7'!$C$15:$BD$15,0)+MATCH(L$13,'HB_6-7'!$C$16:$T$16,0)+MATCH("Bestand",'HB_6-7'!$C$17:$H$17,0)+COLUMN()-15)</f>
        <v>1557</v>
      </c>
      <c r="M25" s="97">
        <f>INDEX('HB_6-7'!$C$20:$PR$56,MATCH($A25,'HB_6-7'!$A$20:$A$56,0),MATCH($A$4,'HB_6-7'!$C$14:$PR$14,0)+MATCH(L$12,'HB_6-7'!$C$15:$BD$15,0)+MATCH(L$13,'HB_6-7'!$C$16:$T$16,0)+MATCH("Bestand",'HB_6-7'!$C$17:$H$17,0)+COLUMN()-15)</f>
        <v>1450.1666666666667</v>
      </c>
      <c r="N25" s="137">
        <f>INDEX('HB_6-7'!$C$20:$PR$56,MATCH($A25,'HB_6-7'!$A$20:$A$56,0),MATCH($A$4,'HB_6-7'!$C$14:$PR$14,0)+MATCH(L$12,'HB_6-7'!$C$15:$BD$15,0)+MATCH(L$13,'HB_6-7'!$C$16:$T$16,0)+MATCH("Bestand",'HB_6-7'!$C$17:$H$17,0)+COLUMN()-15)</f>
        <v>-5.8537113178965594</v>
      </c>
      <c r="O25" s="96" t="str">
        <f>INDEX('HB_6-7'!$C$20:$PR$56,MATCH($A25,'HB_6-7'!$A$20:$A$56,0),MATCH($A$4,'HB_6-7'!$C$14:$PR$14,0)+MATCH(L$12,'HB_6-7'!$C$15:$BD$15,0)+MATCH(O$14,'HB_6-7'!$C$16:$T$16,0)+MATCH("Bestand",'HB_6-7'!$C$17:$H$17,0)+COLUMN()-18)</f>
        <v>*</v>
      </c>
      <c r="P25" s="97">
        <f>INDEX('HB_6-7'!$C$20:$PR$56,MATCH($A25,'HB_6-7'!$A$20:$A$56,0),MATCH($A$4,'HB_6-7'!$C$14:$PR$14,0)+MATCH(L$12,'HB_6-7'!$C$15:$BD$15,0)+MATCH(O$14,'HB_6-7'!$C$16:$T$16,0)+MATCH("Bestand",'HB_6-7'!$C$17:$H$17,0)+COLUMN()-18)</f>
        <v>1444.9166666666667</v>
      </c>
      <c r="Q25" s="137">
        <f>INDEX('HB_6-7'!$C$20:$PR$56,MATCH($A25,'HB_6-7'!$A$20:$A$56,0),MATCH($A$4,'HB_6-7'!$C$14:$PR$14,0)+MATCH(L$12,'HB_6-7'!$C$15:$BD$15,0)+MATCH(O$14,'HB_6-7'!$C$16:$T$16,0)+MATCH("Bestand",'HB_6-7'!$C$17:$H$17,0)+COLUMN()-18)</f>
        <v>-6.0063967040711228</v>
      </c>
      <c r="R25" s="96" t="str">
        <f>INDEX('HB_6-7'!$C$20:$PR$56,MATCH($A25,'HB_6-7'!$A$20:$A$56,0),MATCH($A$4,'HB_6-7'!$C$14:$PR$14,0)+MATCH(L$12,'HB_6-7'!$C$15:$BD$15,0)+MATCH(R$14,'HB_6-7'!$C$16:$T$16,0)+MATCH("Bestand",'HB_6-7'!$C$17:$H$17,0)+COLUMN()-21)</f>
        <v>*</v>
      </c>
      <c r="S25" s="97">
        <f>INDEX('HB_6-7'!$C$20:$PR$56,MATCH($A25,'HB_6-7'!$A$20:$A$56,0),MATCH($A$4,'HB_6-7'!$C$14:$PR$14,0)+MATCH(L$12,'HB_6-7'!$C$15:$BD$15,0)+MATCH(R$14,'HB_6-7'!$C$16:$T$16,0)+MATCH("Bestand",'HB_6-7'!$C$17:$H$17,0)+COLUMN()-21)</f>
        <v>5.25</v>
      </c>
      <c r="T25" s="255">
        <f>INDEX('HB_6-7'!$C$20:$PR$56,MATCH($A25,'HB_6-7'!$A$20:$A$56,0),MATCH($A$4,'HB_6-7'!$C$14:$PR$14,0)+MATCH(L$12,'HB_6-7'!$C$15:$BD$15,0)+MATCH(R$14,'HB_6-7'!$C$16:$T$16,0)+MATCH("Bestand",'HB_6-7'!$C$17:$H$17,0)+COLUMN()-21)</f>
        <v>70.270270270270274</v>
      </c>
      <c r="U25" s="256">
        <f>INDEX('HB_6-7'!$C$20:$PR$56,MATCH($A25,'HB_6-7'!$A$20:$A$56,0),MATCH($A$4,'HB_6-7'!$C$14:$PR$14,0)+MATCH(U$12,'HB_6-7'!$C$15:$BD$15,0)+MATCH(U$13,'HB_6-7'!$C$16:$T$16,0)+MATCH("Bestand",'HB_6-7'!$C$17:$H$17,0)+COLUMN()-24)</f>
        <v>0</v>
      </c>
      <c r="V25" s="97">
        <f>INDEX('HB_6-7'!$C$20:$PR$56,MATCH($A25,'HB_6-7'!$A$20:$A$56,0),MATCH($A$4,'HB_6-7'!$C$14:$PR$14,0)+MATCH(U$12,'HB_6-7'!$C$15:$BD$15,0)+MATCH(U$13,'HB_6-7'!$C$16:$T$16,0)+MATCH("Bestand",'HB_6-7'!$C$17:$H$17,0)+COLUMN()-24)</f>
        <v>0</v>
      </c>
      <c r="W25" s="137" t="str">
        <f>INDEX('HB_6-7'!$C$20:$PR$56,MATCH($A25,'HB_6-7'!$A$20:$A$56,0),MATCH($A$4,'HB_6-7'!$C$14:$PR$14,0)+MATCH(U$12,'HB_6-7'!$C$15:$BD$15,0)+MATCH(U$13,'HB_6-7'!$C$16:$T$16,0)+MATCH("Bestand",'HB_6-7'!$C$17:$H$17,0)+COLUMN()-24)</f>
        <v>X</v>
      </c>
      <c r="X25" s="96">
        <f>INDEX('HB_6-7'!$C$20:$PR$56,MATCH($A25,'HB_6-7'!$A$20:$A$56,0),MATCH($A$4,'HB_6-7'!$C$14:$PR$14,0)+MATCH(U$12,'HB_6-7'!$C$15:$BD$15,0)+MATCH(X$14,'HB_6-7'!$C$16:$T$16,0)+MATCH("Bestand",'HB_6-7'!$C$17:$H$17,0)+COLUMN()-27)</f>
        <v>0</v>
      </c>
      <c r="Y25" s="97">
        <f>INDEX('HB_6-7'!$C$20:$PR$56,MATCH($A25,'HB_6-7'!$A$20:$A$56,0),MATCH($A$4,'HB_6-7'!$C$14:$PR$14,0)+MATCH(U$12,'HB_6-7'!$C$15:$BD$15,0)+MATCH(X$14,'HB_6-7'!$C$16:$T$16,0)+MATCH("Bestand",'HB_6-7'!$C$17:$H$17,0)+COLUMN()-27)</f>
        <v>0</v>
      </c>
      <c r="Z25" s="137" t="str">
        <f>INDEX('HB_6-7'!$C$20:$PR$56,MATCH($A25,'HB_6-7'!$A$20:$A$56,0),MATCH($A$4,'HB_6-7'!$C$14:$PR$14,0)+MATCH(U$12,'HB_6-7'!$C$15:$BD$15,0)+MATCH(X$14,'HB_6-7'!$C$16:$T$16,0)+MATCH("Bestand",'HB_6-7'!$C$17:$H$17,0)+COLUMN()-27)</f>
        <v>X</v>
      </c>
      <c r="AA25" s="96">
        <f>INDEX('HB_6-7'!$C$20:$PR$56,MATCH($A25,'HB_6-7'!$A$20:$A$56,0),MATCH($A$4,'HB_6-7'!$C$14:$PR$14,0)+MATCH(U$12,'HB_6-7'!$C$15:$BD$15,0)+MATCH(AA$14,'HB_6-7'!$C$16:$T$16,0)+MATCH("Bestand",'HB_6-7'!$C$17:$H$17,0)+COLUMN()-30)</f>
        <v>0</v>
      </c>
      <c r="AB25" s="97">
        <f>INDEX('HB_6-7'!$C$20:$PR$56,MATCH($A25,'HB_6-7'!$A$20:$A$56,0),MATCH($A$4,'HB_6-7'!$C$14:$PR$14,0)+MATCH(U$12,'HB_6-7'!$C$15:$BD$15,0)+MATCH(AA$14,'HB_6-7'!$C$16:$T$16,0)+MATCH("Bestand",'HB_6-7'!$C$17:$H$17,0)+COLUMN()-30)</f>
        <v>0</v>
      </c>
      <c r="AC25" s="138" t="str">
        <f>INDEX('HB_6-7'!$C$20:$PR$56,MATCH($A25,'HB_6-7'!$A$20:$A$56,0),MATCH($A$4,'HB_6-7'!$C$14:$PR$14,0)+MATCH(U$12,'HB_6-7'!$C$15:$BD$15,0)+MATCH(AA$14,'HB_6-7'!$C$16:$T$16,0)+MATCH("Bestand",'HB_6-7'!$C$17:$H$17,0)+COLUMN()-30)</f>
        <v>X</v>
      </c>
    </row>
    <row r="26" spans="1:29" ht="15" customHeight="1" x14ac:dyDescent="0.2">
      <c r="A26" s="350" t="s">
        <v>39</v>
      </c>
      <c r="B26" s="463"/>
      <c r="C26" s="97">
        <f>INDEX('HB_6-7'!$C$20:$PR$56,MATCH($A26,'HB_6-7'!$A$20:$A$56,0),MATCH($A$4,'HB_6-7'!$C$14:$PR$14,0)+MATCH(C$11,'HB_6-7'!$C$15:$BD$15,0)+MATCH(C$13,'HB_6-7'!$C$16:$T$16,0)+MATCH("Bestand",'HB_6-7'!$C$17:$H$17,0)+COLUMN()-6)</f>
        <v>248</v>
      </c>
      <c r="D26" s="97">
        <f>INDEX('HB_6-7'!$C$20:$PR$56,MATCH($A26,'HB_6-7'!$A$20:$A$56,0),MATCH($A$4,'HB_6-7'!$C$14:$PR$14,0)+MATCH(C$11,'HB_6-7'!$C$15:$BD$15,0)+MATCH(C$13,'HB_6-7'!$C$16:$T$16,0)+MATCH("Bestand",'HB_6-7'!$C$17:$H$17,0)+COLUMN()-6)</f>
        <v>299.41666666666669</v>
      </c>
      <c r="E26" s="137">
        <f>INDEX('HB_6-7'!$C$20:$PR$56,MATCH($A26,'HB_6-7'!$A$20:$A$56,0),MATCH($A$4,'HB_6-7'!$C$14:$PR$14,0)+MATCH(C$11,'HB_6-7'!$C$15:$BD$15,0)+MATCH(C$13,'HB_6-7'!$C$16:$T$16,0)+MATCH("Bestand",'HB_6-7'!$C$17:$H$17,0)+COLUMN()-6)</f>
        <v>-17.497129735935708</v>
      </c>
      <c r="F26" s="96" t="str">
        <f>INDEX('HB_6-7'!$C$20:$PR$56,MATCH($A26,'HB_6-7'!$A$20:$A$56,0),MATCH($A$4,'HB_6-7'!$C$14:$PR$14,0)+MATCH(C$11,'HB_6-7'!$C$15:$BD$15,0)+MATCH(F$14,'HB_6-7'!$C$16:$T$16,0)+MATCH("Bestand",'HB_6-7'!$C$17:$H$17,0)+COLUMN()-9)</f>
        <v>*</v>
      </c>
      <c r="G26" s="97">
        <f>INDEX('HB_6-7'!$C$20:$PR$56,MATCH($A26,'HB_6-7'!$A$20:$A$56,0),MATCH($A$4,'HB_6-7'!$C$14:$PR$14,0)+MATCH(C$11,'HB_6-7'!$C$15:$BD$15,0)+MATCH(F$14,'HB_6-7'!$C$16:$T$16,0)+MATCH("Bestand",'HB_6-7'!$C$17:$H$17,0)+COLUMN()-9)</f>
        <v>296.16666666666669</v>
      </c>
      <c r="H26" s="137">
        <f>INDEX('HB_6-7'!$C$20:$PR$56,MATCH($A26,'HB_6-7'!$A$20:$A$56,0),MATCH($A$4,'HB_6-7'!$C$14:$PR$14,0)+MATCH(C$11,'HB_6-7'!$C$15:$BD$15,0)+MATCH(F$14,'HB_6-7'!$C$16:$T$16,0)+MATCH("Bestand",'HB_6-7'!$C$17:$H$17,0)+COLUMN()-9)</f>
        <v>-17.483166937543533</v>
      </c>
      <c r="I26" s="96" t="str">
        <f>INDEX('HB_6-7'!$C$20:$PR$56,MATCH($A26,'HB_6-7'!$A$20:$A$56,0),MATCH($A$4,'HB_6-7'!$C$14:$PR$14,0)+MATCH(C$11,'HB_6-7'!$C$15:$BD$15,0)+MATCH(I$14,'HB_6-7'!$C$16:$T$16,0)+MATCH("Bestand",'HB_6-7'!$C$17:$H$17,0)+COLUMN()-12)</f>
        <v>*</v>
      </c>
      <c r="J26" s="97">
        <f>INDEX('HB_6-7'!$C$20:$PR$56,MATCH($A26,'HB_6-7'!$A$20:$A$56,0),MATCH($A$4,'HB_6-7'!$C$14:$PR$14,0)+MATCH(C$11,'HB_6-7'!$C$15:$BD$15,0)+MATCH(I$14,'HB_6-7'!$C$16:$T$16,0)+MATCH("Bestand",'HB_6-7'!$C$17:$H$17,0)+COLUMN()-12)</f>
        <v>3.25</v>
      </c>
      <c r="K26" s="255">
        <f>INDEX('HB_6-7'!$C$20:$PR$56,MATCH($A26,'HB_6-7'!$A$20:$A$56,0),MATCH($A$4,'HB_6-7'!$C$14:$PR$14,0)+MATCH(C$11,'HB_6-7'!$C$15:$BD$15,0)+MATCH(I$14,'HB_6-7'!$C$16:$T$16,0)+MATCH("Bestand",'HB_6-7'!$C$17:$H$17,0)+COLUMN()-12)</f>
        <v>-18.75</v>
      </c>
      <c r="L26" s="256">
        <f>INDEX('HB_6-7'!$C$20:$PR$56,MATCH($A26,'HB_6-7'!$A$20:$A$56,0),MATCH($A$4,'HB_6-7'!$C$14:$PR$14,0)+MATCH(L$12,'HB_6-7'!$C$15:$BD$15,0)+MATCH(L$13,'HB_6-7'!$C$16:$T$16,0)+MATCH("Bestand",'HB_6-7'!$C$17:$H$17,0)+COLUMN()-15)</f>
        <v>202</v>
      </c>
      <c r="M26" s="97">
        <f>INDEX('HB_6-7'!$C$20:$PR$56,MATCH($A26,'HB_6-7'!$A$20:$A$56,0),MATCH($A$4,'HB_6-7'!$C$14:$PR$14,0)+MATCH(L$12,'HB_6-7'!$C$15:$BD$15,0)+MATCH(L$13,'HB_6-7'!$C$16:$T$16,0)+MATCH("Bestand",'HB_6-7'!$C$17:$H$17,0)+COLUMN()-15)</f>
        <v>238.75</v>
      </c>
      <c r="N26" s="137">
        <f>INDEX('HB_6-7'!$C$20:$PR$56,MATCH($A26,'HB_6-7'!$A$20:$A$56,0),MATCH($A$4,'HB_6-7'!$C$14:$PR$14,0)+MATCH(L$12,'HB_6-7'!$C$15:$BD$15,0)+MATCH(L$13,'HB_6-7'!$C$16:$T$16,0)+MATCH("Bestand",'HB_6-7'!$C$17:$H$17,0)+COLUMN()-15)</f>
        <v>-17.220456515457961</v>
      </c>
      <c r="O26" s="96" t="str">
        <f>INDEX('HB_6-7'!$C$20:$PR$56,MATCH($A26,'HB_6-7'!$A$20:$A$56,0),MATCH($A$4,'HB_6-7'!$C$14:$PR$14,0)+MATCH(L$12,'HB_6-7'!$C$15:$BD$15,0)+MATCH(O$14,'HB_6-7'!$C$16:$T$16,0)+MATCH("Bestand",'HB_6-7'!$C$17:$H$17,0)+COLUMN()-18)</f>
        <v>*</v>
      </c>
      <c r="P26" s="97">
        <f>INDEX('HB_6-7'!$C$20:$PR$56,MATCH($A26,'HB_6-7'!$A$20:$A$56,0),MATCH($A$4,'HB_6-7'!$C$14:$PR$14,0)+MATCH(L$12,'HB_6-7'!$C$15:$BD$15,0)+MATCH(O$14,'HB_6-7'!$C$16:$T$16,0)+MATCH("Bestand",'HB_6-7'!$C$17:$H$17,0)+COLUMN()-18)</f>
        <v>237.25</v>
      </c>
      <c r="Q26" s="137">
        <f>INDEX('HB_6-7'!$C$20:$PR$56,MATCH($A26,'HB_6-7'!$A$20:$A$56,0),MATCH($A$4,'HB_6-7'!$C$14:$PR$14,0)+MATCH(L$12,'HB_6-7'!$C$15:$BD$15,0)+MATCH(O$14,'HB_6-7'!$C$16:$T$16,0)+MATCH("Bestand",'HB_6-7'!$C$17:$H$17,0)+COLUMN()-18)</f>
        <v>-17.286461359674608</v>
      </c>
      <c r="R26" s="96" t="str">
        <f>INDEX('HB_6-7'!$C$20:$PR$56,MATCH($A26,'HB_6-7'!$A$20:$A$56,0),MATCH($A$4,'HB_6-7'!$C$14:$PR$14,0)+MATCH(L$12,'HB_6-7'!$C$15:$BD$15,0)+MATCH(R$14,'HB_6-7'!$C$16:$T$16,0)+MATCH("Bestand",'HB_6-7'!$C$17:$H$17,0)+COLUMN()-21)</f>
        <v>*</v>
      </c>
      <c r="S26" s="97">
        <f>INDEX('HB_6-7'!$C$20:$PR$56,MATCH($A26,'HB_6-7'!$A$20:$A$56,0),MATCH($A$4,'HB_6-7'!$C$14:$PR$14,0)+MATCH(L$12,'HB_6-7'!$C$15:$BD$15,0)+MATCH(R$14,'HB_6-7'!$C$16:$T$16,0)+MATCH("Bestand",'HB_6-7'!$C$17:$H$17,0)+COLUMN()-21)</f>
        <v>1.5</v>
      </c>
      <c r="T26" s="255">
        <f>INDEX('HB_6-7'!$C$20:$PR$56,MATCH($A26,'HB_6-7'!$A$20:$A$56,0),MATCH($A$4,'HB_6-7'!$C$14:$PR$14,0)+MATCH(L$12,'HB_6-7'!$C$15:$BD$15,0)+MATCH(R$14,'HB_6-7'!$C$16:$T$16,0)+MATCH("Bestand",'HB_6-7'!$C$17:$H$17,0)+COLUMN()-21)</f>
        <v>-5.2631578947368416</v>
      </c>
      <c r="U26" s="256">
        <f>INDEX('HB_6-7'!$C$20:$PR$56,MATCH($A26,'HB_6-7'!$A$20:$A$56,0),MATCH($A$4,'HB_6-7'!$C$14:$PR$14,0)+MATCH(U$12,'HB_6-7'!$C$15:$BD$15,0)+MATCH(U$13,'HB_6-7'!$C$16:$T$16,0)+MATCH("Bestand",'HB_6-7'!$C$17:$H$17,0)+COLUMN()-24)</f>
        <v>46</v>
      </c>
      <c r="V26" s="97">
        <f>INDEX('HB_6-7'!$C$20:$PR$56,MATCH($A26,'HB_6-7'!$A$20:$A$56,0),MATCH($A$4,'HB_6-7'!$C$14:$PR$14,0)+MATCH(U$12,'HB_6-7'!$C$15:$BD$15,0)+MATCH(U$13,'HB_6-7'!$C$16:$T$16,0)+MATCH("Bestand",'HB_6-7'!$C$17:$H$17,0)+COLUMN()-24)</f>
        <v>60.666666666666664</v>
      </c>
      <c r="W26" s="137">
        <f>INDEX('HB_6-7'!$C$20:$PR$56,MATCH($A26,'HB_6-7'!$A$20:$A$56,0),MATCH($A$4,'HB_6-7'!$C$14:$PR$14,0)+MATCH(U$12,'HB_6-7'!$C$15:$BD$15,0)+MATCH(U$13,'HB_6-7'!$C$16:$T$16,0)+MATCH("Bestand",'HB_6-7'!$C$17:$H$17,0)+COLUMN()-24)</f>
        <v>-18.568232662192393</v>
      </c>
      <c r="X26" s="96">
        <f>INDEX('HB_6-7'!$C$20:$PR$56,MATCH($A26,'HB_6-7'!$A$20:$A$56,0),MATCH($A$4,'HB_6-7'!$C$14:$PR$14,0)+MATCH(U$12,'HB_6-7'!$C$15:$BD$15,0)+MATCH(X$14,'HB_6-7'!$C$16:$T$16,0)+MATCH("Bestand",'HB_6-7'!$C$17:$H$17,0)+COLUMN()-27)</f>
        <v>46</v>
      </c>
      <c r="Y26" s="97">
        <f>INDEX('HB_6-7'!$C$20:$PR$56,MATCH($A26,'HB_6-7'!$A$20:$A$56,0),MATCH($A$4,'HB_6-7'!$C$14:$PR$14,0)+MATCH(U$12,'HB_6-7'!$C$15:$BD$15,0)+MATCH(X$14,'HB_6-7'!$C$16:$T$16,0)+MATCH("Bestand",'HB_6-7'!$C$17:$H$17,0)+COLUMN()-27)</f>
        <v>58.916666666666664</v>
      </c>
      <c r="Z26" s="137">
        <f>INDEX('HB_6-7'!$C$20:$PR$56,MATCH($A26,'HB_6-7'!$A$20:$A$56,0),MATCH($A$4,'HB_6-7'!$C$14:$PR$14,0)+MATCH(U$12,'HB_6-7'!$C$15:$BD$15,0)+MATCH(X$14,'HB_6-7'!$C$16:$T$16,0)+MATCH("Bestand",'HB_6-7'!$C$17:$H$17,0)+COLUMN()-27)</f>
        <v>-18.265895953757223</v>
      </c>
      <c r="AA26" s="96">
        <f>INDEX('HB_6-7'!$C$20:$PR$56,MATCH($A26,'HB_6-7'!$A$20:$A$56,0),MATCH($A$4,'HB_6-7'!$C$14:$PR$14,0)+MATCH(U$12,'HB_6-7'!$C$15:$BD$15,0)+MATCH(AA$14,'HB_6-7'!$C$16:$T$16,0)+MATCH("Bestand",'HB_6-7'!$C$17:$H$17,0)+COLUMN()-30)</f>
        <v>0</v>
      </c>
      <c r="AB26" s="97">
        <f>INDEX('HB_6-7'!$C$20:$PR$56,MATCH($A26,'HB_6-7'!$A$20:$A$56,0),MATCH($A$4,'HB_6-7'!$C$14:$PR$14,0)+MATCH(U$12,'HB_6-7'!$C$15:$BD$15,0)+MATCH(AA$14,'HB_6-7'!$C$16:$T$16,0)+MATCH("Bestand",'HB_6-7'!$C$17:$H$17,0)+COLUMN()-30)</f>
        <v>1.75</v>
      </c>
      <c r="AC26" s="138">
        <f>INDEX('HB_6-7'!$C$20:$PR$56,MATCH($A26,'HB_6-7'!$A$20:$A$56,0),MATCH($A$4,'HB_6-7'!$C$14:$PR$14,0)+MATCH(U$12,'HB_6-7'!$C$15:$BD$15,0)+MATCH(AA$14,'HB_6-7'!$C$16:$T$16,0)+MATCH("Bestand",'HB_6-7'!$C$17:$H$17,0)+COLUMN()-30)</f>
        <v>-27.586206896551722</v>
      </c>
    </row>
    <row r="27" spans="1:29" ht="15" customHeight="1" x14ac:dyDescent="0.2">
      <c r="A27" s="350" t="s">
        <v>40</v>
      </c>
      <c r="B27" s="463"/>
      <c r="C27" s="97" t="str">
        <f>INDEX('HB_6-7'!$C$20:$PR$56,MATCH($A27,'HB_6-7'!$A$20:$A$56,0),MATCH($A$4,'HB_6-7'!$C$14:$PR$14,0)+MATCH(C$11,'HB_6-7'!$C$15:$BD$15,0)+MATCH(C$13,'HB_6-7'!$C$16:$T$16,0)+MATCH("Bestand",'HB_6-7'!$C$17:$H$17,0)+COLUMN()-6)</f>
        <v>*</v>
      </c>
      <c r="D27" s="97">
        <f>INDEX('HB_6-7'!$C$20:$PR$56,MATCH($A27,'HB_6-7'!$A$20:$A$56,0),MATCH($A$4,'HB_6-7'!$C$14:$PR$14,0)+MATCH(C$11,'HB_6-7'!$C$15:$BD$15,0)+MATCH(C$13,'HB_6-7'!$C$16:$T$16,0)+MATCH("Bestand",'HB_6-7'!$C$17:$H$17,0)+COLUMN()-6)</f>
        <v>1101.75</v>
      </c>
      <c r="E27" s="137">
        <f>INDEX('HB_6-7'!$C$20:$PR$56,MATCH($A27,'HB_6-7'!$A$20:$A$56,0),MATCH($A$4,'HB_6-7'!$C$14:$PR$14,0)+MATCH(C$11,'HB_6-7'!$C$15:$BD$15,0)+MATCH(C$13,'HB_6-7'!$C$16:$T$16,0)+MATCH("Bestand",'HB_6-7'!$C$17:$H$17,0)+COLUMN()-6)</f>
        <v>-26.419189670525377</v>
      </c>
      <c r="F27" s="96">
        <f>INDEX('HB_6-7'!$C$20:$PR$56,MATCH($A27,'HB_6-7'!$A$20:$A$56,0),MATCH($A$4,'HB_6-7'!$C$14:$PR$14,0)+MATCH(C$11,'HB_6-7'!$C$15:$BD$15,0)+MATCH(F$14,'HB_6-7'!$C$16:$T$16,0)+MATCH("Bestand",'HB_6-7'!$C$17:$H$17,0)+COLUMN()-9)</f>
        <v>73</v>
      </c>
      <c r="G27" s="97">
        <f>INDEX('HB_6-7'!$C$20:$PR$56,MATCH($A27,'HB_6-7'!$A$20:$A$56,0),MATCH($A$4,'HB_6-7'!$C$14:$PR$14,0)+MATCH(C$11,'HB_6-7'!$C$15:$BD$15,0)+MATCH(F$14,'HB_6-7'!$C$16:$T$16,0)+MATCH("Bestand",'HB_6-7'!$C$17:$H$17,0)+COLUMN()-9)</f>
        <v>1086.75</v>
      </c>
      <c r="H27" s="137">
        <f>INDEX('HB_6-7'!$C$20:$PR$56,MATCH($A27,'HB_6-7'!$A$20:$A$56,0),MATCH($A$4,'HB_6-7'!$C$14:$PR$14,0)+MATCH(C$11,'HB_6-7'!$C$15:$BD$15,0)+MATCH(F$14,'HB_6-7'!$C$16:$T$16,0)+MATCH("Bestand",'HB_6-7'!$C$17:$H$17,0)+COLUMN()-9)</f>
        <v>-26.280384397964951</v>
      </c>
      <c r="I27" s="96" t="str">
        <f>INDEX('HB_6-7'!$C$20:$PR$56,MATCH($A27,'HB_6-7'!$A$20:$A$56,0),MATCH($A$4,'HB_6-7'!$C$14:$PR$14,0)+MATCH(C$11,'HB_6-7'!$C$15:$BD$15,0)+MATCH(I$14,'HB_6-7'!$C$16:$T$16,0)+MATCH("Bestand",'HB_6-7'!$C$17:$H$17,0)+COLUMN()-12)</f>
        <v>*</v>
      </c>
      <c r="J27" s="97">
        <f>INDEX('HB_6-7'!$C$20:$PR$56,MATCH($A27,'HB_6-7'!$A$20:$A$56,0),MATCH($A$4,'HB_6-7'!$C$14:$PR$14,0)+MATCH(C$11,'HB_6-7'!$C$15:$BD$15,0)+MATCH(I$14,'HB_6-7'!$C$16:$T$16,0)+MATCH("Bestand",'HB_6-7'!$C$17:$H$17,0)+COLUMN()-12)</f>
        <v>15</v>
      </c>
      <c r="K27" s="255">
        <f>INDEX('HB_6-7'!$C$20:$PR$56,MATCH($A27,'HB_6-7'!$A$20:$A$56,0),MATCH($A$4,'HB_6-7'!$C$14:$PR$14,0)+MATCH(C$11,'HB_6-7'!$C$15:$BD$15,0)+MATCH(I$14,'HB_6-7'!$C$16:$T$16,0)+MATCH("Bestand",'HB_6-7'!$C$17:$H$17,0)+COLUMN()-12)</f>
        <v>-35.251798561151077</v>
      </c>
      <c r="L27" s="256">
        <f>INDEX('HB_6-7'!$C$20:$PR$56,MATCH($A27,'HB_6-7'!$A$20:$A$56,0),MATCH($A$4,'HB_6-7'!$C$14:$PR$14,0)+MATCH(L$12,'HB_6-7'!$C$15:$BD$15,0)+MATCH(L$13,'HB_6-7'!$C$16:$T$16,0)+MATCH("Bestand",'HB_6-7'!$C$17:$H$17,0)+COLUMN()-15)</f>
        <v>71</v>
      </c>
      <c r="M27" s="97">
        <f>INDEX('HB_6-7'!$C$20:$PR$56,MATCH($A27,'HB_6-7'!$A$20:$A$56,0),MATCH($A$4,'HB_6-7'!$C$14:$PR$14,0)+MATCH(L$12,'HB_6-7'!$C$15:$BD$15,0)+MATCH(L$13,'HB_6-7'!$C$16:$T$16,0)+MATCH("Bestand",'HB_6-7'!$C$17:$H$17,0)+COLUMN()-15)</f>
        <v>1039.6666666666667</v>
      </c>
      <c r="N27" s="137">
        <f>INDEX('HB_6-7'!$C$20:$PR$56,MATCH($A27,'HB_6-7'!$A$20:$A$56,0),MATCH($A$4,'HB_6-7'!$C$14:$PR$14,0)+MATCH(L$12,'HB_6-7'!$C$15:$BD$15,0)+MATCH(L$13,'HB_6-7'!$C$16:$T$16,0)+MATCH("Bestand",'HB_6-7'!$C$17:$H$17,0)+COLUMN()-15)</f>
        <v>-26.046235921754597</v>
      </c>
      <c r="O27" s="96" t="str">
        <f>INDEX('HB_6-7'!$C$20:$PR$56,MATCH($A27,'HB_6-7'!$A$20:$A$56,0),MATCH($A$4,'HB_6-7'!$C$14:$PR$14,0)+MATCH(L$12,'HB_6-7'!$C$15:$BD$15,0)+MATCH(O$14,'HB_6-7'!$C$16:$T$16,0)+MATCH("Bestand",'HB_6-7'!$C$17:$H$17,0)+COLUMN()-18)</f>
        <v>*</v>
      </c>
      <c r="P27" s="97">
        <f>INDEX('HB_6-7'!$C$20:$PR$56,MATCH($A27,'HB_6-7'!$A$20:$A$56,0),MATCH($A$4,'HB_6-7'!$C$14:$PR$14,0)+MATCH(L$12,'HB_6-7'!$C$15:$BD$15,0)+MATCH(O$14,'HB_6-7'!$C$16:$T$16,0)+MATCH("Bestand",'HB_6-7'!$C$17:$H$17,0)+COLUMN()-18)</f>
        <v>1024.9166666666667</v>
      </c>
      <c r="Q27" s="137">
        <f>INDEX('HB_6-7'!$C$20:$PR$56,MATCH($A27,'HB_6-7'!$A$20:$A$56,0),MATCH($A$4,'HB_6-7'!$C$14:$PR$14,0)+MATCH(L$12,'HB_6-7'!$C$15:$BD$15,0)+MATCH(O$14,'HB_6-7'!$C$16:$T$16,0)+MATCH("Bestand",'HB_6-7'!$C$17:$H$17,0)+COLUMN()-18)</f>
        <v>-25.989890480202188</v>
      </c>
      <c r="R27" s="96" t="str">
        <f>INDEX('HB_6-7'!$C$20:$PR$56,MATCH($A27,'HB_6-7'!$A$20:$A$56,0),MATCH($A$4,'HB_6-7'!$C$14:$PR$14,0)+MATCH(L$12,'HB_6-7'!$C$15:$BD$15,0)+MATCH(R$14,'HB_6-7'!$C$16:$T$16,0)+MATCH("Bestand",'HB_6-7'!$C$17:$H$17,0)+COLUMN()-21)</f>
        <v>*</v>
      </c>
      <c r="S27" s="97">
        <f>INDEX('HB_6-7'!$C$20:$PR$56,MATCH($A27,'HB_6-7'!$A$20:$A$56,0),MATCH($A$4,'HB_6-7'!$C$14:$PR$14,0)+MATCH(L$12,'HB_6-7'!$C$15:$BD$15,0)+MATCH(R$14,'HB_6-7'!$C$16:$T$16,0)+MATCH("Bestand",'HB_6-7'!$C$17:$H$17,0)+COLUMN()-21)</f>
        <v>14.75</v>
      </c>
      <c r="T27" s="255">
        <f>INDEX('HB_6-7'!$C$20:$PR$56,MATCH($A27,'HB_6-7'!$A$20:$A$56,0),MATCH($A$4,'HB_6-7'!$C$14:$PR$14,0)+MATCH(L$12,'HB_6-7'!$C$15:$BD$15,0)+MATCH(R$14,'HB_6-7'!$C$16:$T$16,0)+MATCH("Bestand",'HB_6-7'!$C$17:$H$17,0)+COLUMN()-21)</f>
        <v>-29.761904761904763</v>
      </c>
      <c r="U27" s="256" t="str">
        <f>INDEX('HB_6-7'!$C$20:$PR$56,MATCH($A27,'HB_6-7'!$A$20:$A$56,0),MATCH($A$4,'HB_6-7'!$C$14:$PR$14,0)+MATCH(U$12,'HB_6-7'!$C$15:$BD$15,0)+MATCH(U$13,'HB_6-7'!$C$16:$T$16,0)+MATCH("Bestand",'HB_6-7'!$C$17:$H$17,0)+COLUMN()-24)</f>
        <v>*</v>
      </c>
      <c r="V27" s="97">
        <f>INDEX('HB_6-7'!$C$20:$PR$56,MATCH($A27,'HB_6-7'!$A$20:$A$56,0),MATCH($A$4,'HB_6-7'!$C$14:$PR$14,0)+MATCH(U$12,'HB_6-7'!$C$15:$BD$15,0)+MATCH(U$13,'HB_6-7'!$C$16:$T$16,0)+MATCH("Bestand",'HB_6-7'!$C$17:$H$17,0)+COLUMN()-24)</f>
        <v>62.083333333333336</v>
      </c>
      <c r="W27" s="137">
        <f>INDEX('HB_6-7'!$C$20:$PR$56,MATCH($A27,'HB_6-7'!$A$20:$A$56,0),MATCH($A$4,'HB_6-7'!$C$14:$PR$14,0)+MATCH(U$12,'HB_6-7'!$C$15:$BD$15,0)+MATCH(U$13,'HB_6-7'!$C$16:$T$16,0)+MATCH("Bestand",'HB_6-7'!$C$17:$H$17,0)+COLUMN()-24)</f>
        <v>-32.149362477231328</v>
      </c>
      <c r="X27" s="96" t="str">
        <f>INDEX('HB_6-7'!$C$20:$PR$56,MATCH($A27,'HB_6-7'!$A$20:$A$56,0),MATCH($A$4,'HB_6-7'!$C$14:$PR$14,0)+MATCH(U$12,'HB_6-7'!$C$15:$BD$15,0)+MATCH(X$14,'HB_6-7'!$C$16:$T$16,0)+MATCH("Bestand",'HB_6-7'!$C$17:$H$17,0)+COLUMN()-27)</f>
        <v>*</v>
      </c>
      <c r="Y27" s="97">
        <f>INDEX('HB_6-7'!$C$20:$PR$56,MATCH($A27,'HB_6-7'!$A$20:$A$56,0),MATCH($A$4,'HB_6-7'!$C$14:$PR$14,0)+MATCH(U$12,'HB_6-7'!$C$15:$BD$15,0)+MATCH(X$14,'HB_6-7'!$C$16:$T$16,0)+MATCH("Bestand",'HB_6-7'!$C$17:$H$17,0)+COLUMN()-27)</f>
        <v>61.833333333333336</v>
      </c>
      <c r="Z27" s="137">
        <f>INDEX('HB_6-7'!$C$20:$PR$56,MATCH($A27,'HB_6-7'!$A$20:$A$56,0),MATCH($A$4,'HB_6-7'!$C$14:$PR$14,0)+MATCH(U$12,'HB_6-7'!$C$15:$BD$15,0)+MATCH(X$14,'HB_6-7'!$C$16:$T$16,0)+MATCH("Bestand",'HB_6-7'!$C$17:$H$17,0)+COLUMN()-27)</f>
        <v>-30.783582089552237</v>
      </c>
      <c r="AA27" s="96">
        <f>INDEX('HB_6-7'!$C$20:$PR$56,MATCH($A27,'HB_6-7'!$A$20:$A$56,0),MATCH($A$4,'HB_6-7'!$C$14:$PR$14,0)+MATCH(U$12,'HB_6-7'!$C$15:$BD$15,0)+MATCH(AA$14,'HB_6-7'!$C$16:$T$16,0)+MATCH("Bestand",'HB_6-7'!$C$17:$H$17,0)+COLUMN()-30)</f>
        <v>0</v>
      </c>
      <c r="AB27" s="97">
        <f>INDEX('HB_6-7'!$C$20:$PR$56,MATCH($A27,'HB_6-7'!$A$20:$A$56,0),MATCH($A$4,'HB_6-7'!$C$14:$PR$14,0)+MATCH(U$12,'HB_6-7'!$C$15:$BD$15,0)+MATCH(AA$14,'HB_6-7'!$C$16:$T$16,0)+MATCH("Bestand",'HB_6-7'!$C$17:$H$17,0)+COLUMN()-30)</f>
        <v>0.25</v>
      </c>
      <c r="AC27" s="138">
        <f>INDEX('HB_6-7'!$C$20:$PR$56,MATCH($A27,'HB_6-7'!$A$20:$A$56,0),MATCH($A$4,'HB_6-7'!$C$14:$PR$14,0)+MATCH(U$12,'HB_6-7'!$C$15:$BD$15,0)+MATCH(AA$14,'HB_6-7'!$C$16:$T$16,0)+MATCH("Bestand",'HB_6-7'!$C$17:$H$17,0)+COLUMN()-30)</f>
        <v>-88.461538461538453</v>
      </c>
    </row>
    <row r="28" spans="1:29" ht="15" customHeight="1" x14ac:dyDescent="0.2">
      <c r="A28" s="350" t="s">
        <v>41</v>
      </c>
      <c r="B28" s="463"/>
      <c r="C28" s="97">
        <f>INDEX('HB_6-7'!$C$20:$PR$56,MATCH($A28,'HB_6-7'!$A$20:$A$56,0),MATCH($A$4,'HB_6-7'!$C$14:$PR$14,0)+MATCH(C$11,'HB_6-7'!$C$15:$BD$15,0)+MATCH(C$13,'HB_6-7'!$C$16:$T$16,0)+MATCH("Bestand",'HB_6-7'!$C$17:$H$17,0)+COLUMN()-6)</f>
        <v>1364</v>
      </c>
      <c r="D28" s="97">
        <f>INDEX('HB_6-7'!$C$20:$PR$56,MATCH($A28,'HB_6-7'!$A$20:$A$56,0),MATCH($A$4,'HB_6-7'!$C$14:$PR$14,0)+MATCH(C$11,'HB_6-7'!$C$15:$BD$15,0)+MATCH(C$13,'HB_6-7'!$C$16:$T$16,0)+MATCH("Bestand",'HB_6-7'!$C$17:$H$17,0)+COLUMN()-6)</f>
        <v>1288.6666666666667</v>
      </c>
      <c r="E28" s="137">
        <f>INDEX('HB_6-7'!$C$20:$PR$56,MATCH($A28,'HB_6-7'!$A$20:$A$56,0),MATCH($A$4,'HB_6-7'!$C$14:$PR$14,0)+MATCH(C$11,'HB_6-7'!$C$15:$BD$15,0)+MATCH(C$13,'HB_6-7'!$C$16:$T$16,0)+MATCH("Bestand",'HB_6-7'!$C$17:$H$17,0)+COLUMN()-6)</f>
        <v>-6.1422675406652099</v>
      </c>
      <c r="F28" s="96">
        <f>INDEX('HB_6-7'!$C$20:$PR$56,MATCH($A28,'HB_6-7'!$A$20:$A$56,0),MATCH($A$4,'HB_6-7'!$C$14:$PR$14,0)+MATCH(C$11,'HB_6-7'!$C$15:$BD$15,0)+MATCH(F$14,'HB_6-7'!$C$16:$T$16,0)+MATCH("Bestand",'HB_6-7'!$C$17:$H$17,0)+COLUMN()-9)</f>
        <v>1333</v>
      </c>
      <c r="G28" s="97">
        <f>INDEX('HB_6-7'!$C$20:$PR$56,MATCH($A28,'HB_6-7'!$A$20:$A$56,0),MATCH($A$4,'HB_6-7'!$C$14:$PR$14,0)+MATCH(C$11,'HB_6-7'!$C$15:$BD$15,0)+MATCH(F$14,'HB_6-7'!$C$16:$T$16,0)+MATCH("Bestand",'HB_6-7'!$C$17:$H$17,0)+COLUMN()-9)</f>
        <v>1257.25</v>
      </c>
      <c r="H28" s="137">
        <f>INDEX('HB_6-7'!$C$20:$PR$56,MATCH($A28,'HB_6-7'!$A$20:$A$56,0),MATCH($A$4,'HB_6-7'!$C$14:$PR$14,0)+MATCH(C$11,'HB_6-7'!$C$15:$BD$15,0)+MATCH(F$14,'HB_6-7'!$C$16:$T$16,0)+MATCH("Bestand",'HB_6-7'!$C$17:$H$17,0)+COLUMN()-9)</f>
        <v>-6.4372093023255816</v>
      </c>
      <c r="I28" s="96">
        <f>INDEX('HB_6-7'!$C$20:$PR$56,MATCH($A28,'HB_6-7'!$A$20:$A$56,0),MATCH($A$4,'HB_6-7'!$C$14:$PR$14,0)+MATCH(C$11,'HB_6-7'!$C$15:$BD$15,0)+MATCH(I$14,'HB_6-7'!$C$16:$T$16,0)+MATCH("Bestand",'HB_6-7'!$C$17:$H$17,0)+COLUMN()-12)</f>
        <v>31</v>
      </c>
      <c r="J28" s="97">
        <f>INDEX('HB_6-7'!$C$20:$PR$56,MATCH($A28,'HB_6-7'!$A$20:$A$56,0),MATCH($A$4,'HB_6-7'!$C$14:$PR$14,0)+MATCH(C$11,'HB_6-7'!$C$15:$BD$15,0)+MATCH(I$14,'HB_6-7'!$C$16:$T$16,0)+MATCH("Bestand",'HB_6-7'!$C$17:$H$17,0)+COLUMN()-12)</f>
        <v>31.416666666666668</v>
      </c>
      <c r="K28" s="255">
        <f>INDEX('HB_6-7'!$C$20:$PR$56,MATCH($A28,'HB_6-7'!$A$20:$A$56,0),MATCH($A$4,'HB_6-7'!$C$14:$PR$14,0)+MATCH(C$11,'HB_6-7'!$C$15:$BD$15,0)+MATCH(I$14,'HB_6-7'!$C$16:$T$16,0)+MATCH("Bestand",'HB_6-7'!$C$17:$H$17,0)+COLUMN()-12)</f>
        <v>7.4074074074074066</v>
      </c>
      <c r="L28" s="256">
        <f>INDEX('HB_6-7'!$C$20:$PR$56,MATCH($A28,'HB_6-7'!$A$20:$A$56,0),MATCH($A$4,'HB_6-7'!$C$14:$PR$14,0)+MATCH(L$12,'HB_6-7'!$C$15:$BD$15,0)+MATCH(L$13,'HB_6-7'!$C$16:$T$16,0)+MATCH("Bestand",'HB_6-7'!$C$17:$H$17,0)+COLUMN()-15)</f>
        <v>954</v>
      </c>
      <c r="M28" s="97">
        <f>INDEX('HB_6-7'!$C$20:$PR$56,MATCH($A28,'HB_6-7'!$A$20:$A$56,0),MATCH($A$4,'HB_6-7'!$C$14:$PR$14,0)+MATCH(L$12,'HB_6-7'!$C$15:$BD$15,0)+MATCH(L$13,'HB_6-7'!$C$16:$T$16,0)+MATCH("Bestand",'HB_6-7'!$C$17:$H$17,0)+COLUMN()-15)</f>
        <v>894.75</v>
      </c>
      <c r="N28" s="137">
        <f>INDEX('HB_6-7'!$C$20:$PR$56,MATCH($A28,'HB_6-7'!$A$20:$A$56,0),MATCH($A$4,'HB_6-7'!$C$14:$PR$14,0)+MATCH(L$12,'HB_6-7'!$C$15:$BD$15,0)+MATCH(L$13,'HB_6-7'!$C$16:$T$16,0)+MATCH("Bestand",'HB_6-7'!$C$17:$H$17,0)+COLUMN()-15)</f>
        <v>-4.8138297872340425</v>
      </c>
      <c r="O28" s="96">
        <f>INDEX('HB_6-7'!$C$20:$PR$56,MATCH($A28,'HB_6-7'!$A$20:$A$56,0),MATCH($A$4,'HB_6-7'!$C$14:$PR$14,0)+MATCH(L$12,'HB_6-7'!$C$15:$BD$15,0)+MATCH(O$14,'HB_6-7'!$C$16:$T$16,0)+MATCH("Bestand",'HB_6-7'!$C$17:$H$17,0)+COLUMN()-18)</f>
        <v>949</v>
      </c>
      <c r="P28" s="97">
        <f>INDEX('HB_6-7'!$C$20:$PR$56,MATCH($A28,'HB_6-7'!$A$20:$A$56,0),MATCH($A$4,'HB_6-7'!$C$14:$PR$14,0)+MATCH(L$12,'HB_6-7'!$C$15:$BD$15,0)+MATCH(O$14,'HB_6-7'!$C$16:$T$16,0)+MATCH("Bestand",'HB_6-7'!$C$17:$H$17,0)+COLUMN()-18)</f>
        <v>889.66666666666663</v>
      </c>
      <c r="Q28" s="137">
        <f>INDEX('HB_6-7'!$C$20:$PR$56,MATCH($A28,'HB_6-7'!$A$20:$A$56,0),MATCH($A$4,'HB_6-7'!$C$14:$PR$14,0)+MATCH(L$12,'HB_6-7'!$C$15:$BD$15,0)+MATCH(O$14,'HB_6-7'!$C$16:$T$16,0)+MATCH("Bestand",'HB_6-7'!$C$17:$H$17,0)+COLUMN()-18)</f>
        <v>-4.8400035653801581</v>
      </c>
      <c r="R28" s="96">
        <f>INDEX('HB_6-7'!$C$20:$PR$56,MATCH($A28,'HB_6-7'!$A$20:$A$56,0),MATCH($A$4,'HB_6-7'!$C$14:$PR$14,0)+MATCH(L$12,'HB_6-7'!$C$15:$BD$15,0)+MATCH(R$14,'HB_6-7'!$C$16:$T$16,0)+MATCH("Bestand",'HB_6-7'!$C$17:$H$17,0)+COLUMN()-21)</f>
        <v>5</v>
      </c>
      <c r="S28" s="97">
        <f>INDEX('HB_6-7'!$C$20:$PR$56,MATCH($A28,'HB_6-7'!$A$20:$A$56,0),MATCH($A$4,'HB_6-7'!$C$14:$PR$14,0)+MATCH(L$12,'HB_6-7'!$C$15:$BD$15,0)+MATCH(R$14,'HB_6-7'!$C$16:$T$16,0)+MATCH("Bestand",'HB_6-7'!$C$17:$H$17,0)+COLUMN()-21)</f>
        <v>5.083333333333333</v>
      </c>
      <c r="T28" s="255">
        <f>INDEX('HB_6-7'!$C$20:$PR$56,MATCH($A28,'HB_6-7'!$A$20:$A$56,0),MATCH($A$4,'HB_6-7'!$C$14:$PR$14,0)+MATCH(L$12,'HB_6-7'!$C$15:$BD$15,0)+MATCH(R$14,'HB_6-7'!$C$16:$T$16,0)+MATCH("Bestand",'HB_6-7'!$C$17:$H$17,0)+COLUMN()-21)</f>
        <v>0</v>
      </c>
      <c r="U28" s="256">
        <f>INDEX('HB_6-7'!$C$20:$PR$56,MATCH($A28,'HB_6-7'!$A$20:$A$56,0),MATCH($A$4,'HB_6-7'!$C$14:$PR$14,0)+MATCH(U$12,'HB_6-7'!$C$15:$BD$15,0)+MATCH(U$13,'HB_6-7'!$C$16:$T$16,0)+MATCH("Bestand",'HB_6-7'!$C$17:$H$17,0)+COLUMN()-24)</f>
        <v>410</v>
      </c>
      <c r="V28" s="97">
        <f>INDEX('HB_6-7'!$C$20:$PR$56,MATCH($A28,'HB_6-7'!$A$20:$A$56,0),MATCH($A$4,'HB_6-7'!$C$14:$PR$14,0)+MATCH(U$12,'HB_6-7'!$C$15:$BD$15,0)+MATCH(U$13,'HB_6-7'!$C$16:$T$16,0)+MATCH("Bestand",'HB_6-7'!$C$17:$H$17,0)+COLUMN()-24)</f>
        <v>393.91666666666669</v>
      </c>
      <c r="W28" s="137">
        <f>INDEX('HB_6-7'!$C$20:$PR$56,MATCH($A28,'HB_6-7'!$A$20:$A$56,0),MATCH($A$4,'HB_6-7'!$C$14:$PR$14,0)+MATCH(U$12,'HB_6-7'!$C$15:$BD$15,0)+MATCH(U$13,'HB_6-7'!$C$16:$T$16,0)+MATCH("Bestand",'HB_6-7'!$C$17:$H$17,0)+COLUMN()-24)</f>
        <v>-9.0261739799846037</v>
      </c>
      <c r="X28" s="96">
        <f>INDEX('HB_6-7'!$C$20:$PR$56,MATCH($A28,'HB_6-7'!$A$20:$A$56,0),MATCH($A$4,'HB_6-7'!$C$14:$PR$14,0)+MATCH(U$12,'HB_6-7'!$C$15:$BD$15,0)+MATCH(X$14,'HB_6-7'!$C$16:$T$16,0)+MATCH("Bestand",'HB_6-7'!$C$17:$H$17,0)+COLUMN()-27)</f>
        <v>384</v>
      </c>
      <c r="Y28" s="97">
        <f>INDEX('HB_6-7'!$C$20:$PR$56,MATCH($A28,'HB_6-7'!$A$20:$A$56,0),MATCH($A$4,'HB_6-7'!$C$14:$PR$14,0)+MATCH(U$12,'HB_6-7'!$C$15:$BD$15,0)+MATCH(X$14,'HB_6-7'!$C$16:$T$16,0)+MATCH("Bestand",'HB_6-7'!$C$17:$H$17,0)+COLUMN()-27)</f>
        <v>367.58333333333331</v>
      </c>
      <c r="Z28" s="137">
        <f>INDEX('HB_6-7'!$C$20:$PR$56,MATCH($A28,'HB_6-7'!$A$20:$A$56,0),MATCH($A$4,'HB_6-7'!$C$14:$PR$14,0)+MATCH(U$12,'HB_6-7'!$C$15:$BD$15,0)+MATCH(X$14,'HB_6-7'!$C$16:$T$16,0)+MATCH("Bestand",'HB_6-7'!$C$17:$H$17,0)+COLUMN()-27)</f>
        <v>-10.089686098654708</v>
      </c>
      <c r="AA28" s="96">
        <f>INDEX('HB_6-7'!$C$20:$PR$56,MATCH($A28,'HB_6-7'!$A$20:$A$56,0),MATCH($A$4,'HB_6-7'!$C$14:$PR$14,0)+MATCH(U$12,'HB_6-7'!$C$15:$BD$15,0)+MATCH(AA$14,'HB_6-7'!$C$16:$T$16,0)+MATCH("Bestand",'HB_6-7'!$C$17:$H$17,0)+COLUMN()-30)</f>
        <v>26</v>
      </c>
      <c r="AB28" s="97">
        <f>INDEX('HB_6-7'!$C$20:$PR$56,MATCH($A28,'HB_6-7'!$A$20:$A$56,0),MATCH($A$4,'HB_6-7'!$C$14:$PR$14,0)+MATCH(U$12,'HB_6-7'!$C$15:$BD$15,0)+MATCH(AA$14,'HB_6-7'!$C$16:$T$16,0)+MATCH("Bestand",'HB_6-7'!$C$17:$H$17,0)+COLUMN()-30)</f>
        <v>26.333333333333332</v>
      </c>
      <c r="AC28" s="138">
        <f>INDEX('HB_6-7'!$C$20:$PR$56,MATCH($A28,'HB_6-7'!$A$20:$A$56,0),MATCH($A$4,'HB_6-7'!$C$14:$PR$14,0)+MATCH(U$12,'HB_6-7'!$C$15:$BD$15,0)+MATCH(AA$14,'HB_6-7'!$C$16:$T$16,0)+MATCH("Bestand",'HB_6-7'!$C$17:$H$17,0)+COLUMN()-30)</f>
        <v>8.9655172413793096</v>
      </c>
    </row>
    <row r="29" spans="1:29" ht="15" customHeight="1" x14ac:dyDescent="0.2">
      <c r="A29" s="350" t="s">
        <v>371</v>
      </c>
      <c r="B29" s="464" t="s">
        <v>376</v>
      </c>
      <c r="C29" s="97">
        <f>INDEX('HB_6-7'!$C$20:$PR$56,MATCH($A29,'HB_6-7'!$A$20:$A$56,0),MATCH($A$4,'HB_6-7'!$C$14:$PR$14,0)+MATCH(C$11,'HB_6-7'!$C$15:$BD$15,0)+MATCH(C$13,'HB_6-7'!$C$16:$T$16,0)+MATCH("Bestand",'HB_6-7'!$C$17:$H$17,0)+COLUMN()-6)</f>
        <v>1192</v>
      </c>
      <c r="D29" s="97">
        <f>INDEX('HB_6-7'!$C$20:$PR$56,MATCH($A29,'HB_6-7'!$A$20:$A$56,0),MATCH($A$4,'HB_6-7'!$C$14:$PR$14,0)+MATCH(C$11,'HB_6-7'!$C$15:$BD$15,0)+MATCH(C$13,'HB_6-7'!$C$16:$T$16,0)+MATCH("Bestand",'HB_6-7'!$C$17:$H$17,0)+COLUMN()-6)</f>
        <v>354.83333333333331</v>
      </c>
      <c r="E29" s="137">
        <f>INDEX('HB_6-7'!$C$20:$PR$56,MATCH($A29,'HB_6-7'!$A$20:$A$56,0),MATCH($A$4,'HB_6-7'!$C$14:$PR$14,0)+MATCH(C$11,'HB_6-7'!$C$15:$BD$15,0)+MATCH(C$13,'HB_6-7'!$C$16:$T$16,0)+MATCH("Bestand",'HB_6-7'!$C$17:$H$17,0)+COLUMN()-6)</f>
        <v>118.58316221765915</v>
      </c>
      <c r="F29" s="96">
        <f>INDEX('HB_6-7'!$C$20:$PR$56,MATCH($A29,'HB_6-7'!$A$20:$A$56,0),MATCH($A$4,'HB_6-7'!$C$14:$PR$14,0)+MATCH(C$11,'HB_6-7'!$C$15:$BD$15,0)+MATCH(F$14,'HB_6-7'!$C$16:$T$16,0)+MATCH("Bestand",'HB_6-7'!$C$17:$H$17,0)+COLUMN()-9)</f>
        <v>1172</v>
      </c>
      <c r="G29" s="97">
        <f>INDEX('HB_6-7'!$C$20:$PR$56,MATCH($A29,'HB_6-7'!$A$20:$A$56,0),MATCH($A$4,'HB_6-7'!$C$14:$PR$14,0)+MATCH(C$11,'HB_6-7'!$C$15:$BD$15,0)+MATCH(F$14,'HB_6-7'!$C$16:$T$16,0)+MATCH("Bestand",'HB_6-7'!$C$17:$H$17,0)+COLUMN()-9)</f>
        <v>350.08333333333331</v>
      </c>
      <c r="H29" s="137">
        <f>INDEX('HB_6-7'!$C$20:$PR$56,MATCH($A29,'HB_6-7'!$A$20:$A$56,0),MATCH($A$4,'HB_6-7'!$C$14:$PR$14,0)+MATCH(C$11,'HB_6-7'!$C$15:$BD$15,0)+MATCH(F$14,'HB_6-7'!$C$16:$T$16,0)+MATCH("Bestand",'HB_6-7'!$C$17:$H$17,0)+COLUMN()-9)</f>
        <v>116.65807117070655</v>
      </c>
      <c r="I29" s="96">
        <f>INDEX('HB_6-7'!$C$20:$PR$56,MATCH($A29,'HB_6-7'!$A$20:$A$56,0),MATCH($A$4,'HB_6-7'!$C$14:$PR$14,0)+MATCH(C$11,'HB_6-7'!$C$15:$BD$15,0)+MATCH(I$14,'HB_6-7'!$C$16:$T$16,0)+MATCH("Bestand",'HB_6-7'!$C$17:$H$17,0)+COLUMN()-12)</f>
        <v>20</v>
      </c>
      <c r="J29" s="97">
        <f>INDEX('HB_6-7'!$C$20:$PR$56,MATCH($A29,'HB_6-7'!$A$20:$A$56,0),MATCH($A$4,'HB_6-7'!$C$14:$PR$14,0)+MATCH(C$11,'HB_6-7'!$C$15:$BD$15,0)+MATCH(I$14,'HB_6-7'!$C$16:$T$16,0)+MATCH("Bestand",'HB_6-7'!$C$17:$H$17,0)+COLUMN()-12)</f>
        <v>4.75</v>
      </c>
      <c r="K29" s="255" t="str">
        <f>INDEX('HB_6-7'!$C$20:$PR$56,MATCH($A29,'HB_6-7'!$A$20:$A$56,0),MATCH($A$4,'HB_6-7'!$C$14:$PR$14,0)+MATCH(C$11,'HB_6-7'!$C$15:$BD$15,0)+MATCH(I$14,'HB_6-7'!$C$16:$T$16,0)+MATCH("Bestand",'HB_6-7'!$C$17:$H$17,0)+COLUMN()-12)</f>
        <v>.X</v>
      </c>
      <c r="L29" s="256">
        <f>INDEX('HB_6-7'!$C$20:$PR$56,MATCH($A29,'HB_6-7'!$A$20:$A$56,0),MATCH($A$4,'HB_6-7'!$C$14:$PR$14,0)+MATCH(L$12,'HB_6-7'!$C$15:$BD$15,0)+MATCH(L$13,'HB_6-7'!$C$16:$T$16,0)+MATCH("Bestand",'HB_6-7'!$C$17:$H$17,0)+COLUMN()-15)</f>
        <v>1133</v>
      </c>
      <c r="M29" s="97">
        <f>INDEX('HB_6-7'!$C$20:$PR$56,MATCH($A29,'HB_6-7'!$A$20:$A$56,0),MATCH($A$4,'HB_6-7'!$C$14:$PR$14,0)+MATCH(L$12,'HB_6-7'!$C$15:$BD$15,0)+MATCH(L$13,'HB_6-7'!$C$16:$T$16,0)+MATCH("Bestand",'HB_6-7'!$C$17:$H$17,0)+COLUMN()-15)</f>
        <v>335.16666666666669</v>
      </c>
      <c r="N29" s="137">
        <f>INDEX('HB_6-7'!$C$20:$PR$56,MATCH($A29,'HB_6-7'!$A$20:$A$56,0),MATCH($A$4,'HB_6-7'!$C$14:$PR$14,0)+MATCH(L$12,'HB_6-7'!$C$15:$BD$15,0)+MATCH(L$13,'HB_6-7'!$C$16:$T$16,0)+MATCH("Bestand",'HB_6-7'!$C$17:$H$17,0)+COLUMN()-15)</f>
        <v>117.05342687533728</v>
      </c>
      <c r="O29" s="96" t="str">
        <f>INDEX('HB_6-7'!$C$20:$PR$56,MATCH($A29,'HB_6-7'!$A$20:$A$56,0),MATCH($A$4,'HB_6-7'!$C$14:$PR$14,0)+MATCH(L$12,'HB_6-7'!$C$15:$BD$15,0)+MATCH(O$14,'HB_6-7'!$C$16:$T$16,0)+MATCH("Bestand",'HB_6-7'!$C$17:$H$17,0)+COLUMN()-18)</f>
        <v>*</v>
      </c>
      <c r="P29" s="97">
        <f>INDEX('HB_6-7'!$C$20:$PR$56,MATCH($A29,'HB_6-7'!$A$20:$A$56,0),MATCH($A$4,'HB_6-7'!$C$14:$PR$14,0)+MATCH(L$12,'HB_6-7'!$C$15:$BD$15,0)+MATCH(O$14,'HB_6-7'!$C$16:$T$16,0)+MATCH("Bestand",'HB_6-7'!$C$17:$H$17,0)+COLUMN()-18)</f>
        <v>331.08333333333331</v>
      </c>
      <c r="Q29" s="137">
        <f>INDEX('HB_6-7'!$C$20:$PR$56,MATCH($A29,'HB_6-7'!$A$20:$A$56,0),MATCH($A$4,'HB_6-7'!$C$14:$PR$14,0)+MATCH(L$12,'HB_6-7'!$C$15:$BD$15,0)+MATCH(O$14,'HB_6-7'!$C$16:$T$16,0)+MATCH("Bestand",'HB_6-7'!$C$17:$H$17,0)+COLUMN()-18)</f>
        <v>115.33875338753387</v>
      </c>
      <c r="R29" s="96" t="str">
        <f>INDEX('HB_6-7'!$C$20:$PR$56,MATCH($A29,'HB_6-7'!$A$20:$A$56,0),MATCH($A$4,'HB_6-7'!$C$14:$PR$14,0)+MATCH(L$12,'HB_6-7'!$C$15:$BD$15,0)+MATCH(R$14,'HB_6-7'!$C$16:$T$16,0)+MATCH("Bestand",'HB_6-7'!$C$17:$H$17,0)+COLUMN()-21)</f>
        <v>*</v>
      </c>
      <c r="S29" s="97">
        <f>INDEX('HB_6-7'!$C$20:$PR$56,MATCH($A29,'HB_6-7'!$A$20:$A$56,0),MATCH($A$4,'HB_6-7'!$C$14:$PR$14,0)+MATCH(L$12,'HB_6-7'!$C$15:$BD$15,0)+MATCH(R$14,'HB_6-7'!$C$16:$T$16,0)+MATCH("Bestand",'HB_6-7'!$C$17:$H$17,0)+COLUMN()-21)</f>
        <v>4.083333333333333</v>
      </c>
      <c r="T29" s="255" t="str">
        <f>INDEX('HB_6-7'!$C$20:$PR$56,MATCH($A29,'HB_6-7'!$A$20:$A$56,0),MATCH($A$4,'HB_6-7'!$C$14:$PR$14,0)+MATCH(L$12,'HB_6-7'!$C$15:$BD$15,0)+MATCH(R$14,'HB_6-7'!$C$16:$T$16,0)+MATCH("Bestand",'HB_6-7'!$C$17:$H$17,0)+COLUMN()-21)</f>
        <v>.X</v>
      </c>
      <c r="U29" s="256">
        <f>INDEX('HB_6-7'!$C$20:$PR$56,MATCH($A29,'HB_6-7'!$A$20:$A$56,0),MATCH($A$4,'HB_6-7'!$C$14:$PR$14,0)+MATCH(U$12,'HB_6-7'!$C$15:$BD$15,0)+MATCH(U$13,'HB_6-7'!$C$16:$T$16,0)+MATCH("Bestand",'HB_6-7'!$C$17:$H$17,0)+COLUMN()-24)</f>
        <v>59</v>
      </c>
      <c r="V29" s="97">
        <f>INDEX('HB_6-7'!$C$20:$PR$56,MATCH($A29,'HB_6-7'!$A$20:$A$56,0),MATCH($A$4,'HB_6-7'!$C$14:$PR$14,0)+MATCH(U$12,'HB_6-7'!$C$15:$BD$15,0)+MATCH(U$13,'HB_6-7'!$C$16:$T$16,0)+MATCH("Bestand",'HB_6-7'!$C$17:$H$17,0)+COLUMN()-24)</f>
        <v>19.666666666666668</v>
      </c>
      <c r="W29" s="137">
        <f>INDEX('HB_6-7'!$C$20:$PR$56,MATCH($A29,'HB_6-7'!$A$20:$A$56,0),MATCH($A$4,'HB_6-7'!$C$14:$PR$14,0)+MATCH(U$12,'HB_6-7'!$C$15:$BD$15,0)+MATCH(U$13,'HB_6-7'!$C$16:$T$16,0)+MATCH("Bestand",'HB_6-7'!$C$17:$H$17,0)+COLUMN()-24)</f>
        <v>148.42105263157893</v>
      </c>
      <c r="X29" s="96" t="str">
        <f>INDEX('HB_6-7'!$C$20:$PR$56,MATCH($A29,'HB_6-7'!$A$20:$A$56,0),MATCH($A$4,'HB_6-7'!$C$14:$PR$14,0)+MATCH(U$12,'HB_6-7'!$C$15:$BD$15,0)+MATCH(X$14,'HB_6-7'!$C$16:$T$16,0)+MATCH("Bestand",'HB_6-7'!$C$17:$H$17,0)+COLUMN()-27)</f>
        <v>*</v>
      </c>
      <c r="Y29" s="97">
        <f>INDEX('HB_6-7'!$C$20:$PR$56,MATCH($A29,'HB_6-7'!$A$20:$A$56,0),MATCH($A$4,'HB_6-7'!$C$14:$PR$14,0)+MATCH(U$12,'HB_6-7'!$C$15:$BD$15,0)+MATCH(X$14,'HB_6-7'!$C$16:$T$16,0)+MATCH("Bestand",'HB_6-7'!$C$17:$H$17,0)+COLUMN()-27)</f>
        <v>19</v>
      </c>
      <c r="Z29" s="137">
        <f>INDEX('HB_6-7'!$C$20:$PR$56,MATCH($A29,'HB_6-7'!$A$20:$A$56,0),MATCH($A$4,'HB_6-7'!$C$14:$PR$14,0)+MATCH(U$12,'HB_6-7'!$C$15:$BD$15,0)+MATCH(X$14,'HB_6-7'!$C$16:$T$16,0)+MATCH("Bestand",'HB_6-7'!$C$17:$H$17,0)+COLUMN()-27)</f>
        <v>142.55319148936169</v>
      </c>
      <c r="AA29" s="96" t="str">
        <f>INDEX('HB_6-7'!$C$20:$PR$56,MATCH($A29,'HB_6-7'!$A$20:$A$56,0),MATCH($A$4,'HB_6-7'!$C$14:$PR$14,0)+MATCH(U$12,'HB_6-7'!$C$15:$BD$15,0)+MATCH(AA$14,'HB_6-7'!$C$16:$T$16,0)+MATCH("Bestand",'HB_6-7'!$C$17:$H$17,0)+COLUMN()-30)</f>
        <v>*</v>
      </c>
      <c r="AB29" s="97">
        <f>INDEX('HB_6-7'!$C$20:$PR$56,MATCH($A29,'HB_6-7'!$A$20:$A$56,0),MATCH($A$4,'HB_6-7'!$C$14:$PR$14,0)+MATCH(U$12,'HB_6-7'!$C$15:$BD$15,0)+MATCH(AA$14,'HB_6-7'!$C$16:$T$16,0)+MATCH("Bestand",'HB_6-7'!$C$17:$H$17,0)+COLUMN()-30)</f>
        <v>0.66666666666666663</v>
      </c>
      <c r="AC29" s="138" t="str">
        <f>INDEX('HB_6-7'!$C$20:$PR$56,MATCH($A29,'HB_6-7'!$A$20:$A$56,0),MATCH($A$4,'HB_6-7'!$C$14:$PR$14,0)+MATCH(U$12,'HB_6-7'!$C$15:$BD$15,0)+MATCH(AA$14,'HB_6-7'!$C$16:$T$16,0)+MATCH("Bestand",'HB_6-7'!$C$17:$H$17,0)+COLUMN()-30)</f>
        <v>.X</v>
      </c>
    </row>
    <row r="30" spans="1:29" ht="15" customHeight="1" x14ac:dyDescent="0.2">
      <c r="A30" s="350" t="s">
        <v>372</v>
      </c>
      <c r="B30" s="464" t="s">
        <v>376</v>
      </c>
      <c r="C30" s="97">
        <f>INDEX('HB_6-7'!$C$20:$PR$56,MATCH($A30,'HB_6-7'!$A$20:$A$56,0),MATCH($A$4,'HB_6-7'!$C$14:$PR$14,0)+MATCH(C$11,'HB_6-7'!$C$15:$BD$15,0)+MATCH(C$13,'HB_6-7'!$C$16:$T$16,0)+MATCH("Bestand",'HB_6-7'!$C$17:$H$17,0)+COLUMN()-6)</f>
        <v>77</v>
      </c>
      <c r="D30" s="97">
        <f>INDEX('HB_6-7'!$C$20:$PR$56,MATCH($A30,'HB_6-7'!$A$20:$A$56,0),MATCH($A$4,'HB_6-7'!$C$14:$PR$14,0)+MATCH(C$11,'HB_6-7'!$C$15:$BD$15,0)+MATCH(C$13,'HB_6-7'!$C$16:$T$16,0)+MATCH("Bestand",'HB_6-7'!$C$17:$H$17,0)+COLUMN()-6)</f>
        <v>108.83333333333333</v>
      </c>
      <c r="E30" s="137">
        <f>INDEX('HB_6-7'!$C$20:$PR$56,MATCH($A30,'HB_6-7'!$A$20:$A$56,0),MATCH($A$4,'HB_6-7'!$C$14:$PR$14,0)+MATCH(C$11,'HB_6-7'!$C$15:$BD$15,0)+MATCH(C$13,'HB_6-7'!$C$16:$T$16,0)+MATCH("Bestand",'HB_6-7'!$C$17:$H$17,0)+COLUMN()-6)</f>
        <v>-38.454288407163055</v>
      </c>
      <c r="F30" s="96" t="str">
        <f>INDEX('HB_6-7'!$C$20:$PR$56,MATCH($A30,'HB_6-7'!$A$20:$A$56,0),MATCH($A$4,'HB_6-7'!$C$14:$PR$14,0)+MATCH(C$11,'HB_6-7'!$C$15:$BD$15,0)+MATCH(F$14,'HB_6-7'!$C$16:$T$16,0)+MATCH("Bestand",'HB_6-7'!$C$17:$H$17,0)+COLUMN()-9)</f>
        <v>*</v>
      </c>
      <c r="G30" s="97">
        <f>INDEX('HB_6-7'!$C$20:$PR$56,MATCH($A30,'HB_6-7'!$A$20:$A$56,0),MATCH($A$4,'HB_6-7'!$C$14:$PR$14,0)+MATCH(C$11,'HB_6-7'!$C$15:$BD$15,0)+MATCH(F$14,'HB_6-7'!$C$16:$T$16,0)+MATCH("Bestand",'HB_6-7'!$C$17:$H$17,0)+COLUMN()-9)</f>
        <v>107.41666666666667</v>
      </c>
      <c r="H30" s="137">
        <f>INDEX('HB_6-7'!$C$20:$PR$56,MATCH($A30,'HB_6-7'!$A$20:$A$56,0),MATCH($A$4,'HB_6-7'!$C$14:$PR$14,0)+MATCH(C$11,'HB_6-7'!$C$15:$BD$15,0)+MATCH(F$14,'HB_6-7'!$C$16:$T$16,0)+MATCH("Bestand",'HB_6-7'!$C$17:$H$17,0)+COLUMN()-9)</f>
        <v>-38.560533841754051</v>
      </c>
      <c r="I30" s="96" t="str">
        <f>INDEX('HB_6-7'!$C$20:$PR$56,MATCH($A30,'HB_6-7'!$A$20:$A$56,0),MATCH($A$4,'HB_6-7'!$C$14:$PR$14,0)+MATCH(C$11,'HB_6-7'!$C$15:$BD$15,0)+MATCH(I$14,'HB_6-7'!$C$16:$T$16,0)+MATCH("Bestand",'HB_6-7'!$C$17:$H$17,0)+COLUMN()-12)</f>
        <v>*</v>
      </c>
      <c r="J30" s="97">
        <f>INDEX('HB_6-7'!$C$20:$PR$56,MATCH($A30,'HB_6-7'!$A$20:$A$56,0),MATCH($A$4,'HB_6-7'!$C$14:$PR$14,0)+MATCH(C$11,'HB_6-7'!$C$15:$BD$15,0)+MATCH(I$14,'HB_6-7'!$C$16:$T$16,0)+MATCH("Bestand",'HB_6-7'!$C$17:$H$17,0)+COLUMN()-12)</f>
        <v>1.4166666666666667</v>
      </c>
      <c r="K30" s="255">
        <f>INDEX('HB_6-7'!$C$20:$PR$56,MATCH($A30,'HB_6-7'!$A$20:$A$56,0),MATCH($A$4,'HB_6-7'!$C$14:$PR$14,0)+MATCH(C$11,'HB_6-7'!$C$15:$BD$15,0)+MATCH(I$14,'HB_6-7'!$C$16:$T$16,0)+MATCH("Bestand",'HB_6-7'!$C$17:$H$17,0)+COLUMN()-12)</f>
        <v>-29.166666666666668</v>
      </c>
      <c r="L30" s="256">
        <f>INDEX('HB_6-7'!$C$20:$PR$56,MATCH($A30,'HB_6-7'!$A$20:$A$56,0),MATCH($A$4,'HB_6-7'!$C$14:$PR$14,0)+MATCH(L$12,'HB_6-7'!$C$15:$BD$15,0)+MATCH(L$13,'HB_6-7'!$C$16:$T$16,0)+MATCH("Bestand",'HB_6-7'!$C$17:$H$17,0)+COLUMN()-15)</f>
        <v>66</v>
      </c>
      <c r="M30" s="97">
        <f>INDEX('HB_6-7'!$C$20:$PR$56,MATCH($A30,'HB_6-7'!$A$20:$A$56,0),MATCH($A$4,'HB_6-7'!$C$14:$PR$14,0)+MATCH(L$12,'HB_6-7'!$C$15:$BD$15,0)+MATCH(L$13,'HB_6-7'!$C$16:$T$16,0)+MATCH("Bestand",'HB_6-7'!$C$17:$H$17,0)+COLUMN()-15)</f>
        <v>96.833333333333329</v>
      </c>
      <c r="N30" s="137">
        <f>INDEX('HB_6-7'!$C$20:$PR$56,MATCH($A30,'HB_6-7'!$A$20:$A$56,0),MATCH($A$4,'HB_6-7'!$C$14:$PR$14,0)+MATCH(L$12,'HB_6-7'!$C$15:$BD$15,0)+MATCH(L$13,'HB_6-7'!$C$16:$T$16,0)+MATCH("Bestand",'HB_6-7'!$C$17:$H$17,0)+COLUMN()-15)</f>
        <v>-40.31843862352337</v>
      </c>
      <c r="O30" s="96">
        <f>INDEX('HB_6-7'!$C$20:$PR$56,MATCH($A30,'HB_6-7'!$A$20:$A$56,0),MATCH($A$4,'HB_6-7'!$C$14:$PR$14,0)+MATCH(L$12,'HB_6-7'!$C$15:$BD$15,0)+MATCH(O$14,'HB_6-7'!$C$16:$T$16,0)+MATCH("Bestand",'HB_6-7'!$C$17:$H$17,0)+COLUMN()-18)</f>
        <v>66</v>
      </c>
      <c r="P30" s="97">
        <f>INDEX('HB_6-7'!$C$20:$PR$56,MATCH($A30,'HB_6-7'!$A$20:$A$56,0),MATCH($A$4,'HB_6-7'!$C$14:$PR$14,0)+MATCH(L$12,'HB_6-7'!$C$15:$BD$15,0)+MATCH(O$14,'HB_6-7'!$C$16:$T$16,0)+MATCH("Bestand",'HB_6-7'!$C$17:$H$17,0)+COLUMN()-18)</f>
        <v>96.833333333333329</v>
      </c>
      <c r="Q30" s="137">
        <f>INDEX('HB_6-7'!$C$20:$PR$56,MATCH($A30,'HB_6-7'!$A$20:$A$56,0),MATCH($A$4,'HB_6-7'!$C$14:$PR$14,0)+MATCH(L$12,'HB_6-7'!$C$15:$BD$15,0)+MATCH(O$14,'HB_6-7'!$C$16:$T$16,0)+MATCH("Bestand",'HB_6-7'!$C$17:$H$17,0)+COLUMN()-18)</f>
        <v>-39.917269906928645</v>
      </c>
      <c r="R30" s="96">
        <f>INDEX('HB_6-7'!$C$20:$PR$56,MATCH($A30,'HB_6-7'!$A$20:$A$56,0),MATCH($A$4,'HB_6-7'!$C$14:$PR$14,0)+MATCH(L$12,'HB_6-7'!$C$15:$BD$15,0)+MATCH(R$14,'HB_6-7'!$C$16:$T$16,0)+MATCH("Bestand",'HB_6-7'!$C$17:$H$17,0)+COLUMN()-21)</f>
        <v>0</v>
      </c>
      <c r="S30" s="97">
        <f>INDEX('HB_6-7'!$C$20:$PR$56,MATCH($A30,'HB_6-7'!$A$20:$A$56,0),MATCH($A$4,'HB_6-7'!$C$14:$PR$14,0)+MATCH(L$12,'HB_6-7'!$C$15:$BD$15,0)+MATCH(R$14,'HB_6-7'!$C$16:$T$16,0)+MATCH("Bestand",'HB_6-7'!$C$17:$H$17,0)+COLUMN()-21)</f>
        <v>0</v>
      </c>
      <c r="T30" s="255">
        <f>INDEX('HB_6-7'!$C$20:$PR$56,MATCH($A30,'HB_6-7'!$A$20:$A$56,0),MATCH($A$4,'HB_6-7'!$C$14:$PR$14,0)+MATCH(L$12,'HB_6-7'!$C$15:$BD$15,0)+MATCH(R$14,'HB_6-7'!$C$16:$T$16,0)+MATCH("Bestand",'HB_6-7'!$C$17:$H$17,0)+COLUMN()-21)</f>
        <v>-100</v>
      </c>
      <c r="U30" s="256">
        <f>INDEX('HB_6-7'!$C$20:$PR$56,MATCH($A30,'HB_6-7'!$A$20:$A$56,0),MATCH($A$4,'HB_6-7'!$C$14:$PR$14,0)+MATCH(U$12,'HB_6-7'!$C$15:$BD$15,0)+MATCH(U$13,'HB_6-7'!$C$16:$T$16,0)+MATCH("Bestand",'HB_6-7'!$C$17:$H$17,0)+COLUMN()-24)</f>
        <v>11</v>
      </c>
      <c r="V30" s="97">
        <f>INDEX('HB_6-7'!$C$20:$PR$56,MATCH($A30,'HB_6-7'!$A$20:$A$56,0),MATCH($A$4,'HB_6-7'!$C$14:$PR$14,0)+MATCH(U$12,'HB_6-7'!$C$15:$BD$15,0)+MATCH(U$13,'HB_6-7'!$C$16:$T$16,0)+MATCH("Bestand",'HB_6-7'!$C$17:$H$17,0)+COLUMN()-24)</f>
        <v>12</v>
      </c>
      <c r="W30" s="137">
        <f>INDEX('HB_6-7'!$C$20:$PR$56,MATCH($A30,'HB_6-7'!$A$20:$A$56,0),MATCH($A$4,'HB_6-7'!$C$14:$PR$14,0)+MATCH(U$12,'HB_6-7'!$C$15:$BD$15,0)+MATCH(U$13,'HB_6-7'!$C$16:$T$16,0)+MATCH("Bestand",'HB_6-7'!$C$17:$H$17,0)+COLUMN()-24)</f>
        <v>-17.714285714285712</v>
      </c>
      <c r="X30" s="96" t="str">
        <f>INDEX('HB_6-7'!$C$20:$PR$56,MATCH($A30,'HB_6-7'!$A$20:$A$56,0),MATCH($A$4,'HB_6-7'!$C$14:$PR$14,0)+MATCH(U$12,'HB_6-7'!$C$15:$BD$15,0)+MATCH(X$14,'HB_6-7'!$C$16:$T$16,0)+MATCH("Bestand",'HB_6-7'!$C$17:$H$17,0)+COLUMN()-27)</f>
        <v>*</v>
      </c>
      <c r="Y30" s="97">
        <f>INDEX('HB_6-7'!$C$20:$PR$56,MATCH($A30,'HB_6-7'!$A$20:$A$56,0),MATCH($A$4,'HB_6-7'!$C$14:$PR$14,0)+MATCH(U$12,'HB_6-7'!$C$15:$BD$15,0)+MATCH(X$14,'HB_6-7'!$C$16:$T$16,0)+MATCH("Bestand",'HB_6-7'!$C$17:$H$17,0)+COLUMN()-27)</f>
        <v>10.583333333333334</v>
      </c>
      <c r="Z30" s="137">
        <f>INDEX('HB_6-7'!$C$20:$PR$56,MATCH($A30,'HB_6-7'!$A$20:$A$56,0),MATCH($A$4,'HB_6-7'!$C$14:$PR$14,0)+MATCH(U$12,'HB_6-7'!$C$15:$BD$15,0)+MATCH(X$14,'HB_6-7'!$C$16:$T$16,0)+MATCH("Bestand",'HB_6-7'!$C$17:$H$17,0)+COLUMN()-27)</f>
        <v>-22.560975609756099</v>
      </c>
      <c r="AA30" s="96" t="str">
        <f>INDEX('HB_6-7'!$C$20:$PR$56,MATCH($A30,'HB_6-7'!$A$20:$A$56,0),MATCH($A$4,'HB_6-7'!$C$14:$PR$14,0)+MATCH(U$12,'HB_6-7'!$C$15:$BD$15,0)+MATCH(AA$14,'HB_6-7'!$C$16:$T$16,0)+MATCH("Bestand",'HB_6-7'!$C$17:$H$17,0)+COLUMN()-30)</f>
        <v>*</v>
      </c>
      <c r="AB30" s="97">
        <f>INDEX('HB_6-7'!$C$20:$PR$56,MATCH($A30,'HB_6-7'!$A$20:$A$56,0),MATCH($A$4,'HB_6-7'!$C$14:$PR$14,0)+MATCH(U$12,'HB_6-7'!$C$15:$BD$15,0)+MATCH(AA$14,'HB_6-7'!$C$16:$T$16,0)+MATCH("Bestand",'HB_6-7'!$C$17:$H$17,0)+COLUMN()-30)</f>
        <v>1.4166666666666667</v>
      </c>
      <c r="AC30" s="138">
        <f>INDEX('HB_6-7'!$C$20:$PR$56,MATCH($A30,'HB_6-7'!$A$20:$A$56,0),MATCH($A$4,'HB_6-7'!$C$14:$PR$14,0)+MATCH(U$12,'HB_6-7'!$C$15:$BD$15,0)+MATCH(AA$14,'HB_6-7'!$C$16:$T$16,0)+MATCH("Bestand",'HB_6-7'!$C$17:$H$17,0)+COLUMN()-30)</f>
        <v>54.54545454545454</v>
      </c>
    </row>
    <row r="31" spans="1:29" ht="15" customHeight="1" x14ac:dyDescent="0.2">
      <c r="A31" s="350" t="s">
        <v>373</v>
      </c>
      <c r="B31" s="464" t="s">
        <v>376</v>
      </c>
      <c r="C31" s="97" t="str">
        <f>INDEX('HB_6-7'!$C$20:$PR$56,MATCH($A31,'HB_6-7'!$A$20:$A$56,0),MATCH($A$4,'HB_6-7'!$C$14:$PR$14,0)+MATCH(C$11,'HB_6-7'!$C$15:$BD$15,0)+MATCH(C$13,'HB_6-7'!$C$16:$T$16,0)+MATCH("Bestand",'HB_6-7'!$C$17:$H$17,0)+COLUMN()-6)</f>
        <v>*</v>
      </c>
      <c r="D31" s="97">
        <f>INDEX('HB_6-7'!$C$20:$PR$56,MATCH($A31,'HB_6-7'!$A$20:$A$56,0),MATCH($A$4,'HB_6-7'!$C$14:$PR$14,0)+MATCH(C$11,'HB_6-7'!$C$15:$BD$15,0)+MATCH(C$13,'HB_6-7'!$C$16:$T$16,0)+MATCH("Bestand",'HB_6-7'!$C$17:$H$17,0)+COLUMN()-6)</f>
        <v>2</v>
      </c>
      <c r="E31" s="137" t="str">
        <f>INDEX('HB_6-7'!$C$20:$PR$56,MATCH($A31,'HB_6-7'!$A$20:$A$56,0),MATCH($A$4,'HB_6-7'!$C$14:$PR$14,0)+MATCH(C$11,'HB_6-7'!$C$15:$BD$15,0)+MATCH(C$13,'HB_6-7'!$C$16:$T$16,0)+MATCH("Bestand",'HB_6-7'!$C$17:$H$17,0)+COLUMN()-6)</f>
        <v>X</v>
      </c>
      <c r="F31" s="96" t="str">
        <f>INDEX('HB_6-7'!$C$20:$PR$56,MATCH($A31,'HB_6-7'!$A$20:$A$56,0),MATCH($A$4,'HB_6-7'!$C$14:$PR$14,0)+MATCH(C$11,'HB_6-7'!$C$15:$BD$15,0)+MATCH(F$14,'HB_6-7'!$C$16:$T$16,0)+MATCH("Bestand",'HB_6-7'!$C$17:$H$17,0)+COLUMN()-9)</f>
        <v>*</v>
      </c>
      <c r="G31" s="97">
        <f>INDEX('HB_6-7'!$C$20:$PR$56,MATCH($A31,'HB_6-7'!$A$20:$A$56,0),MATCH($A$4,'HB_6-7'!$C$14:$PR$14,0)+MATCH(C$11,'HB_6-7'!$C$15:$BD$15,0)+MATCH(F$14,'HB_6-7'!$C$16:$T$16,0)+MATCH("Bestand",'HB_6-7'!$C$17:$H$17,0)+COLUMN()-9)</f>
        <v>2</v>
      </c>
      <c r="H31" s="137" t="str">
        <f>INDEX('HB_6-7'!$C$20:$PR$56,MATCH($A31,'HB_6-7'!$A$20:$A$56,0),MATCH($A$4,'HB_6-7'!$C$14:$PR$14,0)+MATCH(C$11,'HB_6-7'!$C$15:$BD$15,0)+MATCH(F$14,'HB_6-7'!$C$16:$T$16,0)+MATCH("Bestand",'HB_6-7'!$C$17:$H$17,0)+COLUMN()-9)</f>
        <v>X</v>
      </c>
      <c r="I31" s="96">
        <f>INDEX('HB_6-7'!$C$20:$PR$56,MATCH($A31,'HB_6-7'!$A$20:$A$56,0),MATCH($A$4,'HB_6-7'!$C$14:$PR$14,0)+MATCH(C$11,'HB_6-7'!$C$15:$BD$15,0)+MATCH(I$14,'HB_6-7'!$C$16:$T$16,0)+MATCH("Bestand",'HB_6-7'!$C$17:$H$17,0)+COLUMN()-12)</f>
        <v>0</v>
      </c>
      <c r="J31" s="97">
        <f>INDEX('HB_6-7'!$C$20:$PR$56,MATCH($A31,'HB_6-7'!$A$20:$A$56,0),MATCH($A$4,'HB_6-7'!$C$14:$PR$14,0)+MATCH(C$11,'HB_6-7'!$C$15:$BD$15,0)+MATCH(I$14,'HB_6-7'!$C$16:$T$16,0)+MATCH("Bestand",'HB_6-7'!$C$17:$H$17,0)+COLUMN()-12)</f>
        <v>0</v>
      </c>
      <c r="K31" s="255" t="str">
        <f>INDEX('HB_6-7'!$C$20:$PR$56,MATCH($A31,'HB_6-7'!$A$20:$A$56,0),MATCH($A$4,'HB_6-7'!$C$14:$PR$14,0)+MATCH(C$11,'HB_6-7'!$C$15:$BD$15,0)+MATCH(I$14,'HB_6-7'!$C$16:$T$16,0)+MATCH("Bestand",'HB_6-7'!$C$17:$H$17,0)+COLUMN()-12)</f>
        <v>X</v>
      </c>
      <c r="L31" s="256">
        <f>INDEX('HB_6-7'!$C$20:$PR$56,MATCH($A31,'HB_6-7'!$A$20:$A$56,0),MATCH($A$4,'HB_6-7'!$C$14:$PR$14,0)+MATCH(L$12,'HB_6-7'!$C$15:$BD$15,0)+MATCH(L$13,'HB_6-7'!$C$16:$T$16,0)+MATCH("Bestand",'HB_6-7'!$C$17:$H$17,0)+COLUMN()-15)</f>
        <v>0</v>
      </c>
      <c r="M31" s="97">
        <f>INDEX('HB_6-7'!$C$20:$PR$56,MATCH($A31,'HB_6-7'!$A$20:$A$56,0),MATCH($A$4,'HB_6-7'!$C$14:$PR$14,0)+MATCH(L$12,'HB_6-7'!$C$15:$BD$15,0)+MATCH(L$13,'HB_6-7'!$C$16:$T$16,0)+MATCH("Bestand",'HB_6-7'!$C$17:$H$17,0)+COLUMN()-15)</f>
        <v>0.5</v>
      </c>
      <c r="N31" s="137" t="str">
        <f>INDEX('HB_6-7'!$C$20:$PR$56,MATCH($A31,'HB_6-7'!$A$20:$A$56,0),MATCH($A$4,'HB_6-7'!$C$14:$PR$14,0)+MATCH(L$12,'HB_6-7'!$C$15:$BD$15,0)+MATCH(L$13,'HB_6-7'!$C$16:$T$16,0)+MATCH("Bestand",'HB_6-7'!$C$17:$H$17,0)+COLUMN()-15)</f>
        <v>X</v>
      </c>
      <c r="O31" s="96">
        <f>INDEX('HB_6-7'!$C$20:$PR$56,MATCH($A31,'HB_6-7'!$A$20:$A$56,0),MATCH($A$4,'HB_6-7'!$C$14:$PR$14,0)+MATCH(L$12,'HB_6-7'!$C$15:$BD$15,0)+MATCH(O$14,'HB_6-7'!$C$16:$T$16,0)+MATCH("Bestand",'HB_6-7'!$C$17:$H$17,0)+COLUMN()-18)</f>
        <v>0</v>
      </c>
      <c r="P31" s="97">
        <f>INDEX('HB_6-7'!$C$20:$PR$56,MATCH($A31,'HB_6-7'!$A$20:$A$56,0),MATCH($A$4,'HB_6-7'!$C$14:$PR$14,0)+MATCH(L$12,'HB_6-7'!$C$15:$BD$15,0)+MATCH(O$14,'HB_6-7'!$C$16:$T$16,0)+MATCH("Bestand",'HB_6-7'!$C$17:$H$17,0)+COLUMN()-18)</f>
        <v>0.5</v>
      </c>
      <c r="Q31" s="137" t="str">
        <f>INDEX('HB_6-7'!$C$20:$PR$56,MATCH($A31,'HB_6-7'!$A$20:$A$56,0),MATCH($A$4,'HB_6-7'!$C$14:$PR$14,0)+MATCH(L$12,'HB_6-7'!$C$15:$BD$15,0)+MATCH(O$14,'HB_6-7'!$C$16:$T$16,0)+MATCH("Bestand",'HB_6-7'!$C$17:$H$17,0)+COLUMN()-18)</f>
        <v>X</v>
      </c>
      <c r="R31" s="96">
        <f>INDEX('HB_6-7'!$C$20:$PR$56,MATCH($A31,'HB_6-7'!$A$20:$A$56,0),MATCH($A$4,'HB_6-7'!$C$14:$PR$14,0)+MATCH(L$12,'HB_6-7'!$C$15:$BD$15,0)+MATCH(R$14,'HB_6-7'!$C$16:$T$16,0)+MATCH("Bestand",'HB_6-7'!$C$17:$H$17,0)+COLUMN()-21)</f>
        <v>0</v>
      </c>
      <c r="S31" s="97">
        <f>INDEX('HB_6-7'!$C$20:$PR$56,MATCH($A31,'HB_6-7'!$A$20:$A$56,0),MATCH($A$4,'HB_6-7'!$C$14:$PR$14,0)+MATCH(L$12,'HB_6-7'!$C$15:$BD$15,0)+MATCH(R$14,'HB_6-7'!$C$16:$T$16,0)+MATCH("Bestand",'HB_6-7'!$C$17:$H$17,0)+COLUMN()-21)</f>
        <v>0</v>
      </c>
      <c r="T31" s="255" t="str">
        <f>INDEX('HB_6-7'!$C$20:$PR$56,MATCH($A31,'HB_6-7'!$A$20:$A$56,0),MATCH($A$4,'HB_6-7'!$C$14:$PR$14,0)+MATCH(L$12,'HB_6-7'!$C$15:$BD$15,0)+MATCH(R$14,'HB_6-7'!$C$16:$T$16,0)+MATCH("Bestand",'HB_6-7'!$C$17:$H$17,0)+COLUMN()-21)</f>
        <v>X</v>
      </c>
      <c r="U31" s="256" t="str">
        <f>INDEX('HB_6-7'!$C$20:$PR$56,MATCH($A31,'HB_6-7'!$A$20:$A$56,0),MATCH($A$4,'HB_6-7'!$C$14:$PR$14,0)+MATCH(U$12,'HB_6-7'!$C$15:$BD$15,0)+MATCH(U$13,'HB_6-7'!$C$16:$T$16,0)+MATCH("Bestand",'HB_6-7'!$C$17:$H$17,0)+COLUMN()-24)</f>
        <v>*</v>
      </c>
      <c r="V31" s="97">
        <f>INDEX('HB_6-7'!$C$20:$PR$56,MATCH($A31,'HB_6-7'!$A$20:$A$56,0),MATCH($A$4,'HB_6-7'!$C$14:$PR$14,0)+MATCH(U$12,'HB_6-7'!$C$15:$BD$15,0)+MATCH(U$13,'HB_6-7'!$C$16:$T$16,0)+MATCH("Bestand",'HB_6-7'!$C$17:$H$17,0)+COLUMN()-24)</f>
        <v>1.5</v>
      </c>
      <c r="W31" s="137" t="str">
        <f>INDEX('HB_6-7'!$C$20:$PR$56,MATCH($A31,'HB_6-7'!$A$20:$A$56,0),MATCH($A$4,'HB_6-7'!$C$14:$PR$14,0)+MATCH(U$12,'HB_6-7'!$C$15:$BD$15,0)+MATCH(U$13,'HB_6-7'!$C$16:$T$16,0)+MATCH("Bestand",'HB_6-7'!$C$17:$H$17,0)+COLUMN()-24)</f>
        <v>X</v>
      </c>
      <c r="X31" s="96" t="str">
        <f>INDEX('HB_6-7'!$C$20:$PR$56,MATCH($A31,'HB_6-7'!$A$20:$A$56,0),MATCH($A$4,'HB_6-7'!$C$14:$PR$14,0)+MATCH(U$12,'HB_6-7'!$C$15:$BD$15,0)+MATCH(X$14,'HB_6-7'!$C$16:$T$16,0)+MATCH("Bestand",'HB_6-7'!$C$17:$H$17,0)+COLUMN()-27)</f>
        <v>*</v>
      </c>
      <c r="Y31" s="97">
        <f>INDEX('HB_6-7'!$C$20:$PR$56,MATCH($A31,'HB_6-7'!$A$20:$A$56,0),MATCH($A$4,'HB_6-7'!$C$14:$PR$14,0)+MATCH(U$12,'HB_6-7'!$C$15:$BD$15,0)+MATCH(X$14,'HB_6-7'!$C$16:$T$16,0)+MATCH("Bestand",'HB_6-7'!$C$17:$H$17,0)+COLUMN()-27)</f>
        <v>1.5</v>
      </c>
      <c r="Z31" s="137" t="str">
        <f>INDEX('HB_6-7'!$C$20:$PR$56,MATCH($A31,'HB_6-7'!$A$20:$A$56,0),MATCH($A$4,'HB_6-7'!$C$14:$PR$14,0)+MATCH(U$12,'HB_6-7'!$C$15:$BD$15,0)+MATCH(X$14,'HB_6-7'!$C$16:$T$16,0)+MATCH("Bestand",'HB_6-7'!$C$17:$H$17,0)+COLUMN()-27)</f>
        <v>X</v>
      </c>
      <c r="AA31" s="96">
        <f>INDEX('HB_6-7'!$C$20:$PR$56,MATCH($A31,'HB_6-7'!$A$20:$A$56,0),MATCH($A$4,'HB_6-7'!$C$14:$PR$14,0)+MATCH(U$12,'HB_6-7'!$C$15:$BD$15,0)+MATCH(AA$14,'HB_6-7'!$C$16:$T$16,0)+MATCH("Bestand",'HB_6-7'!$C$17:$H$17,0)+COLUMN()-30)</f>
        <v>0</v>
      </c>
      <c r="AB31" s="97">
        <f>INDEX('HB_6-7'!$C$20:$PR$56,MATCH($A31,'HB_6-7'!$A$20:$A$56,0),MATCH($A$4,'HB_6-7'!$C$14:$PR$14,0)+MATCH(U$12,'HB_6-7'!$C$15:$BD$15,0)+MATCH(AA$14,'HB_6-7'!$C$16:$T$16,0)+MATCH("Bestand",'HB_6-7'!$C$17:$H$17,0)+COLUMN()-30)</f>
        <v>0</v>
      </c>
      <c r="AC31" s="138" t="str">
        <f>INDEX('HB_6-7'!$C$20:$PR$56,MATCH($A31,'HB_6-7'!$A$20:$A$56,0),MATCH($A$4,'HB_6-7'!$C$14:$PR$14,0)+MATCH(U$12,'HB_6-7'!$C$15:$BD$15,0)+MATCH(AA$14,'HB_6-7'!$C$16:$T$16,0)+MATCH("Bestand",'HB_6-7'!$C$17:$H$17,0)+COLUMN()-30)</f>
        <v>X</v>
      </c>
    </row>
    <row r="32" spans="1:29" ht="15" customHeight="1" x14ac:dyDescent="0.2">
      <c r="A32" s="350" t="s">
        <v>140</v>
      </c>
      <c r="B32" s="463"/>
      <c r="C32" s="97">
        <f>INDEX('HB_6-7'!$C$20:$PR$56,MATCH($A32,'HB_6-7'!$A$20:$A$56,0),MATCH($A$4,'HB_6-7'!$C$14:$PR$14,0)+MATCH(C$11,'HB_6-7'!$C$15:$BD$15,0)+MATCH(C$13,'HB_6-7'!$C$16:$T$16,0)+MATCH("Bestand",'HB_6-7'!$C$17:$H$17,0)+COLUMN()-6)</f>
        <v>4340</v>
      </c>
      <c r="D32" s="97">
        <f>INDEX('HB_6-7'!$C$20:$PR$56,MATCH($A32,'HB_6-7'!$A$20:$A$56,0),MATCH($A$4,'HB_6-7'!$C$14:$PR$14,0)+MATCH(C$11,'HB_6-7'!$C$15:$BD$15,0)+MATCH(C$13,'HB_6-7'!$C$16:$T$16,0)+MATCH("Bestand",'HB_6-7'!$C$17:$H$17,0)+COLUMN()-6)</f>
        <v>4258.5</v>
      </c>
      <c r="E32" s="137">
        <f>INDEX('HB_6-7'!$C$20:$PR$56,MATCH($A32,'HB_6-7'!$A$20:$A$56,0),MATCH($A$4,'HB_6-7'!$C$14:$PR$14,0)+MATCH(C$11,'HB_6-7'!$C$15:$BD$15,0)+MATCH(C$13,'HB_6-7'!$C$16:$T$16,0)+MATCH("Bestand",'HB_6-7'!$C$17:$H$17,0)+COLUMN()-6)</f>
        <v>-6.3997362444135106</v>
      </c>
      <c r="F32" s="96">
        <f>INDEX('HB_6-7'!$C$20:$PR$56,MATCH($A32,'HB_6-7'!$A$20:$A$56,0),MATCH($A$4,'HB_6-7'!$C$14:$PR$14,0)+MATCH(C$11,'HB_6-7'!$C$15:$BD$15,0)+MATCH(F$14,'HB_6-7'!$C$16:$T$16,0)+MATCH("Bestand",'HB_6-7'!$C$17:$H$17,0)+COLUMN()-9)</f>
        <v>4228</v>
      </c>
      <c r="G32" s="97">
        <f>INDEX('HB_6-7'!$C$20:$PR$56,MATCH($A32,'HB_6-7'!$A$20:$A$56,0),MATCH($A$4,'HB_6-7'!$C$14:$PR$14,0)+MATCH(C$11,'HB_6-7'!$C$15:$BD$15,0)+MATCH(F$14,'HB_6-7'!$C$16:$T$16,0)+MATCH("Bestand",'HB_6-7'!$C$17:$H$17,0)+COLUMN()-9)</f>
        <v>4144.333333333333</v>
      </c>
      <c r="H32" s="137">
        <f>INDEX('HB_6-7'!$C$20:$PR$56,MATCH($A32,'HB_6-7'!$A$20:$A$56,0),MATCH($A$4,'HB_6-7'!$C$14:$PR$14,0)+MATCH(C$11,'HB_6-7'!$C$15:$BD$15,0)+MATCH(F$14,'HB_6-7'!$C$16:$T$16,0)+MATCH("Bestand",'HB_6-7'!$C$17:$H$17,0)+COLUMN()-9)</f>
        <v>-6.4132480240873164</v>
      </c>
      <c r="I32" s="96">
        <f>INDEX('HB_6-7'!$C$20:$PR$56,MATCH($A32,'HB_6-7'!$A$20:$A$56,0),MATCH($A$4,'HB_6-7'!$C$14:$PR$14,0)+MATCH(C$11,'HB_6-7'!$C$15:$BD$15,0)+MATCH(I$14,'HB_6-7'!$C$16:$T$16,0)+MATCH("Bestand",'HB_6-7'!$C$17:$H$17,0)+COLUMN()-12)</f>
        <v>112</v>
      </c>
      <c r="J32" s="97">
        <f>INDEX('HB_6-7'!$C$20:$PR$56,MATCH($A32,'HB_6-7'!$A$20:$A$56,0),MATCH($A$4,'HB_6-7'!$C$14:$PR$14,0)+MATCH(C$11,'HB_6-7'!$C$15:$BD$15,0)+MATCH(I$14,'HB_6-7'!$C$16:$T$16,0)+MATCH("Bestand",'HB_6-7'!$C$17:$H$17,0)+COLUMN()-12)</f>
        <v>114.16666666666667</v>
      </c>
      <c r="K32" s="255">
        <f>INDEX('HB_6-7'!$C$20:$PR$56,MATCH($A32,'HB_6-7'!$A$20:$A$56,0),MATCH($A$4,'HB_6-7'!$C$14:$PR$14,0)+MATCH(C$11,'HB_6-7'!$C$15:$BD$15,0)+MATCH(I$14,'HB_6-7'!$C$16:$T$16,0)+MATCH("Bestand",'HB_6-7'!$C$17:$H$17,0)+COLUMN()-12)</f>
        <v>-5.906593406593406</v>
      </c>
      <c r="L32" s="256">
        <f>INDEX('HB_6-7'!$C$20:$PR$56,MATCH($A32,'HB_6-7'!$A$20:$A$56,0),MATCH($A$4,'HB_6-7'!$C$14:$PR$14,0)+MATCH(L$12,'HB_6-7'!$C$15:$BD$15,0)+MATCH(L$13,'HB_6-7'!$C$16:$T$16,0)+MATCH("Bestand",'HB_6-7'!$C$17:$H$17,0)+COLUMN()-15)</f>
        <v>3844</v>
      </c>
      <c r="M32" s="97">
        <f>INDEX('HB_6-7'!$C$20:$PR$56,MATCH($A32,'HB_6-7'!$A$20:$A$56,0),MATCH($A$4,'HB_6-7'!$C$14:$PR$14,0)+MATCH(L$12,'HB_6-7'!$C$15:$BD$15,0)+MATCH(L$13,'HB_6-7'!$C$16:$T$16,0)+MATCH("Bestand",'HB_6-7'!$C$17:$H$17,0)+COLUMN()-15)</f>
        <v>3758.5</v>
      </c>
      <c r="N32" s="137">
        <f>INDEX('HB_6-7'!$C$20:$PR$56,MATCH($A32,'HB_6-7'!$A$20:$A$56,0),MATCH($A$4,'HB_6-7'!$C$14:$PR$14,0)+MATCH(L$12,'HB_6-7'!$C$15:$BD$15,0)+MATCH(L$13,'HB_6-7'!$C$16:$T$16,0)+MATCH("Bestand",'HB_6-7'!$C$17:$H$17,0)+COLUMN()-15)</f>
        <v>-5.3195062557729447</v>
      </c>
      <c r="O32" s="96">
        <f>INDEX('HB_6-7'!$C$20:$PR$56,MATCH($A32,'HB_6-7'!$A$20:$A$56,0),MATCH($A$4,'HB_6-7'!$C$14:$PR$14,0)+MATCH(L$12,'HB_6-7'!$C$15:$BD$15,0)+MATCH(O$14,'HB_6-7'!$C$16:$T$16,0)+MATCH("Bestand",'HB_6-7'!$C$17:$H$17,0)+COLUMN()-18)</f>
        <v>3772</v>
      </c>
      <c r="P32" s="97">
        <f>INDEX('HB_6-7'!$C$20:$PR$56,MATCH($A32,'HB_6-7'!$A$20:$A$56,0),MATCH($A$4,'HB_6-7'!$C$14:$PR$14,0)+MATCH(L$12,'HB_6-7'!$C$15:$BD$15,0)+MATCH(O$14,'HB_6-7'!$C$16:$T$16,0)+MATCH("Bestand",'HB_6-7'!$C$17:$H$17,0)+COLUMN()-18)</f>
        <v>3685.4166666666665</v>
      </c>
      <c r="Q32" s="137">
        <f>INDEX('HB_6-7'!$C$20:$PR$56,MATCH($A32,'HB_6-7'!$A$20:$A$56,0),MATCH($A$4,'HB_6-7'!$C$14:$PR$14,0)+MATCH(L$12,'HB_6-7'!$C$15:$BD$15,0)+MATCH(O$14,'HB_6-7'!$C$16:$T$16,0)+MATCH("Bestand",'HB_6-7'!$C$17:$H$17,0)+COLUMN()-18)</f>
        <v>-5.3018136656602639</v>
      </c>
      <c r="R32" s="96">
        <f>INDEX('HB_6-7'!$C$20:$PR$56,MATCH($A32,'HB_6-7'!$A$20:$A$56,0),MATCH($A$4,'HB_6-7'!$C$14:$PR$14,0)+MATCH(L$12,'HB_6-7'!$C$15:$BD$15,0)+MATCH(R$14,'HB_6-7'!$C$16:$T$16,0)+MATCH("Bestand",'HB_6-7'!$C$17:$H$17,0)+COLUMN()-21)</f>
        <v>72</v>
      </c>
      <c r="S32" s="97">
        <f>INDEX('HB_6-7'!$C$20:$PR$56,MATCH($A32,'HB_6-7'!$A$20:$A$56,0),MATCH($A$4,'HB_6-7'!$C$14:$PR$14,0)+MATCH(L$12,'HB_6-7'!$C$15:$BD$15,0)+MATCH(R$14,'HB_6-7'!$C$16:$T$16,0)+MATCH("Bestand",'HB_6-7'!$C$17:$H$17,0)+COLUMN()-21)</f>
        <v>73.083333333333329</v>
      </c>
      <c r="T32" s="255">
        <f>INDEX('HB_6-7'!$C$20:$PR$56,MATCH($A32,'HB_6-7'!$A$20:$A$56,0),MATCH($A$4,'HB_6-7'!$C$14:$PR$14,0)+MATCH(L$12,'HB_6-7'!$C$15:$BD$15,0)+MATCH(R$14,'HB_6-7'!$C$16:$T$16,0)+MATCH("Bestand",'HB_6-7'!$C$17:$H$17,0)+COLUMN()-21)</f>
        <v>-6.2032085561497325</v>
      </c>
      <c r="U32" s="256">
        <f>INDEX('HB_6-7'!$C$20:$PR$56,MATCH($A32,'HB_6-7'!$A$20:$A$56,0),MATCH($A$4,'HB_6-7'!$C$14:$PR$14,0)+MATCH(U$12,'HB_6-7'!$C$15:$BD$15,0)+MATCH(U$13,'HB_6-7'!$C$16:$T$16,0)+MATCH("Bestand",'HB_6-7'!$C$17:$H$17,0)+COLUMN()-24)</f>
        <v>496</v>
      </c>
      <c r="V32" s="97">
        <f>INDEX('HB_6-7'!$C$20:$PR$56,MATCH($A32,'HB_6-7'!$A$20:$A$56,0),MATCH($A$4,'HB_6-7'!$C$14:$PR$14,0)+MATCH(U$12,'HB_6-7'!$C$15:$BD$15,0)+MATCH(U$13,'HB_6-7'!$C$16:$T$16,0)+MATCH("Bestand",'HB_6-7'!$C$17:$H$17,0)+COLUMN()-24)</f>
        <v>500</v>
      </c>
      <c r="W32" s="137">
        <f>INDEX('HB_6-7'!$C$20:$PR$56,MATCH($A32,'HB_6-7'!$A$20:$A$56,0),MATCH($A$4,'HB_6-7'!$C$14:$PR$14,0)+MATCH(U$12,'HB_6-7'!$C$15:$BD$15,0)+MATCH(U$13,'HB_6-7'!$C$16:$T$16,0)+MATCH("Bestand",'HB_6-7'!$C$17:$H$17,0)+COLUMN()-24)</f>
        <v>-13.793103448275861</v>
      </c>
      <c r="X32" s="96">
        <f>INDEX('HB_6-7'!$C$20:$PR$56,MATCH($A32,'HB_6-7'!$A$20:$A$56,0),MATCH($A$4,'HB_6-7'!$C$14:$PR$14,0)+MATCH(U$12,'HB_6-7'!$C$15:$BD$15,0)+MATCH(X$14,'HB_6-7'!$C$16:$T$16,0)+MATCH("Bestand",'HB_6-7'!$C$17:$H$17,0)+COLUMN()-27)</f>
        <v>456</v>
      </c>
      <c r="Y32" s="97">
        <f>INDEX('HB_6-7'!$C$20:$PR$56,MATCH($A32,'HB_6-7'!$A$20:$A$56,0),MATCH($A$4,'HB_6-7'!$C$14:$PR$14,0)+MATCH(U$12,'HB_6-7'!$C$15:$BD$15,0)+MATCH(X$14,'HB_6-7'!$C$16:$T$16,0)+MATCH("Bestand",'HB_6-7'!$C$17:$H$17,0)+COLUMN()-27)</f>
        <v>458.91666666666669</v>
      </c>
      <c r="Z32" s="137">
        <f>INDEX('HB_6-7'!$C$20:$PR$56,MATCH($A32,'HB_6-7'!$A$20:$A$56,0),MATCH($A$4,'HB_6-7'!$C$14:$PR$14,0)+MATCH(U$12,'HB_6-7'!$C$15:$BD$15,0)+MATCH(X$14,'HB_6-7'!$C$16:$T$16,0)+MATCH("Bestand",'HB_6-7'!$C$17:$H$17,0)+COLUMN()-27)</f>
        <v>-14.47429725112595</v>
      </c>
      <c r="AA32" s="96">
        <f>INDEX('HB_6-7'!$C$20:$PR$56,MATCH($A32,'HB_6-7'!$A$20:$A$56,0),MATCH($A$4,'HB_6-7'!$C$14:$PR$14,0)+MATCH(U$12,'HB_6-7'!$C$15:$BD$15,0)+MATCH(AA$14,'HB_6-7'!$C$16:$T$16,0)+MATCH("Bestand",'HB_6-7'!$C$17:$H$17,0)+COLUMN()-30)</f>
        <v>40</v>
      </c>
      <c r="AB32" s="97">
        <f>INDEX('HB_6-7'!$C$20:$PR$56,MATCH($A32,'HB_6-7'!$A$20:$A$56,0),MATCH($A$4,'HB_6-7'!$C$14:$PR$14,0)+MATCH(U$12,'HB_6-7'!$C$15:$BD$15,0)+MATCH(AA$14,'HB_6-7'!$C$16:$T$16,0)+MATCH("Bestand",'HB_6-7'!$C$17:$H$17,0)+COLUMN()-30)</f>
        <v>41.083333333333336</v>
      </c>
      <c r="AC32" s="138">
        <f>INDEX('HB_6-7'!$C$20:$PR$56,MATCH($A32,'HB_6-7'!$A$20:$A$56,0),MATCH($A$4,'HB_6-7'!$C$14:$PR$14,0)+MATCH(U$12,'HB_6-7'!$C$15:$BD$15,0)+MATCH(AA$14,'HB_6-7'!$C$16:$T$16,0)+MATCH("Bestand",'HB_6-7'!$C$17:$H$17,0)+COLUMN()-30)</f>
        <v>-5.3742802303262955</v>
      </c>
    </row>
    <row r="33" spans="1:29" ht="15" customHeight="1" x14ac:dyDescent="0.2">
      <c r="A33" s="351" t="s">
        <v>141</v>
      </c>
      <c r="B33" s="465"/>
      <c r="C33" s="97">
        <f>INDEX('HB_6-7'!$C$20:$PR$56,MATCH($A33,'HB_6-7'!$A$20:$A$56,0),MATCH($A$4,'HB_6-7'!$C$14:$PR$14,0)+MATCH(C$11,'HB_6-7'!$C$15:$BD$15,0)+MATCH(C$13,'HB_6-7'!$C$16:$T$16,0)+MATCH("Bestand",'HB_6-7'!$C$17:$H$17,0)+COLUMN()-6)</f>
        <v>81</v>
      </c>
      <c r="D33" s="97">
        <f>INDEX('HB_6-7'!$C$20:$PR$56,MATCH($A33,'HB_6-7'!$A$20:$A$56,0),MATCH($A$4,'HB_6-7'!$C$14:$PR$14,0)+MATCH(C$11,'HB_6-7'!$C$15:$BD$15,0)+MATCH(C$13,'HB_6-7'!$C$16:$T$16,0)+MATCH("Bestand",'HB_6-7'!$C$17:$H$17,0)+COLUMN()-6)</f>
        <v>78.25</v>
      </c>
      <c r="E33" s="137">
        <f>INDEX('HB_6-7'!$C$20:$PR$56,MATCH($A33,'HB_6-7'!$A$20:$A$56,0),MATCH($A$4,'HB_6-7'!$C$14:$PR$14,0)+MATCH(C$11,'HB_6-7'!$C$15:$BD$15,0)+MATCH(C$13,'HB_6-7'!$C$16:$T$16,0)+MATCH("Bestand",'HB_6-7'!$C$17:$H$17,0)+COLUMN()-6)</f>
        <v>-8.2111436950146626</v>
      </c>
      <c r="F33" s="96" t="str">
        <f>INDEX('HB_6-7'!$C$20:$PR$56,MATCH($A33,'HB_6-7'!$A$20:$A$56,0),MATCH($A$4,'HB_6-7'!$C$14:$PR$14,0)+MATCH(C$11,'HB_6-7'!$C$15:$BD$15,0)+MATCH(F$14,'HB_6-7'!$C$16:$T$16,0)+MATCH("Bestand",'HB_6-7'!$C$17:$H$17,0)+COLUMN()-9)</f>
        <v>*</v>
      </c>
      <c r="G33" s="97">
        <f>INDEX('HB_6-7'!$C$20:$PR$56,MATCH($A33,'HB_6-7'!$A$20:$A$56,0),MATCH($A$4,'HB_6-7'!$C$14:$PR$14,0)+MATCH(C$11,'HB_6-7'!$C$15:$BD$15,0)+MATCH(F$14,'HB_6-7'!$C$16:$T$16,0)+MATCH("Bestand",'HB_6-7'!$C$17:$H$17,0)+COLUMN()-9)</f>
        <v>74.5</v>
      </c>
      <c r="H33" s="137">
        <f>INDEX('HB_6-7'!$C$20:$PR$56,MATCH($A33,'HB_6-7'!$A$20:$A$56,0),MATCH($A$4,'HB_6-7'!$C$14:$PR$14,0)+MATCH(C$11,'HB_6-7'!$C$15:$BD$15,0)+MATCH(F$14,'HB_6-7'!$C$16:$T$16,0)+MATCH("Bestand",'HB_6-7'!$C$17:$H$17,0)+COLUMN()-9)</f>
        <v>-8.4016393442622945</v>
      </c>
      <c r="I33" s="96" t="str">
        <f>INDEX('HB_6-7'!$C$20:$PR$56,MATCH($A33,'HB_6-7'!$A$20:$A$56,0),MATCH($A$4,'HB_6-7'!$C$14:$PR$14,0)+MATCH(C$11,'HB_6-7'!$C$15:$BD$15,0)+MATCH(I$14,'HB_6-7'!$C$16:$T$16,0)+MATCH("Bestand",'HB_6-7'!$C$17:$H$17,0)+COLUMN()-12)</f>
        <v>*</v>
      </c>
      <c r="J33" s="97">
        <f>INDEX('HB_6-7'!$C$20:$PR$56,MATCH($A33,'HB_6-7'!$A$20:$A$56,0),MATCH($A$4,'HB_6-7'!$C$14:$PR$14,0)+MATCH(C$11,'HB_6-7'!$C$15:$BD$15,0)+MATCH(I$14,'HB_6-7'!$C$16:$T$16,0)+MATCH("Bestand",'HB_6-7'!$C$17:$H$17,0)+COLUMN()-12)</f>
        <v>3.75</v>
      </c>
      <c r="K33" s="255">
        <f>INDEX('HB_6-7'!$C$20:$PR$56,MATCH($A33,'HB_6-7'!$A$20:$A$56,0),MATCH($A$4,'HB_6-7'!$C$14:$PR$14,0)+MATCH(C$11,'HB_6-7'!$C$15:$BD$15,0)+MATCH(I$14,'HB_6-7'!$C$16:$T$16,0)+MATCH("Bestand",'HB_6-7'!$C$17:$H$17,0)+COLUMN()-12)</f>
        <v>-4.2553191489361701</v>
      </c>
      <c r="L33" s="256">
        <f>INDEX('HB_6-7'!$C$20:$PR$56,MATCH($A33,'HB_6-7'!$A$20:$A$56,0),MATCH($A$4,'HB_6-7'!$C$14:$PR$14,0)+MATCH(L$12,'HB_6-7'!$C$15:$BD$15,0)+MATCH(L$13,'HB_6-7'!$C$16:$T$16,0)+MATCH("Bestand",'HB_6-7'!$C$17:$H$17,0)+COLUMN()-15)</f>
        <v>77</v>
      </c>
      <c r="M33" s="97">
        <f>INDEX('HB_6-7'!$C$20:$PR$56,MATCH($A33,'HB_6-7'!$A$20:$A$56,0),MATCH($A$4,'HB_6-7'!$C$14:$PR$14,0)+MATCH(L$12,'HB_6-7'!$C$15:$BD$15,0)+MATCH(L$13,'HB_6-7'!$C$16:$T$16,0)+MATCH("Bestand",'HB_6-7'!$C$17:$H$17,0)+COLUMN()-15)</f>
        <v>75.083333333333329</v>
      </c>
      <c r="N33" s="137">
        <f>INDEX('HB_6-7'!$C$20:$PR$56,MATCH($A33,'HB_6-7'!$A$20:$A$56,0),MATCH($A$4,'HB_6-7'!$C$14:$PR$14,0)+MATCH(L$12,'HB_6-7'!$C$15:$BD$15,0)+MATCH(L$13,'HB_6-7'!$C$16:$T$16,0)+MATCH("Bestand",'HB_6-7'!$C$17:$H$17,0)+COLUMN()-15)</f>
        <v>-6.3409563409563416</v>
      </c>
      <c r="O33" s="96" t="str">
        <f>INDEX('HB_6-7'!$C$20:$PR$56,MATCH($A33,'HB_6-7'!$A$20:$A$56,0),MATCH($A$4,'HB_6-7'!$C$14:$PR$14,0)+MATCH(L$12,'HB_6-7'!$C$15:$BD$15,0)+MATCH(O$14,'HB_6-7'!$C$16:$T$16,0)+MATCH("Bestand",'HB_6-7'!$C$17:$H$17,0)+COLUMN()-18)</f>
        <v>*</v>
      </c>
      <c r="P33" s="97">
        <f>INDEX('HB_6-7'!$C$20:$PR$56,MATCH($A33,'HB_6-7'!$A$20:$A$56,0),MATCH($A$4,'HB_6-7'!$C$14:$PR$14,0)+MATCH(L$12,'HB_6-7'!$C$15:$BD$15,0)+MATCH(O$14,'HB_6-7'!$C$16:$T$16,0)+MATCH("Bestand",'HB_6-7'!$C$17:$H$17,0)+COLUMN()-18)</f>
        <v>71.5</v>
      </c>
      <c r="Q33" s="137">
        <f>INDEX('HB_6-7'!$C$20:$PR$56,MATCH($A33,'HB_6-7'!$A$20:$A$56,0),MATCH($A$4,'HB_6-7'!$C$14:$PR$14,0)+MATCH(L$12,'HB_6-7'!$C$15:$BD$15,0)+MATCH(O$14,'HB_6-7'!$C$16:$T$16,0)+MATCH("Bestand",'HB_6-7'!$C$17:$H$17,0)+COLUMN()-18)</f>
        <v>-7.8410311493018261</v>
      </c>
      <c r="R33" s="96" t="str">
        <f>INDEX('HB_6-7'!$C$20:$PR$56,MATCH($A33,'HB_6-7'!$A$20:$A$56,0),MATCH($A$4,'HB_6-7'!$C$14:$PR$14,0)+MATCH(L$12,'HB_6-7'!$C$15:$BD$15,0)+MATCH(R$14,'HB_6-7'!$C$16:$T$16,0)+MATCH("Bestand",'HB_6-7'!$C$17:$H$17,0)+COLUMN()-21)</f>
        <v>*</v>
      </c>
      <c r="S33" s="97">
        <f>INDEX('HB_6-7'!$C$20:$PR$56,MATCH($A33,'HB_6-7'!$A$20:$A$56,0),MATCH($A$4,'HB_6-7'!$C$14:$PR$14,0)+MATCH(L$12,'HB_6-7'!$C$15:$BD$15,0)+MATCH(R$14,'HB_6-7'!$C$16:$T$16,0)+MATCH("Bestand",'HB_6-7'!$C$17:$H$17,0)+COLUMN()-21)</f>
        <v>3.5833333333333335</v>
      </c>
      <c r="T33" s="255">
        <f>INDEX('HB_6-7'!$C$20:$PR$56,MATCH($A33,'HB_6-7'!$A$20:$A$56,0),MATCH($A$4,'HB_6-7'!$C$14:$PR$14,0)+MATCH(L$12,'HB_6-7'!$C$15:$BD$15,0)+MATCH(R$14,'HB_6-7'!$C$16:$T$16,0)+MATCH("Bestand",'HB_6-7'!$C$17:$H$17,0)+COLUMN()-21)</f>
        <v>38.70967741935484</v>
      </c>
      <c r="U33" s="256">
        <f>INDEX('HB_6-7'!$C$20:$PR$56,MATCH($A33,'HB_6-7'!$A$20:$A$56,0),MATCH($A$4,'HB_6-7'!$C$14:$PR$14,0)+MATCH(U$12,'HB_6-7'!$C$15:$BD$15,0)+MATCH(U$13,'HB_6-7'!$C$16:$T$16,0)+MATCH("Bestand",'HB_6-7'!$C$17:$H$17,0)+COLUMN()-24)</f>
        <v>4</v>
      </c>
      <c r="V33" s="97">
        <f>INDEX('HB_6-7'!$C$20:$PR$56,MATCH($A33,'HB_6-7'!$A$20:$A$56,0),MATCH($A$4,'HB_6-7'!$C$14:$PR$14,0)+MATCH(U$12,'HB_6-7'!$C$15:$BD$15,0)+MATCH(U$13,'HB_6-7'!$C$16:$T$16,0)+MATCH("Bestand",'HB_6-7'!$C$17:$H$17,0)+COLUMN()-24)</f>
        <v>3.1666666666666665</v>
      </c>
      <c r="W33" s="137">
        <f>INDEX('HB_6-7'!$C$20:$PR$56,MATCH($A33,'HB_6-7'!$A$20:$A$56,0),MATCH($A$4,'HB_6-7'!$C$14:$PR$14,0)+MATCH(U$12,'HB_6-7'!$C$15:$BD$15,0)+MATCH(U$13,'HB_6-7'!$C$16:$T$16,0)+MATCH("Bestand",'HB_6-7'!$C$17:$H$17,0)+COLUMN()-24)</f>
        <v>-37.704918032786885</v>
      </c>
      <c r="X33" s="96">
        <f>INDEX('HB_6-7'!$C$20:$PR$56,MATCH($A33,'HB_6-7'!$A$20:$A$56,0),MATCH($A$4,'HB_6-7'!$C$14:$PR$14,0)+MATCH(U$12,'HB_6-7'!$C$15:$BD$15,0)+MATCH(X$14,'HB_6-7'!$C$16:$T$16,0)+MATCH("Bestand",'HB_6-7'!$C$17:$H$17,0)+COLUMN()-27)</f>
        <v>4</v>
      </c>
      <c r="Y33" s="97">
        <f>INDEX('HB_6-7'!$C$20:$PR$56,MATCH($A33,'HB_6-7'!$A$20:$A$56,0),MATCH($A$4,'HB_6-7'!$C$14:$PR$14,0)+MATCH(U$12,'HB_6-7'!$C$15:$BD$15,0)+MATCH(X$14,'HB_6-7'!$C$16:$T$16,0)+MATCH("Bestand",'HB_6-7'!$C$17:$H$17,0)+COLUMN()-27)</f>
        <v>3</v>
      </c>
      <c r="Z33" s="137">
        <f>INDEX('HB_6-7'!$C$20:$PR$56,MATCH($A33,'HB_6-7'!$A$20:$A$56,0),MATCH($A$4,'HB_6-7'!$C$14:$PR$14,0)+MATCH(U$12,'HB_6-7'!$C$15:$BD$15,0)+MATCH(X$14,'HB_6-7'!$C$16:$T$16,0)+MATCH("Bestand",'HB_6-7'!$C$17:$H$17,0)+COLUMN()-27)</f>
        <v>-20</v>
      </c>
      <c r="AA33" s="96">
        <f>INDEX('HB_6-7'!$C$20:$PR$56,MATCH($A33,'HB_6-7'!$A$20:$A$56,0),MATCH($A$4,'HB_6-7'!$C$14:$PR$14,0)+MATCH(U$12,'HB_6-7'!$C$15:$BD$15,0)+MATCH(AA$14,'HB_6-7'!$C$16:$T$16,0)+MATCH("Bestand",'HB_6-7'!$C$17:$H$17,0)+COLUMN()-30)</f>
        <v>0</v>
      </c>
      <c r="AB33" s="97">
        <f>INDEX('HB_6-7'!$C$20:$PR$56,MATCH($A33,'HB_6-7'!$A$20:$A$56,0),MATCH($A$4,'HB_6-7'!$C$14:$PR$14,0)+MATCH(U$12,'HB_6-7'!$C$15:$BD$15,0)+MATCH(AA$14,'HB_6-7'!$C$16:$T$16,0)+MATCH("Bestand",'HB_6-7'!$C$17:$H$17,0)+COLUMN()-30)</f>
        <v>0.16666666666666666</v>
      </c>
      <c r="AC33" s="138">
        <f>INDEX('HB_6-7'!$C$20:$PR$56,MATCH($A33,'HB_6-7'!$A$20:$A$56,0),MATCH($A$4,'HB_6-7'!$C$14:$PR$14,0)+MATCH(U$12,'HB_6-7'!$C$15:$BD$15,0)+MATCH(AA$14,'HB_6-7'!$C$16:$T$16,0)+MATCH("Bestand",'HB_6-7'!$C$17:$H$17,0)+COLUMN()-30)</f>
        <v>-87.5</v>
      </c>
    </row>
    <row r="34" spans="1:29" ht="15" customHeight="1" x14ac:dyDescent="0.2">
      <c r="A34" s="352" t="s">
        <v>42</v>
      </c>
      <c r="B34" s="466"/>
      <c r="C34" s="132">
        <f>INDEX('HB_6-7'!$C$20:$PR$56,MATCH($A34,'HB_6-7'!$A$20:$A$56,0),MATCH($A$4,'HB_6-7'!$C$14:$PR$14,0)+MATCH(C$11,'HB_6-7'!$C$15:$BD$15,0)+MATCH(C$13,'HB_6-7'!$C$16:$T$16,0)+MATCH("Bestand",'HB_6-7'!$C$17:$H$17,0)+COLUMN()-6)</f>
        <v>4978</v>
      </c>
      <c r="D34" s="132">
        <f>INDEX('HB_6-7'!$C$20:$PR$56,MATCH($A34,'HB_6-7'!$A$20:$A$56,0),MATCH($A$4,'HB_6-7'!$C$14:$PR$14,0)+MATCH(C$11,'HB_6-7'!$C$15:$BD$15,0)+MATCH(C$13,'HB_6-7'!$C$16:$T$16,0)+MATCH("Bestand",'HB_6-7'!$C$17:$H$17,0)+COLUMN()-6)</f>
        <v>5022</v>
      </c>
      <c r="E34" s="135">
        <f>INDEX('HB_6-7'!$C$20:$PR$56,MATCH($A34,'HB_6-7'!$A$20:$A$56,0),MATCH($A$4,'HB_6-7'!$C$14:$PR$14,0)+MATCH(C$11,'HB_6-7'!$C$15:$BD$15,0)+MATCH(C$13,'HB_6-7'!$C$16:$T$16,0)+MATCH("Bestand",'HB_6-7'!$C$17:$H$17,0)+COLUMN()-6)</f>
        <v>-9.303795563314571</v>
      </c>
      <c r="F34" s="134">
        <f>INDEX('HB_6-7'!$C$20:$PR$56,MATCH($A34,'HB_6-7'!$A$20:$A$56,0),MATCH($A$4,'HB_6-7'!$C$14:$PR$14,0)+MATCH(C$11,'HB_6-7'!$C$15:$BD$15,0)+MATCH(F$14,'HB_6-7'!$C$16:$T$16,0)+MATCH("Bestand",'HB_6-7'!$C$17:$H$17,0)+COLUMN()-9)</f>
        <v>362</v>
      </c>
      <c r="G34" s="132">
        <f>INDEX('HB_6-7'!$C$20:$PR$56,MATCH($A34,'HB_6-7'!$A$20:$A$56,0),MATCH($A$4,'HB_6-7'!$C$14:$PR$14,0)+MATCH(C$11,'HB_6-7'!$C$15:$BD$15,0)+MATCH(F$14,'HB_6-7'!$C$16:$T$16,0)+MATCH("Bestand",'HB_6-7'!$C$17:$H$17,0)+COLUMN()-9)</f>
        <v>348.91666666666669</v>
      </c>
      <c r="H34" s="135">
        <f>INDEX('HB_6-7'!$C$20:$PR$56,MATCH($A34,'HB_6-7'!$A$20:$A$56,0),MATCH($A$4,'HB_6-7'!$C$14:$PR$14,0)+MATCH(C$11,'HB_6-7'!$C$15:$BD$15,0)+MATCH(F$14,'HB_6-7'!$C$16:$T$16,0)+MATCH("Bestand",'HB_6-7'!$C$17:$H$17,0)+COLUMN()-9)</f>
        <v>-4.6458665452061032</v>
      </c>
      <c r="I34" s="134">
        <f>INDEX('HB_6-7'!$C$20:$PR$56,MATCH($A34,'HB_6-7'!$A$20:$A$56,0),MATCH($A$4,'HB_6-7'!$C$14:$PR$14,0)+MATCH(C$11,'HB_6-7'!$C$15:$BD$15,0)+MATCH(I$14,'HB_6-7'!$C$16:$T$16,0)+MATCH("Bestand",'HB_6-7'!$C$17:$H$17,0)+COLUMN()-12)</f>
        <v>4616</v>
      </c>
      <c r="J34" s="132">
        <f>INDEX('HB_6-7'!$C$20:$PR$56,MATCH($A34,'HB_6-7'!$A$20:$A$56,0),MATCH($A$4,'HB_6-7'!$C$14:$PR$14,0)+MATCH(C$11,'HB_6-7'!$C$15:$BD$15,0)+MATCH(I$14,'HB_6-7'!$C$16:$T$16,0)+MATCH("Bestand",'HB_6-7'!$C$17:$H$17,0)+COLUMN()-12)</f>
        <v>4673.083333333333</v>
      </c>
      <c r="K34" s="253">
        <f>INDEX('HB_6-7'!$C$20:$PR$56,MATCH($A34,'HB_6-7'!$A$20:$A$56,0),MATCH($A$4,'HB_6-7'!$C$14:$PR$14,0)+MATCH(C$11,'HB_6-7'!$C$15:$BD$15,0)+MATCH(I$14,'HB_6-7'!$C$16:$T$16,0)+MATCH("Bestand",'HB_6-7'!$C$17:$H$17,0)+COLUMN()-12)</f>
        <v>-9.6333897349125763</v>
      </c>
      <c r="L34" s="254">
        <f>INDEX('HB_6-7'!$C$20:$PR$56,MATCH($A34,'HB_6-7'!$A$20:$A$56,0),MATCH($A$4,'HB_6-7'!$C$14:$PR$14,0)+MATCH(L$12,'HB_6-7'!$C$15:$BD$15,0)+MATCH(L$13,'HB_6-7'!$C$16:$T$16,0)+MATCH("Bestand",'HB_6-7'!$C$17:$H$17,0)+COLUMN()-15)</f>
        <v>3697</v>
      </c>
      <c r="M34" s="132">
        <f>INDEX('HB_6-7'!$C$20:$PR$56,MATCH($A34,'HB_6-7'!$A$20:$A$56,0),MATCH($A$4,'HB_6-7'!$C$14:$PR$14,0)+MATCH(L$12,'HB_6-7'!$C$15:$BD$15,0)+MATCH(L$13,'HB_6-7'!$C$16:$T$16,0)+MATCH("Bestand",'HB_6-7'!$C$17:$H$17,0)+COLUMN()-15)</f>
        <v>3766.1666666666665</v>
      </c>
      <c r="N34" s="135">
        <f>INDEX('HB_6-7'!$C$20:$PR$56,MATCH($A34,'HB_6-7'!$A$20:$A$56,0),MATCH($A$4,'HB_6-7'!$C$14:$PR$14,0)+MATCH(L$12,'HB_6-7'!$C$15:$BD$15,0)+MATCH(L$13,'HB_6-7'!$C$16:$T$16,0)+MATCH("Bestand",'HB_6-7'!$C$17:$H$17,0)+COLUMN()-15)</f>
        <v>-7.7485201061441105</v>
      </c>
      <c r="O34" s="134">
        <f>INDEX('HB_6-7'!$C$20:$PR$56,MATCH($A34,'HB_6-7'!$A$20:$A$56,0),MATCH($A$4,'HB_6-7'!$C$14:$PR$14,0)+MATCH(L$12,'HB_6-7'!$C$15:$BD$15,0)+MATCH(O$14,'HB_6-7'!$C$16:$T$16,0)+MATCH("Bestand",'HB_6-7'!$C$17:$H$17,0)+COLUMN()-18)</f>
        <v>149</v>
      </c>
      <c r="P34" s="132">
        <f>INDEX('HB_6-7'!$C$20:$PR$56,MATCH($A34,'HB_6-7'!$A$20:$A$56,0),MATCH($A$4,'HB_6-7'!$C$14:$PR$14,0)+MATCH(L$12,'HB_6-7'!$C$15:$BD$15,0)+MATCH(O$14,'HB_6-7'!$C$16:$T$16,0)+MATCH("Bestand",'HB_6-7'!$C$17:$H$17,0)+COLUMN()-18)</f>
        <v>143.08333333333334</v>
      </c>
      <c r="Q34" s="135">
        <f>INDEX('HB_6-7'!$C$20:$PR$56,MATCH($A34,'HB_6-7'!$A$20:$A$56,0),MATCH($A$4,'HB_6-7'!$C$14:$PR$14,0)+MATCH(L$12,'HB_6-7'!$C$15:$BD$15,0)+MATCH(O$14,'HB_6-7'!$C$16:$T$16,0)+MATCH("Bestand",'HB_6-7'!$C$17:$H$17,0)+COLUMN()-18)</f>
        <v>-15.25172754195459</v>
      </c>
      <c r="R34" s="134">
        <f>INDEX('HB_6-7'!$C$20:$PR$56,MATCH($A34,'HB_6-7'!$A$20:$A$56,0),MATCH($A$4,'HB_6-7'!$C$14:$PR$14,0)+MATCH(L$12,'HB_6-7'!$C$15:$BD$15,0)+MATCH(R$14,'HB_6-7'!$C$16:$T$16,0)+MATCH("Bestand",'HB_6-7'!$C$17:$H$17,0)+COLUMN()-21)</f>
        <v>3548</v>
      </c>
      <c r="S34" s="132">
        <f>INDEX('HB_6-7'!$C$20:$PR$56,MATCH($A34,'HB_6-7'!$A$20:$A$56,0),MATCH($A$4,'HB_6-7'!$C$14:$PR$14,0)+MATCH(L$12,'HB_6-7'!$C$15:$BD$15,0)+MATCH(R$14,'HB_6-7'!$C$16:$T$16,0)+MATCH("Bestand",'HB_6-7'!$C$17:$H$17,0)+COLUMN()-21)</f>
        <v>3623.0833333333335</v>
      </c>
      <c r="T34" s="253">
        <f>INDEX('HB_6-7'!$C$20:$PR$56,MATCH($A34,'HB_6-7'!$A$20:$A$56,0),MATCH($A$4,'HB_6-7'!$C$14:$PR$14,0)+MATCH(L$12,'HB_6-7'!$C$15:$BD$15,0)+MATCH(R$14,'HB_6-7'!$C$16:$T$16,0)+MATCH("Bestand",'HB_6-7'!$C$17:$H$17,0)+COLUMN()-21)</f>
        <v>-7.4248360446299291</v>
      </c>
      <c r="U34" s="254">
        <f>INDEX('HB_6-7'!$C$20:$PR$56,MATCH($A34,'HB_6-7'!$A$20:$A$56,0),MATCH($A$4,'HB_6-7'!$C$14:$PR$14,0)+MATCH(U$12,'HB_6-7'!$C$15:$BD$15,0)+MATCH(U$13,'HB_6-7'!$C$16:$T$16,0)+MATCH("Bestand",'HB_6-7'!$C$17:$H$17,0)+COLUMN()-24)</f>
        <v>1281</v>
      </c>
      <c r="V34" s="132">
        <f>INDEX('HB_6-7'!$C$20:$PR$56,MATCH($A34,'HB_6-7'!$A$20:$A$56,0),MATCH($A$4,'HB_6-7'!$C$14:$PR$14,0)+MATCH(U$12,'HB_6-7'!$C$15:$BD$15,0)+MATCH(U$13,'HB_6-7'!$C$16:$T$16,0)+MATCH("Bestand",'HB_6-7'!$C$17:$H$17,0)+COLUMN()-24)</f>
        <v>1255.8333333333333</v>
      </c>
      <c r="W34" s="135">
        <f>INDEX('HB_6-7'!$C$20:$PR$56,MATCH($A34,'HB_6-7'!$A$20:$A$56,0),MATCH($A$4,'HB_6-7'!$C$14:$PR$14,0)+MATCH(U$12,'HB_6-7'!$C$15:$BD$15,0)+MATCH(U$13,'HB_6-7'!$C$16:$T$16,0)+MATCH("Bestand",'HB_6-7'!$C$17:$H$17,0)+COLUMN()-24)</f>
        <v>-13.668652612282308</v>
      </c>
      <c r="X34" s="134">
        <f>INDEX('HB_6-7'!$C$20:$PR$56,MATCH($A34,'HB_6-7'!$A$20:$A$56,0),MATCH($A$4,'HB_6-7'!$C$14:$PR$14,0)+MATCH(U$12,'HB_6-7'!$C$15:$BD$15,0)+MATCH(X$14,'HB_6-7'!$C$16:$T$16,0)+MATCH("Bestand",'HB_6-7'!$C$17:$H$17,0)+COLUMN()-27)</f>
        <v>213</v>
      </c>
      <c r="Y34" s="132">
        <f>INDEX('HB_6-7'!$C$20:$PR$56,MATCH($A34,'HB_6-7'!$A$20:$A$56,0),MATCH($A$4,'HB_6-7'!$C$14:$PR$14,0)+MATCH(U$12,'HB_6-7'!$C$15:$BD$15,0)+MATCH(X$14,'HB_6-7'!$C$16:$T$16,0)+MATCH("Bestand",'HB_6-7'!$C$17:$H$17,0)+COLUMN()-27)</f>
        <v>205.83333333333334</v>
      </c>
      <c r="Z34" s="135">
        <f>INDEX('HB_6-7'!$C$20:$PR$56,MATCH($A34,'HB_6-7'!$A$20:$A$56,0),MATCH($A$4,'HB_6-7'!$C$14:$PR$14,0)+MATCH(U$12,'HB_6-7'!$C$15:$BD$15,0)+MATCH(X$14,'HB_6-7'!$C$16:$T$16,0)+MATCH("Bestand",'HB_6-7'!$C$17:$H$17,0)+COLUMN()-27)</f>
        <v>4.439746300211417</v>
      </c>
      <c r="AA34" s="134">
        <f>INDEX('HB_6-7'!$C$20:$PR$56,MATCH($A34,'HB_6-7'!$A$20:$A$56,0),MATCH($A$4,'HB_6-7'!$C$14:$PR$14,0)+MATCH(U$12,'HB_6-7'!$C$15:$BD$15,0)+MATCH(AA$14,'HB_6-7'!$C$16:$T$16,0)+MATCH("Bestand",'HB_6-7'!$C$17:$H$17,0)+COLUMN()-30)</f>
        <v>1068</v>
      </c>
      <c r="AB34" s="132">
        <f>INDEX('HB_6-7'!$C$20:$PR$56,MATCH($A34,'HB_6-7'!$A$20:$A$56,0),MATCH($A$4,'HB_6-7'!$C$14:$PR$14,0)+MATCH(U$12,'HB_6-7'!$C$15:$BD$15,0)+MATCH(AA$14,'HB_6-7'!$C$16:$T$16,0)+MATCH("Bestand",'HB_6-7'!$C$17:$H$17,0)+COLUMN()-30)</f>
        <v>1050</v>
      </c>
      <c r="AC34" s="136">
        <f>INDEX('HB_6-7'!$C$20:$PR$56,MATCH($A34,'HB_6-7'!$A$20:$A$56,0),MATCH($A$4,'HB_6-7'!$C$14:$PR$14,0)+MATCH(U$12,'HB_6-7'!$C$15:$BD$15,0)+MATCH(AA$14,'HB_6-7'!$C$16:$T$16,0)+MATCH("Bestand",'HB_6-7'!$C$17:$H$17,0)+COLUMN()-30)</f>
        <v>-16.506527069114043</v>
      </c>
    </row>
    <row r="35" spans="1:29" ht="15" customHeight="1" x14ac:dyDescent="0.2">
      <c r="A35" s="353" t="s">
        <v>107</v>
      </c>
      <c r="B35" s="467"/>
      <c r="C35" s="97">
        <f>INDEX('HB_6-7'!$C$20:$PR$56,MATCH($A35,'HB_6-7'!$A$20:$A$56,0),MATCH($A$4,'HB_6-7'!$C$14:$PR$14,0)+MATCH(C$11,'HB_6-7'!$C$15:$BD$15,0)+MATCH(C$13,'HB_6-7'!$C$16:$T$16,0)+MATCH("Bestand",'HB_6-7'!$C$17:$H$17,0)+COLUMN()-6)</f>
        <v>4978</v>
      </c>
      <c r="D35" s="97">
        <f>INDEX('HB_6-7'!$C$20:$PR$56,MATCH($A35,'HB_6-7'!$A$20:$A$56,0),MATCH($A$4,'HB_6-7'!$C$14:$PR$14,0)+MATCH(C$11,'HB_6-7'!$C$15:$BD$15,0)+MATCH(C$13,'HB_6-7'!$C$16:$T$16,0)+MATCH("Bestand",'HB_6-7'!$C$17:$H$17,0)+COLUMN()-6)</f>
        <v>5022</v>
      </c>
      <c r="E35" s="137">
        <f>INDEX('HB_6-7'!$C$20:$PR$56,MATCH($A35,'HB_6-7'!$A$20:$A$56,0),MATCH($A$4,'HB_6-7'!$C$14:$PR$14,0)+MATCH(C$11,'HB_6-7'!$C$15:$BD$15,0)+MATCH(C$13,'HB_6-7'!$C$16:$T$16,0)+MATCH("Bestand",'HB_6-7'!$C$17:$H$17,0)+COLUMN()-6)</f>
        <v>-9.303795563314571</v>
      </c>
      <c r="F35" s="96">
        <f>INDEX('HB_6-7'!$C$20:$PR$56,MATCH($A35,'HB_6-7'!$A$20:$A$56,0),MATCH($A$4,'HB_6-7'!$C$14:$PR$14,0)+MATCH(C$11,'HB_6-7'!$C$15:$BD$15,0)+MATCH(F$14,'HB_6-7'!$C$16:$T$16,0)+MATCH("Bestand",'HB_6-7'!$C$17:$H$17,0)+COLUMN()-9)</f>
        <v>362</v>
      </c>
      <c r="G35" s="97">
        <f>INDEX('HB_6-7'!$C$20:$PR$56,MATCH($A35,'HB_6-7'!$A$20:$A$56,0),MATCH($A$4,'HB_6-7'!$C$14:$PR$14,0)+MATCH(C$11,'HB_6-7'!$C$15:$BD$15,0)+MATCH(F$14,'HB_6-7'!$C$16:$T$16,0)+MATCH("Bestand",'HB_6-7'!$C$17:$H$17,0)+COLUMN()-9)</f>
        <v>348.91666666666669</v>
      </c>
      <c r="H35" s="137">
        <f>INDEX('HB_6-7'!$C$20:$PR$56,MATCH($A35,'HB_6-7'!$A$20:$A$56,0),MATCH($A$4,'HB_6-7'!$C$14:$PR$14,0)+MATCH(C$11,'HB_6-7'!$C$15:$BD$15,0)+MATCH(F$14,'HB_6-7'!$C$16:$T$16,0)+MATCH("Bestand",'HB_6-7'!$C$17:$H$17,0)+COLUMN()-9)</f>
        <v>-4.6458665452061032</v>
      </c>
      <c r="I35" s="96">
        <f>INDEX('HB_6-7'!$C$20:$PR$56,MATCH($A35,'HB_6-7'!$A$20:$A$56,0),MATCH($A$4,'HB_6-7'!$C$14:$PR$14,0)+MATCH(C$11,'HB_6-7'!$C$15:$BD$15,0)+MATCH(I$14,'HB_6-7'!$C$16:$T$16,0)+MATCH("Bestand",'HB_6-7'!$C$17:$H$17,0)+COLUMN()-12)</f>
        <v>4616</v>
      </c>
      <c r="J35" s="97">
        <f>INDEX('HB_6-7'!$C$20:$PR$56,MATCH($A35,'HB_6-7'!$A$20:$A$56,0),MATCH($A$4,'HB_6-7'!$C$14:$PR$14,0)+MATCH(C$11,'HB_6-7'!$C$15:$BD$15,0)+MATCH(I$14,'HB_6-7'!$C$16:$T$16,0)+MATCH("Bestand",'HB_6-7'!$C$17:$H$17,0)+COLUMN()-12)</f>
        <v>4673.083333333333</v>
      </c>
      <c r="K35" s="255">
        <f>INDEX('HB_6-7'!$C$20:$PR$56,MATCH($A35,'HB_6-7'!$A$20:$A$56,0),MATCH($A$4,'HB_6-7'!$C$14:$PR$14,0)+MATCH(C$11,'HB_6-7'!$C$15:$BD$15,0)+MATCH(I$14,'HB_6-7'!$C$16:$T$16,0)+MATCH("Bestand",'HB_6-7'!$C$17:$H$17,0)+COLUMN()-12)</f>
        <v>-9.6333897349125763</v>
      </c>
      <c r="L35" s="256">
        <f>INDEX('HB_6-7'!$C$20:$PR$56,MATCH($A35,'HB_6-7'!$A$20:$A$56,0),MATCH($A$4,'HB_6-7'!$C$14:$PR$14,0)+MATCH(L$12,'HB_6-7'!$C$15:$BD$15,0)+MATCH(L$13,'HB_6-7'!$C$16:$T$16,0)+MATCH("Bestand",'HB_6-7'!$C$17:$H$17,0)+COLUMN()-15)</f>
        <v>3697</v>
      </c>
      <c r="M35" s="97">
        <f>INDEX('HB_6-7'!$C$20:$PR$56,MATCH($A35,'HB_6-7'!$A$20:$A$56,0),MATCH($A$4,'HB_6-7'!$C$14:$PR$14,0)+MATCH(L$12,'HB_6-7'!$C$15:$BD$15,0)+MATCH(L$13,'HB_6-7'!$C$16:$T$16,0)+MATCH("Bestand",'HB_6-7'!$C$17:$H$17,0)+COLUMN()-15)</f>
        <v>3766.1666666666665</v>
      </c>
      <c r="N35" s="137">
        <f>INDEX('HB_6-7'!$C$20:$PR$56,MATCH($A35,'HB_6-7'!$A$20:$A$56,0),MATCH($A$4,'HB_6-7'!$C$14:$PR$14,0)+MATCH(L$12,'HB_6-7'!$C$15:$BD$15,0)+MATCH(L$13,'HB_6-7'!$C$16:$T$16,0)+MATCH("Bestand",'HB_6-7'!$C$17:$H$17,0)+COLUMN()-15)</f>
        <v>-7.7485201061441105</v>
      </c>
      <c r="O35" s="96">
        <f>INDEX('HB_6-7'!$C$20:$PR$56,MATCH($A35,'HB_6-7'!$A$20:$A$56,0),MATCH($A$4,'HB_6-7'!$C$14:$PR$14,0)+MATCH(L$12,'HB_6-7'!$C$15:$BD$15,0)+MATCH(O$14,'HB_6-7'!$C$16:$T$16,0)+MATCH("Bestand",'HB_6-7'!$C$17:$H$17,0)+COLUMN()-18)</f>
        <v>149</v>
      </c>
      <c r="P35" s="97">
        <f>INDEX('HB_6-7'!$C$20:$PR$56,MATCH($A35,'HB_6-7'!$A$20:$A$56,0),MATCH($A$4,'HB_6-7'!$C$14:$PR$14,0)+MATCH(L$12,'HB_6-7'!$C$15:$BD$15,0)+MATCH(O$14,'HB_6-7'!$C$16:$T$16,0)+MATCH("Bestand",'HB_6-7'!$C$17:$H$17,0)+COLUMN()-18)</f>
        <v>143.08333333333334</v>
      </c>
      <c r="Q35" s="137">
        <f>INDEX('HB_6-7'!$C$20:$PR$56,MATCH($A35,'HB_6-7'!$A$20:$A$56,0),MATCH($A$4,'HB_6-7'!$C$14:$PR$14,0)+MATCH(L$12,'HB_6-7'!$C$15:$BD$15,0)+MATCH(O$14,'HB_6-7'!$C$16:$T$16,0)+MATCH("Bestand",'HB_6-7'!$C$17:$H$17,0)+COLUMN()-18)</f>
        <v>-15.25172754195459</v>
      </c>
      <c r="R35" s="96">
        <f>INDEX('HB_6-7'!$C$20:$PR$56,MATCH($A35,'HB_6-7'!$A$20:$A$56,0),MATCH($A$4,'HB_6-7'!$C$14:$PR$14,0)+MATCH(L$12,'HB_6-7'!$C$15:$BD$15,0)+MATCH(R$14,'HB_6-7'!$C$16:$T$16,0)+MATCH("Bestand",'HB_6-7'!$C$17:$H$17,0)+COLUMN()-21)</f>
        <v>3548</v>
      </c>
      <c r="S35" s="97">
        <f>INDEX('HB_6-7'!$C$20:$PR$56,MATCH($A35,'HB_6-7'!$A$20:$A$56,0),MATCH($A$4,'HB_6-7'!$C$14:$PR$14,0)+MATCH(L$12,'HB_6-7'!$C$15:$BD$15,0)+MATCH(R$14,'HB_6-7'!$C$16:$T$16,0)+MATCH("Bestand",'HB_6-7'!$C$17:$H$17,0)+COLUMN()-21)</f>
        <v>3623.0833333333335</v>
      </c>
      <c r="T35" s="255">
        <f>INDEX('HB_6-7'!$C$20:$PR$56,MATCH($A35,'HB_6-7'!$A$20:$A$56,0),MATCH($A$4,'HB_6-7'!$C$14:$PR$14,0)+MATCH(L$12,'HB_6-7'!$C$15:$BD$15,0)+MATCH(R$14,'HB_6-7'!$C$16:$T$16,0)+MATCH("Bestand",'HB_6-7'!$C$17:$H$17,0)+COLUMN()-21)</f>
        <v>-7.4248360446299291</v>
      </c>
      <c r="U35" s="256">
        <f>INDEX('HB_6-7'!$C$20:$PR$56,MATCH($A35,'HB_6-7'!$A$20:$A$56,0),MATCH($A$4,'HB_6-7'!$C$14:$PR$14,0)+MATCH(U$12,'HB_6-7'!$C$15:$BD$15,0)+MATCH(U$13,'HB_6-7'!$C$16:$T$16,0)+MATCH("Bestand",'HB_6-7'!$C$17:$H$17,0)+COLUMN()-24)</f>
        <v>1281</v>
      </c>
      <c r="V35" s="97">
        <f>INDEX('HB_6-7'!$C$20:$PR$56,MATCH($A35,'HB_6-7'!$A$20:$A$56,0),MATCH($A$4,'HB_6-7'!$C$14:$PR$14,0)+MATCH(U$12,'HB_6-7'!$C$15:$BD$15,0)+MATCH(U$13,'HB_6-7'!$C$16:$T$16,0)+MATCH("Bestand",'HB_6-7'!$C$17:$H$17,0)+COLUMN()-24)</f>
        <v>1255.8333333333333</v>
      </c>
      <c r="W35" s="137">
        <f>INDEX('HB_6-7'!$C$20:$PR$56,MATCH($A35,'HB_6-7'!$A$20:$A$56,0),MATCH($A$4,'HB_6-7'!$C$14:$PR$14,0)+MATCH(U$12,'HB_6-7'!$C$15:$BD$15,0)+MATCH(U$13,'HB_6-7'!$C$16:$T$16,0)+MATCH("Bestand",'HB_6-7'!$C$17:$H$17,0)+COLUMN()-24)</f>
        <v>-13.668652612282308</v>
      </c>
      <c r="X35" s="96">
        <f>INDEX('HB_6-7'!$C$20:$PR$56,MATCH($A35,'HB_6-7'!$A$20:$A$56,0),MATCH($A$4,'HB_6-7'!$C$14:$PR$14,0)+MATCH(U$12,'HB_6-7'!$C$15:$BD$15,0)+MATCH(X$14,'HB_6-7'!$C$16:$T$16,0)+MATCH("Bestand",'HB_6-7'!$C$17:$H$17,0)+COLUMN()-27)</f>
        <v>213</v>
      </c>
      <c r="Y35" s="97">
        <f>INDEX('HB_6-7'!$C$20:$PR$56,MATCH($A35,'HB_6-7'!$A$20:$A$56,0),MATCH($A$4,'HB_6-7'!$C$14:$PR$14,0)+MATCH(U$12,'HB_6-7'!$C$15:$BD$15,0)+MATCH(X$14,'HB_6-7'!$C$16:$T$16,0)+MATCH("Bestand",'HB_6-7'!$C$17:$H$17,0)+COLUMN()-27)</f>
        <v>205.83333333333334</v>
      </c>
      <c r="Z35" s="137">
        <f>INDEX('HB_6-7'!$C$20:$PR$56,MATCH($A35,'HB_6-7'!$A$20:$A$56,0),MATCH($A$4,'HB_6-7'!$C$14:$PR$14,0)+MATCH(U$12,'HB_6-7'!$C$15:$BD$15,0)+MATCH(X$14,'HB_6-7'!$C$16:$T$16,0)+MATCH("Bestand",'HB_6-7'!$C$17:$H$17,0)+COLUMN()-27)</f>
        <v>4.439746300211417</v>
      </c>
      <c r="AA35" s="96">
        <f>INDEX('HB_6-7'!$C$20:$PR$56,MATCH($A35,'HB_6-7'!$A$20:$A$56,0),MATCH($A$4,'HB_6-7'!$C$14:$PR$14,0)+MATCH(U$12,'HB_6-7'!$C$15:$BD$15,0)+MATCH(AA$14,'HB_6-7'!$C$16:$T$16,0)+MATCH("Bestand",'HB_6-7'!$C$17:$H$17,0)+COLUMN()-30)</f>
        <v>1068</v>
      </c>
      <c r="AB35" s="97">
        <f>INDEX('HB_6-7'!$C$20:$PR$56,MATCH($A35,'HB_6-7'!$A$20:$A$56,0),MATCH($A$4,'HB_6-7'!$C$14:$PR$14,0)+MATCH(U$12,'HB_6-7'!$C$15:$BD$15,0)+MATCH(AA$14,'HB_6-7'!$C$16:$T$16,0)+MATCH("Bestand",'HB_6-7'!$C$17:$H$17,0)+COLUMN()-30)</f>
        <v>1050</v>
      </c>
      <c r="AC35" s="138">
        <f>INDEX('HB_6-7'!$C$20:$PR$56,MATCH($A35,'HB_6-7'!$A$20:$A$56,0),MATCH($A$4,'HB_6-7'!$C$14:$PR$14,0)+MATCH(U$12,'HB_6-7'!$C$15:$BD$15,0)+MATCH(AA$14,'HB_6-7'!$C$16:$T$16,0)+MATCH("Bestand",'HB_6-7'!$C$17:$H$17,0)+COLUMN()-30)</f>
        <v>-16.506527069114043</v>
      </c>
    </row>
    <row r="36" spans="1:29" ht="15" customHeight="1" x14ac:dyDescent="0.2">
      <c r="A36" s="349" t="s">
        <v>43</v>
      </c>
      <c r="B36" s="462"/>
      <c r="C36" s="132">
        <f>INDEX('HB_6-7'!$C$20:$PR$56,MATCH($A36,'HB_6-7'!$A$20:$A$56,0),MATCH($A$4,'HB_6-7'!$C$14:$PR$14,0)+MATCH(C$11,'HB_6-7'!$C$15:$BD$15,0)+MATCH(C$13,'HB_6-7'!$C$16:$T$16,0)+MATCH("Bestand",'HB_6-7'!$C$17:$H$17,0)+COLUMN()-6)</f>
        <v>62</v>
      </c>
      <c r="D36" s="132">
        <f>INDEX('HB_6-7'!$C$20:$PR$56,MATCH($A36,'HB_6-7'!$A$20:$A$56,0),MATCH($A$4,'HB_6-7'!$C$14:$PR$14,0)+MATCH(C$11,'HB_6-7'!$C$15:$BD$15,0)+MATCH(C$13,'HB_6-7'!$C$16:$T$16,0)+MATCH("Bestand",'HB_6-7'!$C$17:$H$17,0)+COLUMN()-6)</f>
        <v>69.583333333333329</v>
      </c>
      <c r="E36" s="135">
        <f>INDEX('HB_6-7'!$C$20:$PR$56,MATCH($A36,'HB_6-7'!$A$20:$A$56,0),MATCH($A$4,'HB_6-7'!$C$14:$PR$14,0)+MATCH(C$11,'HB_6-7'!$C$15:$BD$15,0)+MATCH(C$13,'HB_6-7'!$C$16:$T$16,0)+MATCH("Bestand",'HB_6-7'!$C$17:$H$17,0)+COLUMN()-6)</f>
        <v>-1.066350710900474</v>
      </c>
      <c r="F36" s="134">
        <f>INDEX('HB_6-7'!$C$20:$PR$56,MATCH($A36,'HB_6-7'!$A$20:$A$56,0),MATCH($A$4,'HB_6-7'!$C$14:$PR$14,0)+MATCH(C$11,'HB_6-7'!$C$15:$BD$15,0)+MATCH(F$14,'HB_6-7'!$C$16:$T$16,0)+MATCH("Bestand",'HB_6-7'!$C$17:$H$17,0)+COLUMN()-9)</f>
        <v>3</v>
      </c>
      <c r="G36" s="132">
        <f>INDEX('HB_6-7'!$C$20:$PR$56,MATCH($A36,'HB_6-7'!$A$20:$A$56,0),MATCH($A$4,'HB_6-7'!$C$14:$PR$14,0)+MATCH(C$11,'HB_6-7'!$C$15:$BD$15,0)+MATCH(F$14,'HB_6-7'!$C$16:$T$16,0)+MATCH("Bestand",'HB_6-7'!$C$17:$H$17,0)+COLUMN()-9)</f>
        <v>2.8333333333333335</v>
      </c>
      <c r="H36" s="135">
        <f>INDEX('HB_6-7'!$C$20:$PR$56,MATCH($A36,'HB_6-7'!$A$20:$A$56,0),MATCH($A$4,'HB_6-7'!$C$14:$PR$14,0)+MATCH(C$11,'HB_6-7'!$C$15:$BD$15,0)+MATCH(F$14,'HB_6-7'!$C$16:$T$16,0)+MATCH("Bestand",'HB_6-7'!$C$17:$H$17,0)+COLUMN()-9)</f>
        <v>-22.727272727272727</v>
      </c>
      <c r="I36" s="134">
        <f>INDEX('HB_6-7'!$C$20:$PR$56,MATCH($A36,'HB_6-7'!$A$20:$A$56,0),MATCH($A$4,'HB_6-7'!$C$14:$PR$14,0)+MATCH(C$11,'HB_6-7'!$C$15:$BD$15,0)+MATCH(I$14,'HB_6-7'!$C$16:$T$16,0)+MATCH("Bestand",'HB_6-7'!$C$17:$H$17,0)+COLUMN()-12)</f>
        <v>59</v>
      </c>
      <c r="J36" s="132">
        <f>INDEX('HB_6-7'!$C$20:$PR$56,MATCH($A36,'HB_6-7'!$A$20:$A$56,0),MATCH($A$4,'HB_6-7'!$C$14:$PR$14,0)+MATCH(C$11,'HB_6-7'!$C$15:$BD$15,0)+MATCH(I$14,'HB_6-7'!$C$16:$T$16,0)+MATCH("Bestand",'HB_6-7'!$C$17:$H$17,0)+COLUMN()-12)</f>
        <v>66.75</v>
      </c>
      <c r="K36" s="253">
        <f>INDEX('HB_6-7'!$C$20:$PR$56,MATCH($A36,'HB_6-7'!$A$20:$A$56,0),MATCH($A$4,'HB_6-7'!$C$14:$PR$14,0)+MATCH(C$11,'HB_6-7'!$C$15:$BD$15,0)+MATCH(I$14,'HB_6-7'!$C$16:$T$16,0)+MATCH("Bestand",'HB_6-7'!$C$17:$H$17,0)+COLUMN()-12)</f>
        <v>0.125</v>
      </c>
      <c r="L36" s="254">
        <f>INDEX('HB_6-7'!$C$20:$PR$56,MATCH($A36,'HB_6-7'!$A$20:$A$56,0),MATCH($A$4,'HB_6-7'!$C$14:$PR$14,0)+MATCH(L$12,'HB_6-7'!$C$15:$BD$15,0)+MATCH(L$13,'HB_6-7'!$C$16:$T$16,0)+MATCH("Bestand",'HB_6-7'!$C$17:$H$17,0)+COLUMN()-15)</f>
        <v>62</v>
      </c>
      <c r="M36" s="132">
        <f>INDEX('HB_6-7'!$C$20:$PR$56,MATCH($A36,'HB_6-7'!$A$20:$A$56,0),MATCH($A$4,'HB_6-7'!$C$14:$PR$14,0)+MATCH(L$12,'HB_6-7'!$C$15:$BD$15,0)+MATCH(L$13,'HB_6-7'!$C$16:$T$16,0)+MATCH("Bestand",'HB_6-7'!$C$17:$H$17,0)+COLUMN()-15)</f>
        <v>69.583333333333329</v>
      </c>
      <c r="N36" s="135">
        <f>INDEX('HB_6-7'!$C$20:$PR$56,MATCH($A36,'HB_6-7'!$A$20:$A$56,0),MATCH($A$4,'HB_6-7'!$C$14:$PR$14,0)+MATCH(L$12,'HB_6-7'!$C$15:$BD$15,0)+MATCH(L$13,'HB_6-7'!$C$16:$T$16,0)+MATCH("Bestand",'HB_6-7'!$C$17:$H$17,0)+COLUMN()-15)</f>
        <v>-1.066350710900474</v>
      </c>
      <c r="O36" s="134">
        <f>INDEX('HB_6-7'!$C$20:$PR$56,MATCH($A36,'HB_6-7'!$A$20:$A$56,0),MATCH($A$4,'HB_6-7'!$C$14:$PR$14,0)+MATCH(L$12,'HB_6-7'!$C$15:$BD$15,0)+MATCH(O$14,'HB_6-7'!$C$16:$T$16,0)+MATCH("Bestand",'HB_6-7'!$C$17:$H$17,0)+COLUMN()-18)</f>
        <v>3</v>
      </c>
      <c r="P36" s="132">
        <f>INDEX('HB_6-7'!$C$20:$PR$56,MATCH($A36,'HB_6-7'!$A$20:$A$56,0),MATCH($A$4,'HB_6-7'!$C$14:$PR$14,0)+MATCH(L$12,'HB_6-7'!$C$15:$BD$15,0)+MATCH(O$14,'HB_6-7'!$C$16:$T$16,0)+MATCH("Bestand",'HB_6-7'!$C$17:$H$17,0)+COLUMN()-18)</f>
        <v>2.8333333333333335</v>
      </c>
      <c r="Q36" s="135">
        <f>INDEX('HB_6-7'!$C$20:$PR$56,MATCH($A36,'HB_6-7'!$A$20:$A$56,0),MATCH($A$4,'HB_6-7'!$C$14:$PR$14,0)+MATCH(L$12,'HB_6-7'!$C$15:$BD$15,0)+MATCH(O$14,'HB_6-7'!$C$16:$T$16,0)+MATCH("Bestand",'HB_6-7'!$C$17:$H$17,0)+COLUMN()-18)</f>
        <v>-22.727272727272727</v>
      </c>
      <c r="R36" s="134">
        <f>INDEX('HB_6-7'!$C$20:$PR$56,MATCH($A36,'HB_6-7'!$A$20:$A$56,0),MATCH($A$4,'HB_6-7'!$C$14:$PR$14,0)+MATCH(L$12,'HB_6-7'!$C$15:$BD$15,0)+MATCH(R$14,'HB_6-7'!$C$16:$T$16,0)+MATCH("Bestand",'HB_6-7'!$C$17:$H$17,0)+COLUMN()-21)</f>
        <v>59</v>
      </c>
      <c r="S36" s="132">
        <f>INDEX('HB_6-7'!$C$20:$PR$56,MATCH($A36,'HB_6-7'!$A$20:$A$56,0),MATCH($A$4,'HB_6-7'!$C$14:$PR$14,0)+MATCH(L$12,'HB_6-7'!$C$15:$BD$15,0)+MATCH(R$14,'HB_6-7'!$C$16:$T$16,0)+MATCH("Bestand",'HB_6-7'!$C$17:$H$17,0)+COLUMN()-21)</f>
        <v>66.75</v>
      </c>
      <c r="T36" s="253">
        <f>INDEX('HB_6-7'!$C$20:$PR$56,MATCH($A36,'HB_6-7'!$A$20:$A$56,0),MATCH($A$4,'HB_6-7'!$C$14:$PR$14,0)+MATCH(L$12,'HB_6-7'!$C$15:$BD$15,0)+MATCH(R$14,'HB_6-7'!$C$16:$T$16,0)+MATCH("Bestand",'HB_6-7'!$C$17:$H$17,0)+COLUMN()-21)</f>
        <v>0.125</v>
      </c>
      <c r="U36" s="254">
        <f>INDEX('HB_6-7'!$C$20:$PR$56,MATCH($A36,'HB_6-7'!$A$20:$A$56,0),MATCH($A$4,'HB_6-7'!$C$14:$PR$14,0)+MATCH(U$12,'HB_6-7'!$C$15:$BD$15,0)+MATCH(U$13,'HB_6-7'!$C$16:$T$16,0)+MATCH("Bestand",'HB_6-7'!$C$17:$H$17,0)+COLUMN()-24)</f>
        <v>0</v>
      </c>
      <c r="V36" s="132">
        <f>INDEX('HB_6-7'!$C$20:$PR$56,MATCH($A36,'HB_6-7'!$A$20:$A$56,0),MATCH($A$4,'HB_6-7'!$C$14:$PR$14,0)+MATCH(U$12,'HB_6-7'!$C$15:$BD$15,0)+MATCH(U$13,'HB_6-7'!$C$16:$T$16,0)+MATCH("Bestand",'HB_6-7'!$C$17:$H$17,0)+COLUMN()-24)</f>
        <v>0</v>
      </c>
      <c r="W36" s="135" t="str">
        <f>INDEX('HB_6-7'!$C$20:$PR$56,MATCH($A36,'HB_6-7'!$A$20:$A$56,0),MATCH($A$4,'HB_6-7'!$C$14:$PR$14,0)+MATCH(U$12,'HB_6-7'!$C$15:$BD$15,0)+MATCH(U$13,'HB_6-7'!$C$16:$T$16,0)+MATCH("Bestand",'HB_6-7'!$C$17:$H$17,0)+COLUMN()-24)</f>
        <v>X</v>
      </c>
      <c r="X36" s="134">
        <f>INDEX('HB_6-7'!$C$20:$PR$56,MATCH($A36,'HB_6-7'!$A$20:$A$56,0),MATCH($A$4,'HB_6-7'!$C$14:$PR$14,0)+MATCH(U$12,'HB_6-7'!$C$15:$BD$15,0)+MATCH(X$14,'HB_6-7'!$C$16:$T$16,0)+MATCH("Bestand",'HB_6-7'!$C$17:$H$17,0)+COLUMN()-27)</f>
        <v>0</v>
      </c>
      <c r="Y36" s="132">
        <f>INDEX('HB_6-7'!$C$20:$PR$56,MATCH($A36,'HB_6-7'!$A$20:$A$56,0),MATCH($A$4,'HB_6-7'!$C$14:$PR$14,0)+MATCH(U$12,'HB_6-7'!$C$15:$BD$15,0)+MATCH(X$14,'HB_6-7'!$C$16:$T$16,0)+MATCH("Bestand",'HB_6-7'!$C$17:$H$17,0)+COLUMN()-27)</f>
        <v>0</v>
      </c>
      <c r="Z36" s="135" t="str">
        <f>INDEX('HB_6-7'!$C$20:$PR$56,MATCH($A36,'HB_6-7'!$A$20:$A$56,0),MATCH($A$4,'HB_6-7'!$C$14:$PR$14,0)+MATCH(U$12,'HB_6-7'!$C$15:$BD$15,0)+MATCH(X$14,'HB_6-7'!$C$16:$T$16,0)+MATCH("Bestand",'HB_6-7'!$C$17:$H$17,0)+COLUMN()-27)</f>
        <v>X</v>
      </c>
      <c r="AA36" s="134">
        <f>INDEX('HB_6-7'!$C$20:$PR$56,MATCH($A36,'HB_6-7'!$A$20:$A$56,0),MATCH($A$4,'HB_6-7'!$C$14:$PR$14,0)+MATCH(U$12,'HB_6-7'!$C$15:$BD$15,0)+MATCH(AA$14,'HB_6-7'!$C$16:$T$16,0)+MATCH("Bestand",'HB_6-7'!$C$17:$H$17,0)+COLUMN()-30)</f>
        <v>0</v>
      </c>
      <c r="AB36" s="132">
        <f>INDEX('HB_6-7'!$C$20:$PR$56,MATCH($A36,'HB_6-7'!$A$20:$A$56,0),MATCH($A$4,'HB_6-7'!$C$14:$PR$14,0)+MATCH(U$12,'HB_6-7'!$C$15:$BD$15,0)+MATCH(AA$14,'HB_6-7'!$C$16:$T$16,0)+MATCH("Bestand",'HB_6-7'!$C$17:$H$17,0)+COLUMN()-30)</f>
        <v>0</v>
      </c>
      <c r="AC36" s="136" t="str">
        <f>INDEX('HB_6-7'!$C$20:$PR$56,MATCH($A36,'HB_6-7'!$A$20:$A$56,0),MATCH($A$4,'HB_6-7'!$C$14:$PR$14,0)+MATCH(U$12,'HB_6-7'!$C$15:$BD$15,0)+MATCH(AA$14,'HB_6-7'!$C$16:$T$16,0)+MATCH("Bestand",'HB_6-7'!$C$17:$H$17,0)+COLUMN()-30)</f>
        <v>X</v>
      </c>
    </row>
    <row r="37" spans="1:29" ht="15" customHeight="1" x14ac:dyDescent="0.2">
      <c r="A37" s="354" t="s">
        <v>44</v>
      </c>
      <c r="B37" s="468"/>
      <c r="C37" s="97">
        <f>INDEX('HB_6-7'!$C$20:$PR$56,MATCH($A37,'HB_6-7'!$A$20:$A$56,0),MATCH($A$4,'HB_6-7'!$C$14:$PR$14,0)+MATCH(C$11,'HB_6-7'!$C$15:$BD$15,0)+MATCH(C$13,'HB_6-7'!$C$16:$T$16,0)+MATCH("Bestand",'HB_6-7'!$C$17:$H$17,0)+COLUMN()-6)</f>
        <v>62</v>
      </c>
      <c r="D37" s="97">
        <f>INDEX('HB_6-7'!$C$20:$PR$56,MATCH($A37,'HB_6-7'!$A$20:$A$56,0),MATCH($A$4,'HB_6-7'!$C$14:$PR$14,0)+MATCH(C$11,'HB_6-7'!$C$15:$BD$15,0)+MATCH(C$13,'HB_6-7'!$C$16:$T$16,0)+MATCH("Bestand",'HB_6-7'!$C$17:$H$17,0)+COLUMN()-6)</f>
        <v>69.583333333333329</v>
      </c>
      <c r="E37" s="137">
        <f>INDEX('HB_6-7'!$C$20:$PR$56,MATCH($A37,'HB_6-7'!$A$20:$A$56,0),MATCH($A$4,'HB_6-7'!$C$14:$PR$14,0)+MATCH(C$11,'HB_6-7'!$C$15:$BD$15,0)+MATCH(C$13,'HB_6-7'!$C$16:$T$16,0)+MATCH("Bestand",'HB_6-7'!$C$17:$H$17,0)+COLUMN()-6)</f>
        <v>-1.066350710900474</v>
      </c>
      <c r="F37" s="96">
        <f>INDEX('HB_6-7'!$C$20:$PR$56,MATCH($A37,'HB_6-7'!$A$20:$A$56,0),MATCH($A$4,'HB_6-7'!$C$14:$PR$14,0)+MATCH(C$11,'HB_6-7'!$C$15:$BD$15,0)+MATCH(F$14,'HB_6-7'!$C$16:$T$16,0)+MATCH("Bestand",'HB_6-7'!$C$17:$H$17,0)+COLUMN()-9)</f>
        <v>3</v>
      </c>
      <c r="G37" s="97">
        <f>INDEX('HB_6-7'!$C$20:$PR$56,MATCH($A37,'HB_6-7'!$A$20:$A$56,0),MATCH($A$4,'HB_6-7'!$C$14:$PR$14,0)+MATCH(C$11,'HB_6-7'!$C$15:$BD$15,0)+MATCH(F$14,'HB_6-7'!$C$16:$T$16,0)+MATCH("Bestand",'HB_6-7'!$C$17:$H$17,0)+COLUMN()-9)</f>
        <v>2.8333333333333335</v>
      </c>
      <c r="H37" s="137">
        <f>INDEX('HB_6-7'!$C$20:$PR$56,MATCH($A37,'HB_6-7'!$A$20:$A$56,0),MATCH($A$4,'HB_6-7'!$C$14:$PR$14,0)+MATCH(C$11,'HB_6-7'!$C$15:$BD$15,0)+MATCH(F$14,'HB_6-7'!$C$16:$T$16,0)+MATCH("Bestand",'HB_6-7'!$C$17:$H$17,0)+COLUMN()-9)</f>
        <v>-22.727272727272727</v>
      </c>
      <c r="I37" s="96">
        <f>INDEX('HB_6-7'!$C$20:$PR$56,MATCH($A37,'HB_6-7'!$A$20:$A$56,0),MATCH($A$4,'HB_6-7'!$C$14:$PR$14,0)+MATCH(C$11,'HB_6-7'!$C$15:$BD$15,0)+MATCH(I$14,'HB_6-7'!$C$16:$T$16,0)+MATCH("Bestand",'HB_6-7'!$C$17:$H$17,0)+COLUMN()-12)</f>
        <v>59</v>
      </c>
      <c r="J37" s="97">
        <f>INDEX('HB_6-7'!$C$20:$PR$56,MATCH($A37,'HB_6-7'!$A$20:$A$56,0),MATCH($A$4,'HB_6-7'!$C$14:$PR$14,0)+MATCH(C$11,'HB_6-7'!$C$15:$BD$15,0)+MATCH(I$14,'HB_6-7'!$C$16:$T$16,0)+MATCH("Bestand",'HB_6-7'!$C$17:$H$17,0)+COLUMN()-12)</f>
        <v>66.75</v>
      </c>
      <c r="K37" s="255">
        <f>INDEX('HB_6-7'!$C$20:$PR$56,MATCH($A37,'HB_6-7'!$A$20:$A$56,0),MATCH($A$4,'HB_6-7'!$C$14:$PR$14,0)+MATCH(C$11,'HB_6-7'!$C$15:$BD$15,0)+MATCH(I$14,'HB_6-7'!$C$16:$T$16,0)+MATCH("Bestand",'HB_6-7'!$C$17:$H$17,0)+COLUMN()-12)</f>
        <v>0.125</v>
      </c>
      <c r="L37" s="256">
        <f>INDEX('HB_6-7'!$C$20:$PR$56,MATCH($A37,'HB_6-7'!$A$20:$A$56,0),MATCH($A$4,'HB_6-7'!$C$14:$PR$14,0)+MATCH(L$12,'HB_6-7'!$C$15:$BD$15,0)+MATCH(L$13,'HB_6-7'!$C$16:$T$16,0)+MATCH("Bestand",'HB_6-7'!$C$17:$H$17,0)+COLUMN()-15)</f>
        <v>62</v>
      </c>
      <c r="M37" s="97">
        <f>INDEX('HB_6-7'!$C$20:$PR$56,MATCH($A37,'HB_6-7'!$A$20:$A$56,0),MATCH($A$4,'HB_6-7'!$C$14:$PR$14,0)+MATCH(L$12,'HB_6-7'!$C$15:$BD$15,0)+MATCH(L$13,'HB_6-7'!$C$16:$T$16,0)+MATCH("Bestand",'HB_6-7'!$C$17:$H$17,0)+COLUMN()-15)</f>
        <v>69.583333333333329</v>
      </c>
      <c r="N37" s="137">
        <f>INDEX('HB_6-7'!$C$20:$PR$56,MATCH($A37,'HB_6-7'!$A$20:$A$56,0),MATCH($A$4,'HB_6-7'!$C$14:$PR$14,0)+MATCH(L$12,'HB_6-7'!$C$15:$BD$15,0)+MATCH(L$13,'HB_6-7'!$C$16:$T$16,0)+MATCH("Bestand",'HB_6-7'!$C$17:$H$17,0)+COLUMN()-15)</f>
        <v>-1.066350710900474</v>
      </c>
      <c r="O37" s="96">
        <f>INDEX('HB_6-7'!$C$20:$PR$56,MATCH($A37,'HB_6-7'!$A$20:$A$56,0),MATCH($A$4,'HB_6-7'!$C$14:$PR$14,0)+MATCH(L$12,'HB_6-7'!$C$15:$BD$15,0)+MATCH(O$14,'HB_6-7'!$C$16:$T$16,0)+MATCH("Bestand",'HB_6-7'!$C$17:$H$17,0)+COLUMN()-18)</f>
        <v>3</v>
      </c>
      <c r="P37" s="97">
        <f>INDEX('HB_6-7'!$C$20:$PR$56,MATCH($A37,'HB_6-7'!$A$20:$A$56,0),MATCH($A$4,'HB_6-7'!$C$14:$PR$14,0)+MATCH(L$12,'HB_6-7'!$C$15:$BD$15,0)+MATCH(O$14,'HB_6-7'!$C$16:$T$16,0)+MATCH("Bestand",'HB_6-7'!$C$17:$H$17,0)+COLUMN()-18)</f>
        <v>2.8333333333333335</v>
      </c>
      <c r="Q37" s="137">
        <f>INDEX('HB_6-7'!$C$20:$PR$56,MATCH($A37,'HB_6-7'!$A$20:$A$56,0),MATCH($A$4,'HB_6-7'!$C$14:$PR$14,0)+MATCH(L$12,'HB_6-7'!$C$15:$BD$15,0)+MATCH(O$14,'HB_6-7'!$C$16:$T$16,0)+MATCH("Bestand",'HB_6-7'!$C$17:$H$17,0)+COLUMN()-18)</f>
        <v>-22.727272727272727</v>
      </c>
      <c r="R37" s="96">
        <f>INDEX('HB_6-7'!$C$20:$PR$56,MATCH($A37,'HB_6-7'!$A$20:$A$56,0),MATCH($A$4,'HB_6-7'!$C$14:$PR$14,0)+MATCH(L$12,'HB_6-7'!$C$15:$BD$15,0)+MATCH(R$14,'HB_6-7'!$C$16:$T$16,0)+MATCH("Bestand",'HB_6-7'!$C$17:$H$17,0)+COLUMN()-21)</f>
        <v>59</v>
      </c>
      <c r="S37" s="97">
        <f>INDEX('HB_6-7'!$C$20:$PR$56,MATCH($A37,'HB_6-7'!$A$20:$A$56,0),MATCH($A$4,'HB_6-7'!$C$14:$PR$14,0)+MATCH(L$12,'HB_6-7'!$C$15:$BD$15,0)+MATCH(R$14,'HB_6-7'!$C$16:$T$16,0)+MATCH("Bestand",'HB_6-7'!$C$17:$H$17,0)+COLUMN()-21)</f>
        <v>66.75</v>
      </c>
      <c r="T37" s="255">
        <f>INDEX('HB_6-7'!$C$20:$PR$56,MATCH($A37,'HB_6-7'!$A$20:$A$56,0),MATCH($A$4,'HB_6-7'!$C$14:$PR$14,0)+MATCH(L$12,'HB_6-7'!$C$15:$BD$15,0)+MATCH(R$14,'HB_6-7'!$C$16:$T$16,0)+MATCH("Bestand",'HB_6-7'!$C$17:$H$17,0)+COLUMN()-21)</f>
        <v>0.125</v>
      </c>
      <c r="U37" s="256">
        <f>INDEX('HB_6-7'!$C$20:$PR$56,MATCH($A37,'HB_6-7'!$A$20:$A$56,0),MATCH($A$4,'HB_6-7'!$C$14:$PR$14,0)+MATCH(U$12,'HB_6-7'!$C$15:$BD$15,0)+MATCH(U$13,'HB_6-7'!$C$16:$T$16,0)+MATCH("Bestand",'HB_6-7'!$C$17:$H$17,0)+COLUMN()-24)</f>
        <v>0</v>
      </c>
      <c r="V37" s="97">
        <f>INDEX('HB_6-7'!$C$20:$PR$56,MATCH($A37,'HB_6-7'!$A$20:$A$56,0),MATCH($A$4,'HB_6-7'!$C$14:$PR$14,0)+MATCH(U$12,'HB_6-7'!$C$15:$BD$15,0)+MATCH(U$13,'HB_6-7'!$C$16:$T$16,0)+MATCH("Bestand",'HB_6-7'!$C$17:$H$17,0)+COLUMN()-24)</f>
        <v>0</v>
      </c>
      <c r="W37" s="137" t="str">
        <f>INDEX('HB_6-7'!$C$20:$PR$56,MATCH($A37,'HB_6-7'!$A$20:$A$56,0),MATCH($A$4,'HB_6-7'!$C$14:$PR$14,0)+MATCH(U$12,'HB_6-7'!$C$15:$BD$15,0)+MATCH(U$13,'HB_6-7'!$C$16:$T$16,0)+MATCH("Bestand",'HB_6-7'!$C$17:$H$17,0)+COLUMN()-24)</f>
        <v>X</v>
      </c>
      <c r="X37" s="96">
        <f>INDEX('HB_6-7'!$C$20:$PR$56,MATCH($A37,'HB_6-7'!$A$20:$A$56,0),MATCH($A$4,'HB_6-7'!$C$14:$PR$14,0)+MATCH(U$12,'HB_6-7'!$C$15:$BD$15,0)+MATCH(X$14,'HB_6-7'!$C$16:$T$16,0)+MATCH("Bestand",'HB_6-7'!$C$17:$H$17,0)+COLUMN()-27)</f>
        <v>0</v>
      </c>
      <c r="Y37" s="97">
        <f>INDEX('HB_6-7'!$C$20:$PR$56,MATCH($A37,'HB_6-7'!$A$20:$A$56,0),MATCH($A$4,'HB_6-7'!$C$14:$PR$14,0)+MATCH(U$12,'HB_6-7'!$C$15:$BD$15,0)+MATCH(X$14,'HB_6-7'!$C$16:$T$16,0)+MATCH("Bestand",'HB_6-7'!$C$17:$H$17,0)+COLUMN()-27)</f>
        <v>0</v>
      </c>
      <c r="Z37" s="137" t="str">
        <f>INDEX('HB_6-7'!$C$20:$PR$56,MATCH($A37,'HB_6-7'!$A$20:$A$56,0),MATCH($A$4,'HB_6-7'!$C$14:$PR$14,0)+MATCH(U$12,'HB_6-7'!$C$15:$BD$15,0)+MATCH(X$14,'HB_6-7'!$C$16:$T$16,0)+MATCH("Bestand",'HB_6-7'!$C$17:$H$17,0)+COLUMN()-27)</f>
        <v>X</v>
      </c>
      <c r="AA37" s="96">
        <f>INDEX('HB_6-7'!$C$20:$PR$56,MATCH($A37,'HB_6-7'!$A$20:$A$56,0),MATCH($A$4,'HB_6-7'!$C$14:$PR$14,0)+MATCH(U$12,'HB_6-7'!$C$15:$BD$15,0)+MATCH(AA$14,'HB_6-7'!$C$16:$T$16,0)+MATCH("Bestand",'HB_6-7'!$C$17:$H$17,0)+COLUMN()-30)</f>
        <v>0</v>
      </c>
      <c r="AB37" s="97">
        <f>INDEX('HB_6-7'!$C$20:$PR$56,MATCH($A37,'HB_6-7'!$A$20:$A$56,0),MATCH($A$4,'HB_6-7'!$C$14:$PR$14,0)+MATCH(U$12,'HB_6-7'!$C$15:$BD$15,0)+MATCH(AA$14,'HB_6-7'!$C$16:$T$16,0)+MATCH("Bestand",'HB_6-7'!$C$17:$H$17,0)+COLUMN()-30)</f>
        <v>0</v>
      </c>
      <c r="AC37" s="138" t="str">
        <f>INDEX('HB_6-7'!$C$20:$PR$56,MATCH($A37,'HB_6-7'!$A$20:$A$56,0),MATCH($A$4,'HB_6-7'!$C$14:$PR$14,0)+MATCH(U$12,'HB_6-7'!$C$15:$BD$15,0)+MATCH(AA$14,'HB_6-7'!$C$16:$T$16,0)+MATCH("Bestand",'HB_6-7'!$C$17:$H$17,0)+COLUMN()-30)</f>
        <v>X</v>
      </c>
    </row>
    <row r="38" spans="1:29" ht="15" customHeight="1" x14ac:dyDescent="0.2">
      <c r="A38" s="441" t="s">
        <v>143</v>
      </c>
      <c r="B38" s="469"/>
      <c r="C38" s="132">
        <f>INDEX('HB_6-7'!$C$20:$PR$56,MATCH($A38,'HB_6-7'!$A$20:$A$56,0),MATCH($A$4,'HB_6-7'!$C$14:$PR$14,0)+MATCH(C$11,'HB_6-7'!$C$15:$BD$15,0)+MATCH(C$13,'HB_6-7'!$C$16:$T$16,0)+MATCH("Bestand",'HB_6-7'!$C$17:$H$17,0)+COLUMN()-6)</f>
        <v>5608</v>
      </c>
      <c r="D38" s="132">
        <f>INDEX('HB_6-7'!$C$20:$PR$56,MATCH($A38,'HB_6-7'!$A$20:$A$56,0),MATCH($A$4,'HB_6-7'!$C$14:$PR$14,0)+MATCH(C$11,'HB_6-7'!$C$15:$BD$15,0)+MATCH(C$13,'HB_6-7'!$C$16:$T$16,0)+MATCH("Bestand",'HB_6-7'!$C$17:$H$17,0)+COLUMN()-6)</f>
        <v>5091.083333333333</v>
      </c>
      <c r="E38" s="135">
        <f>INDEX('HB_6-7'!$C$20:$PR$56,MATCH($A38,'HB_6-7'!$A$20:$A$56,0),MATCH($A$4,'HB_6-7'!$C$14:$PR$14,0)+MATCH(C$11,'HB_6-7'!$C$15:$BD$15,0)+MATCH(C$13,'HB_6-7'!$C$16:$T$16,0)+MATCH("Bestand",'HB_6-7'!$C$17:$H$17,0)+COLUMN()-6)</f>
        <v>-2.7785292573083593</v>
      </c>
      <c r="F38" s="134">
        <f>INDEX('HB_6-7'!$C$20:$PR$56,MATCH($A38,'HB_6-7'!$A$20:$A$56,0),MATCH($A$4,'HB_6-7'!$C$14:$PR$14,0)+MATCH(C$11,'HB_6-7'!$C$15:$BD$15,0)+MATCH(F$14,'HB_6-7'!$C$16:$T$16,0)+MATCH("Bestand",'HB_6-7'!$C$17:$H$17,0)+COLUMN()-9)</f>
        <v>3979</v>
      </c>
      <c r="G38" s="132">
        <f>INDEX('HB_6-7'!$C$20:$PR$56,MATCH($A38,'HB_6-7'!$A$20:$A$56,0),MATCH($A$4,'HB_6-7'!$C$14:$PR$14,0)+MATCH(C$11,'HB_6-7'!$C$15:$BD$15,0)+MATCH(F$14,'HB_6-7'!$C$16:$T$16,0)+MATCH("Bestand",'HB_6-7'!$C$17:$H$17,0)+COLUMN()-9)</f>
        <v>3495.0833333333335</v>
      </c>
      <c r="H38" s="135">
        <f>INDEX('HB_6-7'!$C$20:$PR$56,MATCH($A38,'HB_6-7'!$A$20:$A$56,0),MATCH($A$4,'HB_6-7'!$C$14:$PR$14,0)+MATCH(C$11,'HB_6-7'!$C$15:$BD$15,0)+MATCH(F$14,'HB_6-7'!$C$16:$T$16,0)+MATCH("Bestand",'HB_6-7'!$C$17:$H$17,0)+COLUMN()-9)</f>
        <v>-0.84635570580864805</v>
      </c>
      <c r="I38" s="134">
        <f>INDEX('HB_6-7'!$C$20:$PR$56,MATCH($A38,'HB_6-7'!$A$20:$A$56,0),MATCH($A$4,'HB_6-7'!$C$14:$PR$14,0)+MATCH(C$11,'HB_6-7'!$C$15:$BD$15,0)+MATCH(I$14,'HB_6-7'!$C$16:$T$16,0)+MATCH("Bestand",'HB_6-7'!$C$17:$H$17,0)+COLUMN()-12)</f>
        <v>1629</v>
      </c>
      <c r="J38" s="132">
        <f>INDEX('HB_6-7'!$C$20:$PR$56,MATCH($A38,'HB_6-7'!$A$20:$A$56,0),MATCH($A$4,'HB_6-7'!$C$14:$PR$14,0)+MATCH(C$11,'HB_6-7'!$C$15:$BD$15,0)+MATCH(I$14,'HB_6-7'!$C$16:$T$16,0)+MATCH("Bestand",'HB_6-7'!$C$17:$H$17,0)+COLUMN()-12)</f>
        <v>1596</v>
      </c>
      <c r="K38" s="253">
        <f>INDEX('HB_6-7'!$C$20:$PR$56,MATCH($A38,'HB_6-7'!$A$20:$A$56,0),MATCH($A$4,'HB_6-7'!$C$14:$PR$14,0)+MATCH(C$11,'HB_6-7'!$C$15:$BD$15,0)+MATCH(I$14,'HB_6-7'!$C$16:$T$16,0)+MATCH("Bestand",'HB_6-7'!$C$17:$H$17,0)+COLUMN()-12)</f>
        <v>-6.7575462512171374</v>
      </c>
      <c r="L38" s="254">
        <f>INDEX('HB_6-7'!$C$20:$PR$56,MATCH($A38,'HB_6-7'!$A$20:$A$56,0),MATCH($A$4,'HB_6-7'!$C$14:$PR$14,0)+MATCH(L$12,'HB_6-7'!$C$15:$BD$15,0)+MATCH(L$13,'HB_6-7'!$C$16:$T$16,0)+MATCH("Bestand",'HB_6-7'!$C$17:$H$17,0)+COLUMN()-15)</f>
        <v>4315</v>
      </c>
      <c r="M38" s="132">
        <f>INDEX('HB_6-7'!$C$20:$PR$56,MATCH($A38,'HB_6-7'!$A$20:$A$56,0),MATCH($A$4,'HB_6-7'!$C$14:$PR$14,0)+MATCH(L$12,'HB_6-7'!$C$15:$BD$15,0)+MATCH(L$13,'HB_6-7'!$C$16:$T$16,0)+MATCH("Bestand",'HB_6-7'!$C$17:$H$17,0)+COLUMN()-15)</f>
        <v>3918.8333333333335</v>
      </c>
      <c r="N38" s="135">
        <f>INDEX('HB_6-7'!$C$20:$PR$56,MATCH($A38,'HB_6-7'!$A$20:$A$56,0),MATCH($A$4,'HB_6-7'!$C$14:$PR$14,0)+MATCH(L$12,'HB_6-7'!$C$15:$BD$15,0)+MATCH(L$13,'HB_6-7'!$C$16:$T$16,0)+MATCH("Bestand",'HB_6-7'!$C$17:$H$17,0)+COLUMN()-15)</f>
        <v>-0.28413910093299405</v>
      </c>
      <c r="O38" s="134">
        <f>INDEX('HB_6-7'!$C$20:$PR$56,MATCH($A38,'HB_6-7'!$A$20:$A$56,0),MATCH($A$4,'HB_6-7'!$C$14:$PR$14,0)+MATCH(L$12,'HB_6-7'!$C$15:$BD$15,0)+MATCH(O$14,'HB_6-7'!$C$16:$T$16,0)+MATCH("Bestand",'HB_6-7'!$C$17:$H$17,0)+COLUMN()-18)</f>
        <v>3430</v>
      </c>
      <c r="P38" s="132">
        <f>INDEX('HB_6-7'!$C$20:$PR$56,MATCH($A38,'HB_6-7'!$A$20:$A$56,0),MATCH($A$4,'HB_6-7'!$C$14:$PR$14,0)+MATCH(L$12,'HB_6-7'!$C$15:$BD$15,0)+MATCH(O$14,'HB_6-7'!$C$16:$T$16,0)+MATCH("Bestand",'HB_6-7'!$C$17:$H$17,0)+COLUMN()-18)</f>
        <v>3006.4166666666665</v>
      </c>
      <c r="Q38" s="135">
        <f>INDEX('HB_6-7'!$C$20:$PR$56,MATCH($A38,'HB_6-7'!$A$20:$A$56,0),MATCH($A$4,'HB_6-7'!$C$14:$PR$14,0)+MATCH(L$12,'HB_6-7'!$C$15:$BD$15,0)+MATCH(O$14,'HB_6-7'!$C$16:$T$16,0)+MATCH("Bestand",'HB_6-7'!$C$17:$H$17,0)+COLUMN()-18)</f>
        <v>0.55746021127742007</v>
      </c>
      <c r="R38" s="134">
        <f>INDEX('HB_6-7'!$C$20:$PR$56,MATCH($A38,'HB_6-7'!$A$20:$A$56,0),MATCH($A$4,'HB_6-7'!$C$14:$PR$14,0)+MATCH(L$12,'HB_6-7'!$C$15:$BD$15,0)+MATCH(R$14,'HB_6-7'!$C$16:$T$16,0)+MATCH("Bestand",'HB_6-7'!$C$17:$H$17,0)+COLUMN()-21)</f>
        <v>885</v>
      </c>
      <c r="S38" s="132">
        <f>INDEX('HB_6-7'!$C$20:$PR$56,MATCH($A38,'HB_6-7'!$A$20:$A$56,0),MATCH($A$4,'HB_6-7'!$C$14:$PR$14,0)+MATCH(L$12,'HB_6-7'!$C$15:$BD$15,0)+MATCH(R$14,'HB_6-7'!$C$16:$T$16,0)+MATCH("Bestand",'HB_6-7'!$C$17:$H$17,0)+COLUMN()-21)</f>
        <v>912.41666666666663</v>
      </c>
      <c r="T38" s="253">
        <f>INDEX('HB_6-7'!$C$20:$PR$56,MATCH($A38,'HB_6-7'!$A$20:$A$56,0),MATCH($A$4,'HB_6-7'!$C$14:$PR$14,0)+MATCH(L$12,'HB_6-7'!$C$15:$BD$15,0)+MATCH(R$14,'HB_6-7'!$C$16:$T$16,0)+MATCH("Bestand",'HB_6-7'!$C$17:$H$17,0)+COLUMN()-21)</f>
        <v>-2.9602056190729416</v>
      </c>
      <c r="U38" s="254">
        <f>INDEX('HB_6-7'!$C$20:$PR$56,MATCH($A38,'HB_6-7'!$A$20:$A$56,0),MATCH($A$4,'HB_6-7'!$C$14:$PR$14,0)+MATCH(U$12,'HB_6-7'!$C$15:$BD$15,0)+MATCH(U$13,'HB_6-7'!$C$16:$T$16,0)+MATCH("Bestand",'HB_6-7'!$C$17:$H$17,0)+COLUMN()-24)</f>
        <v>1293</v>
      </c>
      <c r="V38" s="132">
        <f>INDEX('HB_6-7'!$C$20:$PR$56,MATCH($A38,'HB_6-7'!$A$20:$A$56,0),MATCH($A$4,'HB_6-7'!$C$14:$PR$14,0)+MATCH(U$12,'HB_6-7'!$C$15:$BD$15,0)+MATCH(U$13,'HB_6-7'!$C$16:$T$16,0)+MATCH("Bestand",'HB_6-7'!$C$17:$H$17,0)+COLUMN()-24)</f>
        <v>1172.25</v>
      </c>
      <c r="W38" s="135">
        <f>INDEX('HB_6-7'!$C$20:$PR$56,MATCH($A38,'HB_6-7'!$A$20:$A$56,0),MATCH($A$4,'HB_6-7'!$C$14:$PR$14,0)+MATCH(U$12,'HB_6-7'!$C$15:$BD$15,0)+MATCH(U$13,'HB_6-7'!$C$16:$T$16,0)+MATCH("Bestand",'HB_6-7'!$C$17:$H$17,0)+COLUMN()-24)</f>
        <v>-10.28126793800625</v>
      </c>
      <c r="X38" s="134">
        <f>INDEX('HB_6-7'!$C$20:$PR$56,MATCH($A38,'HB_6-7'!$A$20:$A$56,0),MATCH($A$4,'HB_6-7'!$C$14:$PR$14,0)+MATCH(U$12,'HB_6-7'!$C$15:$BD$15,0)+MATCH(X$14,'HB_6-7'!$C$16:$T$16,0)+MATCH("Bestand",'HB_6-7'!$C$17:$H$17,0)+COLUMN()-27)</f>
        <v>549</v>
      </c>
      <c r="Y38" s="132">
        <f>INDEX('HB_6-7'!$C$20:$PR$56,MATCH($A38,'HB_6-7'!$A$20:$A$56,0),MATCH($A$4,'HB_6-7'!$C$14:$PR$14,0)+MATCH(U$12,'HB_6-7'!$C$15:$BD$15,0)+MATCH(X$14,'HB_6-7'!$C$16:$T$16,0)+MATCH("Bestand",'HB_6-7'!$C$17:$H$17,0)+COLUMN()-27)</f>
        <v>488.66666666666669</v>
      </c>
      <c r="Z38" s="135">
        <f>INDEX('HB_6-7'!$C$20:$PR$56,MATCH($A38,'HB_6-7'!$A$20:$A$56,0),MATCH($A$4,'HB_6-7'!$C$14:$PR$14,0)+MATCH(U$12,'HB_6-7'!$C$15:$BD$15,0)+MATCH(X$14,'HB_6-7'!$C$16:$T$16,0)+MATCH("Bestand",'HB_6-7'!$C$17:$H$17,0)+COLUMN()-27)</f>
        <v>-8.6888819682341953</v>
      </c>
      <c r="AA38" s="134">
        <f>INDEX('HB_6-7'!$C$20:$PR$56,MATCH($A38,'HB_6-7'!$A$20:$A$56,0),MATCH($A$4,'HB_6-7'!$C$14:$PR$14,0)+MATCH(U$12,'HB_6-7'!$C$15:$BD$15,0)+MATCH(AA$14,'HB_6-7'!$C$16:$T$16,0)+MATCH("Bestand",'HB_6-7'!$C$17:$H$17,0)+COLUMN()-30)</f>
        <v>744</v>
      </c>
      <c r="AB38" s="132">
        <f>INDEX('HB_6-7'!$C$20:$PR$56,MATCH($A38,'HB_6-7'!$A$20:$A$56,0),MATCH($A$4,'HB_6-7'!$C$14:$PR$14,0)+MATCH(U$12,'HB_6-7'!$C$15:$BD$15,0)+MATCH(AA$14,'HB_6-7'!$C$16:$T$16,0)+MATCH("Bestand",'HB_6-7'!$C$17:$H$17,0)+COLUMN()-30)</f>
        <v>683.58333333333337</v>
      </c>
      <c r="AC38" s="136">
        <f>INDEX('HB_6-7'!$C$20:$PR$56,MATCH($A38,'HB_6-7'!$A$20:$A$56,0),MATCH($A$4,'HB_6-7'!$C$14:$PR$14,0)+MATCH(U$12,'HB_6-7'!$C$15:$BD$15,0)+MATCH(AA$14,'HB_6-7'!$C$16:$T$16,0)+MATCH("Bestand",'HB_6-7'!$C$17:$H$17,0)+COLUMN()-30)</f>
        <v>-11.385978178675597</v>
      </c>
    </row>
    <row r="39" spans="1:29" ht="15" customHeight="1" x14ac:dyDescent="0.2">
      <c r="A39" s="354" t="s">
        <v>190</v>
      </c>
      <c r="B39" s="468"/>
      <c r="C39" s="97">
        <f>INDEX('HB_6-7'!$C$20:$PR$56,MATCH($A39,'HB_6-7'!$A$20:$A$56,0),MATCH($A$4,'HB_6-7'!$C$14:$PR$14,0)+MATCH(C$11,'HB_6-7'!$C$15:$BD$15,0)+MATCH(C$13,'HB_6-7'!$C$16:$T$16,0)+MATCH("Bestand",'HB_6-7'!$C$17:$H$17,0)+COLUMN()-6)</f>
        <v>3079</v>
      </c>
      <c r="D39" s="97">
        <f>INDEX('HB_6-7'!$C$20:$PR$56,MATCH($A39,'HB_6-7'!$A$20:$A$56,0),MATCH($A$4,'HB_6-7'!$C$14:$PR$14,0)+MATCH(C$11,'HB_6-7'!$C$15:$BD$15,0)+MATCH(C$13,'HB_6-7'!$C$16:$T$16,0)+MATCH("Bestand",'HB_6-7'!$C$17:$H$17,0)+COLUMN()-6)</f>
        <v>2693.25</v>
      </c>
      <c r="E39" s="137">
        <f>INDEX('HB_6-7'!$C$20:$PR$56,MATCH($A39,'HB_6-7'!$A$20:$A$56,0),MATCH($A$4,'HB_6-7'!$C$14:$PR$14,0)+MATCH(C$11,'HB_6-7'!$C$15:$BD$15,0)+MATCH(C$13,'HB_6-7'!$C$16:$T$16,0)+MATCH("Bestand",'HB_6-7'!$C$17:$H$17,0)+COLUMN()-6)</f>
        <v>-2.6389516493447807</v>
      </c>
      <c r="F39" s="96">
        <f>INDEX('HB_6-7'!$C$20:$PR$56,MATCH($A39,'HB_6-7'!$A$20:$A$56,0),MATCH($A$4,'HB_6-7'!$C$14:$PR$14,0)+MATCH(C$11,'HB_6-7'!$C$15:$BD$15,0)+MATCH(F$14,'HB_6-7'!$C$16:$T$16,0)+MATCH("Bestand",'HB_6-7'!$C$17:$H$17,0)+COLUMN()-9)</f>
        <v>2125</v>
      </c>
      <c r="G39" s="97">
        <f>INDEX('HB_6-7'!$C$20:$PR$56,MATCH($A39,'HB_6-7'!$A$20:$A$56,0),MATCH($A$4,'HB_6-7'!$C$14:$PR$14,0)+MATCH(C$11,'HB_6-7'!$C$15:$BD$15,0)+MATCH(F$14,'HB_6-7'!$C$16:$T$16,0)+MATCH("Bestand",'HB_6-7'!$C$17:$H$17,0)+COLUMN()-9)</f>
        <v>1757.5</v>
      </c>
      <c r="H39" s="137">
        <f>INDEX('HB_6-7'!$C$20:$PR$56,MATCH($A39,'HB_6-7'!$A$20:$A$56,0),MATCH($A$4,'HB_6-7'!$C$14:$PR$14,0)+MATCH(C$11,'HB_6-7'!$C$15:$BD$15,0)+MATCH(F$14,'HB_6-7'!$C$16:$T$16,0)+MATCH("Bestand",'HB_6-7'!$C$17:$H$17,0)+COLUMN()-9)</f>
        <v>-0.63136072370900864</v>
      </c>
      <c r="I39" s="96">
        <f>INDEX('HB_6-7'!$C$20:$PR$56,MATCH($A39,'HB_6-7'!$A$20:$A$56,0),MATCH($A$4,'HB_6-7'!$C$14:$PR$14,0)+MATCH(C$11,'HB_6-7'!$C$15:$BD$15,0)+MATCH(I$14,'HB_6-7'!$C$16:$T$16,0)+MATCH("Bestand",'HB_6-7'!$C$17:$H$17,0)+COLUMN()-12)</f>
        <v>954</v>
      </c>
      <c r="J39" s="97">
        <f>INDEX('HB_6-7'!$C$20:$PR$56,MATCH($A39,'HB_6-7'!$A$20:$A$56,0),MATCH($A$4,'HB_6-7'!$C$14:$PR$14,0)+MATCH(C$11,'HB_6-7'!$C$15:$BD$15,0)+MATCH(I$14,'HB_6-7'!$C$16:$T$16,0)+MATCH("Bestand",'HB_6-7'!$C$17:$H$17,0)+COLUMN()-12)</f>
        <v>935.75</v>
      </c>
      <c r="K39" s="255">
        <f>INDEX('HB_6-7'!$C$20:$PR$56,MATCH($A39,'HB_6-7'!$A$20:$A$56,0),MATCH($A$4,'HB_6-7'!$C$14:$PR$14,0)+MATCH(C$11,'HB_6-7'!$C$15:$BD$15,0)+MATCH(I$14,'HB_6-7'!$C$16:$T$16,0)+MATCH("Bestand",'HB_6-7'!$C$17:$H$17,0)+COLUMN()-12)</f>
        <v>-6.1983125887561608</v>
      </c>
      <c r="L39" s="256">
        <f>INDEX('HB_6-7'!$C$20:$PR$56,MATCH($A39,'HB_6-7'!$A$20:$A$56,0),MATCH($A$4,'HB_6-7'!$C$14:$PR$14,0)+MATCH(L$12,'HB_6-7'!$C$15:$BD$15,0)+MATCH(L$13,'HB_6-7'!$C$16:$T$16,0)+MATCH("Bestand",'HB_6-7'!$C$17:$H$17,0)+COLUMN()-15)</f>
        <v>2288</v>
      </c>
      <c r="M39" s="97">
        <f>INDEX('HB_6-7'!$C$20:$PR$56,MATCH($A39,'HB_6-7'!$A$20:$A$56,0),MATCH($A$4,'HB_6-7'!$C$14:$PR$14,0)+MATCH(L$12,'HB_6-7'!$C$15:$BD$15,0)+MATCH(L$13,'HB_6-7'!$C$16:$T$16,0)+MATCH("Bestand",'HB_6-7'!$C$17:$H$17,0)+COLUMN()-15)</f>
        <v>2012.0833333333333</v>
      </c>
      <c r="N39" s="137">
        <f>INDEX('HB_6-7'!$C$20:$PR$56,MATCH($A39,'HB_6-7'!$A$20:$A$56,0),MATCH($A$4,'HB_6-7'!$C$14:$PR$14,0)+MATCH(L$12,'HB_6-7'!$C$15:$BD$15,0)+MATCH(L$13,'HB_6-7'!$C$16:$T$16,0)+MATCH("Bestand",'HB_6-7'!$C$17:$H$17,0)+COLUMN()-15)</f>
        <v>-1.6056074004645666</v>
      </c>
      <c r="O39" s="96">
        <f>INDEX('HB_6-7'!$C$20:$PR$56,MATCH($A39,'HB_6-7'!$A$20:$A$56,0),MATCH($A$4,'HB_6-7'!$C$14:$PR$14,0)+MATCH(L$12,'HB_6-7'!$C$15:$BD$15,0)+MATCH(O$14,'HB_6-7'!$C$16:$T$16,0)+MATCH("Bestand",'HB_6-7'!$C$17:$H$17,0)+COLUMN()-18)</f>
        <v>1801</v>
      </c>
      <c r="P39" s="97">
        <f>INDEX('HB_6-7'!$C$20:$PR$56,MATCH($A39,'HB_6-7'!$A$20:$A$56,0),MATCH($A$4,'HB_6-7'!$C$14:$PR$14,0)+MATCH(L$12,'HB_6-7'!$C$15:$BD$15,0)+MATCH(O$14,'HB_6-7'!$C$16:$T$16,0)+MATCH("Bestand",'HB_6-7'!$C$17:$H$17,0)+COLUMN()-18)</f>
        <v>1492.1666666666667</v>
      </c>
      <c r="Q39" s="137">
        <f>INDEX('HB_6-7'!$C$20:$PR$56,MATCH($A39,'HB_6-7'!$A$20:$A$56,0),MATCH($A$4,'HB_6-7'!$C$14:$PR$14,0)+MATCH(L$12,'HB_6-7'!$C$15:$BD$15,0)+MATCH(O$14,'HB_6-7'!$C$16:$T$16,0)+MATCH("Bestand",'HB_6-7'!$C$17:$H$17,0)+COLUMN()-18)</f>
        <v>-0.72628485890114769</v>
      </c>
      <c r="R39" s="96">
        <f>INDEX('HB_6-7'!$C$20:$PR$56,MATCH($A39,'HB_6-7'!$A$20:$A$56,0),MATCH($A$4,'HB_6-7'!$C$14:$PR$14,0)+MATCH(L$12,'HB_6-7'!$C$15:$BD$15,0)+MATCH(R$14,'HB_6-7'!$C$16:$T$16,0)+MATCH("Bestand",'HB_6-7'!$C$17:$H$17,0)+COLUMN()-21)</f>
        <v>487</v>
      </c>
      <c r="S39" s="97">
        <f>INDEX('HB_6-7'!$C$20:$PR$56,MATCH($A39,'HB_6-7'!$A$20:$A$56,0),MATCH($A$4,'HB_6-7'!$C$14:$PR$14,0)+MATCH(L$12,'HB_6-7'!$C$15:$BD$15,0)+MATCH(R$14,'HB_6-7'!$C$16:$T$16,0)+MATCH("Bestand",'HB_6-7'!$C$17:$H$17,0)+COLUMN()-21)</f>
        <v>519.91666666666663</v>
      </c>
      <c r="T39" s="255">
        <f>INDEX('HB_6-7'!$C$20:$PR$56,MATCH($A39,'HB_6-7'!$A$20:$A$56,0),MATCH($A$4,'HB_6-7'!$C$14:$PR$14,0)+MATCH(L$12,'HB_6-7'!$C$15:$BD$15,0)+MATCH(R$14,'HB_6-7'!$C$16:$T$16,0)+MATCH("Bestand",'HB_6-7'!$C$17:$H$17,0)+COLUMN()-21)</f>
        <v>-4.0449092586896347</v>
      </c>
      <c r="U39" s="256">
        <f>INDEX('HB_6-7'!$C$20:$PR$56,MATCH($A39,'HB_6-7'!$A$20:$A$56,0),MATCH($A$4,'HB_6-7'!$C$14:$PR$14,0)+MATCH(U$12,'HB_6-7'!$C$15:$BD$15,0)+MATCH(U$13,'HB_6-7'!$C$16:$T$16,0)+MATCH("Bestand",'HB_6-7'!$C$17:$H$17,0)+COLUMN()-24)</f>
        <v>791</v>
      </c>
      <c r="V39" s="97">
        <f>INDEX('HB_6-7'!$C$20:$PR$56,MATCH($A39,'HB_6-7'!$A$20:$A$56,0),MATCH($A$4,'HB_6-7'!$C$14:$PR$14,0)+MATCH(U$12,'HB_6-7'!$C$15:$BD$15,0)+MATCH(U$13,'HB_6-7'!$C$16:$T$16,0)+MATCH("Bestand",'HB_6-7'!$C$17:$H$17,0)+COLUMN()-24)</f>
        <v>681.16666666666663</v>
      </c>
      <c r="W39" s="137">
        <f>INDEX('HB_6-7'!$C$20:$PR$56,MATCH($A39,'HB_6-7'!$A$20:$A$56,0),MATCH($A$4,'HB_6-7'!$C$14:$PR$14,0)+MATCH(U$12,'HB_6-7'!$C$15:$BD$15,0)+MATCH(U$13,'HB_6-7'!$C$16:$T$16,0)+MATCH("Bestand",'HB_6-7'!$C$17:$H$17,0)+COLUMN()-24)</f>
        <v>-5.5683918669131236</v>
      </c>
      <c r="X39" s="96">
        <f>INDEX('HB_6-7'!$C$20:$PR$56,MATCH($A39,'HB_6-7'!$A$20:$A$56,0),MATCH($A$4,'HB_6-7'!$C$14:$PR$14,0)+MATCH(U$12,'HB_6-7'!$C$15:$BD$15,0)+MATCH(X$14,'HB_6-7'!$C$16:$T$16,0)+MATCH("Bestand",'HB_6-7'!$C$17:$H$17,0)+COLUMN()-27)</f>
        <v>324</v>
      </c>
      <c r="Y39" s="97">
        <f>INDEX('HB_6-7'!$C$20:$PR$56,MATCH($A39,'HB_6-7'!$A$20:$A$56,0),MATCH($A$4,'HB_6-7'!$C$14:$PR$14,0)+MATCH(U$12,'HB_6-7'!$C$15:$BD$15,0)+MATCH(X$14,'HB_6-7'!$C$16:$T$16,0)+MATCH("Bestand",'HB_6-7'!$C$17:$H$17,0)+COLUMN()-27)</f>
        <v>265.33333333333331</v>
      </c>
      <c r="Z39" s="137">
        <f>INDEX('HB_6-7'!$C$20:$PR$56,MATCH($A39,'HB_6-7'!$A$20:$A$56,0),MATCH($A$4,'HB_6-7'!$C$14:$PR$14,0)+MATCH(U$12,'HB_6-7'!$C$15:$BD$15,0)+MATCH(X$14,'HB_6-7'!$C$16:$T$16,0)+MATCH("Bestand",'HB_6-7'!$C$17:$H$17,0)+COLUMN()-27)</f>
        <v>-9.4132412927518047E-2</v>
      </c>
      <c r="AA39" s="96">
        <f>INDEX('HB_6-7'!$C$20:$PR$56,MATCH($A39,'HB_6-7'!$A$20:$A$56,0),MATCH($A$4,'HB_6-7'!$C$14:$PR$14,0)+MATCH(U$12,'HB_6-7'!$C$15:$BD$15,0)+MATCH(AA$14,'HB_6-7'!$C$16:$T$16,0)+MATCH("Bestand",'HB_6-7'!$C$17:$H$17,0)+COLUMN()-30)</f>
        <v>467</v>
      </c>
      <c r="AB39" s="97">
        <f>INDEX('HB_6-7'!$C$20:$PR$56,MATCH($A39,'HB_6-7'!$A$20:$A$56,0),MATCH($A$4,'HB_6-7'!$C$14:$PR$14,0)+MATCH(U$12,'HB_6-7'!$C$15:$BD$15,0)+MATCH(AA$14,'HB_6-7'!$C$16:$T$16,0)+MATCH("Bestand",'HB_6-7'!$C$17:$H$17,0)+COLUMN()-30)</f>
        <v>415.83333333333331</v>
      </c>
      <c r="AC39" s="138">
        <f>INDEX('HB_6-7'!$C$20:$PR$56,MATCH($A39,'HB_6-7'!$A$20:$A$56,0),MATCH($A$4,'HB_6-7'!$C$14:$PR$14,0)+MATCH(U$12,'HB_6-7'!$C$15:$BD$15,0)+MATCH(AA$14,'HB_6-7'!$C$16:$T$16,0)+MATCH("Bestand",'HB_6-7'!$C$17:$H$17,0)+COLUMN()-30)</f>
        <v>-8.7584567562625715</v>
      </c>
    </row>
    <row r="40" spans="1:29" ht="15" customHeight="1" x14ac:dyDescent="0.2">
      <c r="A40" s="354" t="s">
        <v>189</v>
      </c>
      <c r="B40" s="468"/>
      <c r="C40" s="97">
        <f>INDEX('HB_6-7'!$C$20:$PR$56,MATCH($A40,'HB_6-7'!$A$20:$A$56,0),MATCH($A$4,'HB_6-7'!$C$14:$PR$14,0)+MATCH(C$11,'HB_6-7'!$C$15:$BD$15,0)+MATCH(C$13,'HB_6-7'!$C$16:$T$16,0)+MATCH("Bestand",'HB_6-7'!$C$17:$H$17,0)+COLUMN()-6)</f>
        <v>2529</v>
      </c>
      <c r="D40" s="97">
        <f>INDEX('HB_6-7'!$C$20:$PR$56,MATCH($A40,'HB_6-7'!$A$20:$A$56,0),MATCH($A$4,'HB_6-7'!$C$14:$PR$14,0)+MATCH(C$11,'HB_6-7'!$C$15:$BD$15,0)+MATCH(C$13,'HB_6-7'!$C$16:$T$16,0)+MATCH("Bestand",'HB_6-7'!$C$17:$H$17,0)+COLUMN()-6)</f>
        <v>2397.8333333333335</v>
      </c>
      <c r="E40" s="137">
        <f>INDEX('HB_6-7'!$C$20:$PR$56,MATCH($A40,'HB_6-7'!$A$20:$A$56,0),MATCH($A$4,'HB_6-7'!$C$14:$PR$14,0)+MATCH(C$11,'HB_6-7'!$C$15:$BD$15,0)+MATCH(C$13,'HB_6-7'!$C$16:$T$16,0)+MATCH("Bestand",'HB_6-7'!$C$17:$H$17,0)+COLUMN()-6)</f>
        <v>-2.9348266090945891</v>
      </c>
      <c r="F40" s="96">
        <f>INDEX('HB_6-7'!$C$20:$PR$56,MATCH($A40,'HB_6-7'!$A$20:$A$56,0),MATCH($A$4,'HB_6-7'!$C$14:$PR$14,0)+MATCH(C$11,'HB_6-7'!$C$15:$BD$15,0)+MATCH(F$14,'HB_6-7'!$C$16:$T$16,0)+MATCH("Bestand",'HB_6-7'!$C$17:$H$17,0)+COLUMN()-9)</f>
        <v>1854</v>
      </c>
      <c r="G40" s="97">
        <f>INDEX('HB_6-7'!$C$20:$PR$56,MATCH($A40,'HB_6-7'!$A$20:$A$56,0),MATCH($A$4,'HB_6-7'!$C$14:$PR$14,0)+MATCH(C$11,'HB_6-7'!$C$15:$BD$15,0)+MATCH(F$14,'HB_6-7'!$C$16:$T$16,0)+MATCH("Bestand",'HB_6-7'!$C$17:$H$17,0)+COLUMN()-9)</f>
        <v>1737.5833333333333</v>
      </c>
      <c r="H40" s="137">
        <f>INDEX('HB_6-7'!$C$20:$PR$56,MATCH($A40,'HB_6-7'!$A$20:$A$56,0),MATCH($A$4,'HB_6-7'!$C$14:$PR$14,0)+MATCH(C$11,'HB_6-7'!$C$15:$BD$15,0)+MATCH(F$14,'HB_6-7'!$C$16:$T$16,0)+MATCH("Bestand",'HB_6-7'!$C$17:$H$17,0)+COLUMN()-9)</f>
        <v>-1.0628706998813762</v>
      </c>
      <c r="I40" s="96">
        <f>INDEX('HB_6-7'!$C$20:$PR$56,MATCH($A40,'HB_6-7'!$A$20:$A$56,0),MATCH($A$4,'HB_6-7'!$C$14:$PR$14,0)+MATCH(C$11,'HB_6-7'!$C$15:$BD$15,0)+MATCH(I$14,'HB_6-7'!$C$16:$T$16,0)+MATCH("Bestand",'HB_6-7'!$C$17:$H$17,0)+COLUMN()-12)</f>
        <v>675</v>
      </c>
      <c r="J40" s="97">
        <f>INDEX('HB_6-7'!$C$20:$PR$56,MATCH($A40,'HB_6-7'!$A$20:$A$56,0),MATCH($A$4,'HB_6-7'!$C$14:$PR$14,0)+MATCH(C$11,'HB_6-7'!$C$15:$BD$15,0)+MATCH(I$14,'HB_6-7'!$C$16:$T$16,0)+MATCH("Bestand",'HB_6-7'!$C$17:$H$17,0)+COLUMN()-12)</f>
        <v>660.25</v>
      </c>
      <c r="K40" s="255">
        <f>INDEX('HB_6-7'!$C$20:$PR$56,MATCH($A40,'HB_6-7'!$A$20:$A$56,0),MATCH($A$4,'HB_6-7'!$C$14:$PR$14,0)+MATCH(C$11,'HB_6-7'!$C$15:$BD$15,0)+MATCH(I$14,'HB_6-7'!$C$16:$T$16,0)+MATCH("Bestand",'HB_6-7'!$C$17:$H$17,0)+COLUMN()-12)</f>
        <v>-7.5388026607538805</v>
      </c>
      <c r="L40" s="256">
        <f>INDEX('HB_6-7'!$C$20:$PR$56,MATCH($A40,'HB_6-7'!$A$20:$A$56,0),MATCH($A$4,'HB_6-7'!$C$14:$PR$14,0)+MATCH(L$12,'HB_6-7'!$C$15:$BD$15,0)+MATCH(L$13,'HB_6-7'!$C$16:$T$16,0)+MATCH("Bestand",'HB_6-7'!$C$17:$H$17,0)+COLUMN()-15)</f>
        <v>2027</v>
      </c>
      <c r="M40" s="97">
        <f>INDEX('HB_6-7'!$C$20:$PR$56,MATCH($A40,'HB_6-7'!$A$20:$A$56,0),MATCH($A$4,'HB_6-7'!$C$14:$PR$14,0)+MATCH(L$12,'HB_6-7'!$C$15:$BD$15,0)+MATCH(L$13,'HB_6-7'!$C$16:$T$16,0)+MATCH("Bestand",'HB_6-7'!$C$17:$H$17,0)+COLUMN()-15)</f>
        <v>1906.75</v>
      </c>
      <c r="N40" s="137">
        <f>INDEX('HB_6-7'!$C$20:$PR$56,MATCH($A40,'HB_6-7'!$A$20:$A$56,0),MATCH($A$4,'HB_6-7'!$C$14:$PR$14,0)+MATCH(L$12,'HB_6-7'!$C$15:$BD$15,0)+MATCH(L$13,'HB_6-7'!$C$16:$T$16,0)+MATCH("Bestand",'HB_6-7'!$C$17:$H$17,0)+COLUMN()-15)</f>
        <v>1.1493744750453119</v>
      </c>
      <c r="O40" s="96">
        <f>INDEX('HB_6-7'!$C$20:$PR$56,MATCH($A40,'HB_6-7'!$A$20:$A$56,0),MATCH($A$4,'HB_6-7'!$C$14:$PR$14,0)+MATCH(L$12,'HB_6-7'!$C$15:$BD$15,0)+MATCH(O$14,'HB_6-7'!$C$16:$T$16,0)+MATCH("Bestand",'HB_6-7'!$C$17:$H$17,0)+COLUMN()-18)</f>
        <v>1629</v>
      </c>
      <c r="P40" s="97">
        <f>INDEX('HB_6-7'!$C$20:$PR$56,MATCH($A40,'HB_6-7'!$A$20:$A$56,0),MATCH($A$4,'HB_6-7'!$C$14:$PR$14,0)+MATCH(L$12,'HB_6-7'!$C$15:$BD$15,0)+MATCH(O$14,'HB_6-7'!$C$16:$T$16,0)+MATCH("Bestand",'HB_6-7'!$C$17:$H$17,0)+COLUMN()-18)</f>
        <v>1514.25</v>
      </c>
      <c r="Q40" s="137">
        <f>INDEX('HB_6-7'!$C$20:$PR$56,MATCH($A40,'HB_6-7'!$A$20:$A$56,0),MATCH($A$4,'HB_6-7'!$C$14:$PR$14,0)+MATCH(L$12,'HB_6-7'!$C$15:$BD$15,0)+MATCH(O$14,'HB_6-7'!$C$16:$T$16,0)+MATCH("Bestand",'HB_6-7'!$C$17:$H$17,0)+COLUMN()-18)</f>
        <v>1.8553811659192825</v>
      </c>
      <c r="R40" s="96">
        <f>INDEX('HB_6-7'!$C$20:$PR$56,MATCH($A40,'HB_6-7'!$A$20:$A$56,0),MATCH($A$4,'HB_6-7'!$C$14:$PR$14,0)+MATCH(L$12,'HB_6-7'!$C$15:$BD$15,0)+MATCH(R$14,'HB_6-7'!$C$16:$T$16,0)+MATCH("Bestand",'HB_6-7'!$C$17:$H$17,0)+COLUMN()-21)</f>
        <v>398</v>
      </c>
      <c r="S40" s="97">
        <f>INDEX('HB_6-7'!$C$20:$PR$56,MATCH($A40,'HB_6-7'!$A$20:$A$56,0),MATCH($A$4,'HB_6-7'!$C$14:$PR$14,0)+MATCH(L$12,'HB_6-7'!$C$15:$BD$15,0)+MATCH(R$14,'HB_6-7'!$C$16:$T$16,0)+MATCH("Bestand",'HB_6-7'!$C$17:$H$17,0)+COLUMN()-21)</f>
        <v>392.5</v>
      </c>
      <c r="T40" s="255">
        <f>INDEX('HB_6-7'!$C$20:$PR$56,MATCH($A40,'HB_6-7'!$A$20:$A$56,0),MATCH($A$4,'HB_6-7'!$C$14:$PR$14,0)+MATCH(L$12,'HB_6-7'!$C$15:$BD$15,0)+MATCH(R$14,'HB_6-7'!$C$16:$T$16,0)+MATCH("Bestand",'HB_6-7'!$C$17:$H$17,0)+COLUMN()-21)</f>
        <v>-1.4850449696716168</v>
      </c>
      <c r="U40" s="256">
        <f>INDEX('HB_6-7'!$C$20:$PR$56,MATCH($A40,'HB_6-7'!$A$20:$A$56,0),MATCH($A$4,'HB_6-7'!$C$14:$PR$14,0)+MATCH(U$12,'HB_6-7'!$C$15:$BD$15,0)+MATCH(U$13,'HB_6-7'!$C$16:$T$16,0)+MATCH("Bestand",'HB_6-7'!$C$17:$H$17,0)+COLUMN()-24)</f>
        <v>502</v>
      </c>
      <c r="V40" s="97">
        <f>INDEX('HB_6-7'!$C$20:$PR$56,MATCH($A40,'HB_6-7'!$A$20:$A$56,0),MATCH($A$4,'HB_6-7'!$C$14:$PR$14,0)+MATCH(U$12,'HB_6-7'!$C$15:$BD$15,0)+MATCH(U$13,'HB_6-7'!$C$16:$T$16,0)+MATCH("Bestand",'HB_6-7'!$C$17:$H$17,0)+COLUMN()-24)</f>
        <v>491.08333333333331</v>
      </c>
      <c r="W40" s="137">
        <f>INDEX('HB_6-7'!$C$20:$PR$56,MATCH($A40,'HB_6-7'!$A$20:$A$56,0),MATCH($A$4,'HB_6-7'!$C$14:$PR$14,0)+MATCH(U$12,'HB_6-7'!$C$15:$BD$15,0)+MATCH(U$13,'HB_6-7'!$C$16:$T$16,0)+MATCH("Bestand",'HB_6-7'!$C$17:$H$17,0)+COLUMN()-24)</f>
        <v>-16.089990032749537</v>
      </c>
      <c r="X40" s="96">
        <f>INDEX('HB_6-7'!$C$20:$PR$56,MATCH($A40,'HB_6-7'!$A$20:$A$56,0),MATCH($A$4,'HB_6-7'!$C$14:$PR$14,0)+MATCH(U$12,'HB_6-7'!$C$15:$BD$15,0)+MATCH(X$14,'HB_6-7'!$C$16:$T$16,0)+MATCH("Bestand",'HB_6-7'!$C$17:$H$17,0)+COLUMN()-27)</f>
        <v>225</v>
      </c>
      <c r="Y40" s="97">
        <f>INDEX('HB_6-7'!$C$20:$PR$56,MATCH($A40,'HB_6-7'!$A$20:$A$56,0),MATCH($A$4,'HB_6-7'!$C$14:$PR$14,0)+MATCH(U$12,'HB_6-7'!$C$15:$BD$15,0)+MATCH(X$14,'HB_6-7'!$C$16:$T$16,0)+MATCH("Bestand",'HB_6-7'!$C$17:$H$17,0)+COLUMN()-27)</f>
        <v>223.33333333333334</v>
      </c>
      <c r="Z40" s="137">
        <f>INDEX('HB_6-7'!$C$20:$PR$56,MATCH($A40,'HB_6-7'!$A$20:$A$56,0),MATCH($A$4,'HB_6-7'!$C$14:$PR$14,0)+MATCH(U$12,'HB_6-7'!$C$15:$BD$15,0)+MATCH(X$14,'HB_6-7'!$C$16:$T$16,0)+MATCH("Bestand",'HB_6-7'!$C$17:$H$17,0)+COLUMN()-27)</f>
        <v>-17.156105100463677</v>
      </c>
      <c r="AA40" s="96">
        <f>INDEX('HB_6-7'!$C$20:$PR$56,MATCH($A40,'HB_6-7'!$A$20:$A$56,0),MATCH($A$4,'HB_6-7'!$C$14:$PR$14,0)+MATCH(U$12,'HB_6-7'!$C$15:$BD$15,0)+MATCH(AA$14,'HB_6-7'!$C$16:$T$16,0)+MATCH("Bestand",'HB_6-7'!$C$17:$H$17,0)+COLUMN()-30)</f>
        <v>277</v>
      </c>
      <c r="AB40" s="97">
        <f>INDEX('HB_6-7'!$C$20:$PR$56,MATCH($A40,'HB_6-7'!$A$20:$A$56,0),MATCH($A$4,'HB_6-7'!$C$14:$PR$14,0)+MATCH(U$12,'HB_6-7'!$C$15:$BD$15,0)+MATCH(AA$14,'HB_6-7'!$C$16:$T$16,0)+MATCH("Bestand",'HB_6-7'!$C$17:$H$17,0)+COLUMN()-30)</f>
        <v>267.75</v>
      </c>
      <c r="AC40" s="138">
        <f>INDEX('HB_6-7'!$C$20:$PR$56,MATCH($A40,'HB_6-7'!$A$20:$A$56,0),MATCH($A$4,'HB_6-7'!$C$14:$PR$14,0)+MATCH(U$12,'HB_6-7'!$C$15:$BD$15,0)+MATCH(AA$14,'HB_6-7'!$C$16:$T$16,0)+MATCH("Bestand",'HB_6-7'!$C$17:$H$17,0)+COLUMN()-30)</f>
        <v>-15.179514255543822</v>
      </c>
    </row>
    <row r="41" spans="1:29" ht="15" customHeight="1" x14ac:dyDescent="0.2">
      <c r="A41" s="355" t="s">
        <v>142</v>
      </c>
      <c r="B41" s="470"/>
      <c r="C41" s="132">
        <f>INDEX('HB_6-7'!$C$20:$PR$56,MATCH($A41,'HB_6-7'!$A$20:$A$56,0),MATCH($A$4,'HB_6-7'!$C$14:$PR$14,0)+MATCH(C$11,'HB_6-7'!$C$15:$BD$15,0)+MATCH(C$13,'HB_6-7'!$C$16:$T$16,0)+MATCH("Bestand",'HB_6-7'!$C$17:$H$17,0)+COLUMN()-6)</f>
        <v>80514</v>
      </c>
      <c r="D41" s="132">
        <f>INDEX('HB_6-7'!$C$20:$PR$56,MATCH($A41,'HB_6-7'!$A$20:$A$56,0),MATCH($A$4,'HB_6-7'!$C$14:$PR$14,0)+MATCH(C$11,'HB_6-7'!$C$15:$BD$15,0)+MATCH(C$13,'HB_6-7'!$C$16:$T$16,0)+MATCH("Bestand",'HB_6-7'!$C$17:$H$17,0)+COLUMN()-6)</f>
        <v>74011</v>
      </c>
      <c r="E41" s="135">
        <f>INDEX('HB_6-7'!$C$20:$PR$56,MATCH($A41,'HB_6-7'!$A$20:$A$56,0),MATCH($A$4,'HB_6-7'!$C$14:$PR$14,0)+MATCH(C$11,'HB_6-7'!$C$15:$BD$15,0)+MATCH(C$13,'HB_6-7'!$C$16:$T$16,0)+MATCH("Bestand",'HB_6-7'!$C$17:$H$17,0)+COLUMN()-6)</f>
        <v>-1.8289380309900318</v>
      </c>
      <c r="F41" s="134">
        <f>INDEX('HB_6-7'!$C$20:$PR$56,MATCH($A41,'HB_6-7'!$A$20:$A$56,0),MATCH($A$4,'HB_6-7'!$C$14:$PR$14,0)+MATCH(C$11,'HB_6-7'!$C$15:$BD$15,0)+MATCH(F$14,'HB_6-7'!$C$16:$T$16,0)+MATCH("Bestand",'HB_6-7'!$C$17:$H$17,0)+COLUMN()-9)</f>
        <v>69913</v>
      </c>
      <c r="G41" s="132">
        <f>INDEX('HB_6-7'!$C$20:$PR$56,MATCH($A41,'HB_6-7'!$A$20:$A$56,0),MATCH($A$4,'HB_6-7'!$C$14:$PR$14,0)+MATCH(C$11,'HB_6-7'!$C$15:$BD$15,0)+MATCH(F$14,'HB_6-7'!$C$16:$T$16,0)+MATCH("Bestand",'HB_6-7'!$C$17:$H$17,0)+COLUMN()-9)</f>
        <v>63208.5</v>
      </c>
      <c r="H41" s="135">
        <f>INDEX('HB_6-7'!$C$20:$PR$56,MATCH($A41,'HB_6-7'!$A$20:$A$56,0),MATCH($A$4,'HB_6-7'!$C$14:$PR$14,0)+MATCH(C$11,'HB_6-7'!$C$15:$BD$15,0)+MATCH(F$14,'HB_6-7'!$C$16:$T$16,0)+MATCH("Bestand",'HB_6-7'!$C$17:$H$17,0)+COLUMN()-9)</f>
        <v>-0.63418410858552443</v>
      </c>
      <c r="I41" s="134">
        <f>INDEX('HB_6-7'!$C$20:$PR$56,MATCH($A41,'HB_6-7'!$A$20:$A$56,0),MATCH($A$4,'HB_6-7'!$C$14:$PR$14,0)+MATCH(C$11,'HB_6-7'!$C$15:$BD$15,0)+MATCH(I$14,'HB_6-7'!$C$16:$T$16,0)+MATCH("Bestand",'HB_6-7'!$C$17:$H$17,0)+COLUMN()-12)</f>
        <v>10601</v>
      </c>
      <c r="J41" s="132">
        <f>INDEX('HB_6-7'!$C$20:$PR$56,MATCH($A41,'HB_6-7'!$A$20:$A$56,0),MATCH($A$4,'HB_6-7'!$C$14:$PR$14,0)+MATCH(C$11,'HB_6-7'!$C$15:$BD$15,0)+MATCH(I$14,'HB_6-7'!$C$16:$T$16,0)+MATCH("Bestand",'HB_6-7'!$C$17:$H$17,0)+COLUMN()-12)</f>
        <v>10802.5</v>
      </c>
      <c r="K41" s="253">
        <f>INDEX('HB_6-7'!$C$20:$PR$56,MATCH($A41,'HB_6-7'!$A$20:$A$56,0),MATCH($A$4,'HB_6-7'!$C$14:$PR$14,0)+MATCH(C$11,'HB_6-7'!$C$15:$BD$15,0)+MATCH(I$14,'HB_6-7'!$C$16:$T$16,0)+MATCH("Bestand",'HB_6-7'!$C$17:$H$17,0)+COLUMN()-12)</f>
        <v>-8.2817419605900877</v>
      </c>
      <c r="L41" s="254">
        <f>INDEX('HB_6-7'!$C$20:$PR$56,MATCH($A41,'HB_6-7'!$A$20:$A$56,0),MATCH($A$4,'HB_6-7'!$C$14:$PR$14,0)+MATCH(L$12,'HB_6-7'!$C$15:$BD$15,0)+MATCH(L$13,'HB_6-7'!$C$16:$T$16,0)+MATCH("Bestand",'HB_6-7'!$C$17:$H$17,0)+COLUMN()-15)</f>
        <v>78309</v>
      </c>
      <c r="M41" s="132">
        <f>INDEX('HB_6-7'!$C$20:$PR$56,MATCH($A41,'HB_6-7'!$A$20:$A$56,0),MATCH($A$4,'HB_6-7'!$C$14:$PR$14,0)+MATCH(L$12,'HB_6-7'!$C$15:$BD$15,0)+MATCH(L$13,'HB_6-7'!$C$16:$T$16,0)+MATCH("Bestand",'HB_6-7'!$C$17:$H$17,0)+COLUMN()-15)</f>
        <v>71851.5</v>
      </c>
      <c r="N41" s="135">
        <f>INDEX('HB_6-7'!$C$20:$PR$56,MATCH($A41,'HB_6-7'!$A$20:$A$56,0),MATCH($A$4,'HB_6-7'!$C$14:$PR$14,0)+MATCH(L$12,'HB_6-7'!$C$15:$BD$15,0)+MATCH(L$13,'HB_6-7'!$C$16:$T$16,0)+MATCH("Bestand",'HB_6-7'!$C$17:$H$17,0)+COLUMN()-15)</f>
        <v>-1.4962613459154703</v>
      </c>
      <c r="O41" s="134">
        <f>INDEX('HB_6-7'!$C$20:$PR$56,MATCH($A41,'HB_6-7'!$A$20:$A$56,0),MATCH($A$4,'HB_6-7'!$C$14:$PR$14,0)+MATCH(L$12,'HB_6-7'!$C$15:$BD$15,0)+MATCH(O$14,'HB_6-7'!$C$16:$T$16,0)+MATCH("Bestand",'HB_6-7'!$C$17:$H$17,0)+COLUMN()-18)</f>
        <v>69538</v>
      </c>
      <c r="P41" s="132">
        <f>INDEX('HB_6-7'!$C$20:$PR$56,MATCH($A41,'HB_6-7'!$A$20:$A$56,0),MATCH($A$4,'HB_6-7'!$C$14:$PR$14,0)+MATCH(L$12,'HB_6-7'!$C$15:$BD$15,0)+MATCH(O$14,'HB_6-7'!$C$16:$T$16,0)+MATCH("Bestand",'HB_6-7'!$C$17:$H$17,0)+COLUMN()-18)</f>
        <v>62862.166666666664</v>
      </c>
      <c r="Q41" s="135">
        <f>INDEX('HB_6-7'!$C$20:$PR$56,MATCH($A41,'HB_6-7'!$A$20:$A$56,0),MATCH($A$4,'HB_6-7'!$C$14:$PR$14,0)+MATCH(L$12,'HB_6-7'!$C$15:$BD$15,0)+MATCH(O$14,'HB_6-7'!$C$16:$T$16,0)+MATCH("Bestand",'HB_6-7'!$C$17:$H$17,0)+COLUMN()-18)</f>
        <v>-0.64838680362295842</v>
      </c>
      <c r="R41" s="134">
        <f>INDEX('HB_6-7'!$C$20:$PR$56,MATCH($A41,'HB_6-7'!$A$20:$A$56,0),MATCH($A$4,'HB_6-7'!$C$14:$PR$14,0)+MATCH(L$12,'HB_6-7'!$C$15:$BD$15,0)+MATCH(R$14,'HB_6-7'!$C$16:$T$16,0)+MATCH("Bestand",'HB_6-7'!$C$17:$H$17,0)+COLUMN()-21)</f>
        <v>8771</v>
      </c>
      <c r="S41" s="132">
        <f>INDEX('HB_6-7'!$C$20:$PR$56,MATCH($A41,'HB_6-7'!$A$20:$A$56,0),MATCH($A$4,'HB_6-7'!$C$14:$PR$14,0)+MATCH(L$12,'HB_6-7'!$C$15:$BD$15,0)+MATCH(R$14,'HB_6-7'!$C$16:$T$16,0)+MATCH("Bestand",'HB_6-7'!$C$17:$H$17,0)+COLUMN()-21)</f>
        <v>8989.3333333333339</v>
      </c>
      <c r="T41" s="253">
        <f>INDEX('HB_6-7'!$C$20:$PR$56,MATCH($A41,'HB_6-7'!$A$20:$A$56,0),MATCH($A$4,'HB_6-7'!$C$14:$PR$14,0)+MATCH(L$12,'HB_6-7'!$C$15:$BD$15,0)+MATCH(R$14,'HB_6-7'!$C$16:$T$16,0)+MATCH("Bestand",'HB_6-7'!$C$17:$H$17,0)+COLUMN()-21)</f>
        <v>-7.0437585095565556</v>
      </c>
      <c r="U41" s="254">
        <f>INDEX('HB_6-7'!$C$20:$PR$56,MATCH($A41,'HB_6-7'!$A$20:$A$56,0),MATCH($A$4,'HB_6-7'!$C$14:$PR$14,0)+MATCH(U$12,'HB_6-7'!$C$15:$BD$15,0)+MATCH(U$13,'HB_6-7'!$C$16:$T$16,0)+MATCH("Bestand",'HB_6-7'!$C$17:$H$17,0)+COLUMN()-24)</f>
        <v>2205</v>
      </c>
      <c r="V41" s="132">
        <f>INDEX('HB_6-7'!$C$20:$PR$56,MATCH($A41,'HB_6-7'!$A$20:$A$56,0),MATCH($A$4,'HB_6-7'!$C$14:$PR$14,0)+MATCH(U$12,'HB_6-7'!$C$15:$BD$15,0)+MATCH(U$13,'HB_6-7'!$C$16:$T$16,0)+MATCH("Bestand",'HB_6-7'!$C$17:$H$17,0)+COLUMN()-24)</f>
        <v>2159.5</v>
      </c>
      <c r="W41" s="135">
        <f>INDEX('HB_6-7'!$C$20:$PR$56,MATCH($A41,'HB_6-7'!$A$20:$A$56,0),MATCH($A$4,'HB_6-7'!$C$14:$PR$14,0)+MATCH(U$12,'HB_6-7'!$C$15:$BD$15,0)+MATCH(U$13,'HB_6-7'!$C$16:$T$16,0)+MATCH("Bestand",'HB_6-7'!$C$17:$H$17,0)+COLUMN()-24)</f>
        <v>-11.746074992337295</v>
      </c>
      <c r="X41" s="134">
        <f>INDEX('HB_6-7'!$C$20:$PR$56,MATCH($A41,'HB_6-7'!$A$20:$A$56,0),MATCH($A$4,'HB_6-7'!$C$14:$PR$14,0)+MATCH(U$12,'HB_6-7'!$C$15:$BD$15,0)+MATCH(X$14,'HB_6-7'!$C$16:$T$16,0)+MATCH("Bestand",'HB_6-7'!$C$17:$H$17,0)+COLUMN()-27)</f>
        <v>375</v>
      </c>
      <c r="Y41" s="132">
        <f>INDEX('HB_6-7'!$C$20:$PR$56,MATCH($A41,'HB_6-7'!$A$20:$A$56,0),MATCH($A$4,'HB_6-7'!$C$14:$PR$14,0)+MATCH(U$12,'HB_6-7'!$C$15:$BD$15,0)+MATCH(X$14,'HB_6-7'!$C$16:$T$16,0)+MATCH("Bestand",'HB_6-7'!$C$17:$H$17,0)+COLUMN()-27)</f>
        <v>346.33333333333331</v>
      </c>
      <c r="Z41" s="135">
        <f>INDEX('HB_6-7'!$C$20:$PR$56,MATCH($A41,'HB_6-7'!$A$20:$A$56,0),MATCH($A$4,'HB_6-7'!$C$14:$PR$14,0)+MATCH(U$12,'HB_6-7'!$C$15:$BD$15,0)+MATCH(X$14,'HB_6-7'!$C$16:$T$16,0)+MATCH("Bestand",'HB_6-7'!$C$17:$H$17,0)+COLUMN()-27)</f>
        <v>2.0127638684339715</v>
      </c>
      <c r="AA41" s="134">
        <f>INDEX('HB_6-7'!$C$20:$PR$56,MATCH($A41,'HB_6-7'!$A$20:$A$56,0),MATCH($A$4,'HB_6-7'!$C$14:$PR$14,0)+MATCH(U$12,'HB_6-7'!$C$15:$BD$15,0)+MATCH(AA$14,'HB_6-7'!$C$16:$T$16,0)+MATCH("Bestand",'HB_6-7'!$C$17:$H$17,0)+COLUMN()-30)</f>
        <v>1830</v>
      </c>
      <c r="AB41" s="132">
        <f>INDEX('HB_6-7'!$C$20:$PR$56,MATCH($A41,'HB_6-7'!$A$20:$A$56,0),MATCH($A$4,'HB_6-7'!$C$14:$PR$14,0)+MATCH(U$12,'HB_6-7'!$C$15:$BD$15,0)+MATCH(AA$14,'HB_6-7'!$C$16:$T$16,0)+MATCH("Bestand",'HB_6-7'!$C$17:$H$17,0)+COLUMN()-30)</f>
        <v>1813.1666666666667</v>
      </c>
      <c r="AC41" s="136">
        <f>INDEX('HB_6-7'!$C$20:$PR$56,MATCH($A41,'HB_6-7'!$A$20:$A$56,0),MATCH($A$4,'HB_6-7'!$C$14:$PR$14,0)+MATCH(U$12,'HB_6-7'!$C$15:$BD$15,0)+MATCH(AA$14,'HB_6-7'!$C$16:$T$16,0)+MATCH("Bestand",'HB_6-7'!$C$17:$H$17,0)+COLUMN()-30)</f>
        <v>-13.962592431491952</v>
      </c>
    </row>
    <row r="42" spans="1:29" ht="15" customHeight="1" x14ac:dyDescent="0.2">
      <c r="A42" s="350" t="s">
        <v>51</v>
      </c>
      <c r="B42" s="463"/>
      <c r="C42" s="97">
        <f>INDEX('HB_6-7'!$C$20:$PR$56,MATCH($A42,'HB_6-7'!$A$20:$A$56,0),MATCH($A$4,'HB_6-7'!$C$14:$PR$14,0)+MATCH(C$11,'HB_6-7'!$C$15:$BD$15,0)+MATCH(C$13,'HB_6-7'!$C$16:$T$16,0)+MATCH("Bestand",'HB_6-7'!$C$17:$H$17,0)+COLUMN()-6)</f>
        <v>12257</v>
      </c>
      <c r="D42" s="97">
        <f>INDEX('HB_6-7'!$C$20:$PR$56,MATCH($A42,'HB_6-7'!$A$20:$A$56,0),MATCH($A$4,'HB_6-7'!$C$14:$PR$14,0)+MATCH(C$11,'HB_6-7'!$C$15:$BD$15,0)+MATCH(C$13,'HB_6-7'!$C$16:$T$16,0)+MATCH("Bestand",'HB_6-7'!$C$17:$H$17,0)+COLUMN()-6)</f>
        <v>11074.25</v>
      </c>
      <c r="E42" s="137">
        <f>INDEX('HB_6-7'!$C$20:$PR$56,MATCH($A42,'HB_6-7'!$A$20:$A$56,0),MATCH($A$4,'HB_6-7'!$C$14:$PR$14,0)+MATCH(C$11,'HB_6-7'!$C$15:$BD$15,0)+MATCH(C$13,'HB_6-7'!$C$16:$T$16,0)+MATCH("Bestand",'HB_6-7'!$C$17:$H$17,0)+COLUMN()-6)</f>
        <v>-0.4651267301815567</v>
      </c>
      <c r="F42" s="96">
        <f>INDEX('HB_6-7'!$C$20:$PR$56,MATCH($A42,'HB_6-7'!$A$20:$A$56,0),MATCH($A$4,'HB_6-7'!$C$14:$PR$14,0)+MATCH(C$11,'HB_6-7'!$C$15:$BD$15,0)+MATCH(F$14,'HB_6-7'!$C$16:$T$16,0)+MATCH("Bestand",'HB_6-7'!$C$17:$H$17,0)+COLUMN()-9)</f>
        <v>12200</v>
      </c>
      <c r="G42" s="97">
        <f>INDEX('HB_6-7'!$C$20:$PR$56,MATCH($A42,'HB_6-7'!$A$20:$A$56,0),MATCH($A$4,'HB_6-7'!$C$14:$PR$14,0)+MATCH(C$11,'HB_6-7'!$C$15:$BD$15,0)+MATCH(F$14,'HB_6-7'!$C$16:$T$16,0)+MATCH("Bestand",'HB_6-7'!$C$17:$H$17,0)+COLUMN()-9)</f>
        <v>10995.083333333334</v>
      </c>
      <c r="H42" s="137">
        <f>INDEX('HB_6-7'!$C$20:$PR$56,MATCH($A42,'HB_6-7'!$A$20:$A$56,0),MATCH($A$4,'HB_6-7'!$C$14:$PR$14,0)+MATCH(C$11,'HB_6-7'!$C$15:$BD$15,0)+MATCH(F$14,'HB_6-7'!$C$16:$T$16,0)+MATCH("Bestand",'HB_6-7'!$C$17:$H$17,0)+COLUMN()-9)</f>
        <v>-0.52999004855100873</v>
      </c>
      <c r="I42" s="96">
        <f>INDEX('HB_6-7'!$C$20:$PR$56,MATCH($A42,'HB_6-7'!$A$20:$A$56,0),MATCH($A$4,'HB_6-7'!$C$14:$PR$14,0)+MATCH(C$11,'HB_6-7'!$C$15:$BD$15,0)+MATCH(I$14,'HB_6-7'!$C$16:$T$16,0)+MATCH("Bestand",'HB_6-7'!$C$17:$H$17,0)+COLUMN()-12)</f>
        <v>57</v>
      </c>
      <c r="J42" s="97">
        <f>INDEX('HB_6-7'!$C$20:$PR$56,MATCH($A42,'HB_6-7'!$A$20:$A$56,0),MATCH($A$4,'HB_6-7'!$C$14:$PR$14,0)+MATCH(C$11,'HB_6-7'!$C$15:$BD$15,0)+MATCH(I$14,'HB_6-7'!$C$16:$T$16,0)+MATCH("Bestand",'HB_6-7'!$C$17:$H$17,0)+COLUMN()-12)</f>
        <v>79.166666666666671</v>
      </c>
      <c r="K42" s="255">
        <f>INDEX('HB_6-7'!$C$20:$PR$56,MATCH($A42,'HB_6-7'!$A$20:$A$56,0),MATCH($A$4,'HB_6-7'!$C$14:$PR$14,0)+MATCH(C$11,'HB_6-7'!$C$15:$BD$15,0)+MATCH(I$14,'HB_6-7'!$C$16:$T$16,0)+MATCH("Bestand",'HB_6-7'!$C$17:$H$17,0)+COLUMN()-12)</f>
        <v>9.4470046082949306</v>
      </c>
      <c r="L42" s="256">
        <f>INDEX('HB_6-7'!$C$20:$PR$56,MATCH($A42,'HB_6-7'!$A$20:$A$56,0),MATCH($A$4,'HB_6-7'!$C$14:$PR$14,0)+MATCH(L$12,'HB_6-7'!$C$15:$BD$15,0)+MATCH(L$13,'HB_6-7'!$C$16:$T$16,0)+MATCH("Bestand",'HB_6-7'!$C$17:$H$17,0)+COLUMN()-15)</f>
        <v>12257</v>
      </c>
      <c r="M42" s="97">
        <f>INDEX('HB_6-7'!$C$20:$PR$56,MATCH($A42,'HB_6-7'!$A$20:$A$56,0),MATCH($A$4,'HB_6-7'!$C$14:$PR$14,0)+MATCH(L$12,'HB_6-7'!$C$15:$BD$15,0)+MATCH(L$13,'HB_6-7'!$C$16:$T$16,0)+MATCH("Bestand",'HB_6-7'!$C$17:$H$17,0)+COLUMN()-15)</f>
        <v>11074.25</v>
      </c>
      <c r="N42" s="137">
        <f>INDEX('HB_6-7'!$C$20:$PR$56,MATCH($A42,'HB_6-7'!$A$20:$A$56,0),MATCH($A$4,'HB_6-7'!$C$14:$PR$14,0)+MATCH(L$12,'HB_6-7'!$C$15:$BD$15,0)+MATCH(L$13,'HB_6-7'!$C$16:$T$16,0)+MATCH("Bestand",'HB_6-7'!$C$17:$H$17,0)+COLUMN()-15)</f>
        <v>-0.4651267301815567</v>
      </c>
      <c r="O42" s="96">
        <f>INDEX('HB_6-7'!$C$20:$PR$56,MATCH($A42,'HB_6-7'!$A$20:$A$56,0),MATCH($A$4,'HB_6-7'!$C$14:$PR$14,0)+MATCH(L$12,'HB_6-7'!$C$15:$BD$15,0)+MATCH(O$14,'HB_6-7'!$C$16:$T$16,0)+MATCH("Bestand",'HB_6-7'!$C$17:$H$17,0)+COLUMN()-18)</f>
        <v>12200</v>
      </c>
      <c r="P42" s="97">
        <f>INDEX('HB_6-7'!$C$20:$PR$56,MATCH($A42,'HB_6-7'!$A$20:$A$56,0),MATCH($A$4,'HB_6-7'!$C$14:$PR$14,0)+MATCH(L$12,'HB_6-7'!$C$15:$BD$15,0)+MATCH(O$14,'HB_6-7'!$C$16:$T$16,0)+MATCH("Bestand",'HB_6-7'!$C$17:$H$17,0)+COLUMN()-18)</f>
        <v>10995.083333333334</v>
      </c>
      <c r="Q42" s="137">
        <f>INDEX('HB_6-7'!$C$20:$PR$56,MATCH($A42,'HB_6-7'!$A$20:$A$56,0),MATCH($A$4,'HB_6-7'!$C$14:$PR$14,0)+MATCH(L$12,'HB_6-7'!$C$15:$BD$15,0)+MATCH(O$14,'HB_6-7'!$C$16:$T$16,0)+MATCH("Bestand",'HB_6-7'!$C$17:$H$17,0)+COLUMN()-18)</f>
        <v>-0.52999004855100873</v>
      </c>
      <c r="R42" s="96">
        <f>INDEX('HB_6-7'!$C$20:$PR$56,MATCH($A42,'HB_6-7'!$A$20:$A$56,0),MATCH($A$4,'HB_6-7'!$C$14:$PR$14,0)+MATCH(L$12,'HB_6-7'!$C$15:$BD$15,0)+MATCH(R$14,'HB_6-7'!$C$16:$T$16,0)+MATCH("Bestand",'HB_6-7'!$C$17:$H$17,0)+COLUMN()-21)</f>
        <v>57</v>
      </c>
      <c r="S42" s="97">
        <f>INDEX('HB_6-7'!$C$20:$PR$56,MATCH($A42,'HB_6-7'!$A$20:$A$56,0),MATCH($A$4,'HB_6-7'!$C$14:$PR$14,0)+MATCH(L$12,'HB_6-7'!$C$15:$BD$15,0)+MATCH(R$14,'HB_6-7'!$C$16:$T$16,0)+MATCH("Bestand",'HB_6-7'!$C$17:$H$17,0)+COLUMN()-21)</f>
        <v>79.166666666666671</v>
      </c>
      <c r="T42" s="255">
        <f>INDEX('HB_6-7'!$C$20:$PR$56,MATCH($A42,'HB_6-7'!$A$20:$A$56,0),MATCH($A$4,'HB_6-7'!$C$14:$PR$14,0)+MATCH(L$12,'HB_6-7'!$C$15:$BD$15,0)+MATCH(R$14,'HB_6-7'!$C$16:$T$16,0)+MATCH("Bestand",'HB_6-7'!$C$17:$H$17,0)+COLUMN()-21)</f>
        <v>9.4470046082949306</v>
      </c>
      <c r="U42" s="256">
        <f>INDEX('HB_6-7'!$C$20:$PR$56,MATCH($A42,'HB_6-7'!$A$20:$A$56,0),MATCH($A$4,'HB_6-7'!$C$14:$PR$14,0)+MATCH(U$12,'HB_6-7'!$C$15:$BD$15,0)+MATCH(U$13,'HB_6-7'!$C$16:$T$16,0)+MATCH("Bestand",'HB_6-7'!$C$17:$H$17,0)+COLUMN()-24)</f>
        <v>0</v>
      </c>
      <c r="V42" s="97">
        <f>INDEX('HB_6-7'!$C$20:$PR$56,MATCH($A42,'HB_6-7'!$A$20:$A$56,0),MATCH($A$4,'HB_6-7'!$C$14:$PR$14,0)+MATCH(U$12,'HB_6-7'!$C$15:$BD$15,0)+MATCH(U$13,'HB_6-7'!$C$16:$T$16,0)+MATCH("Bestand",'HB_6-7'!$C$17:$H$17,0)+COLUMN()-24)</f>
        <v>0</v>
      </c>
      <c r="W42" s="137" t="str">
        <f>INDEX('HB_6-7'!$C$20:$PR$56,MATCH($A42,'HB_6-7'!$A$20:$A$56,0),MATCH($A$4,'HB_6-7'!$C$14:$PR$14,0)+MATCH(U$12,'HB_6-7'!$C$15:$BD$15,0)+MATCH(U$13,'HB_6-7'!$C$16:$T$16,0)+MATCH("Bestand",'HB_6-7'!$C$17:$H$17,0)+COLUMN()-24)</f>
        <v>X</v>
      </c>
      <c r="X42" s="96">
        <f>INDEX('HB_6-7'!$C$20:$PR$56,MATCH($A42,'HB_6-7'!$A$20:$A$56,0),MATCH($A$4,'HB_6-7'!$C$14:$PR$14,0)+MATCH(U$12,'HB_6-7'!$C$15:$BD$15,0)+MATCH(X$14,'HB_6-7'!$C$16:$T$16,0)+MATCH("Bestand",'HB_6-7'!$C$17:$H$17,0)+COLUMN()-27)</f>
        <v>0</v>
      </c>
      <c r="Y42" s="97">
        <f>INDEX('HB_6-7'!$C$20:$PR$56,MATCH($A42,'HB_6-7'!$A$20:$A$56,0),MATCH($A$4,'HB_6-7'!$C$14:$PR$14,0)+MATCH(U$12,'HB_6-7'!$C$15:$BD$15,0)+MATCH(X$14,'HB_6-7'!$C$16:$T$16,0)+MATCH("Bestand",'HB_6-7'!$C$17:$H$17,0)+COLUMN()-27)</f>
        <v>0</v>
      </c>
      <c r="Z42" s="137" t="str">
        <f>INDEX('HB_6-7'!$C$20:$PR$56,MATCH($A42,'HB_6-7'!$A$20:$A$56,0),MATCH($A$4,'HB_6-7'!$C$14:$PR$14,0)+MATCH(U$12,'HB_6-7'!$C$15:$BD$15,0)+MATCH(X$14,'HB_6-7'!$C$16:$T$16,0)+MATCH("Bestand",'HB_6-7'!$C$17:$H$17,0)+COLUMN()-27)</f>
        <v>X</v>
      </c>
      <c r="AA42" s="96">
        <f>INDEX('HB_6-7'!$C$20:$PR$56,MATCH($A42,'HB_6-7'!$A$20:$A$56,0),MATCH($A$4,'HB_6-7'!$C$14:$PR$14,0)+MATCH(U$12,'HB_6-7'!$C$15:$BD$15,0)+MATCH(AA$14,'HB_6-7'!$C$16:$T$16,0)+MATCH("Bestand",'HB_6-7'!$C$17:$H$17,0)+COLUMN()-30)</f>
        <v>0</v>
      </c>
      <c r="AB42" s="97">
        <f>INDEX('HB_6-7'!$C$20:$PR$56,MATCH($A42,'HB_6-7'!$A$20:$A$56,0),MATCH($A$4,'HB_6-7'!$C$14:$PR$14,0)+MATCH(U$12,'HB_6-7'!$C$15:$BD$15,0)+MATCH(AA$14,'HB_6-7'!$C$16:$T$16,0)+MATCH("Bestand",'HB_6-7'!$C$17:$H$17,0)+COLUMN()-30)</f>
        <v>0</v>
      </c>
      <c r="AC42" s="138" t="str">
        <f>INDEX('HB_6-7'!$C$20:$PR$56,MATCH($A42,'HB_6-7'!$A$20:$A$56,0),MATCH($A$4,'HB_6-7'!$C$14:$PR$14,0)+MATCH(U$12,'HB_6-7'!$C$15:$BD$15,0)+MATCH(AA$14,'HB_6-7'!$C$16:$T$16,0)+MATCH("Bestand",'HB_6-7'!$C$17:$H$17,0)+COLUMN()-30)</f>
        <v>X</v>
      </c>
    </row>
    <row r="43" spans="1:29" ht="15" customHeight="1" x14ac:dyDescent="0.2">
      <c r="A43" s="354" t="s">
        <v>45</v>
      </c>
      <c r="B43" s="468"/>
      <c r="C43" s="97">
        <f>INDEX('HB_6-7'!$C$20:$PR$56,MATCH($A43,'HB_6-7'!$A$20:$A$56,0),MATCH($A$4,'HB_6-7'!$C$14:$PR$14,0)+MATCH(C$11,'HB_6-7'!$C$15:$BD$15,0)+MATCH(C$13,'HB_6-7'!$C$16:$T$16,0)+MATCH("Bestand",'HB_6-7'!$C$17:$H$17,0)+COLUMN()-6)</f>
        <v>5593</v>
      </c>
      <c r="D43" s="97">
        <f>INDEX('HB_6-7'!$C$20:$PR$56,MATCH($A43,'HB_6-7'!$A$20:$A$56,0),MATCH($A$4,'HB_6-7'!$C$14:$PR$14,0)+MATCH(C$11,'HB_6-7'!$C$15:$BD$15,0)+MATCH(C$13,'HB_6-7'!$C$16:$T$16,0)+MATCH("Bestand",'HB_6-7'!$C$17:$H$17,0)+COLUMN()-6)</f>
        <v>5685</v>
      </c>
      <c r="E43" s="137">
        <f>INDEX('HB_6-7'!$C$20:$PR$56,MATCH($A43,'HB_6-7'!$A$20:$A$56,0),MATCH($A$4,'HB_6-7'!$C$14:$PR$14,0)+MATCH(C$11,'HB_6-7'!$C$15:$BD$15,0)+MATCH(C$13,'HB_6-7'!$C$16:$T$16,0)+MATCH("Bestand",'HB_6-7'!$C$17:$H$17,0)+COLUMN()-6)</f>
        <v>-8.1855131759575794</v>
      </c>
      <c r="F43" s="96">
        <f>INDEX('HB_6-7'!$C$20:$PR$56,MATCH($A43,'HB_6-7'!$A$20:$A$56,0),MATCH($A$4,'HB_6-7'!$C$14:$PR$14,0)+MATCH(C$11,'HB_6-7'!$C$15:$BD$15,0)+MATCH(F$14,'HB_6-7'!$C$16:$T$16,0)+MATCH("Bestand",'HB_6-7'!$C$17:$H$17,0)+COLUMN()-9)</f>
        <v>891</v>
      </c>
      <c r="G43" s="97">
        <f>INDEX('HB_6-7'!$C$20:$PR$56,MATCH($A43,'HB_6-7'!$A$20:$A$56,0),MATCH($A$4,'HB_6-7'!$C$14:$PR$14,0)+MATCH(C$11,'HB_6-7'!$C$15:$BD$15,0)+MATCH(F$14,'HB_6-7'!$C$16:$T$16,0)+MATCH("Bestand",'HB_6-7'!$C$17:$H$17,0)+COLUMN()-9)</f>
        <v>862.08333333333337</v>
      </c>
      <c r="H43" s="137">
        <f>INDEX('HB_6-7'!$C$20:$PR$56,MATCH($A43,'HB_6-7'!$A$20:$A$56,0),MATCH($A$4,'HB_6-7'!$C$14:$PR$14,0)+MATCH(C$11,'HB_6-7'!$C$15:$BD$15,0)+MATCH(F$14,'HB_6-7'!$C$16:$T$16,0)+MATCH("Bestand",'HB_6-7'!$C$17:$H$17,0)+COLUMN()-9)</f>
        <v>-4.0708456973293767</v>
      </c>
      <c r="I43" s="96">
        <f>INDEX('HB_6-7'!$C$20:$PR$56,MATCH($A43,'HB_6-7'!$A$20:$A$56,0),MATCH($A$4,'HB_6-7'!$C$14:$PR$14,0)+MATCH(C$11,'HB_6-7'!$C$15:$BD$15,0)+MATCH(I$14,'HB_6-7'!$C$16:$T$16,0)+MATCH("Bestand",'HB_6-7'!$C$17:$H$17,0)+COLUMN()-12)</f>
        <v>4702</v>
      </c>
      <c r="J43" s="97">
        <f>INDEX('HB_6-7'!$C$20:$PR$56,MATCH($A43,'HB_6-7'!$A$20:$A$56,0),MATCH($A$4,'HB_6-7'!$C$14:$PR$14,0)+MATCH(C$11,'HB_6-7'!$C$15:$BD$15,0)+MATCH(I$14,'HB_6-7'!$C$16:$T$16,0)+MATCH("Bestand",'HB_6-7'!$C$17:$H$17,0)+COLUMN()-12)</f>
        <v>4822.916666666667</v>
      </c>
      <c r="K43" s="255">
        <f>INDEX('HB_6-7'!$C$20:$PR$56,MATCH($A43,'HB_6-7'!$A$20:$A$56,0),MATCH($A$4,'HB_6-7'!$C$14:$PR$14,0)+MATCH(C$11,'HB_6-7'!$C$15:$BD$15,0)+MATCH(I$14,'HB_6-7'!$C$16:$T$16,0)+MATCH("Bestand",'HB_6-7'!$C$17:$H$17,0)+COLUMN()-12)</f>
        <v>-8.8840958468465629</v>
      </c>
      <c r="L43" s="256">
        <f>INDEX('HB_6-7'!$C$20:$PR$56,MATCH($A43,'HB_6-7'!$A$20:$A$56,0),MATCH($A$4,'HB_6-7'!$C$14:$PR$14,0)+MATCH(L$12,'HB_6-7'!$C$15:$BD$15,0)+MATCH(L$13,'HB_6-7'!$C$16:$T$16,0)+MATCH("Bestand",'HB_6-7'!$C$17:$H$17,0)+COLUMN()-15)</f>
        <v>3388</v>
      </c>
      <c r="M43" s="97">
        <f>INDEX('HB_6-7'!$C$20:$PR$56,MATCH($A43,'HB_6-7'!$A$20:$A$56,0),MATCH($A$4,'HB_6-7'!$C$14:$PR$14,0)+MATCH(L$12,'HB_6-7'!$C$15:$BD$15,0)+MATCH(L$13,'HB_6-7'!$C$16:$T$16,0)+MATCH("Bestand",'HB_6-7'!$C$17:$H$17,0)+COLUMN()-15)</f>
        <v>3525.5</v>
      </c>
      <c r="N43" s="137">
        <f>INDEX('HB_6-7'!$C$20:$PR$56,MATCH($A43,'HB_6-7'!$A$20:$A$56,0),MATCH($A$4,'HB_6-7'!$C$14:$PR$14,0)+MATCH(L$12,'HB_6-7'!$C$15:$BD$15,0)+MATCH(L$13,'HB_6-7'!$C$16:$T$16,0)+MATCH("Bestand",'HB_6-7'!$C$17:$H$17,0)+COLUMN()-15)</f>
        <v>-5.8632429184931354</v>
      </c>
      <c r="O43" s="96">
        <f>INDEX('HB_6-7'!$C$20:$PR$56,MATCH($A43,'HB_6-7'!$A$20:$A$56,0),MATCH($A$4,'HB_6-7'!$C$14:$PR$14,0)+MATCH(L$12,'HB_6-7'!$C$15:$BD$15,0)+MATCH(O$14,'HB_6-7'!$C$16:$T$16,0)+MATCH("Bestand",'HB_6-7'!$C$17:$H$17,0)+COLUMN()-18)</f>
        <v>516</v>
      </c>
      <c r="P43" s="97">
        <f>INDEX('HB_6-7'!$C$20:$PR$56,MATCH($A43,'HB_6-7'!$A$20:$A$56,0),MATCH($A$4,'HB_6-7'!$C$14:$PR$14,0)+MATCH(L$12,'HB_6-7'!$C$15:$BD$15,0)+MATCH(O$14,'HB_6-7'!$C$16:$T$16,0)+MATCH("Bestand",'HB_6-7'!$C$17:$H$17,0)+COLUMN()-18)</f>
        <v>515.75</v>
      </c>
      <c r="Q43" s="137">
        <f>INDEX('HB_6-7'!$C$20:$PR$56,MATCH($A43,'HB_6-7'!$A$20:$A$56,0),MATCH($A$4,'HB_6-7'!$C$14:$PR$14,0)+MATCH(L$12,'HB_6-7'!$C$15:$BD$15,0)+MATCH(O$14,'HB_6-7'!$C$16:$T$16,0)+MATCH("Bestand",'HB_6-7'!$C$17:$H$17,0)+COLUMN()-18)</f>
        <v>-7.7645305514157981</v>
      </c>
      <c r="R43" s="96">
        <f>INDEX('HB_6-7'!$C$20:$PR$56,MATCH($A43,'HB_6-7'!$A$20:$A$56,0),MATCH($A$4,'HB_6-7'!$C$14:$PR$14,0)+MATCH(L$12,'HB_6-7'!$C$15:$BD$15,0)+MATCH(R$14,'HB_6-7'!$C$16:$T$16,0)+MATCH("Bestand",'HB_6-7'!$C$17:$H$17,0)+COLUMN()-21)</f>
        <v>2872</v>
      </c>
      <c r="S43" s="97">
        <f>INDEX('HB_6-7'!$C$20:$PR$56,MATCH($A43,'HB_6-7'!$A$20:$A$56,0),MATCH($A$4,'HB_6-7'!$C$14:$PR$14,0)+MATCH(L$12,'HB_6-7'!$C$15:$BD$15,0)+MATCH(R$14,'HB_6-7'!$C$16:$T$16,0)+MATCH("Bestand",'HB_6-7'!$C$17:$H$17,0)+COLUMN()-21)</f>
        <v>3009.75</v>
      </c>
      <c r="T43" s="255">
        <f>INDEX('HB_6-7'!$C$20:$PR$56,MATCH($A43,'HB_6-7'!$A$20:$A$56,0),MATCH($A$4,'HB_6-7'!$C$14:$PR$14,0)+MATCH(L$12,'HB_6-7'!$C$15:$BD$15,0)+MATCH(R$14,'HB_6-7'!$C$16:$T$16,0)+MATCH("Bestand",'HB_6-7'!$C$17:$H$17,0)+COLUMN()-21)</f>
        <v>-5.5295440872590307</v>
      </c>
      <c r="U43" s="256">
        <f>INDEX('HB_6-7'!$C$20:$PR$56,MATCH($A43,'HB_6-7'!$A$20:$A$56,0),MATCH($A$4,'HB_6-7'!$C$14:$PR$14,0)+MATCH(U$12,'HB_6-7'!$C$15:$BD$15,0)+MATCH(U$13,'HB_6-7'!$C$16:$T$16,0)+MATCH("Bestand",'HB_6-7'!$C$17:$H$17,0)+COLUMN()-24)</f>
        <v>2205</v>
      </c>
      <c r="V43" s="97">
        <f>INDEX('HB_6-7'!$C$20:$PR$56,MATCH($A43,'HB_6-7'!$A$20:$A$56,0),MATCH($A$4,'HB_6-7'!$C$14:$PR$14,0)+MATCH(U$12,'HB_6-7'!$C$15:$BD$15,0)+MATCH(U$13,'HB_6-7'!$C$16:$T$16,0)+MATCH("Bestand",'HB_6-7'!$C$17:$H$17,0)+COLUMN()-24)</f>
        <v>2159.5</v>
      </c>
      <c r="W43" s="137">
        <f>INDEX('HB_6-7'!$C$20:$PR$56,MATCH($A43,'HB_6-7'!$A$20:$A$56,0),MATCH($A$4,'HB_6-7'!$C$14:$PR$14,0)+MATCH(U$12,'HB_6-7'!$C$15:$BD$15,0)+MATCH(U$13,'HB_6-7'!$C$16:$T$16,0)+MATCH("Bestand",'HB_6-7'!$C$17:$H$17,0)+COLUMN()-24)</f>
        <v>-11.740063349340963</v>
      </c>
      <c r="X43" s="96">
        <f>INDEX('HB_6-7'!$C$20:$PR$56,MATCH($A43,'HB_6-7'!$A$20:$A$56,0),MATCH($A$4,'HB_6-7'!$C$14:$PR$14,0)+MATCH(U$12,'HB_6-7'!$C$15:$BD$15,0)+MATCH(X$14,'HB_6-7'!$C$16:$T$16,0)+MATCH("Bestand",'HB_6-7'!$C$17:$H$17,0)+COLUMN()-27)</f>
        <v>375</v>
      </c>
      <c r="Y43" s="97">
        <f>INDEX('HB_6-7'!$C$20:$PR$56,MATCH($A43,'HB_6-7'!$A$20:$A$56,0),MATCH($A$4,'HB_6-7'!$C$14:$PR$14,0)+MATCH(U$12,'HB_6-7'!$C$15:$BD$15,0)+MATCH(X$14,'HB_6-7'!$C$16:$T$16,0)+MATCH("Bestand",'HB_6-7'!$C$17:$H$17,0)+COLUMN()-27)</f>
        <v>346.33333333333331</v>
      </c>
      <c r="Z43" s="137">
        <f>INDEX('HB_6-7'!$C$20:$PR$56,MATCH($A43,'HB_6-7'!$A$20:$A$56,0),MATCH($A$4,'HB_6-7'!$C$14:$PR$14,0)+MATCH(U$12,'HB_6-7'!$C$15:$BD$15,0)+MATCH(X$14,'HB_6-7'!$C$16:$T$16,0)+MATCH("Bestand",'HB_6-7'!$C$17:$H$17,0)+COLUMN()-27)</f>
        <v>2.0127638684339715</v>
      </c>
      <c r="AA43" s="96">
        <f>INDEX('HB_6-7'!$C$20:$PR$56,MATCH($A43,'HB_6-7'!$A$20:$A$56,0),MATCH($A$4,'HB_6-7'!$C$14:$PR$14,0)+MATCH(U$12,'HB_6-7'!$C$15:$BD$15,0)+MATCH(AA$14,'HB_6-7'!$C$16:$T$16,0)+MATCH("Bestand",'HB_6-7'!$C$17:$H$17,0)+COLUMN()-30)</f>
        <v>1830</v>
      </c>
      <c r="AB43" s="97">
        <f>INDEX('HB_6-7'!$C$20:$PR$56,MATCH($A43,'HB_6-7'!$A$20:$A$56,0),MATCH($A$4,'HB_6-7'!$C$14:$PR$14,0)+MATCH(U$12,'HB_6-7'!$C$15:$BD$15,0)+MATCH(AA$14,'HB_6-7'!$C$16:$T$16,0)+MATCH("Bestand",'HB_6-7'!$C$17:$H$17,0)+COLUMN()-30)</f>
        <v>1813.1666666666667</v>
      </c>
      <c r="AC43" s="138">
        <f>INDEX('HB_6-7'!$C$20:$PR$56,MATCH($A43,'HB_6-7'!$A$20:$A$56,0),MATCH($A$4,'HB_6-7'!$C$14:$PR$14,0)+MATCH(U$12,'HB_6-7'!$C$15:$BD$15,0)+MATCH(AA$14,'HB_6-7'!$C$16:$T$16,0)+MATCH("Bestand",'HB_6-7'!$C$17:$H$17,0)+COLUMN()-30)</f>
        <v>-13.955787558824692</v>
      </c>
    </row>
    <row r="44" spans="1:29" ht="15" customHeight="1" x14ac:dyDescent="0.2">
      <c r="A44" s="354" t="s">
        <v>46</v>
      </c>
      <c r="B44" s="468"/>
      <c r="C44" s="97">
        <f>INDEX('HB_6-7'!$C$20:$PR$56,MATCH($A44,'HB_6-7'!$A$20:$A$56,0),MATCH($A$4,'HB_6-7'!$C$14:$PR$14,0)+MATCH(C$11,'HB_6-7'!$C$15:$BD$15,0)+MATCH(C$13,'HB_6-7'!$C$16:$T$16,0)+MATCH("Bestand",'HB_6-7'!$C$17:$H$17,0)+COLUMN()-6)</f>
        <v>993</v>
      </c>
      <c r="D44" s="97">
        <f>INDEX('HB_6-7'!$C$20:$PR$56,MATCH($A44,'HB_6-7'!$A$20:$A$56,0),MATCH($A$4,'HB_6-7'!$C$14:$PR$14,0)+MATCH(C$11,'HB_6-7'!$C$15:$BD$15,0)+MATCH(C$13,'HB_6-7'!$C$16:$T$16,0)+MATCH("Bestand",'HB_6-7'!$C$17:$H$17,0)+COLUMN()-6)</f>
        <v>903.66666666666663</v>
      </c>
      <c r="E44" s="137">
        <f>INDEX('HB_6-7'!$C$20:$PR$56,MATCH($A44,'HB_6-7'!$A$20:$A$56,0),MATCH($A$4,'HB_6-7'!$C$14:$PR$14,0)+MATCH(C$11,'HB_6-7'!$C$15:$BD$15,0)+MATCH(C$13,'HB_6-7'!$C$16:$T$16,0)+MATCH("Bestand",'HB_6-7'!$C$17:$H$17,0)+COLUMN()-6)</f>
        <v>8.8755020080321287</v>
      </c>
      <c r="F44" s="96">
        <f>INDEX('HB_6-7'!$C$20:$PR$56,MATCH($A44,'HB_6-7'!$A$20:$A$56,0),MATCH($A$4,'HB_6-7'!$C$14:$PR$14,0)+MATCH(C$11,'HB_6-7'!$C$15:$BD$15,0)+MATCH(F$14,'HB_6-7'!$C$16:$T$16,0)+MATCH("Bestand",'HB_6-7'!$C$17:$H$17,0)+COLUMN()-9)</f>
        <v>626</v>
      </c>
      <c r="G44" s="97">
        <f>INDEX('HB_6-7'!$C$20:$PR$56,MATCH($A44,'HB_6-7'!$A$20:$A$56,0),MATCH($A$4,'HB_6-7'!$C$14:$PR$14,0)+MATCH(C$11,'HB_6-7'!$C$15:$BD$15,0)+MATCH(F$14,'HB_6-7'!$C$16:$T$16,0)+MATCH("Bestand",'HB_6-7'!$C$17:$H$17,0)+COLUMN()-9)</f>
        <v>569.41666666666663</v>
      </c>
      <c r="H44" s="137">
        <f>INDEX('HB_6-7'!$C$20:$PR$56,MATCH($A44,'HB_6-7'!$A$20:$A$56,0),MATCH($A$4,'HB_6-7'!$C$14:$PR$14,0)+MATCH(C$11,'HB_6-7'!$C$15:$BD$15,0)+MATCH(F$14,'HB_6-7'!$C$16:$T$16,0)+MATCH("Bestand",'HB_6-7'!$C$17:$H$17,0)+COLUMN()-9)</f>
        <v>10.530572630216758</v>
      </c>
      <c r="I44" s="96">
        <f>INDEX('HB_6-7'!$C$20:$PR$56,MATCH($A44,'HB_6-7'!$A$20:$A$56,0),MATCH($A$4,'HB_6-7'!$C$14:$PR$14,0)+MATCH(C$11,'HB_6-7'!$C$15:$BD$15,0)+MATCH(I$14,'HB_6-7'!$C$16:$T$16,0)+MATCH("Bestand",'HB_6-7'!$C$17:$H$17,0)+COLUMN()-12)</f>
        <v>367</v>
      </c>
      <c r="J44" s="97">
        <f>INDEX('HB_6-7'!$C$20:$PR$56,MATCH($A44,'HB_6-7'!$A$20:$A$56,0),MATCH($A$4,'HB_6-7'!$C$14:$PR$14,0)+MATCH(C$11,'HB_6-7'!$C$15:$BD$15,0)+MATCH(I$14,'HB_6-7'!$C$16:$T$16,0)+MATCH("Bestand",'HB_6-7'!$C$17:$H$17,0)+COLUMN()-12)</f>
        <v>334.25</v>
      </c>
      <c r="K44" s="255">
        <f>INDEX('HB_6-7'!$C$20:$PR$56,MATCH($A44,'HB_6-7'!$A$20:$A$56,0),MATCH($A$4,'HB_6-7'!$C$14:$PR$14,0)+MATCH(C$11,'HB_6-7'!$C$15:$BD$15,0)+MATCH(I$14,'HB_6-7'!$C$16:$T$16,0)+MATCH("Bestand",'HB_6-7'!$C$17:$H$17,0)+COLUMN()-12)</f>
        <v>6.1672842773954475</v>
      </c>
      <c r="L44" s="256">
        <f>INDEX('HB_6-7'!$C$20:$PR$56,MATCH($A44,'HB_6-7'!$A$20:$A$56,0),MATCH($A$4,'HB_6-7'!$C$14:$PR$14,0)+MATCH(L$12,'HB_6-7'!$C$15:$BD$15,0)+MATCH(L$13,'HB_6-7'!$C$16:$T$16,0)+MATCH("Bestand",'HB_6-7'!$C$17:$H$17,0)+COLUMN()-15)</f>
        <v>993</v>
      </c>
      <c r="M44" s="97">
        <f>INDEX('HB_6-7'!$C$20:$PR$56,MATCH($A44,'HB_6-7'!$A$20:$A$56,0),MATCH($A$4,'HB_6-7'!$C$14:$PR$14,0)+MATCH(L$12,'HB_6-7'!$C$15:$BD$15,0)+MATCH(L$13,'HB_6-7'!$C$16:$T$16,0)+MATCH("Bestand",'HB_6-7'!$C$17:$H$17,0)+COLUMN()-15)</f>
        <v>903.66666666666663</v>
      </c>
      <c r="N44" s="137">
        <f>INDEX('HB_6-7'!$C$20:$PR$56,MATCH($A44,'HB_6-7'!$A$20:$A$56,0),MATCH($A$4,'HB_6-7'!$C$14:$PR$14,0)+MATCH(L$12,'HB_6-7'!$C$15:$BD$15,0)+MATCH(L$13,'HB_6-7'!$C$16:$T$16,0)+MATCH("Bestand",'HB_6-7'!$C$17:$H$17,0)+COLUMN()-15)</f>
        <v>8.8755020080321287</v>
      </c>
      <c r="O44" s="96">
        <f>INDEX('HB_6-7'!$C$20:$PR$56,MATCH($A44,'HB_6-7'!$A$20:$A$56,0),MATCH($A$4,'HB_6-7'!$C$14:$PR$14,0)+MATCH(L$12,'HB_6-7'!$C$15:$BD$15,0)+MATCH(O$14,'HB_6-7'!$C$16:$T$16,0)+MATCH("Bestand",'HB_6-7'!$C$17:$H$17,0)+COLUMN()-18)</f>
        <v>626</v>
      </c>
      <c r="P44" s="97">
        <f>INDEX('HB_6-7'!$C$20:$PR$56,MATCH($A44,'HB_6-7'!$A$20:$A$56,0),MATCH($A$4,'HB_6-7'!$C$14:$PR$14,0)+MATCH(L$12,'HB_6-7'!$C$15:$BD$15,0)+MATCH(O$14,'HB_6-7'!$C$16:$T$16,0)+MATCH("Bestand",'HB_6-7'!$C$17:$H$17,0)+COLUMN()-18)</f>
        <v>569.41666666666663</v>
      </c>
      <c r="Q44" s="137">
        <f>INDEX('HB_6-7'!$C$20:$PR$56,MATCH($A44,'HB_6-7'!$A$20:$A$56,0),MATCH($A$4,'HB_6-7'!$C$14:$PR$14,0)+MATCH(L$12,'HB_6-7'!$C$15:$BD$15,0)+MATCH(O$14,'HB_6-7'!$C$16:$T$16,0)+MATCH("Bestand",'HB_6-7'!$C$17:$H$17,0)+COLUMN()-18)</f>
        <v>10.530572630216758</v>
      </c>
      <c r="R44" s="96">
        <f>INDEX('HB_6-7'!$C$20:$PR$56,MATCH($A44,'HB_6-7'!$A$20:$A$56,0),MATCH($A$4,'HB_6-7'!$C$14:$PR$14,0)+MATCH(L$12,'HB_6-7'!$C$15:$BD$15,0)+MATCH(R$14,'HB_6-7'!$C$16:$T$16,0)+MATCH("Bestand",'HB_6-7'!$C$17:$H$17,0)+COLUMN()-21)</f>
        <v>367</v>
      </c>
      <c r="S44" s="97">
        <f>INDEX('HB_6-7'!$C$20:$PR$56,MATCH($A44,'HB_6-7'!$A$20:$A$56,0),MATCH($A$4,'HB_6-7'!$C$14:$PR$14,0)+MATCH(L$12,'HB_6-7'!$C$15:$BD$15,0)+MATCH(R$14,'HB_6-7'!$C$16:$T$16,0)+MATCH("Bestand",'HB_6-7'!$C$17:$H$17,0)+COLUMN()-21)</f>
        <v>334.25</v>
      </c>
      <c r="T44" s="255">
        <f>INDEX('HB_6-7'!$C$20:$PR$56,MATCH($A44,'HB_6-7'!$A$20:$A$56,0),MATCH($A$4,'HB_6-7'!$C$14:$PR$14,0)+MATCH(L$12,'HB_6-7'!$C$15:$BD$15,0)+MATCH(R$14,'HB_6-7'!$C$16:$T$16,0)+MATCH("Bestand",'HB_6-7'!$C$17:$H$17,0)+COLUMN()-21)</f>
        <v>6.1672842773954475</v>
      </c>
      <c r="U44" s="256">
        <f>INDEX('HB_6-7'!$C$20:$PR$56,MATCH($A44,'HB_6-7'!$A$20:$A$56,0),MATCH($A$4,'HB_6-7'!$C$14:$PR$14,0)+MATCH(U$12,'HB_6-7'!$C$15:$BD$15,0)+MATCH(U$13,'HB_6-7'!$C$16:$T$16,0)+MATCH("Bestand",'HB_6-7'!$C$17:$H$17,0)+COLUMN()-24)</f>
        <v>0</v>
      </c>
      <c r="V44" s="97">
        <f>INDEX('HB_6-7'!$C$20:$PR$56,MATCH($A44,'HB_6-7'!$A$20:$A$56,0),MATCH($A$4,'HB_6-7'!$C$14:$PR$14,0)+MATCH(U$12,'HB_6-7'!$C$15:$BD$15,0)+MATCH(U$13,'HB_6-7'!$C$16:$T$16,0)+MATCH("Bestand",'HB_6-7'!$C$17:$H$17,0)+COLUMN()-24)</f>
        <v>0</v>
      </c>
      <c r="W44" s="137" t="str">
        <f>INDEX('HB_6-7'!$C$20:$PR$56,MATCH($A44,'HB_6-7'!$A$20:$A$56,0),MATCH($A$4,'HB_6-7'!$C$14:$PR$14,0)+MATCH(U$12,'HB_6-7'!$C$15:$BD$15,0)+MATCH(U$13,'HB_6-7'!$C$16:$T$16,0)+MATCH("Bestand",'HB_6-7'!$C$17:$H$17,0)+COLUMN()-24)</f>
        <v>X</v>
      </c>
      <c r="X44" s="96">
        <f>INDEX('HB_6-7'!$C$20:$PR$56,MATCH($A44,'HB_6-7'!$A$20:$A$56,0),MATCH($A$4,'HB_6-7'!$C$14:$PR$14,0)+MATCH(U$12,'HB_6-7'!$C$15:$BD$15,0)+MATCH(X$14,'HB_6-7'!$C$16:$T$16,0)+MATCH("Bestand",'HB_6-7'!$C$17:$H$17,0)+COLUMN()-27)</f>
        <v>0</v>
      </c>
      <c r="Y44" s="97">
        <f>INDEX('HB_6-7'!$C$20:$PR$56,MATCH($A44,'HB_6-7'!$A$20:$A$56,0),MATCH($A$4,'HB_6-7'!$C$14:$PR$14,0)+MATCH(U$12,'HB_6-7'!$C$15:$BD$15,0)+MATCH(X$14,'HB_6-7'!$C$16:$T$16,0)+MATCH("Bestand",'HB_6-7'!$C$17:$H$17,0)+COLUMN()-27)</f>
        <v>0</v>
      </c>
      <c r="Z44" s="137" t="str">
        <f>INDEX('HB_6-7'!$C$20:$PR$56,MATCH($A44,'HB_6-7'!$A$20:$A$56,0),MATCH($A$4,'HB_6-7'!$C$14:$PR$14,0)+MATCH(U$12,'HB_6-7'!$C$15:$BD$15,0)+MATCH(X$14,'HB_6-7'!$C$16:$T$16,0)+MATCH("Bestand",'HB_6-7'!$C$17:$H$17,0)+COLUMN()-27)</f>
        <v>X</v>
      </c>
      <c r="AA44" s="96">
        <f>INDEX('HB_6-7'!$C$20:$PR$56,MATCH($A44,'HB_6-7'!$A$20:$A$56,0),MATCH($A$4,'HB_6-7'!$C$14:$PR$14,0)+MATCH(U$12,'HB_6-7'!$C$15:$BD$15,0)+MATCH(AA$14,'HB_6-7'!$C$16:$T$16,0)+MATCH("Bestand",'HB_6-7'!$C$17:$H$17,0)+COLUMN()-30)</f>
        <v>0</v>
      </c>
      <c r="AB44" s="97">
        <f>INDEX('HB_6-7'!$C$20:$PR$56,MATCH($A44,'HB_6-7'!$A$20:$A$56,0),MATCH($A$4,'HB_6-7'!$C$14:$PR$14,0)+MATCH(U$12,'HB_6-7'!$C$15:$BD$15,0)+MATCH(AA$14,'HB_6-7'!$C$16:$T$16,0)+MATCH("Bestand",'HB_6-7'!$C$17:$H$17,0)+COLUMN()-30)</f>
        <v>0</v>
      </c>
      <c r="AC44" s="138" t="str">
        <f>INDEX('HB_6-7'!$C$20:$PR$56,MATCH($A44,'HB_6-7'!$A$20:$A$56,0),MATCH($A$4,'HB_6-7'!$C$14:$PR$14,0)+MATCH(U$12,'HB_6-7'!$C$15:$BD$15,0)+MATCH(AA$14,'HB_6-7'!$C$16:$T$16,0)+MATCH("Bestand",'HB_6-7'!$C$17:$H$17,0)+COLUMN()-30)</f>
        <v>X</v>
      </c>
    </row>
    <row r="45" spans="1:29" ht="15" customHeight="1" x14ac:dyDescent="0.2">
      <c r="A45" s="354" t="s">
        <v>106</v>
      </c>
      <c r="B45" s="468"/>
      <c r="C45" s="97">
        <f>INDEX('HB_6-7'!$C$20:$PR$56,MATCH($A45,'HB_6-7'!$A$20:$A$56,0),MATCH($A$4,'HB_6-7'!$C$14:$PR$14,0)+MATCH(C$11,'HB_6-7'!$C$15:$BD$15,0)+MATCH(C$13,'HB_6-7'!$C$16:$T$16,0)+MATCH("Bestand",'HB_6-7'!$C$17:$H$17,0)+COLUMN()-6)</f>
        <v>31032</v>
      </c>
      <c r="D45" s="97">
        <f>INDEX('HB_6-7'!$C$20:$PR$56,MATCH($A45,'HB_6-7'!$A$20:$A$56,0),MATCH($A$4,'HB_6-7'!$C$14:$PR$14,0)+MATCH(C$11,'HB_6-7'!$C$15:$BD$15,0)+MATCH(C$13,'HB_6-7'!$C$16:$T$16,0)+MATCH("Bestand",'HB_6-7'!$C$17:$H$17,0)+COLUMN()-6)</f>
        <v>28972.583333333332</v>
      </c>
      <c r="E45" s="137">
        <f>INDEX('HB_6-7'!$C$20:$PR$56,MATCH($A45,'HB_6-7'!$A$20:$A$56,0),MATCH($A$4,'HB_6-7'!$C$14:$PR$14,0)+MATCH(C$11,'HB_6-7'!$C$15:$BD$15,0)+MATCH(C$13,'HB_6-7'!$C$16:$T$16,0)+MATCH("Bestand",'HB_6-7'!$C$17:$H$17,0)+COLUMN()-6)</f>
        <v>7.5415432530533177E-2</v>
      </c>
      <c r="F45" s="96">
        <f>INDEX('HB_6-7'!$C$20:$PR$56,MATCH($A45,'HB_6-7'!$A$20:$A$56,0),MATCH($A$4,'HB_6-7'!$C$14:$PR$14,0)+MATCH(C$11,'HB_6-7'!$C$15:$BD$15,0)+MATCH(F$14,'HB_6-7'!$C$16:$T$16,0)+MATCH("Bestand",'HB_6-7'!$C$17:$H$17,0)+COLUMN()-9)</f>
        <v>30632</v>
      </c>
      <c r="G45" s="97">
        <f>INDEX('HB_6-7'!$C$20:$PR$56,MATCH($A45,'HB_6-7'!$A$20:$A$56,0),MATCH($A$4,'HB_6-7'!$C$14:$PR$14,0)+MATCH(C$11,'HB_6-7'!$C$15:$BD$15,0)+MATCH(F$14,'HB_6-7'!$C$16:$T$16,0)+MATCH("Bestand",'HB_6-7'!$C$17:$H$17,0)+COLUMN()-9)</f>
        <v>28598.916666666668</v>
      </c>
      <c r="H45" s="137">
        <f>INDEX('HB_6-7'!$C$20:$PR$56,MATCH($A45,'HB_6-7'!$A$20:$A$56,0),MATCH($A$4,'HB_6-7'!$C$14:$PR$14,0)+MATCH(C$11,'HB_6-7'!$C$15:$BD$15,0)+MATCH(F$14,'HB_6-7'!$C$16:$T$16,0)+MATCH("Bestand",'HB_6-7'!$C$17:$H$17,0)+COLUMN()-9)</f>
        <v>0.11026548311158693</v>
      </c>
      <c r="I45" s="96">
        <f>INDEX('HB_6-7'!$C$20:$PR$56,MATCH($A45,'HB_6-7'!$A$20:$A$56,0),MATCH($A$4,'HB_6-7'!$C$14:$PR$14,0)+MATCH(C$11,'HB_6-7'!$C$15:$BD$15,0)+MATCH(I$14,'HB_6-7'!$C$16:$T$16,0)+MATCH("Bestand",'HB_6-7'!$C$17:$H$17,0)+COLUMN()-12)</f>
        <v>400</v>
      </c>
      <c r="J45" s="97">
        <f>INDEX('HB_6-7'!$C$20:$PR$56,MATCH($A45,'HB_6-7'!$A$20:$A$56,0),MATCH($A$4,'HB_6-7'!$C$14:$PR$14,0)+MATCH(C$11,'HB_6-7'!$C$15:$BD$15,0)+MATCH(I$14,'HB_6-7'!$C$16:$T$16,0)+MATCH("Bestand",'HB_6-7'!$C$17:$H$17,0)+COLUMN()-12)</f>
        <v>373.66666666666669</v>
      </c>
      <c r="K45" s="255">
        <f>INDEX('HB_6-7'!$C$20:$PR$56,MATCH($A45,'HB_6-7'!$A$20:$A$56,0),MATCH($A$4,'HB_6-7'!$C$14:$PR$14,0)+MATCH(C$11,'HB_6-7'!$C$15:$BD$15,0)+MATCH(I$14,'HB_6-7'!$C$16:$T$16,0)+MATCH("Bestand",'HB_6-7'!$C$17:$H$17,0)+COLUMN()-12)</f>
        <v>-2.5217391304347827</v>
      </c>
      <c r="L45" s="256">
        <f>INDEX('HB_6-7'!$C$20:$PR$56,MATCH($A45,'HB_6-7'!$A$20:$A$56,0),MATCH($A$4,'HB_6-7'!$C$14:$PR$14,0)+MATCH(L$12,'HB_6-7'!$C$15:$BD$15,0)+MATCH(L$13,'HB_6-7'!$C$16:$T$16,0)+MATCH("Bestand",'HB_6-7'!$C$17:$H$17,0)+COLUMN()-15)</f>
        <v>31032</v>
      </c>
      <c r="M45" s="97">
        <f>INDEX('HB_6-7'!$C$20:$PR$56,MATCH($A45,'HB_6-7'!$A$20:$A$56,0),MATCH($A$4,'HB_6-7'!$C$14:$PR$14,0)+MATCH(L$12,'HB_6-7'!$C$15:$BD$15,0)+MATCH(L$13,'HB_6-7'!$C$16:$T$16,0)+MATCH("Bestand",'HB_6-7'!$C$17:$H$17,0)+COLUMN()-15)</f>
        <v>28972.583333333332</v>
      </c>
      <c r="N45" s="137">
        <f>INDEX('HB_6-7'!$C$20:$PR$56,MATCH($A45,'HB_6-7'!$A$20:$A$56,0),MATCH($A$4,'HB_6-7'!$C$14:$PR$14,0)+MATCH(L$12,'HB_6-7'!$C$15:$BD$15,0)+MATCH(L$13,'HB_6-7'!$C$16:$T$16,0)+MATCH("Bestand",'HB_6-7'!$C$17:$H$17,0)+COLUMN()-15)</f>
        <v>7.5415432530533177E-2</v>
      </c>
      <c r="O45" s="96">
        <f>INDEX('HB_6-7'!$C$20:$PR$56,MATCH($A45,'HB_6-7'!$A$20:$A$56,0),MATCH($A$4,'HB_6-7'!$C$14:$PR$14,0)+MATCH(L$12,'HB_6-7'!$C$15:$BD$15,0)+MATCH(O$14,'HB_6-7'!$C$16:$T$16,0)+MATCH("Bestand",'HB_6-7'!$C$17:$H$17,0)+COLUMN()-18)</f>
        <v>30632</v>
      </c>
      <c r="P45" s="97">
        <f>INDEX('HB_6-7'!$C$20:$PR$56,MATCH($A45,'HB_6-7'!$A$20:$A$56,0),MATCH($A$4,'HB_6-7'!$C$14:$PR$14,0)+MATCH(L$12,'HB_6-7'!$C$15:$BD$15,0)+MATCH(O$14,'HB_6-7'!$C$16:$T$16,0)+MATCH("Bestand",'HB_6-7'!$C$17:$H$17,0)+COLUMN()-18)</f>
        <v>28598.916666666668</v>
      </c>
      <c r="Q45" s="137">
        <f>INDEX('HB_6-7'!$C$20:$PR$56,MATCH($A45,'HB_6-7'!$A$20:$A$56,0),MATCH($A$4,'HB_6-7'!$C$14:$PR$14,0)+MATCH(L$12,'HB_6-7'!$C$15:$BD$15,0)+MATCH(O$14,'HB_6-7'!$C$16:$T$16,0)+MATCH("Bestand",'HB_6-7'!$C$17:$H$17,0)+COLUMN()-18)</f>
        <v>0.11026548311158693</v>
      </c>
      <c r="R45" s="96">
        <f>INDEX('HB_6-7'!$C$20:$PR$56,MATCH($A45,'HB_6-7'!$A$20:$A$56,0),MATCH($A$4,'HB_6-7'!$C$14:$PR$14,0)+MATCH(L$12,'HB_6-7'!$C$15:$BD$15,0)+MATCH(R$14,'HB_6-7'!$C$16:$T$16,0)+MATCH("Bestand",'HB_6-7'!$C$17:$H$17,0)+COLUMN()-21)</f>
        <v>400</v>
      </c>
      <c r="S45" s="97">
        <f>INDEX('HB_6-7'!$C$20:$PR$56,MATCH($A45,'HB_6-7'!$A$20:$A$56,0),MATCH($A$4,'HB_6-7'!$C$14:$PR$14,0)+MATCH(L$12,'HB_6-7'!$C$15:$BD$15,0)+MATCH(R$14,'HB_6-7'!$C$16:$T$16,0)+MATCH("Bestand",'HB_6-7'!$C$17:$H$17,0)+COLUMN()-21)</f>
        <v>373.66666666666669</v>
      </c>
      <c r="T45" s="255">
        <f>INDEX('HB_6-7'!$C$20:$PR$56,MATCH($A45,'HB_6-7'!$A$20:$A$56,0),MATCH($A$4,'HB_6-7'!$C$14:$PR$14,0)+MATCH(L$12,'HB_6-7'!$C$15:$BD$15,0)+MATCH(R$14,'HB_6-7'!$C$16:$T$16,0)+MATCH("Bestand",'HB_6-7'!$C$17:$H$17,0)+COLUMN()-21)</f>
        <v>-2.5217391304347827</v>
      </c>
      <c r="U45" s="256">
        <f>INDEX('HB_6-7'!$C$20:$PR$56,MATCH($A45,'HB_6-7'!$A$20:$A$56,0),MATCH($A$4,'HB_6-7'!$C$14:$PR$14,0)+MATCH(U$12,'HB_6-7'!$C$15:$BD$15,0)+MATCH(U$13,'HB_6-7'!$C$16:$T$16,0)+MATCH("Bestand",'HB_6-7'!$C$17:$H$17,0)+COLUMN()-24)</f>
        <v>0</v>
      </c>
      <c r="V45" s="97">
        <f>INDEX('HB_6-7'!$C$20:$PR$56,MATCH($A45,'HB_6-7'!$A$20:$A$56,0),MATCH($A$4,'HB_6-7'!$C$14:$PR$14,0)+MATCH(U$12,'HB_6-7'!$C$15:$BD$15,0)+MATCH(U$13,'HB_6-7'!$C$16:$T$16,0)+MATCH("Bestand",'HB_6-7'!$C$17:$H$17,0)+COLUMN()-24)</f>
        <v>0</v>
      </c>
      <c r="W45" s="137" t="str">
        <f>INDEX('HB_6-7'!$C$20:$PR$56,MATCH($A45,'HB_6-7'!$A$20:$A$56,0),MATCH($A$4,'HB_6-7'!$C$14:$PR$14,0)+MATCH(U$12,'HB_6-7'!$C$15:$BD$15,0)+MATCH(U$13,'HB_6-7'!$C$16:$T$16,0)+MATCH("Bestand",'HB_6-7'!$C$17:$H$17,0)+COLUMN()-24)</f>
        <v>X</v>
      </c>
      <c r="X45" s="96">
        <f>INDEX('HB_6-7'!$C$20:$PR$56,MATCH($A45,'HB_6-7'!$A$20:$A$56,0),MATCH($A$4,'HB_6-7'!$C$14:$PR$14,0)+MATCH(U$12,'HB_6-7'!$C$15:$BD$15,0)+MATCH(X$14,'HB_6-7'!$C$16:$T$16,0)+MATCH("Bestand",'HB_6-7'!$C$17:$H$17,0)+COLUMN()-27)</f>
        <v>0</v>
      </c>
      <c r="Y45" s="97">
        <f>INDEX('HB_6-7'!$C$20:$PR$56,MATCH($A45,'HB_6-7'!$A$20:$A$56,0),MATCH($A$4,'HB_6-7'!$C$14:$PR$14,0)+MATCH(U$12,'HB_6-7'!$C$15:$BD$15,0)+MATCH(X$14,'HB_6-7'!$C$16:$T$16,0)+MATCH("Bestand",'HB_6-7'!$C$17:$H$17,0)+COLUMN()-27)</f>
        <v>0</v>
      </c>
      <c r="Z45" s="137" t="str">
        <f>INDEX('HB_6-7'!$C$20:$PR$56,MATCH($A45,'HB_6-7'!$A$20:$A$56,0),MATCH($A$4,'HB_6-7'!$C$14:$PR$14,0)+MATCH(U$12,'HB_6-7'!$C$15:$BD$15,0)+MATCH(X$14,'HB_6-7'!$C$16:$T$16,0)+MATCH("Bestand",'HB_6-7'!$C$17:$H$17,0)+COLUMN()-27)</f>
        <v>X</v>
      </c>
      <c r="AA45" s="96">
        <f>INDEX('HB_6-7'!$C$20:$PR$56,MATCH($A45,'HB_6-7'!$A$20:$A$56,0),MATCH($A$4,'HB_6-7'!$C$14:$PR$14,0)+MATCH(U$12,'HB_6-7'!$C$15:$BD$15,0)+MATCH(AA$14,'HB_6-7'!$C$16:$T$16,0)+MATCH("Bestand",'HB_6-7'!$C$17:$H$17,0)+COLUMN()-30)</f>
        <v>0</v>
      </c>
      <c r="AB45" s="97">
        <f>INDEX('HB_6-7'!$C$20:$PR$56,MATCH($A45,'HB_6-7'!$A$20:$A$56,0),MATCH($A$4,'HB_6-7'!$C$14:$PR$14,0)+MATCH(U$12,'HB_6-7'!$C$15:$BD$15,0)+MATCH(AA$14,'HB_6-7'!$C$16:$T$16,0)+MATCH("Bestand",'HB_6-7'!$C$17:$H$17,0)+COLUMN()-30)</f>
        <v>0</v>
      </c>
      <c r="AC45" s="138" t="str">
        <f>INDEX('HB_6-7'!$C$20:$PR$56,MATCH($A45,'HB_6-7'!$A$20:$A$56,0),MATCH($A$4,'HB_6-7'!$C$14:$PR$14,0)+MATCH(U$12,'HB_6-7'!$C$15:$BD$15,0)+MATCH(AA$14,'HB_6-7'!$C$16:$T$16,0)+MATCH("Bestand",'HB_6-7'!$C$17:$H$17,0)+COLUMN()-30)</f>
        <v>X</v>
      </c>
    </row>
    <row r="46" spans="1:29" ht="15" customHeight="1" x14ac:dyDescent="0.2">
      <c r="A46" s="356" t="s">
        <v>194</v>
      </c>
      <c r="B46" s="471"/>
      <c r="C46" s="97">
        <f>INDEX('HB_6-7'!$C$20:$PR$56,MATCH($A46,'HB_6-7'!$A$20:$A$56,0),MATCH($A$4,'HB_6-7'!$C$14:$PR$14,0)+MATCH(C$11,'HB_6-7'!$C$15:$BD$15,0)+MATCH(C$13,'HB_6-7'!$C$16:$T$16,0)+MATCH("Bestand",'HB_6-7'!$C$17:$H$17,0)+COLUMN()-6)</f>
        <v>1769</v>
      </c>
      <c r="D46" s="97">
        <f>INDEX('HB_6-7'!$C$20:$PR$56,MATCH($A46,'HB_6-7'!$A$20:$A$56,0),MATCH($A$4,'HB_6-7'!$C$14:$PR$14,0)+MATCH(C$11,'HB_6-7'!$C$15:$BD$15,0)+MATCH(C$13,'HB_6-7'!$C$16:$T$16,0)+MATCH("Bestand",'HB_6-7'!$C$17:$H$17,0)+COLUMN()-6)</f>
        <v>1537.3333333333333</v>
      </c>
      <c r="E46" s="137">
        <f>INDEX('HB_6-7'!$C$20:$PR$56,MATCH($A46,'HB_6-7'!$A$20:$A$56,0),MATCH($A$4,'HB_6-7'!$C$14:$PR$14,0)+MATCH(C$11,'HB_6-7'!$C$15:$BD$15,0)+MATCH(C$13,'HB_6-7'!$C$16:$T$16,0)+MATCH("Bestand",'HB_6-7'!$C$17:$H$17,0)+COLUMN()-6)</f>
        <v>4.7348699897808562</v>
      </c>
      <c r="F46" s="96">
        <f>INDEX('HB_6-7'!$C$20:$PR$56,MATCH($A46,'HB_6-7'!$A$20:$A$56,0),MATCH($A$4,'HB_6-7'!$C$14:$PR$14,0)+MATCH(C$11,'HB_6-7'!$C$15:$BD$15,0)+MATCH(F$14,'HB_6-7'!$C$16:$T$16,0)+MATCH("Bestand",'HB_6-7'!$C$17:$H$17,0)+COLUMN()-9)</f>
        <v>1744</v>
      </c>
      <c r="G46" s="97">
        <f>INDEX('HB_6-7'!$C$20:$PR$56,MATCH($A46,'HB_6-7'!$A$20:$A$56,0),MATCH($A$4,'HB_6-7'!$C$14:$PR$14,0)+MATCH(C$11,'HB_6-7'!$C$15:$BD$15,0)+MATCH(F$14,'HB_6-7'!$C$16:$T$16,0)+MATCH("Bestand",'HB_6-7'!$C$17:$H$17,0)+COLUMN()-9)</f>
        <v>1515.3333333333333</v>
      </c>
      <c r="H46" s="137">
        <f>INDEX('HB_6-7'!$C$20:$PR$56,MATCH($A46,'HB_6-7'!$A$20:$A$56,0),MATCH($A$4,'HB_6-7'!$C$14:$PR$14,0)+MATCH(C$11,'HB_6-7'!$C$15:$BD$15,0)+MATCH(F$14,'HB_6-7'!$C$16:$T$16,0)+MATCH("Bestand",'HB_6-7'!$C$17:$H$17,0)+COLUMN()-9)</f>
        <v>4.4457208500861576</v>
      </c>
      <c r="I46" s="96">
        <f>INDEX('HB_6-7'!$C$20:$PR$56,MATCH($A46,'HB_6-7'!$A$20:$A$56,0),MATCH($A$4,'HB_6-7'!$C$14:$PR$14,0)+MATCH(C$11,'HB_6-7'!$C$15:$BD$15,0)+MATCH(I$14,'HB_6-7'!$C$16:$T$16,0)+MATCH("Bestand",'HB_6-7'!$C$17:$H$17,0)+COLUMN()-12)</f>
        <v>25</v>
      </c>
      <c r="J46" s="97">
        <f>INDEX('HB_6-7'!$C$20:$PR$56,MATCH($A46,'HB_6-7'!$A$20:$A$56,0),MATCH($A$4,'HB_6-7'!$C$14:$PR$14,0)+MATCH(C$11,'HB_6-7'!$C$15:$BD$15,0)+MATCH(I$14,'HB_6-7'!$C$16:$T$16,0)+MATCH("Bestand",'HB_6-7'!$C$17:$H$17,0)+COLUMN()-12)</f>
        <v>22</v>
      </c>
      <c r="K46" s="255">
        <f>INDEX('HB_6-7'!$C$20:$PR$56,MATCH($A46,'HB_6-7'!$A$20:$A$56,0),MATCH($A$4,'HB_6-7'!$C$14:$PR$14,0)+MATCH(C$11,'HB_6-7'!$C$15:$BD$15,0)+MATCH(I$14,'HB_6-7'!$C$16:$T$16,0)+MATCH("Bestand",'HB_6-7'!$C$17:$H$17,0)+COLUMN()-12)</f>
        <v>29.411764705882355</v>
      </c>
      <c r="L46" s="256">
        <f>INDEX('HB_6-7'!$C$20:$PR$56,MATCH($A46,'HB_6-7'!$A$20:$A$56,0),MATCH($A$4,'HB_6-7'!$C$14:$PR$14,0)+MATCH(L$12,'HB_6-7'!$C$15:$BD$15,0)+MATCH(L$13,'HB_6-7'!$C$16:$T$16,0)+MATCH("Bestand",'HB_6-7'!$C$17:$H$17,0)+COLUMN()-15)</f>
        <v>1769</v>
      </c>
      <c r="M46" s="97">
        <f>INDEX('HB_6-7'!$C$20:$PR$56,MATCH($A46,'HB_6-7'!$A$20:$A$56,0),MATCH($A$4,'HB_6-7'!$C$14:$PR$14,0)+MATCH(L$12,'HB_6-7'!$C$15:$BD$15,0)+MATCH(L$13,'HB_6-7'!$C$16:$T$16,0)+MATCH("Bestand",'HB_6-7'!$C$17:$H$17,0)+COLUMN()-15)</f>
        <v>1537.3333333333333</v>
      </c>
      <c r="N46" s="137">
        <f>INDEX('HB_6-7'!$C$20:$PR$56,MATCH($A46,'HB_6-7'!$A$20:$A$56,0),MATCH($A$4,'HB_6-7'!$C$14:$PR$14,0)+MATCH(L$12,'HB_6-7'!$C$15:$BD$15,0)+MATCH(L$13,'HB_6-7'!$C$16:$T$16,0)+MATCH("Bestand",'HB_6-7'!$C$17:$H$17,0)+COLUMN()-15)</f>
        <v>4.7348699897808562</v>
      </c>
      <c r="O46" s="96">
        <f>INDEX('HB_6-7'!$C$20:$PR$56,MATCH($A46,'HB_6-7'!$A$20:$A$56,0),MATCH($A$4,'HB_6-7'!$C$14:$PR$14,0)+MATCH(L$12,'HB_6-7'!$C$15:$BD$15,0)+MATCH(O$14,'HB_6-7'!$C$16:$T$16,0)+MATCH("Bestand",'HB_6-7'!$C$17:$H$17,0)+COLUMN()-18)</f>
        <v>1744</v>
      </c>
      <c r="P46" s="97">
        <f>INDEX('HB_6-7'!$C$20:$PR$56,MATCH($A46,'HB_6-7'!$A$20:$A$56,0),MATCH($A$4,'HB_6-7'!$C$14:$PR$14,0)+MATCH(L$12,'HB_6-7'!$C$15:$BD$15,0)+MATCH(O$14,'HB_6-7'!$C$16:$T$16,0)+MATCH("Bestand",'HB_6-7'!$C$17:$H$17,0)+COLUMN()-18)</f>
        <v>1515.3333333333333</v>
      </c>
      <c r="Q46" s="137">
        <f>INDEX('HB_6-7'!$C$20:$PR$56,MATCH($A46,'HB_6-7'!$A$20:$A$56,0),MATCH($A$4,'HB_6-7'!$C$14:$PR$14,0)+MATCH(L$12,'HB_6-7'!$C$15:$BD$15,0)+MATCH(O$14,'HB_6-7'!$C$16:$T$16,0)+MATCH("Bestand",'HB_6-7'!$C$17:$H$17,0)+COLUMN()-18)</f>
        <v>4.4457208500861576</v>
      </c>
      <c r="R46" s="96">
        <f>INDEX('HB_6-7'!$C$20:$PR$56,MATCH($A46,'HB_6-7'!$A$20:$A$56,0),MATCH($A$4,'HB_6-7'!$C$14:$PR$14,0)+MATCH(L$12,'HB_6-7'!$C$15:$BD$15,0)+MATCH(R$14,'HB_6-7'!$C$16:$T$16,0)+MATCH("Bestand",'HB_6-7'!$C$17:$H$17,0)+COLUMN()-21)</f>
        <v>25</v>
      </c>
      <c r="S46" s="97">
        <f>INDEX('HB_6-7'!$C$20:$PR$56,MATCH($A46,'HB_6-7'!$A$20:$A$56,0),MATCH($A$4,'HB_6-7'!$C$14:$PR$14,0)+MATCH(L$12,'HB_6-7'!$C$15:$BD$15,0)+MATCH(R$14,'HB_6-7'!$C$16:$T$16,0)+MATCH("Bestand",'HB_6-7'!$C$17:$H$17,0)+COLUMN()-21)</f>
        <v>22</v>
      </c>
      <c r="T46" s="255">
        <f>INDEX('HB_6-7'!$C$20:$PR$56,MATCH($A46,'HB_6-7'!$A$20:$A$56,0),MATCH($A$4,'HB_6-7'!$C$14:$PR$14,0)+MATCH(L$12,'HB_6-7'!$C$15:$BD$15,0)+MATCH(R$14,'HB_6-7'!$C$16:$T$16,0)+MATCH("Bestand",'HB_6-7'!$C$17:$H$17,0)+COLUMN()-21)</f>
        <v>29.411764705882355</v>
      </c>
      <c r="U46" s="256">
        <f>INDEX('HB_6-7'!$C$20:$PR$56,MATCH($A46,'HB_6-7'!$A$20:$A$56,0),MATCH($A$4,'HB_6-7'!$C$14:$PR$14,0)+MATCH(U$12,'HB_6-7'!$C$15:$BD$15,0)+MATCH(U$13,'HB_6-7'!$C$16:$T$16,0)+MATCH("Bestand",'HB_6-7'!$C$17:$H$17,0)+COLUMN()-24)</f>
        <v>0</v>
      </c>
      <c r="V46" s="97">
        <f>INDEX('HB_6-7'!$C$20:$PR$56,MATCH($A46,'HB_6-7'!$A$20:$A$56,0),MATCH($A$4,'HB_6-7'!$C$14:$PR$14,0)+MATCH(U$12,'HB_6-7'!$C$15:$BD$15,0)+MATCH(U$13,'HB_6-7'!$C$16:$T$16,0)+MATCH("Bestand",'HB_6-7'!$C$17:$H$17,0)+COLUMN()-24)</f>
        <v>0</v>
      </c>
      <c r="W46" s="137" t="str">
        <f>INDEX('HB_6-7'!$C$20:$PR$56,MATCH($A46,'HB_6-7'!$A$20:$A$56,0),MATCH($A$4,'HB_6-7'!$C$14:$PR$14,0)+MATCH(U$12,'HB_6-7'!$C$15:$BD$15,0)+MATCH(U$13,'HB_6-7'!$C$16:$T$16,0)+MATCH("Bestand",'HB_6-7'!$C$17:$H$17,0)+COLUMN()-24)</f>
        <v>X</v>
      </c>
      <c r="X46" s="96">
        <f>INDEX('HB_6-7'!$C$20:$PR$56,MATCH($A46,'HB_6-7'!$A$20:$A$56,0),MATCH($A$4,'HB_6-7'!$C$14:$PR$14,0)+MATCH(U$12,'HB_6-7'!$C$15:$BD$15,0)+MATCH(X$14,'HB_6-7'!$C$16:$T$16,0)+MATCH("Bestand",'HB_6-7'!$C$17:$H$17,0)+COLUMN()-27)</f>
        <v>0</v>
      </c>
      <c r="Y46" s="97">
        <f>INDEX('HB_6-7'!$C$20:$PR$56,MATCH($A46,'HB_6-7'!$A$20:$A$56,0),MATCH($A$4,'HB_6-7'!$C$14:$PR$14,0)+MATCH(U$12,'HB_6-7'!$C$15:$BD$15,0)+MATCH(X$14,'HB_6-7'!$C$16:$T$16,0)+MATCH("Bestand",'HB_6-7'!$C$17:$H$17,0)+COLUMN()-27)</f>
        <v>0</v>
      </c>
      <c r="Z46" s="137" t="str">
        <f>INDEX('HB_6-7'!$C$20:$PR$56,MATCH($A46,'HB_6-7'!$A$20:$A$56,0),MATCH($A$4,'HB_6-7'!$C$14:$PR$14,0)+MATCH(U$12,'HB_6-7'!$C$15:$BD$15,0)+MATCH(X$14,'HB_6-7'!$C$16:$T$16,0)+MATCH("Bestand",'HB_6-7'!$C$17:$H$17,0)+COLUMN()-27)</f>
        <v>X</v>
      </c>
      <c r="AA46" s="96">
        <f>INDEX('HB_6-7'!$C$20:$PR$56,MATCH($A46,'HB_6-7'!$A$20:$A$56,0),MATCH($A$4,'HB_6-7'!$C$14:$PR$14,0)+MATCH(U$12,'HB_6-7'!$C$15:$BD$15,0)+MATCH(AA$14,'HB_6-7'!$C$16:$T$16,0)+MATCH("Bestand",'HB_6-7'!$C$17:$H$17,0)+COLUMN()-30)</f>
        <v>0</v>
      </c>
      <c r="AB46" s="97">
        <f>INDEX('HB_6-7'!$C$20:$PR$56,MATCH($A46,'HB_6-7'!$A$20:$A$56,0),MATCH($A$4,'HB_6-7'!$C$14:$PR$14,0)+MATCH(U$12,'HB_6-7'!$C$15:$BD$15,0)+MATCH(AA$14,'HB_6-7'!$C$16:$T$16,0)+MATCH("Bestand",'HB_6-7'!$C$17:$H$17,0)+COLUMN()-30)</f>
        <v>0</v>
      </c>
      <c r="AC46" s="138" t="str">
        <f>INDEX('HB_6-7'!$C$20:$PR$56,MATCH($A46,'HB_6-7'!$A$20:$A$56,0),MATCH($A$4,'HB_6-7'!$C$14:$PR$14,0)+MATCH(U$12,'HB_6-7'!$C$15:$BD$15,0)+MATCH(AA$14,'HB_6-7'!$C$16:$T$16,0)+MATCH("Bestand",'HB_6-7'!$C$17:$H$17,0)+COLUMN()-30)</f>
        <v>X</v>
      </c>
    </row>
    <row r="47" spans="1:29" ht="15" customHeight="1" x14ac:dyDescent="0.2">
      <c r="A47" s="354" t="s">
        <v>47</v>
      </c>
      <c r="B47" s="468"/>
      <c r="C47" s="97">
        <f>INDEX('HB_6-7'!$C$20:$PR$56,MATCH($A47,'HB_6-7'!$A$20:$A$56,0),MATCH($A$4,'HB_6-7'!$C$14:$PR$14,0)+MATCH(C$11,'HB_6-7'!$C$15:$BD$15,0)+MATCH(C$13,'HB_6-7'!$C$16:$T$16,0)+MATCH("Bestand",'HB_6-7'!$C$17:$H$17,0)+COLUMN()-6)</f>
        <v>1135</v>
      </c>
      <c r="D47" s="97">
        <f>INDEX('HB_6-7'!$C$20:$PR$56,MATCH($A47,'HB_6-7'!$A$20:$A$56,0),MATCH($A$4,'HB_6-7'!$C$14:$PR$14,0)+MATCH(C$11,'HB_6-7'!$C$15:$BD$15,0)+MATCH(C$13,'HB_6-7'!$C$16:$T$16,0)+MATCH("Bestand",'HB_6-7'!$C$17:$H$17,0)+COLUMN()-6)</f>
        <v>1080.9166666666667</v>
      </c>
      <c r="E47" s="137">
        <f>INDEX('HB_6-7'!$C$20:$PR$56,MATCH($A47,'HB_6-7'!$A$20:$A$56,0),MATCH($A$4,'HB_6-7'!$C$14:$PR$14,0)+MATCH(C$11,'HB_6-7'!$C$15:$BD$15,0)+MATCH(C$13,'HB_6-7'!$C$16:$T$16,0)+MATCH("Bestand",'HB_6-7'!$C$17:$H$17,0)+COLUMN()-6)</f>
        <v>-1.6603487490523121</v>
      </c>
      <c r="F47" s="96">
        <f>INDEX('HB_6-7'!$C$20:$PR$56,MATCH($A47,'HB_6-7'!$A$20:$A$56,0),MATCH($A$4,'HB_6-7'!$C$14:$PR$14,0)+MATCH(C$11,'HB_6-7'!$C$15:$BD$15,0)+MATCH(F$14,'HB_6-7'!$C$16:$T$16,0)+MATCH("Bestand",'HB_6-7'!$C$17:$H$17,0)+COLUMN()-9)</f>
        <v>621</v>
      </c>
      <c r="G47" s="97">
        <f>INDEX('HB_6-7'!$C$20:$PR$56,MATCH($A47,'HB_6-7'!$A$20:$A$56,0),MATCH($A$4,'HB_6-7'!$C$14:$PR$14,0)+MATCH(C$11,'HB_6-7'!$C$15:$BD$15,0)+MATCH(F$14,'HB_6-7'!$C$16:$T$16,0)+MATCH("Bestand",'HB_6-7'!$C$17:$H$17,0)+COLUMN()-9)</f>
        <v>581.08333333333337</v>
      </c>
      <c r="H47" s="137">
        <f>INDEX('HB_6-7'!$C$20:$PR$56,MATCH($A47,'HB_6-7'!$A$20:$A$56,0),MATCH($A$4,'HB_6-7'!$C$14:$PR$14,0)+MATCH(C$11,'HB_6-7'!$C$15:$BD$15,0)+MATCH(F$14,'HB_6-7'!$C$16:$T$16,0)+MATCH("Bestand",'HB_6-7'!$C$17:$H$17,0)+COLUMN()-9)</f>
        <v>0.64953810623556585</v>
      </c>
      <c r="I47" s="96">
        <f>INDEX('HB_6-7'!$C$20:$PR$56,MATCH($A47,'HB_6-7'!$A$20:$A$56,0),MATCH($A$4,'HB_6-7'!$C$14:$PR$14,0)+MATCH(C$11,'HB_6-7'!$C$15:$BD$15,0)+MATCH(I$14,'HB_6-7'!$C$16:$T$16,0)+MATCH("Bestand",'HB_6-7'!$C$17:$H$17,0)+COLUMN()-12)</f>
        <v>514</v>
      </c>
      <c r="J47" s="97">
        <f>INDEX('HB_6-7'!$C$20:$PR$56,MATCH($A47,'HB_6-7'!$A$20:$A$56,0),MATCH($A$4,'HB_6-7'!$C$14:$PR$14,0)+MATCH(C$11,'HB_6-7'!$C$15:$BD$15,0)+MATCH(I$14,'HB_6-7'!$C$16:$T$16,0)+MATCH("Bestand",'HB_6-7'!$C$17:$H$17,0)+COLUMN()-12)</f>
        <v>499.83333333333331</v>
      </c>
      <c r="K47" s="255">
        <f>INDEX('HB_6-7'!$C$20:$PR$56,MATCH($A47,'HB_6-7'!$A$20:$A$56,0),MATCH($A$4,'HB_6-7'!$C$14:$PR$14,0)+MATCH(C$11,'HB_6-7'!$C$15:$BD$15,0)+MATCH(I$14,'HB_6-7'!$C$16:$T$16,0)+MATCH("Bestand",'HB_6-7'!$C$17:$H$17,0)+COLUMN()-12)</f>
        <v>-4.2159054615138931</v>
      </c>
      <c r="L47" s="256">
        <f>INDEX('HB_6-7'!$C$20:$PR$56,MATCH($A47,'HB_6-7'!$A$20:$A$56,0),MATCH($A$4,'HB_6-7'!$C$14:$PR$14,0)+MATCH(L$12,'HB_6-7'!$C$15:$BD$15,0)+MATCH(L$13,'HB_6-7'!$C$16:$T$16,0)+MATCH("Bestand",'HB_6-7'!$C$17:$H$17,0)+COLUMN()-15)</f>
        <v>1135</v>
      </c>
      <c r="M47" s="97">
        <f>INDEX('HB_6-7'!$C$20:$PR$56,MATCH($A47,'HB_6-7'!$A$20:$A$56,0),MATCH($A$4,'HB_6-7'!$C$14:$PR$14,0)+MATCH(L$12,'HB_6-7'!$C$15:$BD$15,0)+MATCH(L$13,'HB_6-7'!$C$16:$T$16,0)+MATCH("Bestand",'HB_6-7'!$C$17:$H$17,0)+COLUMN()-15)</f>
        <v>1080.9166666666667</v>
      </c>
      <c r="N47" s="137">
        <f>INDEX('HB_6-7'!$C$20:$PR$56,MATCH($A47,'HB_6-7'!$A$20:$A$56,0),MATCH($A$4,'HB_6-7'!$C$14:$PR$14,0)+MATCH(L$12,'HB_6-7'!$C$15:$BD$15,0)+MATCH(L$13,'HB_6-7'!$C$16:$T$16,0)+MATCH("Bestand",'HB_6-7'!$C$17:$H$17,0)+COLUMN()-15)</f>
        <v>-1.6603487490523121</v>
      </c>
      <c r="O47" s="96">
        <f>INDEX('HB_6-7'!$C$20:$PR$56,MATCH($A47,'HB_6-7'!$A$20:$A$56,0),MATCH($A$4,'HB_6-7'!$C$14:$PR$14,0)+MATCH(L$12,'HB_6-7'!$C$15:$BD$15,0)+MATCH(O$14,'HB_6-7'!$C$16:$T$16,0)+MATCH("Bestand",'HB_6-7'!$C$17:$H$17,0)+COLUMN()-18)</f>
        <v>621</v>
      </c>
      <c r="P47" s="97">
        <f>INDEX('HB_6-7'!$C$20:$PR$56,MATCH($A47,'HB_6-7'!$A$20:$A$56,0),MATCH($A$4,'HB_6-7'!$C$14:$PR$14,0)+MATCH(L$12,'HB_6-7'!$C$15:$BD$15,0)+MATCH(O$14,'HB_6-7'!$C$16:$T$16,0)+MATCH("Bestand",'HB_6-7'!$C$17:$H$17,0)+COLUMN()-18)</f>
        <v>581.08333333333337</v>
      </c>
      <c r="Q47" s="137">
        <f>INDEX('HB_6-7'!$C$20:$PR$56,MATCH($A47,'HB_6-7'!$A$20:$A$56,0),MATCH($A$4,'HB_6-7'!$C$14:$PR$14,0)+MATCH(L$12,'HB_6-7'!$C$15:$BD$15,0)+MATCH(O$14,'HB_6-7'!$C$16:$T$16,0)+MATCH("Bestand",'HB_6-7'!$C$17:$H$17,0)+COLUMN()-18)</f>
        <v>0.64953810623556585</v>
      </c>
      <c r="R47" s="96">
        <f>INDEX('HB_6-7'!$C$20:$PR$56,MATCH($A47,'HB_6-7'!$A$20:$A$56,0),MATCH($A$4,'HB_6-7'!$C$14:$PR$14,0)+MATCH(L$12,'HB_6-7'!$C$15:$BD$15,0)+MATCH(R$14,'HB_6-7'!$C$16:$T$16,0)+MATCH("Bestand",'HB_6-7'!$C$17:$H$17,0)+COLUMN()-21)</f>
        <v>514</v>
      </c>
      <c r="S47" s="97">
        <f>INDEX('HB_6-7'!$C$20:$PR$56,MATCH($A47,'HB_6-7'!$A$20:$A$56,0),MATCH($A$4,'HB_6-7'!$C$14:$PR$14,0)+MATCH(L$12,'HB_6-7'!$C$15:$BD$15,0)+MATCH(R$14,'HB_6-7'!$C$16:$T$16,0)+MATCH("Bestand",'HB_6-7'!$C$17:$H$17,0)+COLUMN()-21)</f>
        <v>499.83333333333331</v>
      </c>
      <c r="T47" s="255">
        <f>INDEX('HB_6-7'!$C$20:$PR$56,MATCH($A47,'HB_6-7'!$A$20:$A$56,0),MATCH($A$4,'HB_6-7'!$C$14:$PR$14,0)+MATCH(L$12,'HB_6-7'!$C$15:$BD$15,0)+MATCH(R$14,'HB_6-7'!$C$16:$T$16,0)+MATCH("Bestand",'HB_6-7'!$C$17:$H$17,0)+COLUMN()-21)</f>
        <v>-4.2159054615138931</v>
      </c>
      <c r="U47" s="256">
        <f>INDEX('HB_6-7'!$C$20:$PR$56,MATCH($A47,'HB_6-7'!$A$20:$A$56,0),MATCH($A$4,'HB_6-7'!$C$14:$PR$14,0)+MATCH(U$12,'HB_6-7'!$C$15:$BD$15,0)+MATCH(U$13,'HB_6-7'!$C$16:$T$16,0)+MATCH("Bestand",'HB_6-7'!$C$17:$H$17,0)+COLUMN()-24)</f>
        <v>0</v>
      </c>
      <c r="V47" s="97">
        <f>INDEX('HB_6-7'!$C$20:$PR$56,MATCH($A47,'HB_6-7'!$A$20:$A$56,0),MATCH($A$4,'HB_6-7'!$C$14:$PR$14,0)+MATCH(U$12,'HB_6-7'!$C$15:$BD$15,0)+MATCH(U$13,'HB_6-7'!$C$16:$T$16,0)+MATCH("Bestand",'HB_6-7'!$C$17:$H$17,0)+COLUMN()-24)</f>
        <v>0</v>
      </c>
      <c r="W47" s="137" t="str">
        <f>INDEX('HB_6-7'!$C$20:$PR$56,MATCH($A47,'HB_6-7'!$A$20:$A$56,0),MATCH($A$4,'HB_6-7'!$C$14:$PR$14,0)+MATCH(U$12,'HB_6-7'!$C$15:$BD$15,0)+MATCH(U$13,'HB_6-7'!$C$16:$T$16,0)+MATCH("Bestand",'HB_6-7'!$C$17:$H$17,0)+COLUMN()-24)</f>
        <v>X</v>
      </c>
      <c r="X47" s="96">
        <f>INDEX('HB_6-7'!$C$20:$PR$56,MATCH($A47,'HB_6-7'!$A$20:$A$56,0),MATCH($A$4,'HB_6-7'!$C$14:$PR$14,0)+MATCH(U$12,'HB_6-7'!$C$15:$BD$15,0)+MATCH(X$14,'HB_6-7'!$C$16:$T$16,0)+MATCH("Bestand",'HB_6-7'!$C$17:$H$17,0)+COLUMN()-27)</f>
        <v>0</v>
      </c>
      <c r="Y47" s="97">
        <f>INDEX('HB_6-7'!$C$20:$PR$56,MATCH($A47,'HB_6-7'!$A$20:$A$56,0),MATCH($A$4,'HB_6-7'!$C$14:$PR$14,0)+MATCH(U$12,'HB_6-7'!$C$15:$BD$15,0)+MATCH(X$14,'HB_6-7'!$C$16:$T$16,0)+MATCH("Bestand",'HB_6-7'!$C$17:$H$17,0)+COLUMN()-27)</f>
        <v>0</v>
      </c>
      <c r="Z47" s="137" t="str">
        <f>INDEX('HB_6-7'!$C$20:$PR$56,MATCH($A47,'HB_6-7'!$A$20:$A$56,0),MATCH($A$4,'HB_6-7'!$C$14:$PR$14,0)+MATCH(U$12,'HB_6-7'!$C$15:$BD$15,0)+MATCH(X$14,'HB_6-7'!$C$16:$T$16,0)+MATCH("Bestand",'HB_6-7'!$C$17:$H$17,0)+COLUMN()-27)</f>
        <v>X</v>
      </c>
      <c r="AA47" s="96">
        <f>INDEX('HB_6-7'!$C$20:$PR$56,MATCH($A47,'HB_6-7'!$A$20:$A$56,0),MATCH($A$4,'HB_6-7'!$C$14:$PR$14,0)+MATCH(U$12,'HB_6-7'!$C$15:$BD$15,0)+MATCH(AA$14,'HB_6-7'!$C$16:$T$16,0)+MATCH("Bestand",'HB_6-7'!$C$17:$H$17,0)+COLUMN()-30)</f>
        <v>0</v>
      </c>
      <c r="AB47" s="97">
        <f>INDEX('HB_6-7'!$C$20:$PR$56,MATCH($A47,'HB_6-7'!$A$20:$A$56,0),MATCH($A$4,'HB_6-7'!$C$14:$PR$14,0)+MATCH(U$12,'HB_6-7'!$C$15:$BD$15,0)+MATCH(AA$14,'HB_6-7'!$C$16:$T$16,0)+MATCH("Bestand",'HB_6-7'!$C$17:$H$17,0)+COLUMN()-30)</f>
        <v>0</v>
      </c>
      <c r="AC47" s="138" t="str">
        <f>INDEX('HB_6-7'!$C$20:$PR$56,MATCH($A47,'HB_6-7'!$A$20:$A$56,0),MATCH($A$4,'HB_6-7'!$C$14:$PR$14,0)+MATCH(U$12,'HB_6-7'!$C$15:$BD$15,0)+MATCH(AA$14,'HB_6-7'!$C$16:$T$16,0)+MATCH("Bestand",'HB_6-7'!$C$17:$H$17,0)+COLUMN()-30)</f>
        <v>X</v>
      </c>
    </row>
    <row r="48" spans="1:29" ht="15" customHeight="1" x14ac:dyDescent="0.2">
      <c r="A48" s="354" t="s">
        <v>48</v>
      </c>
      <c r="B48" s="468"/>
      <c r="C48" s="97">
        <f>INDEX('HB_6-7'!$C$20:$PR$56,MATCH($A48,'HB_6-7'!$A$20:$A$56,0),MATCH($A$4,'HB_6-7'!$C$14:$PR$14,0)+MATCH(C$11,'HB_6-7'!$C$15:$BD$15,0)+MATCH(C$13,'HB_6-7'!$C$16:$T$16,0)+MATCH("Bestand",'HB_6-7'!$C$17:$H$17,0)+COLUMN()-6)</f>
        <v>25763</v>
      </c>
      <c r="D48" s="97">
        <f>INDEX('HB_6-7'!$C$20:$PR$56,MATCH($A48,'HB_6-7'!$A$20:$A$56,0),MATCH($A$4,'HB_6-7'!$C$14:$PR$14,0)+MATCH(C$11,'HB_6-7'!$C$15:$BD$15,0)+MATCH(C$13,'HB_6-7'!$C$16:$T$16,0)+MATCH("Bestand",'HB_6-7'!$C$17:$H$17,0)+COLUMN()-6)</f>
        <v>22676.166666666668</v>
      </c>
      <c r="E48" s="137">
        <f>INDEX('HB_6-7'!$C$20:$PR$56,MATCH($A48,'HB_6-7'!$A$20:$A$56,0),MATCH($A$4,'HB_6-7'!$C$14:$PR$14,0)+MATCH(C$11,'HB_6-7'!$C$15:$BD$15,0)+MATCH(C$13,'HB_6-7'!$C$16:$T$16,0)+MATCH("Bestand",'HB_6-7'!$C$17:$H$17,0)+COLUMN()-6)</f>
        <v>-3.8170745070039205</v>
      </c>
      <c r="F48" s="96">
        <f>INDEX('HB_6-7'!$C$20:$PR$56,MATCH($A48,'HB_6-7'!$A$20:$A$56,0),MATCH($A$4,'HB_6-7'!$C$14:$PR$14,0)+MATCH(C$11,'HB_6-7'!$C$15:$BD$15,0)+MATCH(F$14,'HB_6-7'!$C$16:$T$16,0)+MATCH("Bestand",'HB_6-7'!$C$17:$H$17,0)+COLUMN()-9)</f>
        <v>22016</v>
      </c>
      <c r="G48" s="97">
        <f>INDEX('HB_6-7'!$C$20:$PR$56,MATCH($A48,'HB_6-7'!$A$20:$A$56,0),MATCH($A$4,'HB_6-7'!$C$14:$PR$14,0)+MATCH(C$11,'HB_6-7'!$C$15:$BD$15,0)+MATCH(F$14,'HB_6-7'!$C$16:$T$16,0)+MATCH("Bestand",'HB_6-7'!$C$17:$H$17,0)+COLUMN()-9)</f>
        <v>18801.5</v>
      </c>
      <c r="H48" s="137">
        <f>INDEX('HB_6-7'!$C$20:$PR$56,MATCH($A48,'HB_6-7'!$A$20:$A$56,0),MATCH($A$4,'HB_6-7'!$C$14:$PR$14,0)+MATCH(C$11,'HB_6-7'!$C$15:$BD$15,0)+MATCH(F$14,'HB_6-7'!$C$16:$T$16,0)+MATCH("Bestand",'HB_6-7'!$C$17:$H$17,0)+COLUMN()-9)</f>
        <v>-2.419846634921047</v>
      </c>
      <c r="I48" s="96">
        <f>INDEX('HB_6-7'!$C$20:$PR$56,MATCH($A48,'HB_6-7'!$A$20:$A$56,0),MATCH($A$4,'HB_6-7'!$C$14:$PR$14,0)+MATCH(C$11,'HB_6-7'!$C$15:$BD$15,0)+MATCH(I$14,'HB_6-7'!$C$16:$T$16,0)+MATCH("Bestand",'HB_6-7'!$C$17:$H$17,0)+COLUMN()-12)</f>
        <v>3747</v>
      </c>
      <c r="J48" s="97">
        <f>INDEX('HB_6-7'!$C$20:$PR$56,MATCH($A48,'HB_6-7'!$A$20:$A$56,0),MATCH($A$4,'HB_6-7'!$C$14:$PR$14,0)+MATCH(C$11,'HB_6-7'!$C$15:$BD$15,0)+MATCH(I$14,'HB_6-7'!$C$16:$T$16,0)+MATCH("Bestand",'HB_6-7'!$C$17:$H$17,0)+COLUMN()-12)</f>
        <v>3874.6666666666665</v>
      </c>
      <c r="K48" s="255">
        <f>INDEX('HB_6-7'!$C$20:$PR$56,MATCH($A48,'HB_6-7'!$A$20:$A$56,0),MATCH($A$4,'HB_6-7'!$C$14:$PR$14,0)+MATCH(C$11,'HB_6-7'!$C$15:$BD$15,0)+MATCH(I$14,'HB_6-7'!$C$16:$T$16,0)+MATCH("Bestand",'HB_6-7'!$C$17:$H$17,0)+COLUMN()-12)</f>
        <v>-10.06576402321083</v>
      </c>
      <c r="L48" s="256">
        <f>INDEX('HB_6-7'!$C$20:$PR$56,MATCH($A48,'HB_6-7'!$A$20:$A$56,0),MATCH($A$4,'HB_6-7'!$C$14:$PR$14,0)+MATCH(L$12,'HB_6-7'!$C$15:$BD$15,0)+MATCH(L$13,'HB_6-7'!$C$16:$T$16,0)+MATCH("Bestand",'HB_6-7'!$C$17:$H$17,0)+COLUMN()-15)</f>
        <v>25763</v>
      </c>
      <c r="M48" s="97">
        <f>INDEX('HB_6-7'!$C$20:$PR$56,MATCH($A48,'HB_6-7'!$A$20:$A$56,0),MATCH($A$4,'HB_6-7'!$C$14:$PR$14,0)+MATCH(L$12,'HB_6-7'!$C$15:$BD$15,0)+MATCH(L$13,'HB_6-7'!$C$16:$T$16,0)+MATCH("Bestand",'HB_6-7'!$C$17:$H$17,0)+COLUMN()-15)</f>
        <v>22676.166666666668</v>
      </c>
      <c r="N48" s="137">
        <f>INDEX('HB_6-7'!$C$20:$PR$56,MATCH($A48,'HB_6-7'!$A$20:$A$56,0),MATCH($A$4,'HB_6-7'!$C$14:$PR$14,0)+MATCH(L$12,'HB_6-7'!$C$15:$BD$15,0)+MATCH(L$13,'HB_6-7'!$C$16:$T$16,0)+MATCH("Bestand",'HB_6-7'!$C$17:$H$17,0)+COLUMN()-15)</f>
        <v>-3.81639455517813</v>
      </c>
      <c r="O48" s="96">
        <f>INDEX('HB_6-7'!$C$20:$PR$56,MATCH($A48,'HB_6-7'!$A$20:$A$56,0),MATCH($A$4,'HB_6-7'!$C$14:$PR$14,0)+MATCH(L$12,'HB_6-7'!$C$15:$BD$15,0)+MATCH(O$14,'HB_6-7'!$C$16:$T$16,0)+MATCH("Bestand",'HB_6-7'!$C$17:$H$17,0)+COLUMN()-18)</f>
        <v>22016</v>
      </c>
      <c r="P48" s="97">
        <f>INDEX('HB_6-7'!$C$20:$PR$56,MATCH($A48,'HB_6-7'!$A$20:$A$56,0),MATCH($A$4,'HB_6-7'!$C$14:$PR$14,0)+MATCH(L$12,'HB_6-7'!$C$15:$BD$15,0)+MATCH(O$14,'HB_6-7'!$C$16:$T$16,0)+MATCH("Bestand",'HB_6-7'!$C$17:$H$17,0)+COLUMN()-18)</f>
        <v>18801.5</v>
      </c>
      <c r="Q48" s="137">
        <f>INDEX('HB_6-7'!$C$20:$PR$56,MATCH($A48,'HB_6-7'!$A$20:$A$56,0),MATCH($A$4,'HB_6-7'!$C$14:$PR$14,0)+MATCH(L$12,'HB_6-7'!$C$15:$BD$15,0)+MATCH(O$14,'HB_6-7'!$C$16:$T$16,0)+MATCH("Bestand",'HB_6-7'!$C$17:$H$17,0)+COLUMN()-18)</f>
        <v>-2.419846634921047</v>
      </c>
      <c r="R48" s="96">
        <f>INDEX('HB_6-7'!$C$20:$PR$56,MATCH($A48,'HB_6-7'!$A$20:$A$56,0),MATCH($A$4,'HB_6-7'!$C$14:$PR$14,0)+MATCH(L$12,'HB_6-7'!$C$15:$BD$15,0)+MATCH(R$14,'HB_6-7'!$C$16:$T$16,0)+MATCH("Bestand",'HB_6-7'!$C$17:$H$17,0)+COLUMN()-21)</f>
        <v>3747</v>
      </c>
      <c r="S48" s="97">
        <f>INDEX('HB_6-7'!$C$20:$PR$56,MATCH($A48,'HB_6-7'!$A$20:$A$56,0),MATCH($A$4,'HB_6-7'!$C$14:$PR$14,0)+MATCH(L$12,'HB_6-7'!$C$15:$BD$15,0)+MATCH(R$14,'HB_6-7'!$C$16:$T$16,0)+MATCH("Bestand",'HB_6-7'!$C$17:$H$17,0)+COLUMN()-21)</f>
        <v>3874.6666666666665</v>
      </c>
      <c r="T48" s="255">
        <f>INDEX('HB_6-7'!$C$20:$PR$56,MATCH($A48,'HB_6-7'!$A$20:$A$56,0),MATCH($A$4,'HB_6-7'!$C$14:$PR$14,0)+MATCH(L$12,'HB_6-7'!$C$15:$BD$15,0)+MATCH(R$14,'HB_6-7'!$C$16:$T$16,0)+MATCH("Bestand",'HB_6-7'!$C$17:$H$17,0)+COLUMN()-21)</f>
        <v>-10.062284807922937</v>
      </c>
      <c r="U48" s="256">
        <f>INDEX('HB_6-7'!$C$20:$PR$56,MATCH($A48,'HB_6-7'!$A$20:$A$56,0),MATCH($A$4,'HB_6-7'!$C$14:$PR$14,0)+MATCH(U$12,'HB_6-7'!$C$15:$BD$15,0)+MATCH(U$13,'HB_6-7'!$C$16:$T$16,0)+MATCH("Bestand",'HB_6-7'!$C$17:$H$17,0)+COLUMN()-24)</f>
        <v>0</v>
      </c>
      <c r="V48" s="97">
        <f>INDEX('HB_6-7'!$C$20:$PR$56,MATCH($A48,'HB_6-7'!$A$20:$A$56,0),MATCH($A$4,'HB_6-7'!$C$14:$PR$14,0)+MATCH(U$12,'HB_6-7'!$C$15:$BD$15,0)+MATCH(U$13,'HB_6-7'!$C$16:$T$16,0)+MATCH("Bestand",'HB_6-7'!$C$17:$H$17,0)+COLUMN()-24)</f>
        <v>0</v>
      </c>
      <c r="W48" s="137">
        <f>INDEX('HB_6-7'!$C$20:$PR$56,MATCH($A48,'HB_6-7'!$A$20:$A$56,0),MATCH($A$4,'HB_6-7'!$C$14:$PR$14,0)+MATCH(U$12,'HB_6-7'!$C$15:$BD$15,0)+MATCH(U$13,'HB_6-7'!$C$16:$T$16,0)+MATCH("Bestand",'HB_6-7'!$C$17:$H$17,0)+COLUMN()-24)</f>
        <v>-100</v>
      </c>
      <c r="X48" s="96">
        <f>INDEX('HB_6-7'!$C$20:$PR$56,MATCH($A48,'HB_6-7'!$A$20:$A$56,0),MATCH($A$4,'HB_6-7'!$C$14:$PR$14,0)+MATCH(U$12,'HB_6-7'!$C$15:$BD$15,0)+MATCH(X$14,'HB_6-7'!$C$16:$T$16,0)+MATCH("Bestand",'HB_6-7'!$C$17:$H$17,0)+COLUMN()-27)</f>
        <v>0</v>
      </c>
      <c r="Y48" s="97">
        <f>INDEX('HB_6-7'!$C$20:$PR$56,MATCH($A48,'HB_6-7'!$A$20:$A$56,0),MATCH($A$4,'HB_6-7'!$C$14:$PR$14,0)+MATCH(U$12,'HB_6-7'!$C$15:$BD$15,0)+MATCH(X$14,'HB_6-7'!$C$16:$T$16,0)+MATCH("Bestand",'HB_6-7'!$C$17:$H$17,0)+COLUMN()-27)</f>
        <v>0</v>
      </c>
      <c r="Z48" s="137" t="str">
        <f>INDEX('HB_6-7'!$C$20:$PR$56,MATCH($A48,'HB_6-7'!$A$20:$A$56,0),MATCH($A$4,'HB_6-7'!$C$14:$PR$14,0)+MATCH(U$12,'HB_6-7'!$C$15:$BD$15,0)+MATCH(X$14,'HB_6-7'!$C$16:$T$16,0)+MATCH("Bestand",'HB_6-7'!$C$17:$H$17,0)+COLUMN()-27)</f>
        <v>X</v>
      </c>
      <c r="AA48" s="96">
        <f>INDEX('HB_6-7'!$C$20:$PR$56,MATCH($A48,'HB_6-7'!$A$20:$A$56,0),MATCH($A$4,'HB_6-7'!$C$14:$PR$14,0)+MATCH(U$12,'HB_6-7'!$C$15:$BD$15,0)+MATCH(AA$14,'HB_6-7'!$C$16:$T$16,0)+MATCH("Bestand",'HB_6-7'!$C$17:$H$17,0)+COLUMN()-30)</f>
        <v>0</v>
      </c>
      <c r="AB48" s="97">
        <f>INDEX('HB_6-7'!$C$20:$PR$56,MATCH($A48,'HB_6-7'!$A$20:$A$56,0),MATCH($A$4,'HB_6-7'!$C$14:$PR$14,0)+MATCH(U$12,'HB_6-7'!$C$15:$BD$15,0)+MATCH(AA$14,'HB_6-7'!$C$16:$T$16,0)+MATCH("Bestand",'HB_6-7'!$C$17:$H$17,0)+COLUMN()-30)</f>
        <v>0</v>
      </c>
      <c r="AC48" s="138">
        <f>INDEX('HB_6-7'!$C$20:$PR$56,MATCH($A48,'HB_6-7'!$A$20:$A$56,0),MATCH($A$4,'HB_6-7'!$C$14:$PR$14,0)+MATCH(U$12,'HB_6-7'!$C$15:$BD$15,0)+MATCH(AA$14,'HB_6-7'!$C$16:$T$16,0)+MATCH("Bestand",'HB_6-7'!$C$17:$H$17,0)+COLUMN()-30)</f>
        <v>-100</v>
      </c>
    </row>
    <row r="49" spans="1:29" ht="15" customHeight="1" x14ac:dyDescent="0.2">
      <c r="A49" s="356" t="s">
        <v>272</v>
      </c>
      <c r="B49" s="471"/>
      <c r="C49" s="97">
        <f>INDEX('HB_6-7'!$C$20:$PR$56,MATCH($A49,'HB_6-7'!$A$20:$A$56,0),MATCH($A$4,'HB_6-7'!$C$14:$PR$14,0)+MATCH(C$11,'HB_6-7'!$C$15:$BD$15,0)+MATCH(C$13,'HB_6-7'!$C$16:$T$16,0)+MATCH("Bestand",'HB_6-7'!$C$17:$H$17,0)+COLUMN()-6)</f>
        <v>25088</v>
      </c>
      <c r="D49" s="97">
        <f>INDEX('HB_6-7'!$C$20:$PR$56,MATCH($A49,'HB_6-7'!$A$20:$A$56,0),MATCH($A$4,'HB_6-7'!$C$14:$PR$14,0)+MATCH(C$11,'HB_6-7'!$C$15:$BD$15,0)+MATCH(C$13,'HB_6-7'!$C$16:$T$16,0)+MATCH("Bestand",'HB_6-7'!$C$17:$H$17,0)+COLUMN()-6)</f>
        <v>22003.833333333332</v>
      </c>
      <c r="E49" s="137">
        <f>INDEX('HB_6-7'!$C$20:$PR$56,MATCH($A49,'HB_6-7'!$A$20:$A$56,0),MATCH($A$4,'HB_6-7'!$C$14:$PR$14,0)+MATCH(C$11,'HB_6-7'!$C$15:$BD$15,0)+MATCH(C$13,'HB_6-7'!$C$16:$T$16,0)+MATCH("Bestand",'HB_6-7'!$C$17:$H$17,0)+COLUMN()-6)</f>
        <v>-4.020268551031239</v>
      </c>
      <c r="F49" s="96">
        <f>INDEX('HB_6-7'!$C$20:$PR$56,MATCH($A49,'HB_6-7'!$A$20:$A$56,0),MATCH($A$4,'HB_6-7'!$C$14:$PR$14,0)+MATCH(C$11,'HB_6-7'!$C$15:$BD$15,0)+MATCH(F$14,'HB_6-7'!$C$16:$T$16,0)+MATCH("Bestand",'HB_6-7'!$C$17:$H$17,0)+COLUMN()-9)</f>
        <v>21573</v>
      </c>
      <c r="G49" s="97">
        <f>INDEX('HB_6-7'!$C$20:$PR$56,MATCH($A49,'HB_6-7'!$A$20:$A$56,0),MATCH($A$4,'HB_6-7'!$C$14:$PR$14,0)+MATCH(C$11,'HB_6-7'!$C$15:$BD$15,0)+MATCH(F$14,'HB_6-7'!$C$16:$T$16,0)+MATCH("Bestand",'HB_6-7'!$C$17:$H$17,0)+COLUMN()-9)</f>
        <v>18371.166666666668</v>
      </c>
      <c r="H49" s="137">
        <f>INDEX('HB_6-7'!$C$20:$PR$56,MATCH($A49,'HB_6-7'!$A$20:$A$56,0),MATCH($A$4,'HB_6-7'!$C$14:$PR$14,0)+MATCH(C$11,'HB_6-7'!$C$15:$BD$15,0)+MATCH(F$14,'HB_6-7'!$C$16:$T$16,0)+MATCH("Bestand",'HB_6-7'!$C$17:$H$17,0)+COLUMN()-9)</f>
        <v>-2.5604759400124641</v>
      </c>
      <c r="I49" s="96">
        <f>INDEX('HB_6-7'!$C$20:$PR$56,MATCH($A49,'HB_6-7'!$A$20:$A$56,0),MATCH($A$4,'HB_6-7'!$C$14:$PR$14,0)+MATCH(C$11,'HB_6-7'!$C$15:$BD$15,0)+MATCH(I$14,'HB_6-7'!$C$16:$T$16,0)+MATCH("Bestand",'HB_6-7'!$C$17:$H$17,0)+COLUMN()-12)</f>
        <v>3515</v>
      </c>
      <c r="J49" s="97">
        <f>INDEX('HB_6-7'!$C$20:$PR$56,MATCH($A49,'HB_6-7'!$A$20:$A$56,0),MATCH($A$4,'HB_6-7'!$C$14:$PR$14,0)+MATCH(C$11,'HB_6-7'!$C$15:$BD$15,0)+MATCH(I$14,'HB_6-7'!$C$16:$T$16,0)+MATCH("Bestand",'HB_6-7'!$C$17:$H$17,0)+COLUMN()-12)</f>
        <v>3632.6666666666665</v>
      </c>
      <c r="K49" s="255">
        <f>INDEX('HB_6-7'!$C$20:$PR$56,MATCH($A49,'HB_6-7'!$A$20:$A$56,0),MATCH($A$4,'HB_6-7'!$C$14:$PR$14,0)+MATCH(C$11,'HB_6-7'!$C$15:$BD$15,0)+MATCH(I$14,'HB_6-7'!$C$16:$T$16,0)+MATCH("Bestand",'HB_6-7'!$C$17:$H$17,0)+COLUMN()-12)</f>
        <v>-10.779999590658834</v>
      </c>
      <c r="L49" s="256">
        <f>INDEX('HB_6-7'!$C$20:$PR$56,MATCH($A49,'HB_6-7'!$A$20:$A$56,0),MATCH($A$4,'HB_6-7'!$C$14:$PR$14,0)+MATCH(L$12,'HB_6-7'!$C$15:$BD$15,0)+MATCH(L$13,'HB_6-7'!$C$16:$T$16,0)+MATCH("Bestand",'HB_6-7'!$C$17:$H$17,0)+COLUMN()-15)</f>
        <v>25088</v>
      </c>
      <c r="M49" s="97">
        <f>INDEX('HB_6-7'!$C$20:$PR$56,MATCH($A49,'HB_6-7'!$A$20:$A$56,0),MATCH($A$4,'HB_6-7'!$C$14:$PR$14,0)+MATCH(L$12,'HB_6-7'!$C$15:$BD$15,0)+MATCH(L$13,'HB_6-7'!$C$16:$T$16,0)+MATCH("Bestand",'HB_6-7'!$C$17:$H$17,0)+COLUMN()-15)</f>
        <v>22003.833333333332</v>
      </c>
      <c r="N49" s="137">
        <f>INDEX('HB_6-7'!$C$20:$PR$56,MATCH($A49,'HB_6-7'!$A$20:$A$56,0),MATCH($A$4,'HB_6-7'!$C$14:$PR$14,0)+MATCH(L$12,'HB_6-7'!$C$15:$BD$15,0)+MATCH(L$13,'HB_6-7'!$C$16:$T$16,0)+MATCH("Bestand",'HB_6-7'!$C$17:$H$17,0)+COLUMN()-15)</f>
        <v>-4.020268551031239</v>
      </c>
      <c r="O49" s="96">
        <f>INDEX('HB_6-7'!$C$20:$PR$56,MATCH($A49,'HB_6-7'!$A$20:$A$56,0),MATCH($A$4,'HB_6-7'!$C$14:$PR$14,0)+MATCH(L$12,'HB_6-7'!$C$15:$BD$15,0)+MATCH(O$14,'HB_6-7'!$C$16:$T$16,0)+MATCH("Bestand",'HB_6-7'!$C$17:$H$17,0)+COLUMN()-18)</f>
        <v>21573</v>
      </c>
      <c r="P49" s="97">
        <f>INDEX('HB_6-7'!$C$20:$PR$56,MATCH($A49,'HB_6-7'!$A$20:$A$56,0),MATCH($A$4,'HB_6-7'!$C$14:$PR$14,0)+MATCH(L$12,'HB_6-7'!$C$15:$BD$15,0)+MATCH(O$14,'HB_6-7'!$C$16:$T$16,0)+MATCH("Bestand",'HB_6-7'!$C$17:$H$17,0)+COLUMN()-18)</f>
        <v>18371.166666666668</v>
      </c>
      <c r="Q49" s="137">
        <f>INDEX('HB_6-7'!$C$20:$PR$56,MATCH($A49,'HB_6-7'!$A$20:$A$56,0),MATCH($A$4,'HB_6-7'!$C$14:$PR$14,0)+MATCH(L$12,'HB_6-7'!$C$15:$BD$15,0)+MATCH(O$14,'HB_6-7'!$C$16:$T$16,0)+MATCH("Bestand",'HB_6-7'!$C$17:$H$17,0)+COLUMN()-18)</f>
        <v>-2.5604759400124641</v>
      </c>
      <c r="R49" s="96">
        <f>INDEX('HB_6-7'!$C$20:$PR$56,MATCH($A49,'HB_6-7'!$A$20:$A$56,0),MATCH($A$4,'HB_6-7'!$C$14:$PR$14,0)+MATCH(L$12,'HB_6-7'!$C$15:$BD$15,0)+MATCH(R$14,'HB_6-7'!$C$16:$T$16,0)+MATCH("Bestand",'HB_6-7'!$C$17:$H$17,0)+COLUMN()-21)</f>
        <v>3515</v>
      </c>
      <c r="S49" s="97">
        <f>INDEX('HB_6-7'!$C$20:$PR$56,MATCH($A49,'HB_6-7'!$A$20:$A$56,0),MATCH($A$4,'HB_6-7'!$C$14:$PR$14,0)+MATCH(L$12,'HB_6-7'!$C$15:$BD$15,0)+MATCH(R$14,'HB_6-7'!$C$16:$T$16,0)+MATCH("Bestand",'HB_6-7'!$C$17:$H$17,0)+COLUMN()-21)</f>
        <v>3632.6666666666665</v>
      </c>
      <c r="T49" s="255">
        <f>INDEX('HB_6-7'!$C$20:$PR$56,MATCH($A49,'HB_6-7'!$A$20:$A$56,0),MATCH($A$4,'HB_6-7'!$C$14:$PR$14,0)+MATCH(L$12,'HB_6-7'!$C$15:$BD$15,0)+MATCH(R$14,'HB_6-7'!$C$16:$T$16,0)+MATCH("Bestand",'HB_6-7'!$C$17:$H$17,0)+COLUMN()-21)</f>
        <v>-10.779999590658834</v>
      </c>
      <c r="U49" s="256">
        <f>INDEX('HB_6-7'!$C$20:$PR$56,MATCH($A49,'HB_6-7'!$A$20:$A$56,0),MATCH($A$4,'HB_6-7'!$C$14:$PR$14,0)+MATCH(U$12,'HB_6-7'!$C$15:$BD$15,0)+MATCH(U$13,'HB_6-7'!$C$16:$T$16,0)+MATCH("Bestand",'HB_6-7'!$C$17:$H$17,0)+COLUMN()-24)</f>
        <v>0</v>
      </c>
      <c r="V49" s="97">
        <f>INDEX('HB_6-7'!$C$20:$PR$56,MATCH($A49,'HB_6-7'!$A$20:$A$56,0),MATCH($A$4,'HB_6-7'!$C$14:$PR$14,0)+MATCH(U$12,'HB_6-7'!$C$15:$BD$15,0)+MATCH(U$13,'HB_6-7'!$C$16:$T$16,0)+MATCH("Bestand",'HB_6-7'!$C$17:$H$17,0)+COLUMN()-24)</f>
        <v>0</v>
      </c>
      <c r="W49" s="137" t="str">
        <f>INDEX('HB_6-7'!$C$20:$PR$56,MATCH($A49,'HB_6-7'!$A$20:$A$56,0),MATCH($A$4,'HB_6-7'!$C$14:$PR$14,0)+MATCH(U$12,'HB_6-7'!$C$15:$BD$15,0)+MATCH(U$13,'HB_6-7'!$C$16:$T$16,0)+MATCH("Bestand",'HB_6-7'!$C$17:$H$17,0)+COLUMN()-24)</f>
        <v>X</v>
      </c>
      <c r="X49" s="96">
        <f>INDEX('HB_6-7'!$C$20:$PR$56,MATCH($A49,'HB_6-7'!$A$20:$A$56,0),MATCH($A$4,'HB_6-7'!$C$14:$PR$14,0)+MATCH(U$12,'HB_6-7'!$C$15:$BD$15,0)+MATCH(X$14,'HB_6-7'!$C$16:$T$16,0)+MATCH("Bestand",'HB_6-7'!$C$17:$H$17,0)+COLUMN()-27)</f>
        <v>0</v>
      </c>
      <c r="Y49" s="97">
        <f>INDEX('HB_6-7'!$C$20:$PR$56,MATCH($A49,'HB_6-7'!$A$20:$A$56,0),MATCH($A$4,'HB_6-7'!$C$14:$PR$14,0)+MATCH(U$12,'HB_6-7'!$C$15:$BD$15,0)+MATCH(X$14,'HB_6-7'!$C$16:$T$16,0)+MATCH("Bestand",'HB_6-7'!$C$17:$H$17,0)+COLUMN()-27)</f>
        <v>0</v>
      </c>
      <c r="Z49" s="137" t="str">
        <f>INDEX('HB_6-7'!$C$20:$PR$56,MATCH($A49,'HB_6-7'!$A$20:$A$56,0),MATCH($A$4,'HB_6-7'!$C$14:$PR$14,0)+MATCH(U$12,'HB_6-7'!$C$15:$BD$15,0)+MATCH(X$14,'HB_6-7'!$C$16:$T$16,0)+MATCH("Bestand",'HB_6-7'!$C$17:$H$17,0)+COLUMN()-27)</f>
        <v>X</v>
      </c>
      <c r="AA49" s="96">
        <f>INDEX('HB_6-7'!$C$20:$PR$56,MATCH($A49,'HB_6-7'!$A$20:$A$56,0),MATCH($A$4,'HB_6-7'!$C$14:$PR$14,0)+MATCH(U$12,'HB_6-7'!$C$15:$BD$15,0)+MATCH(AA$14,'HB_6-7'!$C$16:$T$16,0)+MATCH("Bestand",'HB_6-7'!$C$17:$H$17,0)+COLUMN()-30)</f>
        <v>0</v>
      </c>
      <c r="AB49" s="97">
        <f>INDEX('HB_6-7'!$C$20:$PR$56,MATCH($A49,'HB_6-7'!$A$20:$A$56,0),MATCH($A$4,'HB_6-7'!$C$14:$PR$14,0)+MATCH(U$12,'HB_6-7'!$C$15:$BD$15,0)+MATCH(AA$14,'HB_6-7'!$C$16:$T$16,0)+MATCH("Bestand",'HB_6-7'!$C$17:$H$17,0)+COLUMN()-30)</f>
        <v>0</v>
      </c>
      <c r="AC49" s="138" t="str">
        <f>INDEX('HB_6-7'!$C$20:$PR$56,MATCH($A49,'HB_6-7'!$A$20:$A$56,0),MATCH($A$4,'HB_6-7'!$C$14:$PR$14,0)+MATCH(U$12,'HB_6-7'!$C$15:$BD$15,0)+MATCH(AA$14,'HB_6-7'!$C$16:$T$16,0)+MATCH("Bestand",'HB_6-7'!$C$17:$H$17,0)+COLUMN()-30)</f>
        <v>X</v>
      </c>
    </row>
    <row r="50" spans="1:29" ht="15" customHeight="1" x14ac:dyDescent="0.2">
      <c r="A50" s="357" t="s">
        <v>54</v>
      </c>
      <c r="B50" s="472"/>
      <c r="C50" s="97">
        <f>INDEX('HB_6-7'!$C$20:$PR$56,MATCH($A50,'HB_6-7'!$A$20:$A$56,0),MATCH($A$4,'HB_6-7'!$C$14:$PR$14,0)+MATCH(C$11,'HB_6-7'!$C$15:$BD$15,0)+MATCH(C$13,'HB_6-7'!$C$16:$T$16,0)+MATCH("Bestand",'HB_6-7'!$C$17:$H$17,0)+COLUMN()-6)</f>
        <v>286</v>
      </c>
      <c r="D50" s="97">
        <f>INDEX('HB_6-7'!$C$20:$PR$56,MATCH($A50,'HB_6-7'!$A$20:$A$56,0),MATCH($A$4,'HB_6-7'!$C$14:$PR$14,0)+MATCH(C$11,'HB_6-7'!$C$15:$BD$15,0)+MATCH(C$13,'HB_6-7'!$C$16:$T$16,0)+MATCH("Bestand",'HB_6-7'!$C$17:$H$17,0)+COLUMN()-6)</f>
        <v>291.66666666666669</v>
      </c>
      <c r="E50" s="137">
        <f>INDEX('HB_6-7'!$C$20:$PR$56,MATCH($A50,'HB_6-7'!$A$20:$A$56,0),MATCH($A$4,'HB_6-7'!$C$14:$PR$14,0)+MATCH(C$11,'HB_6-7'!$C$15:$BD$15,0)+MATCH(C$13,'HB_6-7'!$C$16:$T$16,0)+MATCH("Bestand",'HB_6-7'!$C$17:$H$17,0)+COLUMN()-6)</f>
        <v>1.4492753623188406</v>
      </c>
      <c r="F50" s="96">
        <f>INDEX('HB_6-7'!$C$20:$PR$56,MATCH($A50,'HB_6-7'!$A$20:$A$56,0),MATCH($A$4,'HB_6-7'!$C$14:$PR$14,0)+MATCH(C$11,'HB_6-7'!$C$15:$BD$15,0)+MATCH(F$14,'HB_6-7'!$C$16:$T$16,0)+MATCH("Bestand",'HB_6-7'!$C$17:$H$17,0)+COLUMN()-9)</f>
        <v>208</v>
      </c>
      <c r="G50" s="97">
        <f>INDEX('HB_6-7'!$C$20:$PR$56,MATCH($A50,'HB_6-7'!$A$20:$A$56,0),MATCH($A$4,'HB_6-7'!$C$14:$PR$14,0)+MATCH(C$11,'HB_6-7'!$C$15:$BD$15,0)+MATCH(F$14,'HB_6-7'!$C$16:$T$16,0)+MATCH("Bestand",'HB_6-7'!$C$17:$H$17,0)+COLUMN()-9)</f>
        <v>202.58333333333334</v>
      </c>
      <c r="H50" s="137">
        <f>INDEX('HB_6-7'!$C$20:$PR$56,MATCH($A50,'HB_6-7'!$A$20:$A$56,0),MATCH($A$4,'HB_6-7'!$C$14:$PR$14,0)+MATCH(C$11,'HB_6-7'!$C$15:$BD$15,0)+MATCH(F$14,'HB_6-7'!$C$16:$T$16,0)+MATCH("Bestand",'HB_6-7'!$C$17:$H$17,0)+COLUMN()-9)</f>
        <v>-8.2203041512535963E-2</v>
      </c>
      <c r="I50" s="96">
        <f>INDEX('HB_6-7'!$C$20:$PR$56,MATCH($A50,'HB_6-7'!$A$20:$A$56,0),MATCH($A$4,'HB_6-7'!$C$14:$PR$14,0)+MATCH(C$11,'HB_6-7'!$C$15:$BD$15,0)+MATCH(I$14,'HB_6-7'!$C$16:$T$16,0)+MATCH("Bestand",'HB_6-7'!$C$17:$H$17,0)+COLUMN()-12)</f>
        <v>78</v>
      </c>
      <c r="J50" s="97">
        <f>INDEX('HB_6-7'!$C$20:$PR$56,MATCH($A50,'HB_6-7'!$A$20:$A$56,0),MATCH($A$4,'HB_6-7'!$C$14:$PR$14,0)+MATCH(C$11,'HB_6-7'!$C$15:$BD$15,0)+MATCH(I$14,'HB_6-7'!$C$16:$T$16,0)+MATCH("Bestand",'HB_6-7'!$C$17:$H$17,0)+COLUMN()-12)</f>
        <v>89.083333333333329</v>
      </c>
      <c r="K50" s="255">
        <f>INDEX('HB_6-7'!$C$20:$PR$56,MATCH($A50,'HB_6-7'!$A$20:$A$56,0),MATCH($A$4,'HB_6-7'!$C$14:$PR$14,0)+MATCH(C$11,'HB_6-7'!$C$15:$BD$15,0)+MATCH(I$14,'HB_6-7'!$C$16:$T$16,0)+MATCH("Bestand",'HB_6-7'!$C$17:$H$17,0)+COLUMN()-12)</f>
        <v>5.1130776794493604</v>
      </c>
      <c r="L50" s="256">
        <f>INDEX('HB_6-7'!$C$20:$PR$56,MATCH($A50,'HB_6-7'!$A$20:$A$56,0),MATCH($A$4,'HB_6-7'!$C$14:$PR$14,0)+MATCH(L$12,'HB_6-7'!$C$15:$BD$15,0)+MATCH(L$13,'HB_6-7'!$C$16:$T$16,0)+MATCH("Bestand",'HB_6-7'!$C$17:$H$17,0)+COLUMN()-15)</f>
        <v>286</v>
      </c>
      <c r="M50" s="97">
        <f>INDEX('HB_6-7'!$C$20:$PR$56,MATCH($A50,'HB_6-7'!$A$20:$A$56,0),MATCH($A$4,'HB_6-7'!$C$14:$PR$14,0)+MATCH(L$12,'HB_6-7'!$C$15:$BD$15,0)+MATCH(L$13,'HB_6-7'!$C$16:$T$16,0)+MATCH("Bestand",'HB_6-7'!$C$17:$H$17,0)+COLUMN()-15)</f>
        <v>291.66666666666669</v>
      </c>
      <c r="N50" s="137">
        <f>INDEX('HB_6-7'!$C$20:$PR$56,MATCH($A50,'HB_6-7'!$A$20:$A$56,0),MATCH($A$4,'HB_6-7'!$C$14:$PR$14,0)+MATCH(L$12,'HB_6-7'!$C$15:$BD$15,0)+MATCH(L$13,'HB_6-7'!$C$16:$T$16,0)+MATCH("Bestand",'HB_6-7'!$C$17:$H$17,0)+COLUMN()-15)</f>
        <v>1.4492753623188406</v>
      </c>
      <c r="O50" s="96">
        <f>INDEX('HB_6-7'!$C$20:$PR$56,MATCH($A50,'HB_6-7'!$A$20:$A$56,0),MATCH($A$4,'HB_6-7'!$C$14:$PR$14,0)+MATCH(L$12,'HB_6-7'!$C$15:$BD$15,0)+MATCH(O$14,'HB_6-7'!$C$16:$T$16,0)+MATCH("Bestand",'HB_6-7'!$C$17:$H$17,0)+COLUMN()-18)</f>
        <v>208</v>
      </c>
      <c r="P50" s="97">
        <f>INDEX('HB_6-7'!$C$20:$PR$56,MATCH($A50,'HB_6-7'!$A$20:$A$56,0),MATCH($A$4,'HB_6-7'!$C$14:$PR$14,0)+MATCH(L$12,'HB_6-7'!$C$15:$BD$15,0)+MATCH(O$14,'HB_6-7'!$C$16:$T$16,0)+MATCH("Bestand",'HB_6-7'!$C$17:$H$17,0)+COLUMN()-18)</f>
        <v>202.58333333333334</v>
      </c>
      <c r="Q50" s="137">
        <f>INDEX('HB_6-7'!$C$20:$PR$56,MATCH($A50,'HB_6-7'!$A$20:$A$56,0),MATCH($A$4,'HB_6-7'!$C$14:$PR$14,0)+MATCH(L$12,'HB_6-7'!$C$15:$BD$15,0)+MATCH(O$14,'HB_6-7'!$C$16:$T$16,0)+MATCH("Bestand",'HB_6-7'!$C$17:$H$17,0)+COLUMN()-18)</f>
        <v>-8.2203041512535963E-2</v>
      </c>
      <c r="R50" s="96">
        <f>INDEX('HB_6-7'!$C$20:$PR$56,MATCH($A50,'HB_6-7'!$A$20:$A$56,0),MATCH($A$4,'HB_6-7'!$C$14:$PR$14,0)+MATCH(L$12,'HB_6-7'!$C$15:$BD$15,0)+MATCH(R$14,'HB_6-7'!$C$16:$T$16,0)+MATCH("Bestand",'HB_6-7'!$C$17:$H$17,0)+COLUMN()-21)</f>
        <v>78</v>
      </c>
      <c r="S50" s="97">
        <f>INDEX('HB_6-7'!$C$20:$PR$56,MATCH($A50,'HB_6-7'!$A$20:$A$56,0),MATCH($A$4,'HB_6-7'!$C$14:$PR$14,0)+MATCH(L$12,'HB_6-7'!$C$15:$BD$15,0)+MATCH(R$14,'HB_6-7'!$C$16:$T$16,0)+MATCH("Bestand",'HB_6-7'!$C$17:$H$17,0)+COLUMN()-21)</f>
        <v>89.083333333333329</v>
      </c>
      <c r="T50" s="255">
        <f>INDEX('HB_6-7'!$C$20:$PR$56,MATCH($A50,'HB_6-7'!$A$20:$A$56,0),MATCH($A$4,'HB_6-7'!$C$14:$PR$14,0)+MATCH(L$12,'HB_6-7'!$C$15:$BD$15,0)+MATCH(R$14,'HB_6-7'!$C$16:$T$16,0)+MATCH("Bestand",'HB_6-7'!$C$17:$H$17,0)+COLUMN()-21)</f>
        <v>5.1130776794493604</v>
      </c>
      <c r="U50" s="256">
        <f>INDEX('HB_6-7'!$C$20:$PR$56,MATCH($A50,'HB_6-7'!$A$20:$A$56,0),MATCH($A$4,'HB_6-7'!$C$14:$PR$14,0)+MATCH(U$12,'HB_6-7'!$C$15:$BD$15,0)+MATCH(U$13,'HB_6-7'!$C$16:$T$16,0)+MATCH("Bestand",'HB_6-7'!$C$17:$H$17,0)+COLUMN()-24)</f>
        <v>0</v>
      </c>
      <c r="V50" s="97">
        <f>INDEX('HB_6-7'!$C$20:$PR$56,MATCH($A50,'HB_6-7'!$A$20:$A$56,0),MATCH($A$4,'HB_6-7'!$C$14:$PR$14,0)+MATCH(U$12,'HB_6-7'!$C$15:$BD$15,0)+MATCH(U$13,'HB_6-7'!$C$16:$T$16,0)+MATCH("Bestand",'HB_6-7'!$C$17:$H$17,0)+COLUMN()-24)</f>
        <v>0</v>
      </c>
      <c r="W50" s="137" t="str">
        <f>INDEX('HB_6-7'!$C$20:$PR$56,MATCH($A50,'HB_6-7'!$A$20:$A$56,0),MATCH($A$4,'HB_6-7'!$C$14:$PR$14,0)+MATCH(U$12,'HB_6-7'!$C$15:$BD$15,0)+MATCH(U$13,'HB_6-7'!$C$16:$T$16,0)+MATCH("Bestand",'HB_6-7'!$C$17:$H$17,0)+COLUMN()-24)</f>
        <v>X</v>
      </c>
      <c r="X50" s="96">
        <f>INDEX('HB_6-7'!$C$20:$PR$56,MATCH($A50,'HB_6-7'!$A$20:$A$56,0),MATCH($A$4,'HB_6-7'!$C$14:$PR$14,0)+MATCH(U$12,'HB_6-7'!$C$15:$BD$15,0)+MATCH(X$14,'HB_6-7'!$C$16:$T$16,0)+MATCH("Bestand",'HB_6-7'!$C$17:$H$17,0)+COLUMN()-27)</f>
        <v>0</v>
      </c>
      <c r="Y50" s="97">
        <f>INDEX('HB_6-7'!$C$20:$PR$56,MATCH($A50,'HB_6-7'!$A$20:$A$56,0),MATCH($A$4,'HB_6-7'!$C$14:$PR$14,0)+MATCH(U$12,'HB_6-7'!$C$15:$BD$15,0)+MATCH(X$14,'HB_6-7'!$C$16:$T$16,0)+MATCH("Bestand",'HB_6-7'!$C$17:$H$17,0)+COLUMN()-27)</f>
        <v>0</v>
      </c>
      <c r="Z50" s="137" t="str">
        <f>INDEX('HB_6-7'!$C$20:$PR$56,MATCH($A50,'HB_6-7'!$A$20:$A$56,0),MATCH($A$4,'HB_6-7'!$C$14:$PR$14,0)+MATCH(U$12,'HB_6-7'!$C$15:$BD$15,0)+MATCH(X$14,'HB_6-7'!$C$16:$T$16,0)+MATCH("Bestand",'HB_6-7'!$C$17:$H$17,0)+COLUMN()-27)</f>
        <v>X</v>
      </c>
      <c r="AA50" s="96">
        <f>INDEX('HB_6-7'!$C$20:$PR$56,MATCH($A50,'HB_6-7'!$A$20:$A$56,0),MATCH($A$4,'HB_6-7'!$C$14:$PR$14,0)+MATCH(U$12,'HB_6-7'!$C$15:$BD$15,0)+MATCH(AA$14,'HB_6-7'!$C$16:$T$16,0)+MATCH("Bestand",'HB_6-7'!$C$17:$H$17,0)+COLUMN()-30)</f>
        <v>0</v>
      </c>
      <c r="AB50" s="97">
        <f>INDEX('HB_6-7'!$C$20:$PR$56,MATCH($A50,'HB_6-7'!$A$20:$A$56,0),MATCH($A$4,'HB_6-7'!$C$14:$PR$14,0)+MATCH(U$12,'HB_6-7'!$C$15:$BD$15,0)+MATCH(AA$14,'HB_6-7'!$C$16:$T$16,0)+MATCH("Bestand",'HB_6-7'!$C$17:$H$17,0)+COLUMN()-30)</f>
        <v>0</v>
      </c>
      <c r="AC50" s="138" t="str">
        <f>INDEX('HB_6-7'!$C$20:$PR$56,MATCH($A50,'HB_6-7'!$A$20:$A$56,0),MATCH($A$4,'HB_6-7'!$C$14:$PR$14,0)+MATCH(U$12,'HB_6-7'!$C$15:$BD$15,0)+MATCH(AA$14,'HB_6-7'!$C$16:$T$16,0)+MATCH("Bestand",'HB_6-7'!$C$17:$H$17,0)+COLUMN()-30)</f>
        <v>X</v>
      </c>
    </row>
    <row r="51" spans="1:29" ht="15" customHeight="1" x14ac:dyDescent="0.2">
      <c r="A51" s="357" t="s">
        <v>368</v>
      </c>
      <c r="B51" s="472"/>
      <c r="C51" s="97">
        <f>INDEX('HB_6-7'!$C$20:$PR$56,MATCH($A51,'HB_6-7'!$A$20:$A$56,0),MATCH($A$4,'HB_6-7'!$C$14:$PR$14,0)+MATCH(C$11,'HB_6-7'!$C$15:$BD$15,0)+MATCH(C$13,'HB_6-7'!$C$16:$T$16,0)+MATCH("Bestand",'HB_6-7'!$C$17:$H$17,0)+COLUMN()-6)</f>
        <v>313</v>
      </c>
      <c r="D51" s="97">
        <f>INDEX('HB_6-7'!$C$20:$PR$56,MATCH($A51,'HB_6-7'!$A$20:$A$56,0),MATCH($A$4,'HB_6-7'!$C$14:$PR$14,0)+MATCH(C$11,'HB_6-7'!$C$15:$BD$15,0)+MATCH(C$13,'HB_6-7'!$C$16:$T$16,0)+MATCH("Bestand",'HB_6-7'!$C$17:$H$17,0)+COLUMN()-6)</f>
        <v>312.08333333333331</v>
      </c>
      <c r="E51" s="137">
        <f>INDEX('HB_6-7'!$C$20:$PR$56,MATCH($A51,'HB_6-7'!$A$20:$A$56,0),MATCH($A$4,'HB_6-7'!$C$14:$PR$14,0)+MATCH(C$11,'HB_6-7'!$C$15:$BD$15,0)+MATCH(C$13,'HB_6-7'!$C$16:$T$16,0)+MATCH("Bestand",'HB_6-7'!$C$17:$H$17,0)+COLUMN()-6)</f>
        <v>1.9047619047619049</v>
      </c>
      <c r="F51" s="96">
        <f>INDEX('HB_6-7'!$C$20:$PR$56,MATCH($A51,'HB_6-7'!$A$20:$A$56,0),MATCH($A$4,'HB_6-7'!$C$14:$PR$14,0)+MATCH(C$11,'HB_6-7'!$C$15:$BD$15,0)+MATCH(F$14,'HB_6-7'!$C$16:$T$16,0)+MATCH("Bestand",'HB_6-7'!$C$17:$H$17,0)+COLUMN()-9)</f>
        <v>187</v>
      </c>
      <c r="G51" s="97">
        <f>INDEX('HB_6-7'!$C$20:$PR$56,MATCH($A51,'HB_6-7'!$A$20:$A$56,0),MATCH($A$4,'HB_6-7'!$C$14:$PR$14,0)+MATCH(C$11,'HB_6-7'!$C$15:$BD$15,0)+MATCH(F$14,'HB_6-7'!$C$16:$T$16,0)+MATCH("Bestand",'HB_6-7'!$C$17:$H$17,0)+COLUMN()-9)</f>
        <v>184.25</v>
      </c>
      <c r="H51" s="137">
        <f>INDEX('HB_6-7'!$C$20:$PR$56,MATCH($A51,'HB_6-7'!$A$20:$A$56,0),MATCH($A$4,'HB_6-7'!$C$14:$PR$14,0)+MATCH(C$11,'HB_6-7'!$C$15:$BD$15,0)+MATCH(F$14,'HB_6-7'!$C$16:$T$16,0)+MATCH("Bestand",'HB_6-7'!$C$17:$H$17,0)+COLUMN()-9)</f>
        <v>0.95890410958904115</v>
      </c>
      <c r="I51" s="96">
        <f>INDEX('HB_6-7'!$C$20:$PR$56,MATCH($A51,'HB_6-7'!$A$20:$A$56,0),MATCH($A$4,'HB_6-7'!$C$14:$PR$14,0)+MATCH(C$11,'HB_6-7'!$C$15:$BD$15,0)+MATCH(I$14,'HB_6-7'!$C$16:$T$16,0)+MATCH("Bestand",'HB_6-7'!$C$17:$H$17,0)+COLUMN()-12)</f>
        <v>126</v>
      </c>
      <c r="J51" s="97">
        <f>INDEX('HB_6-7'!$C$20:$PR$56,MATCH($A51,'HB_6-7'!$A$20:$A$56,0),MATCH($A$4,'HB_6-7'!$C$14:$PR$14,0)+MATCH(C$11,'HB_6-7'!$C$15:$BD$15,0)+MATCH(I$14,'HB_6-7'!$C$16:$T$16,0)+MATCH("Bestand",'HB_6-7'!$C$17:$H$17,0)+COLUMN()-12)</f>
        <v>127.83333333333333</v>
      </c>
      <c r="K51" s="255">
        <f>INDEX('HB_6-7'!$C$20:$PR$56,MATCH($A51,'HB_6-7'!$A$20:$A$56,0),MATCH($A$4,'HB_6-7'!$C$14:$PR$14,0)+MATCH(C$11,'HB_6-7'!$C$15:$BD$15,0)+MATCH(I$14,'HB_6-7'!$C$16:$T$16,0)+MATCH("Bestand",'HB_6-7'!$C$17:$H$17,0)+COLUMN()-12)</f>
        <v>3.2996632996632997</v>
      </c>
      <c r="L51" s="256">
        <f>INDEX('HB_6-7'!$C$20:$PR$56,MATCH($A51,'HB_6-7'!$A$20:$A$56,0),MATCH($A$4,'HB_6-7'!$C$14:$PR$14,0)+MATCH(L$12,'HB_6-7'!$C$15:$BD$15,0)+MATCH(L$13,'HB_6-7'!$C$16:$T$16,0)+MATCH("Bestand",'HB_6-7'!$C$17:$H$17,0)+COLUMN()-15)</f>
        <v>313</v>
      </c>
      <c r="M51" s="97">
        <f>INDEX('HB_6-7'!$C$20:$PR$56,MATCH($A51,'HB_6-7'!$A$20:$A$56,0),MATCH($A$4,'HB_6-7'!$C$14:$PR$14,0)+MATCH(L$12,'HB_6-7'!$C$15:$BD$15,0)+MATCH(L$13,'HB_6-7'!$C$16:$T$16,0)+MATCH("Bestand",'HB_6-7'!$C$17:$H$17,0)+COLUMN()-15)</f>
        <v>312.08333333333331</v>
      </c>
      <c r="N51" s="137">
        <f>INDEX('HB_6-7'!$C$20:$PR$56,MATCH($A51,'HB_6-7'!$A$20:$A$56,0),MATCH($A$4,'HB_6-7'!$C$14:$PR$14,0)+MATCH(L$12,'HB_6-7'!$C$15:$BD$15,0)+MATCH(L$13,'HB_6-7'!$C$16:$T$16,0)+MATCH("Bestand",'HB_6-7'!$C$17:$H$17,0)+COLUMN()-15)</f>
        <v>1.9602504764497688</v>
      </c>
      <c r="O51" s="96">
        <f>INDEX('HB_6-7'!$C$20:$PR$56,MATCH($A51,'HB_6-7'!$A$20:$A$56,0),MATCH($A$4,'HB_6-7'!$C$14:$PR$14,0)+MATCH(L$12,'HB_6-7'!$C$15:$BD$15,0)+MATCH(O$14,'HB_6-7'!$C$16:$T$16,0)+MATCH("Bestand",'HB_6-7'!$C$17:$H$17,0)+COLUMN()-18)</f>
        <v>187</v>
      </c>
      <c r="P51" s="97">
        <f>INDEX('HB_6-7'!$C$20:$PR$56,MATCH($A51,'HB_6-7'!$A$20:$A$56,0),MATCH($A$4,'HB_6-7'!$C$14:$PR$14,0)+MATCH(L$12,'HB_6-7'!$C$15:$BD$15,0)+MATCH(O$14,'HB_6-7'!$C$16:$T$16,0)+MATCH("Bestand",'HB_6-7'!$C$17:$H$17,0)+COLUMN()-18)</f>
        <v>184.25</v>
      </c>
      <c r="Q51" s="137">
        <f>INDEX('HB_6-7'!$C$20:$PR$56,MATCH($A51,'HB_6-7'!$A$20:$A$56,0),MATCH($A$4,'HB_6-7'!$C$14:$PR$14,0)+MATCH(L$12,'HB_6-7'!$C$15:$BD$15,0)+MATCH(O$14,'HB_6-7'!$C$16:$T$16,0)+MATCH("Bestand",'HB_6-7'!$C$17:$H$17,0)+COLUMN()-18)</f>
        <v>0.95890410958904115</v>
      </c>
      <c r="R51" s="96">
        <f>INDEX('HB_6-7'!$C$20:$PR$56,MATCH($A51,'HB_6-7'!$A$20:$A$56,0),MATCH($A$4,'HB_6-7'!$C$14:$PR$14,0)+MATCH(L$12,'HB_6-7'!$C$15:$BD$15,0)+MATCH(R$14,'HB_6-7'!$C$16:$T$16,0)+MATCH("Bestand",'HB_6-7'!$C$17:$H$17,0)+COLUMN()-21)</f>
        <v>126</v>
      </c>
      <c r="S51" s="97">
        <f>INDEX('HB_6-7'!$C$20:$PR$56,MATCH($A51,'HB_6-7'!$A$20:$A$56,0),MATCH($A$4,'HB_6-7'!$C$14:$PR$14,0)+MATCH(L$12,'HB_6-7'!$C$15:$BD$15,0)+MATCH(R$14,'HB_6-7'!$C$16:$T$16,0)+MATCH("Bestand",'HB_6-7'!$C$17:$H$17,0)+COLUMN()-21)</f>
        <v>127.83333333333333</v>
      </c>
      <c r="T51" s="255">
        <f>INDEX('HB_6-7'!$C$20:$PR$56,MATCH($A51,'HB_6-7'!$A$20:$A$56,0),MATCH($A$4,'HB_6-7'!$C$14:$PR$14,0)+MATCH(L$12,'HB_6-7'!$C$15:$BD$15,0)+MATCH(R$14,'HB_6-7'!$C$16:$T$16,0)+MATCH("Bestand",'HB_6-7'!$C$17:$H$17,0)+COLUMN()-21)</f>
        <v>3.4389750505731627</v>
      </c>
      <c r="U51" s="256">
        <f>INDEX('HB_6-7'!$C$20:$PR$56,MATCH($A51,'HB_6-7'!$A$20:$A$56,0),MATCH($A$4,'HB_6-7'!$C$14:$PR$14,0)+MATCH(U$12,'HB_6-7'!$C$15:$BD$15,0)+MATCH(U$13,'HB_6-7'!$C$16:$T$16,0)+MATCH("Bestand",'HB_6-7'!$C$17:$H$17,0)+COLUMN()-24)</f>
        <v>0</v>
      </c>
      <c r="V51" s="97">
        <f>INDEX('HB_6-7'!$C$20:$PR$56,MATCH($A51,'HB_6-7'!$A$20:$A$56,0),MATCH($A$4,'HB_6-7'!$C$14:$PR$14,0)+MATCH(U$12,'HB_6-7'!$C$15:$BD$15,0)+MATCH(U$13,'HB_6-7'!$C$16:$T$16,0)+MATCH("Bestand",'HB_6-7'!$C$17:$H$17,0)+COLUMN()-24)</f>
        <v>0</v>
      </c>
      <c r="W51" s="137">
        <f>INDEX('HB_6-7'!$C$20:$PR$56,MATCH($A51,'HB_6-7'!$A$20:$A$56,0),MATCH($A$4,'HB_6-7'!$C$14:$PR$14,0)+MATCH(U$12,'HB_6-7'!$C$15:$BD$15,0)+MATCH(U$13,'HB_6-7'!$C$16:$T$16,0)+MATCH("Bestand",'HB_6-7'!$C$17:$H$17,0)+COLUMN()-24)</f>
        <v>-100</v>
      </c>
      <c r="X51" s="96">
        <f>INDEX('HB_6-7'!$C$20:$PR$56,MATCH($A51,'HB_6-7'!$A$20:$A$56,0),MATCH($A$4,'HB_6-7'!$C$14:$PR$14,0)+MATCH(U$12,'HB_6-7'!$C$15:$BD$15,0)+MATCH(X$14,'HB_6-7'!$C$16:$T$16,0)+MATCH("Bestand",'HB_6-7'!$C$17:$H$17,0)+COLUMN()-27)</f>
        <v>0</v>
      </c>
      <c r="Y51" s="97">
        <f>INDEX('HB_6-7'!$C$20:$PR$56,MATCH($A51,'HB_6-7'!$A$20:$A$56,0),MATCH($A$4,'HB_6-7'!$C$14:$PR$14,0)+MATCH(U$12,'HB_6-7'!$C$15:$BD$15,0)+MATCH(X$14,'HB_6-7'!$C$16:$T$16,0)+MATCH("Bestand",'HB_6-7'!$C$17:$H$17,0)+COLUMN()-27)</f>
        <v>0</v>
      </c>
      <c r="Z51" s="137" t="str">
        <f>INDEX('HB_6-7'!$C$20:$PR$56,MATCH($A51,'HB_6-7'!$A$20:$A$56,0),MATCH($A$4,'HB_6-7'!$C$14:$PR$14,0)+MATCH(U$12,'HB_6-7'!$C$15:$BD$15,0)+MATCH(X$14,'HB_6-7'!$C$16:$T$16,0)+MATCH("Bestand",'HB_6-7'!$C$17:$H$17,0)+COLUMN()-27)</f>
        <v>X</v>
      </c>
      <c r="AA51" s="96">
        <f>INDEX('HB_6-7'!$C$20:$PR$56,MATCH($A51,'HB_6-7'!$A$20:$A$56,0),MATCH($A$4,'HB_6-7'!$C$14:$PR$14,0)+MATCH(U$12,'HB_6-7'!$C$15:$BD$15,0)+MATCH(AA$14,'HB_6-7'!$C$16:$T$16,0)+MATCH("Bestand",'HB_6-7'!$C$17:$H$17,0)+COLUMN()-30)</f>
        <v>0</v>
      </c>
      <c r="AB51" s="97">
        <f>INDEX('HB_6-7'!$C$20:$PR$56,MATCH($A51,'HB_6-7'!$A$20:$A$56,0),MATCH($A$4,'HB_6-7'!$C$14:$PR$14,0)+MATCH(U$12,'HB_6-7'!$C$15:$BD$15,0)+MATCH(AA$14,'HB_6-7'!$C$16:$T$16,0)+MATCH("Bestand",'HB_6-7'!$C$17:$H$17,0)+COLUMN()-30)</f>
        <v>0</v>
      </c>
      <c r="AC51" s="138">
        <f>INDEX('HB_6-7'!$C$20:$PR$56,MATCH($A51,'HB_6-7'!$A$20:$A$56,0),MATCH($A$4,'HB_6-7'!$C$14:$PR$14,0)+MATCH(U$12,'HB_6-7'!$C$15:$BD$15,0)+MATCH(AA$14,'HB_6-7'!$C$16:$T$16,0)+MATCH("Bestand",'HB_6-7'!$C$17:$H$17,0)+COLUMN()-30)</f>
        <v>-100</v>
      </c>
    </row>
    <row r="52" spans="1:29" ht="15" customHeight="1" x14ac:dyDescent="0.2">
      <c r="A52" s="354" t="s">
        <v>366</v>
      </c>
      <c r="B52" s="468"/>
      <c r="C52" s="97">
        <f>INDEX('HB_6-7'!$C$20:$PR$56,MATCH($A52,'HB_6-7'!$A$20:$A$56,0),MATCH($A$4,'HB_6-7'!$C$14:$PR$14,0)+MATCH(C$11,'HB_6-7'!$C$15:$BD$15,0)+MATCH(C$13,'HB_6-7'!$C$16:$T$16,0)+MATCH("Bestand",'HB_6-7'!$C$17:$H$17,0)+COLUMN()-6)</f>
        <v>32</v>
      </c>
      <c r="D52" s="97">
        <f>INDEX('HB_6-7'!$C$20:$PR$56,MATCH($A52,'HB_6-7'!$A$20:$A$56,0),MATCH($A$4,'HB_6-7'!$C$14:$PR$14,0)+MATCH(C$11,'HB_6-7'!$C$15:$BD$15,0)+MATCH(C$13,'HB_6-7'!$C$16:$T$16,0)+MATCH("Bestand",'HB_6-7'!$C$17:$H$17,0)+COLUMN()-6)</f>
        <v>17</v>
      </c>
      <c r="E52" s="137" t="str">
        <f>INDEX('HB_6-7'!$C$20:$PR$56,MATCH($A52,'HB_6-7'!$A$20:$A$56,0),MATCH($A$4,'HB_6-7'!$C$14:$PR$14,0)+MATCH(C$11,'HB_6-7'!$C$15:$BD$15,0)+MATCH(C$13,'HB_6-7'!$C$16:$T$16,0)+MATCH("Bestand",'HB_6-7'!$C$17:$H$17,0)+COLUMN()-6)</f>
        <v>.X</v>
      </c>
      <c r="F52" s="96">
        <f>INDEX('HB_6-7'!$C$20:$PR$56,MATCH($A52,'HB_6-7'!$A$20:$A$56,0),MATCH($A$4,'HB_6-7'!$C$14:$PR$14,0)+MATCH(C$11,'HB_6-7'!$C$15:$BD$15,0)+MATCH(F$14,'HB_6-7'!$C$16:$T$16,0)+MATCH("Bestand",'HB_6-7'!$C$17:$H$17,0)+COLUMN()-9)</f>
        <v>27</v>
      </c>
      <c r="G52" s="97">
        <f>INDEX('HB_6-7'!$C$20:$PR$56,MATCH($A52,'HB_6-7'!$A$20:$A$56,0),MATCH($A$4,'HB_6-7'!$C$14:$PR$14,0)+MATCH(C$11,'HB_6-7'!$C$15:$BD$15,0)+MATCH(F$14,'HB_6-7'!$C$16:$T$16,0)+MATCH("Bestand",'HB_6-7'!$C$17:$H$17,0)+COLUMN()-9)</f>
        <v>11.916666666666666</v>
      </c>
      <c r="H52" s="137" t="str">
        <f>INDEX('HB_6-7'!$C$20:$PR$56,MATCH($A52,'HB_6-7'!$A$20:$A$56,0),MATCH($A$4,'HB_6-7'!$C$14:$PR$14,0)+MATCH(C$11,'HB_6-7'!$C$15:$BD$15,0)+MATCH(F$14,'HB_6-7'!$C$16:$T$16,0)+MATCH("Bestand",'HB_6-7'!$C$17:$H$17,0)+COLUMN()-9)</f>
        <v>.X</v>
      </c>
      <c r="I52" s="96">
        <f>INDEX('HB_6-7'!$C$20:$PR$56,MATCH($A52,'HB_6-7'!$A$20:$A$56,0),MATCH($A$4,'HB_6-7'!$C$14:$PR$14,0)+MATCH(C$11,'HB_6-7'!$C$15:$BD$15,0)+MATCH(I$14,'HB_6-7'!$C$16:$T$16,0)+MATCH("Bestand",'HB_6-7'!$C$17:$H$17,0)+COLUMN()-12)</f>
        <v>5</v>
      </c>
      <c r="J52" s="97">
        <f>INDEX('HB_6-7'!$C$20:$PR$56,MATCH($A52,'HB_6-7'!$A$20:$A$56,0),MATCH($A$4,'HB_6-7'!$C$14:$PR$14,0)+MATCH(C$11,'HB_6-7'!$C$15:$BD$15,0)+MATCH(I$14,'HB_6-7'!$C$16:$T$16,0)+MATCH("Bestand",'HB_6-7'!$C$17:$H$17,0)+COLUMN()-12)</f>
        <v>5.083333333333333</v>
      </c>
      <c r="K52" s="255" t="str">
        <f>INDEX('HB_6-7'!$C$20:$PR$56,MATCH($A52,'HB_6-7'!$A$20:$A$56,0),MATCH($A$4,'HB_6-7'!$C$14:$PR$14,0)+MATCH(C$11,'HB_6-7'!$C$15:$BD$15,0)+MATCH(I$14,'HB_6-7'!$C$16:$T$16,0)+MATCH("Bestand",'HB_6-7'!$C$17:$H$17,0)+COLUMN()-12)</f>
        <v>.X</v>
      </c>
      <c r="L52" s="256">
        <f>INDEX('HB_6-7'!$C$20:$PR$56,MATCH($A52,'HB_6-7'!$A$20:$A$56,0),MATCH($A$4,'HB_6-7'!$C$14:$PR$14,0)+MATCH(L$12,'HB_6-7'!$C$15:$BD$15,0)+MATCH(L$13,'HB_6-7'!$C$16:$T$16,0)+MATCH("Bestand",'HB_6-7'!$C$17:$H$17,0)+COLUMN()-15)</f>
        <v>32</v>
      </c>
      <c r="M52" s="97">
        <f>INDEX('HB_6-7'!$C$20:$PR$56,MATCH($A52,'HB_6-7'!$A$20:$A$56,0),MATCH($A$4,'HB_6-7'!$C$14:$PR$14,0)+MATCH(L$12,'HB_6-7'!$C$15:$BD$15,0)+MATCH(L$13,'HB_6-7'!$C$16:$T$16,0)+MATCH("Bestand",'HB_6-7'!$C$17:$H$17,0)+COLUMN()-15)</f>
        <v>17</v>
      </c>
      <c r="N52" s="137" t="str">
        <f>INDEX('HB_6-7'!$C$20:$PR$56,MATCH($A52,'HB_6-7'!$A$20:$A$56,0),MATCH($A$4,'HB_6-7'!$C$14:$PR$14,0)+MATCH(L$12,'HB_6-7'!$C$15:$BD$15,0)+MATCH(L$13,'HB_6-7'!$C$16:$T$16,0)+MATCH("Bestand",'HB_6-7'!$C$17:$H$17,0)+COLUMN()-15)</f>
        <v>.X</v>
      </c>
      <c r="O52" s="96">
        <f>INDEX('HB_6-7'!$C$20:$PR$56,MATCH($A52,'HB_6-7'!$A$20:$A$56,0),MATCH($A$4,'HB_6-7'!$C$14:$PR$14,0)+MATCH(L$12,'HB_6-7'!$C$15:$BD$15,0)+MATCH(O$14,'HB_6-7'!$C$16:$T$16,0)+MATCH("Bestand",'HB_6-7'!$C$17:$H$17,0)+COLUMN()-18)</f>
        <v>27</v>
      </c>
      <c r="P52" s="97">
        <f>INDEX('HB_6-7'!$C$20:$PR$56,MATCH($A52,'HB_6-7'!$A$20:$A$56,0),MATCH($A$4,'HB_6-7'!$C$14:$PR$14,0)+MATCH(L$12,'HB_6-7'!$C$15:$BD$15,0)+MATCH(O$14,'HB_6-7'!$C$16:$T$16,0)+MATCH("Bestand",'HB_6-7'!$C$17:$H$17,0)+COLUMN()-18)</f>
        <v>11.916666666666666</v>
      </c>
      <c r="Q52" s="137" t="str">
        <f>INDEX('HB_6-7'!$C$20:$PR$56,MATCH($A52,'HB_6-7'!$A$20:$A$56,0),MATCH($A$4,'HB_6-7'!$C$14:$PR$14,0)+MATCH(L$12,'HB_6-7'!$C$15:$BD$15,0)+MATCH(O$14,'HB_6-7'!$C$16:$T$16,0)+MATCH("Bestand",'HB_6-7'!$C$17:$H$17,0)+COLUMN()-18)</f>
        <v>.X</v>
      </c>
      <c r="R52" s="96">
        <f>INDEX('HB_6-7'!$C$20:$PR$56,MATCH($A52,'HB_6-7'!$A$20:$A$56,0),MATCH($A$4,'HB_6-7'!$C$14:$PR$14,0)+MATCH(L$12,'HB_6-7'!$C$15:$BD$15,0)+MATCH(R$14,'HB_6-7'!$C$16:$T$16,0)+MATCH("Bestand",'HB_6-7'!$C$17:$H$17,0)+COLUMN()-21)</f>
        <v>5</v>
      </c>
      <c r="S52" s="97">
        <f>INDEX('HB_6-7'!$C$20:$PR$56,MATCH($A52,'HB_6-7'!$A$20:$A$56,0),MATCH($A$4,'HB_6-7'!$C$14:$PR$14,0)+MATCH(L$12,'HB_6-7'!$C$15:$BD$15,0)+MATCH(R$14,'HB_6-7'!$C$16:$T$16,0)+MATCH("Bestand",'HB_6-7'!$C$17:$H$17,0)+COLUMN()-21)</f>
        <v>5.083333333333333</v>
      </c>
      <c r="T52" s="255" t="str">
        <f>INDEX('HB_6-7'!$C$20:$PR$56,MATCH($A52,'HB_6-7'!$A$20:$A$56,0),MATCH($A$4,'HB_6-7'!$C$14:$PR$14,0)+MATCH(L$12,'HB_6-7'!$C$15:$BD$15,0)+MATCH(R$14,'HB_6-7'!$C$16:$T$16,0)+MATCH("Bestand",'HB_6-7'!$C$17:$H$17,0)+COLUMN()-21)</f>
        <v>.X</v>
      </c>
      <c r="U52" s="256">
        <f>INDEX('HB_6-7'!$C$20:$PR$56,MATCH($A52,'HB_6-7'!$A$20:$A$56,0),MATCH($A$4,'HB_6-7'!$C$14:$PR$14,0)+MATCH(U$12,'HB_6-7'!$C$15:$BD$15,0)+MATCH(U$13,'HB_6-7'!$C$16:$T$16,0)+MATCH("Bestand",'HB_6-7'!$C$17:$H$17,0)+COLUMN()-24)</f>
        <v>0</v>
      </c>
      <c r="V52" s="97">
        <f>INDEX('HB_6-7'!$C$20:$PR$56,MATCH($A52,'HB_6-7'!$A$20:$A$56,0),MATCH($A$4,'HB_6-7'!$C$14:$PR$14,0)+MATCH(U$12,'HB_6-7'!$C$15:$BD$15,0)+MATCH(U$13,'HB_6-7'!$C$16:$T$16,0)+MATCH("Bestand",'HB_6-7'!$C$17:$H$17,0)+COLUMN()-24)</f>
        <v>0</v>
      </c>
      <c r="W52" s="137" t="str">
        <f>INDEX('HB_6-7'!$C$20:$PR$56,MATCH($A52,'HB_6-7'!$A$20:$A$56,0),MATCH($A$4,'HB_6-7'!$C$14:$PR$14,0)+MATCH(U$12,'HB_6-7'!$C$15:$BD$15,0)+MATCH(U$13,'HB_6-7'!$C$16:$T$16,0)+MATCH("Bestand",'HB_6-7'!$C$17:$H$17,0)+COLUMN()-24)</f>
        <v>X</v>
      </c>
      <c r="X52" s="96">
        <f>INDEX('HB_6-7'!$C$20:$PR$56,MATCH($A52,'HB_6-7'!$A$20:$A$56,0),MATCH($A$4,'HB_6-7'!$C$14:$PR$14,0)+MATCH(U$12,'HB_6-7'!$C$15:$BD$15,0)+MATCH(X$14,'HB_6-7'!$C$16:$T$16,0)+MATCH("Bestand",'HB_6-7'!$C$17:$H$17,0)+COLUMN()-27)</f>
        <v>0</v>
      </c>
      <c r="Y52" s="97">
        <f>INDEX('HB_6-7'!$C$20:$PR$56,MATCH($A52,'HB_6-7'!$A$20:$A$56,0),MATCH($A$4,'HB_6-7'!$C$14:$PR$14,0)+MATCH(U$12,'HB_6-7'!$C$15:$BD$15,0)+MATCH(X$14,'HB_6-7'!$C$16:$T$16,0)+MATCH("Bestand",'HB_6-7'!$C$17:$H$17,0)+COLUMN()-27)</f>
        <v>0</v>
      </c>
      <c r="Z52" s="137" t="str">
        <f>INDEX('HB_6-7'!$C$20:$PR$56,MATCH($A52,'HB_6-7'!$A$20:$A$56,0),MATCH($A$4,'HB_6-7'!$C$14:$PR$14,0)+MATCH(U$12,'HB_6-7'!$C$15:$BD$15,0)+MATCH(X$14,'HB_6-7'!$C$16:$T$16,0)+MATCH("Bestand",'HB_6-7'!$C$17:$H$17,0)+COLUMN()-27)</f>
        <v>X</v>
      </c>
      <c r="AA52" s="96">
        <f>INDEX('HB_6-7'!$C$20:$PR$56,MATCH($A52,'HB_6-7'!$A$20:$A$56,0),MATCH($A$4,'HB_6-7'!$C$14:$PR$14,0)+MATCH(U$12,'HB_6-7'!$C$15:$BD$15,0)+MATCH(AA$14,'HB_6-7'!$C$16:$T$16,0)+MATCH("Bestand",'HB_6-7'!$C$17:$H$17,0)+COLUMN()-30)</f>
        <v>0</v>
      </c>
      <c r="AB52" s="97">
        <f>INDEX('HB_6-7'!$C$20:$PR$56,MATCH($A52,'HB_6-7'!$A$20:$A$56,0),MATCH($A$4,'HB_6-7'!$C$14:$PR$14,0)+MATCH(U$12,'HB_6-7'!$C$15:$BD$15,0)+MATCH(AA$14,'HB_6-7'!$C$16:$T$16,0)+MATCH("Bestand",'HB_6-7'!$C$17:$H$17,0)+COLUMN()-30)</f>
        <v>0</v>
      </c>
      <c r="AC52" s="138" t="str">
        <f>INDEX('HB_6-7'!$C$20:$PR$56,MATCH($A52,'HB_6-7'!$A$20:$A$56,0),MATCH($A$4,'HB_6-7'!$C$14:$PR$14,0)+MATCH(U$12,'HB_6-7'!$C$15:$BD$15,0)+MATCH(AA$14,'HB_6-7'!$C$16:$T$16,0)+MATCH("Bestand",'HB_6-7'!$C$17:$H$17,0)+COLUMN()-30)</f>
        <v>X</v>
      </c>
    </row>
    <row r="53" spans="1:29" ht="15" customHeight="1" x14ac:dyDescent="0.2">
      <c r="A53" s="473" t="s">
        <v>49</v>
      </c>
      <c r="B53" s="474"/>
      <c r="C53" s="444">
        <f>INDEX('HB_6-7'!$C$20:$PR$56,MATCH($A53,'HB_6-7'!$A$20:$A$56,0),MATCH($A$4,'HB_6-7'!$C$14:$PR$14,0)+MATCH(C$11,'HB_6-7'!$C$15:$BD$15,0)+MATCH(C$13,'HB_6-7'!$C$16:$T$16,0)+MATCH("Bestand",'HB_6-7'!$C$17:$H$17,0)+COLUMN()-6)</f>
        <v>3709</v>
      </c>
      <c r="D53" s="444">
        <f>INDEX('HB_6-7'!$C$20:$PR$56,MATCH($A53,'HB_6-7'!$A$20:$A$56,0),MATCH($A$4,'HB_6-7'!$C$14:$PR$14,0)+MATCH(C$11,'HB_6-7'!$C$15:$BD$15,0)+MATCH(C$13,'HB_6-7'!$C$16:$T$16,0)+MATCH("Bestand",'HB_6-7'!$C$17:$H$17,0)+COLUMN()-6)</f>
        <v>3601.4166666666665</v>
      </c>
      <c r="E53" s="447">
        <f>INDEX('HB_6-7'!$C$20:$PR$56,MATCH($A53,'HB_6-7'!$A$20:$A$56,0),MATCH($A$4,'HB_6-7'!$C$14:$PR$14,0)+MATCH(C$11,'HB_6-7'!$C$15:$BD$15,0)+MATCH(C$13,'HB_6-7'!$C$16:$T$16,0)+MATCH("Bestand",'HB_6-7'!$C$17:$H$17,0)+COLUMN()-6)</f>
        <v>-0.32519950182203977</v>
      </c>
      <c r="F53" s="446">
        <f>INDEX('HB_6-7'!$C$20:$PR$56,MATCH($A53,'HB_6-7'!$A$20:$A$56,0),MATCH($A$4,'HB_6-7'!$C$14:$PR$14,0)+MATCH(C$11,'HB_6-7'!$C$15:$BD$15,0)+MATCH(F$14,'HB_6-7'!$C$16:$T$16,0)+MATCH("Bestand",'HB_6-7'!$C$17:$H$17,0)+COLUMN()-9)</f>
        <v>2900</v>
      </c>
      <c r="G53" s="444">
        <f>INDEX('HB_6-7'!$C$20:$PR$56,MATCH($A53,'HB_6-7'!$A$20:$A$56,0),MATCH($A$4,'HB_6-7'!$C$14:$PR$14,0)+MATCH(C$11,'HB_6-7'!$C$15:$BD$15,0)+MATCH(F$14,'HB_6-7'!$C$16:$T$16,0)+MATCH("Bestand",'HB_6-7'!$C$17:$H$17,0)+COLUMN()-9)</f>
        <v>2788.5</v>
      </c>
      <c r="H53" s="447">
        <f>INDEX('HB_6-7'!$C$20:$PR$56,MATCH($A53,'HB_6-7'!$A$20:$A$56,0),MATCH($A$4,'HB_6-7'!$C$14:$PR$14,0)+MATCH(C$11,'HB_6-7'!$C$15:$BD$15,0)+MATCH(F$14,'HB_6-7'!$C$16:$T$16,0)+MATCH("Bestand",'HB_6-7'!$C$17:$H$17,0)+COLUMN()-9)</f>
        <v>2.1272699526934229</v>
      </c>
      <c r="I53" s="446">
        <f>INDEX('HB_6-7'!$C$20:$PR$56,MATCH($A53,'HB_6-7'!$A$20:$A$56,0),MATCH($A$4,'HB_6-7'!$C$14:$PR$14,0)+MATCH(C$11,'HB_6-7'!$C$15:$BD$15,0)+MATCH(I$14,'HB_6-7'!$C$16:$T$16,0)+MATCH("Bestand",'HB_6-7'!$C$17:$H$17,0)+COLUMN()-12)</f>
        <v>809</v>
      </c>
      <c r="J53" s="444">
        <f>INDEX('HB_6-7'!$C$20:$PR$56,MATCH($A53,'HB_6-7'!$A$20:$A$56,0),MATCH($A$4,'HB_6-7'!$C$14:$PR$14,0)+MATCH(C$11,'HB_6-7'!$C$15:$BD$15,0)+MATCH(I$14,'HB_6-7'!$C$16:$T$16,0)+MATCH("Bestand",'HB_6-7'!$C$17:$H$17,0)+COLUMN()-12)</f>
        <v>812.91666666666663</v>
      </c>
      <c r="K53" s="451">
        <f>INDEX('HB_6-7'!$C$20:$PR$56,MATCH($A53,'HB_6-7'!$A$20:$A$56,0),MATCH($A$4,'HB_6-7'!$C$14:$PR$14,0)+MATCH(C$11,'HB_6-7'!$C$15:$BD$15,0)+MATCH(I$14,'HB_6-7'!$C$16:$T$16,0)+MATCH("Bestand",'HB_6-7'!$C$17:$H$17,0)+COLUMN()-12)</f>
        <v>-7.9108845463985649</v>
      </c>
      <c r="L53" s="452">
        <f>INDEX('HB_6-7'!$C$20:$PR$56,MATCH($A53,'HB_6-7'!$A$20:$A$56,0),MATCH($A$4,'HB_6-7'!$C$14:$PR$14,0)+MATCH(L$12,'HB_6-7'!$C$15:$BD$15,0)+MATCH(L$13,'HB_6-7'!$C$16:$T$16,0)+MATCH("Bestand",'HB_6-7'!$C$17:$H$17,0)+COLUMN()-15)</f>
        <v>3709</v>
      </c>
      <c r="M53" s="444">
        <f>INDEX('HB_6-7'!$C$20:$PR$56,MATCH($A53,'HB_6-7'!$A$20:$A$56,0),MATCH($A$4,'HB_6-7'!$C$14:$PR$14,0)+MATCH(L$12,'HB_6-7'!$C$15:$BD$15,0)+MATCH(L$13,'HB_6-7'!$C$16:$T$16,0)+MATCH("Bestand",'HB_6-7'!$C$17:$H$17,0)+COLUMN()-15)</f>
        <v>3601.4166666666665</v>
      </c>
      <c r="N53" s="447">
        <f>INDEX('HB_6-7'!$C$20:$PR$56,MATCH($A53,'HB_6-7'!$A$20:$A$56,0),MATCH($A$4,'HB_6-7'!$C$14:$PR$14,0)+MATCH(L$12,'HB_6-7'!$C$15:$BD$15,0)+MATCH(L$13,'HB_6-7'!$C$16:$T$16,0)+MATCH("Bestand",'HB_6-7'!$C$17:$H$17,0)+COLUMN()-15)</f>
        <v>-0.32519950182203977</v>
      </c>
      <c r="O53" s="446">
        <f>INDEX('HB_6-7'!$C$20:$PR$56,MATCH($A53,'HB_6-7'!$A$20:$A$56,0),MATCH($A$4,'HB_6-7'!$C$14:$PR$14,0)+MATCH(L$12,'HB_6-7'!$C$15:$BD$15,0)+MATCH(O$14,'HB_6-7'!$C$16:$T$16,0)+MATCH("Bestand",'HB_6-7'!$C$17:$H$17,0)+COLUMN()-18)</f>
        <v>2900</v>
      </c>
      <c r="P53" s="444">
        <f>INDEX('HB_6-7'!$C$20:$PR$56,MATCH($A53,'HB_6-7'!$A$20:$A$56,0),MATCH($A$4,'HB_6-7'!$C$14:$PR$14,0)+MATCH(L$12,'HB_6-7'!$C$15:$BD$15,0)+MATCH(O$14,'HB_6-7'!$C$16:$T$16,0)+MATCH("Bestand",'HB_6-7'!$C$17:$H$17,0)+COLUMN()-18)</f>
        <v>2788.5</v>
      </c>
      <c r="Q53" s="447">
        <f>INDEX('HB_6-7'!$C$20:$PR$56,MATCH($A53,'HB_6-7'!$A$20:$A$56,0),MATCH($A$4,'HB_6-7'!$C$14:$PR$14,0)+MATCH(L$12,'HB_6-7'!$C$15:$BD$15,0)+MATCH(O$14,'HB_6-7'!$C$16:$T$16,0)+MATCH("Bestand",'HB_6-7'!$C$17:$H$17,0)+COLUMN()-18)</f>
        <v>2.1272699526934229</v>
      </c>
      <c r="R53" s="446">
        <f>INDEX('HB_6-7'!$C$20:$PR$56,MATCH($A53,'HB_6-7'!$A$20:$A$56,0),MATCH($A$4,'HB_6-7'!$C$14:$PR$14,0)+MATCH(L$12,'HB_6-7'!$C$15:$BD$15,0)+MATCH(R$14,'HB_6-7'!$C$16:$T$16,0)+MATCH("Bestand",'HB_6-7'!$C$17:$H$17,0)+COLUMN()-21)</f>
        <v>809</v>
      </c>
      <c r="S53" s="444">
        <f>INDEX('HB_6-7'!$C$20:$PR$56,MATCH($A53,'HB_6-7'!$A$20:$A$56,0),MATCH($A$4,'HB_6-7'!$C$14:$PR$14,0)+MATCH(L$12,'HB_6-7'!$C$15:$BD$15,0)+MATCH(R$14,'HB_6-7'!$C$16:$T$16,0)+MATCH("Bestand",'HB_6-7'!$C$17:$H$17,0)+COLUMN()-21)</f>
        <v>812.91666666666663</v>
      </c>
      <c r="T53" s="451">
        <f>INDEX('HB_6-7'!$C$20:$PR$56,MATCH($A53,'HB_6-7'!$A$20:$A$56,0),MATCH($A$4,'HB_6-7'!$C$14:$PR$14,0)+MATCH(L$12,'HB_6-7'!$C$15:$BD$15,0)+MATCH(R$14,'HB_6-7'!$C$16:$T$16,0)+MATCH("Bestand",'HB_6-7'!$C$17:$H$17,0)+COLUMN()-21)</f>
        <v>-7.9108845463985649</v>
      </c>
      <c r="U53" s="452">
        <f>INDEX('HB_6-7'!$C$20:$PR$56,MATCH($A53,'HB_6-7'!$A$20:$A$56,0),MATCH($A$4,'HB_6-7'!$C$14:$PR$14,0)+MATCH(U$12,'HB_6-7'!$C$15:$BD$15,0)+MATCH(U$13,'HB_6-7'!$C$16:$T$16,0)+MATCH("Bestand",'HB_6-7'!$C$17:$H$17,0)+COLUMN()-24)</f>
        <v>0</v>
      </c>
      <c r="V53" s="444">
        <f>INDEX('HB_6-7'!$C$20:$PR$56,MATCH($A53,'HB_6-7'!$A$20:$A$56,0),MATCH($A$4,'HB_6-7'!$C$14:$PR$14,0)+MATCH(U$12,'HB_6-7'!$C$15:$BD$15,0)+MATCH(U$13,'HB_6-7'!$C$16:$T$16,0)+MATCH("Bestand",'HB_6-7'!$C$17:$H$17,0)+COLUMN()-24)</f>
        <v>0</v>
      </c>
      <c r="W53" s="447" t="str">
        <f>INDEX('HB_6-7'!$C$20:$PR$56,MATCH($A53,'HB_6-7'!$A$20:$A$56,0),MATCH($A$4,'HB_6-7'!$C$14:$PR$14,0)+MATCH(U$12,'HB_6-7'!$C$15:$BD$15,0)+MATCH(U$13,'HB_6-7'!$C$16:$T$16,0)+MATCH("Bestand",'HB_6-7'!$C$17:$H$17,0)+COLUMN()-24)</f>
        <v>X</v>
      </c>
      <c r="X53" s="446">
        <f>INDEX('HB_6-7'!$C$20:$PR$56,MATCH($A53,'HB_6-7'!$A$20:$A$56,0),MATCH($A$4,'HB_6-7'!$C$14:$PR$14,0)+MATCH(U$12,'HB_6-7'!$C$15:$BD$15,0)+MATCH(X$14,'HB_6-7'!$C$16:$T$16,0)+MATCH("Bestand",'HB_6-7'!$C$17:$H$17,0)+COLUMN()-27)</f>
        <v>0</v>
      </c>
      <c r="Y53" s="444">
        <f>INDEX('HB_6-7'!$C$20:$PR$56,MATCH($A53,'HB_6-7'!$A$20:$A$56,0),MATCH($A$4,'HB_6-7'!$C$14:$PR$14,0)+MATCH(U$12,'HB_6-7'!$C$15:$BD$15,0)+MATCH(X$14,'HB_6-7'!$C$16:$T$16,0)+MATCH("Bestand",'HB_6-7'!$C$17:$H$17,0)+COLUMN()-27)</f>
        <v>0</v>
      </c>
      <c r="Z53" s="447" t="str">
        <f>INDEX('HB_6-7'!$C$20:$PR$56,MATCH($A53,'HB_6-7'!$A$20:$A$56,0),MATCH($A$4,'HB_6-7'!$C$14:$PR$14,0)+MATCH(U$12,'HB_6-7'!$C$15:$BD$15,0)+MATCH(X$14,'HB_6-7'!$C$16:$T$16,0)+MATCH("Bestand",'HB_6-7'!$C$17:$H$17,0)+COLUMN()-27)</f>
        <v>X</v>
      </c>
      <c r="AA53" s="446">
        <f>INDEX('HB_6-7'!$C$20:$PR$56,MATCH($A53,'HB_6-7'!$A$20:$A$56,0),MATCH($A$4,'HB_6-7'!$C$14:$PR$14,0)+MATCH(U$12,'HB_6-7'!$C$15:$BD$15,0)+MATCH(AA$14,'HB_6-7'!$C$16:$T$16,0)+MATCH("Bestand",'HB_6-7'!$C$17:$H$17,0)+COLUMN()-30)</f>
        <v>0</v>
      </c>
      <c r="AB53" s="444">
        <f>INDEX('HB_6-7'!$C$20:$PR$56,MATCH($A53,'HB_6-7'!$A$20:$A$56,0),MATCH($A$4,'HB_6-7'!$C$14:$PR$14,0)+MATCH(U$12,'HB_6-7'!$C$15:$BD$15,0)+MATCH(AA$14,'HB_6-7'!$C$16:$T$16,0)+MATCH("Bestand",'HB_6-7'!$C$17:$H$17,0)+COLUMN()-30)</f>
        <v>0</v>
      </c>
      <c r="AC53" s="448" t="str">
        <f>INDEX('HB_6-7'!$C$20:$PR$56,MATCH($A53,'HB_6-7'!$A$20:$A$56,0),MATCH($A$4,'HB_6-7'!$C$14:$PR$14,0)+MATCH(U$12,'HB_6-7'!$C$15:$BD$15,0)+MATCH(AA$14,'HB_6-7'!$C$16:$T$16,0)+MATCH("Bestand",'HB_6-7'!$C$17:$H$17,0)+COLUMN()-30)</f>
        <v>X</v>
      </c>
    </row>
    <row r="54" spans="1:29" ht="11.25" customHeight="1" x14ac:dyDescent="0.2">
      <c r="A54" s="358" t="str">
        <f>'4 - Zeitreihe'!A42</f>
        <v>Erstellungsdatum: 24.02.2022, Statistik-Service Südost, Auftragsnummer 276651</v>
      </c>
      <c r="B54" s="358"/>
      <c r="C54" s="449"/>
      <c r="D54" s="449"/>
      <c r="E54" s="449"/>
      <c r="F54" s="449"/>
      <c r="G54" s="449"/>
      <c r="H54" s="449"/>
      <c r="I54" s="449"/>
      <c r="J54" s="449"/>
      <c r="K54" s="450"/>
      <c r="L54" s="449"/>
      <c r="M54" s="449"/>
      <c r="N54" s="449"/>
      <c r="O54" s="449"/>
      <c r="P54" s="449"/>
      <c r="Q54" s="449"/>
      <c r="R54" s="449"/>
      <c r="S54" s="449"/>
      <c r="T54" s="449"/>
      <c r="U54" s="449"/>
      <c r="V54" s="449"/>
      <c r="W54" s="449"/>
      <c r="X54" s="449"/>
      <c r="Y54" s="449"/>
      <c r="Z54" s="449"/>
      <c r="AA54" s="449"/>
      <c r="AB54" s="449"/>
      <c r="AC54" s="450" t="s">
        <v>6</v>
      </c>
    </row>
    <row r="56" spans="1:29" ht="11.25" customHeight="1" x14ac:dyDescent="0.2">
      <c r="A56" s="559" t="s">
        <v>315</v>
      </c>
      <c r="B56" s="559"/>
      <c r="C56" s="559"/>
      <c r="D56" s="559"/>
      <c r="E56" s="559"/>
      <c r="F56" s="559"/>
      <c r="G56" s="559"/>
      <c r="H56" s="559"/>
      <c r="I56" s="559"/>
      <c r="J56" s="559"/>
      <c r="K56" s="559"/>
      <c r="L56" s="559"/>
      <c r="M56" s="559"/>
      <c r="N56" s="559"/>
      <c r="O56" s="559"/>
      <c r="P56" s="559"/>
      <c r="Q56" s="559"/>
      <c r="R56" s="559"/>
      <c r="S56" s="559"/>
      <c r="T56" s="559"/>
      <c r="U56" s="559"/>
      <c r="V56" s="559"/>
      <c r="W56" s="559"/>
      <c r="X56" s="559"/>
      <c r="Y56" s="559"/>
      <c r="Z56" s="559"/>
      <c r="AA56" s="559"/>
      <c r="AB56" s="559"/>
      <c r="AC56" s="559"/>
    </row>
    <row r="57" spans="1:29" ht="14.25" customHeight="1" x14ac:dyDescent="0.2">
      <c r="A57" s="280" t="s">
        <v>224</v>
      </c>
      <c r="B57" s="280"/>
      <c r="C57" s="280"/>
    </row>
    <row r="58" spans="1:29" ht="11.25" customHeight="1" x14ac:dyDescent="0.2">
      <c r="A58" s="559" t="s">
        <v>225</v>
      </c>
      <c r="B58" s="559"/>
      <c r="C58" s="559"/>
      <c r="D58" s="559"/>
      <c r="E58" s="559"/>
      <c r="F58" s="559"/>
      <c r="G58" s="559"/>
      <c r="H58" s="559"/>
      <c r="I58" s="559"/>
      <c r="J58" s="559"/>
      <c r="K58" s="559"/>
      <c r="L58" s="559"/>
      <c r="M58" s="559"/>
      <c r="N58" s="559"/>
      <c r="O58" s="559"/>
      <c r="P58" s="559"/>
      <c r="Q58" s="559"/>
      <c r="R58" s="559"/>
      <c r="S58" s="559"/>
      <c r="T58" s="559"/>
      <c r="U58" s="559"/>
      <c r="V58" s="559"/>
      <c r="W58" s="559"/>
      <c r="X58" s="559"/>
      <c r="Y58" s="559"/>
      <c r="Z58" s="559"/>
      <c r="AA58" s="559"/>
      <c r="AB58" s="559"/>
      <c r="AC58" s="559"/>
    </row>
    <row r="59" spans="1:29" ht="14.25" customHeight="1" x14ac:dyDescent="0.2">
      <c r="A59" s="537" t="s">
        <v>375</v>
      </c>
      <c r="B59" s="537"/>
      <c r="C59" s="537"/>
      <c r="D59" s="537"/>
      <c r="E59" s="537"/>
      <c r="F59" s="537"/>
      <c r="G59" s="537"/>
      <c r="H59" s="537"/>
      <c r="I59" s="537"/>
      <c r="J59" s="537"/>
      <c r="K59" s="537"/>
      <c r="L59" s="537"/>
      <c r="M59" s="537"/>
      <c r="N59" s="537"/>
      <c r="O59" s="537"/>
      <c r="P59" s="537"/>
      <c r="Q59" s="537"/>
      <c r="R59" s="537"/>
      <c r="S59" s="537"/>
      <c r="T59" s="537"/>
      <c r="U59" s="537"/>
      <c r="V59" s="537"/>
      <c r="W59" s="537"/>
      <c r="X59" s="537"/>
      <c r="Y59" s="537"/>
      <c r="Z59" s="537"/>
      <c r="AA59" s="537"/>
      <c r="AB59" s="537"/>
      <c r="AC59" s="537"/>
    </row>
    <row r="60" spans="1:29" x14ac:dyDescent="0.2">
      <c r="A60" s="337" t="s">
        <v>135</v>
      </c>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c r="AB60" s="337"/>
      <c r="AC60" s="337"/>
    </row>
    <row r="61" spans="1:29" x14ac:dyDescent="0.2">
      <c r="A61" s="359" t="s">
        <v>135</v>
      </c>
      <c r="B61" s="359"/>
      <c r="C61" s="50"/>
      <c r="D61" s="50"/>
      <c r="E61" s="50"/>
      <c r="F61" s="50"/>
      <c r="G61" s="50"/>
      <c r="H61" s="50"/>
      <c r="I61" s="50"/>
      <c r="J61" s="50"/>
      <c r="K61" s="50"/>
      <c r="L61" s="289"/>
      <c r="M61" s="289"/>
      <c r="N61" s="289"/>
      <c r="O61" s="289"/>
      <c r="P61" s="289"/>
      <c r="Q61" s="289"/>
      <c r="R61" s="289"/>
      <c r="S61" s="289"/>
      <c r="T61" s="289"/>
      <c r="U61" s="289"/>
      <c r="V61" s="289"/>
      <c r="W61" s="289"/>
      <c r="X61" s="289"/>
      <c r="Y61" s="289"/>
      <c r="Z61" s="289"/>
      <c r="AA61" s="289"/>
      <c r="AB61" s="289"/>
      <c r="AC61" s="289"/>
    </row>
    <row r="62" spans="1:29" ht="14.25" customHeight="1" x14ac:dyDescent="0.2">
      <c r="A62" s="337"/>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row>
  </sheetData>
  <sheetProtection sheet="1" objects="1" scenarios="1"/>
  <mergeCells count="23">
    <mergeCell ref="A59:AC59"/>
    <mergeCell ref="A58:AC58"/>
    <mergeCell ref="A3:K3"/>
    <mergeCell ref="C11:K12"/>
    <mergeCell ref="L11:AC11"/>
    <mergeCell ref="L12:T12"/>
    <mergeCell ref="U12:AC12"/>
    <mergeCell ref="C13:E14"/>
    <mergeCell ref="F13:K13"/>
    <mergeCell ref="L13:N14"/>
    <mergeCell ref="O13:T13"/>
    <mergeCell ref="U13:W14"/>
    <mergeCell ref="X13:AC13"/>
    <mergeCell ref="AA14:AC14"/>
    <mergeCell ref="F14:H14"/>
    <mergeCell ref="I14:K14"/>
    <mergeCell ref="A8:K8"/>
    <mergeCell ref="O14:Q14"/>
    <mergeCell ref="R14:T14"/>
    <mergeCell ref="X14:Z14"/>
    <mergeCell ref="A56:AC56"/>
    <mergeCell ref="A9:K9"/>
    <mergeCell ref="A11:B16"/>
  </mergeCells>
  <hyperlinks>
    <hyperlink ref="A61" r:id="rId1" display="http://statistik.arbeitsagentur.de/Statischer-Content/Statistik-nach-Themen/Arbeitsmarktpolitische-Massnahmen/Generische-Publikationen/Plausibilitaet-XSozial.pdf" xr:uid="{00000000-0004-0000-2300-000000000000}"/>
  </hyperlinks>
  <printOptions horizontalCentered="1"/>
  <pageMargins left="0.70866141732283472" right="0.39370078740157483" top="0.39370078740157483" bottom="0.39370078740157483" header="0.51181102362204722" footer="0.51181102362204722"/>
  <pageSetup paperSize="9" scale="55" fitToWidth="0" fitToHeight="0" orientation="landscape" cellComments="asDisplayed" r:id="rId2"/>
  <colBreaks count="2" manualBreakCount="2">
    <brk id="11" max="1048575" man="1"/>
    <brk id="20" max="1048575" man="1"/>
  </colBreaks>
  <drawing r:id="rId3"/>
  <legacyDrawing r:id="rId4"/>
  <controls>
    <mc:AlternateContent xmlns:mc="http://schemas.openxmlformats.org/markup-compatibility/2006">
      <mc:Choice Requires="x14">
        <control shapeId="138241" r:id="rId5" name="ComboBox1">
          <controlPr defaultSize="0" print="0" autoLine="0" linkedCell="A4" listFillRange="HB_Klappfelder!A1:A7" r:id="rId6">
            <anchor moveWithCells="1">
              <from>
                <xdr:col>0</xdr:col>
                <xdr:colOff>0</xdr:colOff>
                <xdr:row>3</xdr:row>
                <xdr:rowOff>9525</xdr:rowOff>
              </from>
              <to>
                <xdr:col>0</xdr:col>
                <xdr:colOff>2000250</xdr:colOff>
                <xdr:row>4</xdr:row>
                <xdr:rowOff>28575</xdr:rowOff>
              </to>
            </anchor>
          </controlPr>
        </control>
      </mc:Choice>
      <mc:Fallback>
        <control shapeId="138241" r:id="rId5" name="ComboBox1"/>
      </mc:Fallback>
    </mc:AlternateContent>
  </control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1">
    <outlinePr summaryBelow="0"/>
    <pageSetUpPr autoPageBreaks="0" fitToPage="1"/>
  </sheetPr>
  <dimension ref="A1:R58"/>
  <sheetViews>
    <sheetView showGridLines="0" zoomScaleNormal="100" workbookViewId="0">
      <pane ySplit="15" topLeftCell="A16" activePane="bottomLeft" state="frozen"/>
      <selection pane="bottomLeft"/>
    </sheetView>
  </sheetViews>
  <sheetFormatPr baseColWidth="10" defaultColWidth="9" defaultRowHeight="14.25" customHeight="1" x14ac:dyDescent="0.2"/>
  <cols>
    <col min="1" max="1" width="13.625" style="275" customWidth="1"/>
    <col min="2" max="10" width="11.375" style="275" customWidth="1"/>
    <col min="11" max="11" width="9" style="311"/>
    <col min="12" max="12" width="9" style="311" hidden="1" customWidth="1"/>
    <col min="13" max="18" width="9" style="311"/>
    <col min="19" max="16384" width="9" style="275"/>
  </cols>
  <sheetData>
    <row r="1" spans="1:18" ht="33.75" customHeight="1" x14ac:dyDescent="0.2">
      <c r="A1" s="373"/>
      <c r="B1" s="373"/>
      <c r="C1" s="373"/>
      <c r="D1" s="373"/>
      <c r="E1" s="373"/>
      <c r="F1" s="373"/>
      <c r="G1" s="373"/>
      <c r="H1" s="373"/>
      <c r="I1" s="373"/>
      <c r="J1" s="374" t="s">
        <v>5</v>
      </c>
    </row>
    <row r="2" spans="1:18" ht="11.25" customHeight="1" x14ac:dyDescent="0.2"/>
    <row r="3" spans="1:18" ht="15" customHeight="1" x14ac:dyDescent="0.2">
      <c r="A3" s="513" t="s">
        <v>261</v>
      </c>
      <c r="B3" s="514"/>
      <c r="C3" s="514"/>
      <c r="D3" s="514"/>
      <c r="E3" s="514"/>
      <c r="F3" s="514"/>
      <c r="G3" s="514"/>
      <c r="H3" s="514"/>
      <c r="I3" s="514"/>
      <c r="J3" s="514"/>
    </row>
    <row r="4" spans="1:18" ht="18.75" customHeight="1" x14ac:dyDescent="0.2">
      <c r="A4" s="338" t="s">
        <v>195</v>
      </c>
      <c r="B4" s="278"/>
      <c r="C4" s="278"/>
      <c r="D4" s="278"/>
      <c r="E4" s="278"/>
      <c r="F4" s="278"/>
      <c r="G4" s="278"/>
      <c r="H4" s="278"/>
      <c r="I4" s="278"/>
      <c r="J4" s="278"/>
    </row>
    <row r="5" spans="1:18" x14ac:dyDescent="0.2">
      <c r="A5" s="279" t="str">
        <f>'1 - Zugang'!A4</f>
        <v>Deutschland (Gebietsstand Februar 2022)</v>
      </c>
    </row>
    <row r="6" spans="1:18" x14ac:dyDescent="0.2">
      <c r="A6" s="292" t="str">
        <f>'4 - Zeitreihe'!A5</f>
        <v>Zeitreihe, Datenstand: Februar 2022</v>
      </c>
    </row>
    <row r="7" spans="1:18" x14ac:dyDescent="0.2">
      <c r="A7" s="292"/>
    </row>
    <row r="8" spans="1:18" ht="23.25" customHeight="1" x14ac:dyDescent="0.2">
      <c r="A8" s="561" t="s">
        <v>370</v>
      </c>
      <c r="B8" s="561"/>
      <c r="C8" s="561"/>
      <c r="D8" s="561"/>
      <c r="E8" s="561"/>
      <c r="F8" s="561"/>
      <c r="G8" s="561"/>
      <c r="H8" s="561"/>
      <c r="I8" s="561"/>
      <c r="J8" s="561"/>
    </row>
    <row r="9" spans="1:18" ht="22.5" customHeight="1" x14ac:dyDescent="0.2">
      <c r="A9" s="561" t="str">
        <f>IF(OR($A$4="begleitende Phase der Assistierten Ausbildung",$A$4="Assistierte Ausbildung mit ausbildungsvorbereitender Phase",$A$4="Vorphase der Assistierten Ausbildung"),"Die Daten der Assistierten Ausbildung sind ab Berichtsmonat September 2021 nur eingeschränkt mit vorhergehenden Zeiträumen vergleichbar. Ursache ist die Umstellung "&amp;"der gesetzlichen Grundlage auf §§ 74 ff. SGB III mit einer Ausweitung der förderfähigen Zielgruppe und einer Neuausrichtung des Instruments.","")</f>
        <v/>
      </c>
      <c r="B9" s="561"/>
      <c r="C9" s="561"/>
      <c r="D9" s="561"/>
      <c r="E9" s="561"/>
      <c r="F9" s="561"/>
      <c r="G9" s="561"/>
      <c r="H9" s="561"/>
      <c r="I9" s="561"/>
      <c r="J9" s="561"/>
    </row>
    <row r="10" spans="1:18" ht="11.25" customHeight="1" x14ac:dyDescent="0.2"/>
    <row r="11" spans="1:18" ht="14.25" customHeight="1" x14ac:dyDescent="0.2">
      <c r="A11" s="521" t="s">
        <v>32</v>
      </c>
      <c r="B11" s="521" t="s">
        <v>2</v>
      </c>
      <c r="C11" s="521"/>
      <c r="D11" s="521"/>
      <c r="E11" s="521" t="s">
        <v>53</v>
      </c>
      <c r="F11" s="521"/>
      <c r="G11" s="521"/>
      <c r="H11" s="528"/>
      <c r="I11" s="528"/>
      <c r="J11" s="528"/>
    </row>
    <row r="12" spans="1:18" x14ac:dyDescent="0.2">
      <c r="A12" s="521"/>
      <c r="B12" s="528"/>
      <c r="C12" s="528"/>
      <c r="D12" s="528"/>
      <c r="E12" s="521" t="s">
        <v>0</v>
      </c>
      <c r="F12" s="521"/>
      <c r="G12" s="521"/>
      <c r="H12" s="521" t="s">
        <v>1</v>
      </c>
      <c r="I12" s="521"/>
      <c r="J12" s="521"/>
    </row>
    <row r="13" spans="1:18" ht="14.25" customHeight="1" x14ac:dyDescent="0.2">
      <c r="A13" s="528"/>
      <c r="B13" s="521" t="s">
        <v>2</v>
      </c>
      <c r="C13" s="521" t="s">
        <v>21</v>
      </c>
      <c r="D13" s="528"/>
      <c r="E13" s="521" t="s">
        <v>2</v>
      </c>
      <c r="F13" s="521" t="s">
        <v>21</v>
      </c>
      <c r="G13" s="528"/>
      <c r="H13" s="521" t="s">
        <v>2</v>
      </c>
      <c r="I13" s="521" t="s">
        <v>21</v>
      </c>
      <c r="J13" s="528"/>
    </row>
    <row r="14" spans="1:18" ht="41.25" customHeight="1" x14ac:dyDescent="0.2">
      <c r="A14" s="528"/>
      <c r="B14" s="528"/>
      <c r="C14" s="293" t="s">
        <v>171</v>
      </c>
      <c r="D14" s="293" t="s">
        <v>172</v>
      </c>
      <c r="E14" s="528"/>
      <c r="F14" s="293" t="s">
        <v>171</v>
      </c>
      <c r="G14" s="293" t="s">
        <v>172</v>
      </c>
      <c r="H14" s="528"/>
      <c r="I14" s="293" t="s">
        <v>171</v>
      </c>
      <c r="J14" s="293" t="s">
        <v>172</v>
      </c>
    </row>
    <row r="15" spans="1:18" s="285" customFormat="1" ht="11.25" customHeight="1" x14ac:dyDescent="0.2">
      <c r="A15" s="528"/>
      <c r="B15" s="295">
        <v>1</v>
      </c>
      <c r="C15" s="295">
        <v>2</v>
      </c>
      <c r="D15" s="295">
        <v>3</v>
      </c>
      <c r="E15" s="295">
        <v>4</v>
      </c>
      <c r="F15" s="295">
        <v>5</v>
      </c>
      <c r="G15" s="295">
        <v>6</v>
      </c>
      <c r="H15" s="295">
        <v>7</v>
      </c>
      <c r="I15" s="295">
        <v>8</v>
      </c>
      <c r="J15" s="295">
        <v>9</v>
      </c>
      <c r="K15" s="312"/>
      <c r="L15" s="312"/>
      <c r="M15" s="312"/>
      <c r="N15" s="312"/>
      <c r="O15" s="312"/>
      <c r="P15" s="312"/>
      <c r="Q15" s="312"/>
      <c r="R15" s="312"/>
    </row>
    <row r="16" spans="1:18" ht="15" customHeight="1" x14ac:dyDescent="0.2">
      <c r="A16" s="529" t="s">
        <v>326</v>
      </c>
      <c r="B16" s="530"/>
      <c r="C16" s="530"/>
      <c r="D16" s="530"/>
      <c r="E16" s="530"/>
      <c r="F16" s="530"/>
      <c r="G16" s="530"/>
      <c r="H16" s="530"/>
      <c r="I16" s="530"/>
      <c r="J16" s="531"/>
    </row>
    <row r="17" spans="1:12" ht="15" customHeight="1" x14ac:dyDescent="0.2">
      <c r="A17" s="313" t="str">
        <f>'4 - Zeitreihe'!A13</f>
        <v>2013</v>
      </c>
      <c r="B17" s="97">
        <f>INDEX(HB_8!$D$19:$LX$45,MATCH("Zugang",HB_8!$A$19:$A$45,0)+MATCH("Jahr "&amp;LEFT($A17,4),HB_8!$B$19:$B$27,0)-1,MATCH($A$4,HB_8!$D$15:$LX$15,0)+MATCH(B$11,HB_8!$D$16:$L$16,0)+MATCH(B$13,HB_8!$D$17:$F$17,0)-2)</f>
        <v>143705</v>
      </c>
      <c r="C17" s="97">
        <f>INDEX(HB_8!$D$19:$LX$45,MATCH("Zugang",HB_8!$A$19:$A$45,0)+MATCH("Jahr "&amp;LEFT($A17,4),HB_8!$B$19:$B$27,0)-1,MATCH($A$4,HB_8!$D$15:$LX$15,0)+MATCH(B$11,HB_8!$D$16:$L$16,0)+MATCH(C$14,HB_8!$D$17:$F$17,0)-2)</f>
        <v>97673</v>
      </c>
      <c r="D17" s="97">
        <f>INDEX(HB_8!$D$19:$LX$45,MATCH("Zugang",HB_8!$A$19:$A$45,0)+MATCH("Jahr "&amp;LEFT($A17,4),HB_8!$B$19:$B$27,0)-1,MATCH($A$4,HB_8!$D$15:$LX$15,0)+MATCH(B$11,HB_8!$D$16:$L$16,0)+MATCH(D$14,HB_8!$D$17:$F$17,0)-2)</f>
        <v>46032</v>
      </c>
      <c r="E17" s="103">
        <f>INDEX(HB_8!$D$19:$LX$45,MATCH("Zugang",HB_8!$A$19:$A$45,0)+MATCH("Jahr "&amp;LEFT($A17,4),HB_8!$B$19:$B$27,0)-1,MATCH($A$4,HB_8!$D$15:$LX$15,0)+MATCH(E$12,HB_8!$D$16:$L$16,0)+MATCH(E$13,HB_8!$D$17:$F$17,0)-2)</f>
        <v>109123</v>
      </c>
      <c r="F17" s="104">
        <f>INDEX(HB_8!$D$19:$LX$45,MATCH("Zugang",HB_8!$A$19:$A$45,0)+MATCH("Jahr "&amp;LEFT($A17,4),HB_8!$B$19:$B$27,0)-1,MATCH($A$4,HB_8!$D$15:$LX$15,0)+MATCH(E$12,HB_8!$D$16:$L$16,0)+MATCH(F$14,HB_8!$D$17:$F$17,0)-2)</f>
        <v>83213</v>
      </c>
      <c r="G17" s="105">
        <f>INDEX(HB_8!$D$19:$LX$45,MATCH("Zugang",HB_8!$A$19:$A$45,0)+MATCH("Jahr "&amp;LEFT($A17,4),HB_8!$B$19:$B$27,0)-1,MATCH($A$4,HB_8!$D$15:$LX$15,0)+MATCH(E$12,HB_8!$D$16:$L$16,0)+MATCH(G$14,HB_8!$D$17:$F$17,0)-2)</f>
        <v>25910</v>
      </c>
      <c r="H17" s="97">
        <f>INDEX(HB_8!$D$19:$LX$45,MATCH("Zugang",HB_8!$A$19:$A$45,0)+MATCH("Jahr "&amp;LEFT($A17,4),HB_8!$B$19:$B$27,0)-1,MATCH($A$4,HB_8!$D$15:$LX$15,0)+MATCH(H$12,HB_8!$D$16:$L$16,0)+MATCH(H$13,HB_8!$D$17:$F$17,0)-2)</f>
        <v>34582</v>
      </c>
      <c r="I17" s="97">
        <f>INDEX(HB_8!$D$19:$LX$45,MATCH("Zugang",HB_8!$A$19:$A$45,0)+MATCH("Jahr "&amp;LEFT($A17,4),HB_8!$B$19:$B$27,0)-1,MATCH($A$4,HB_8!$D$15:$LX$15,0)+MATCH(H$12,HB_8!$D$16:$L$16,0)+MATCH(I$14,HB_8!$D$17:$F$17,0)-2)</f>
        <v>14460</v>
      </c>
      <c r="J17" s="102">
        <f>INDEX(HB_8!$D$19:$LX$45,MATCH("Zugang",HB_8!$A$19:$A$45,0)+MATCH("Jahr "&amp;LEFT($A17,4),HB_8!$B$19:$B$27,0)-1,MATCH($A$4,HB_8!$D$15:$LX$15,0)+MATCH(H$12,HB_8!$D$16:$L$16,0)+MATCH(J$14,HB_8!$D$17:$F$17,0)-2)</f>
        <v>20122</v>
      </c>
    </row>
    <row r="18" spans="1:12" ht="15" customHeight="1" x14ac:dyDescent="0.2">
      <c r="A18" s="314">
        <f>'4 - Zeitreihe'!A14</f>
        <v>2014</v>
      </c>
      <c r="B18" s="97">
        <f>INDEX(HB_8!$D$19:$LX$45,MATCH("Zugang",HB_8!$A$19:$A$45,0)+MATCH("Jahr "&amp;LEFT($A18,4),HB_8!$B$19:$B$27,0)-1,MATCH($A$4,HB_8!$D$15:$LX$15,0)+MATCH(B$11,HB_8!$D$16:$L$16,0)+MATCH(B$13,HB_8!$D$17:$F$17,0)-2)</f>
        <v>140706</v>
      </c>
      <c r="C18" s="97">
        <f>INDEX(HB_8!$D$19:$LX$45,MATCH("Zugang",HB_8!$A$19:$A$45,0)+MATCH("Jahr "&amp;LEFT($A18,4),HB_8!$B$19:$B$27,0)-1,MATCH($A$4,HB_8!$D$15:$LX$15,0)+MATCH(B$11,HB_8!$D$16:$L$16,0)+MATCH(C$14,HB_8!$D$17:$F$17,0)-2)</f>
        <v>93192</v>
      </c>
      <c r="D18" s="97">
        <f>INDEX(HB_8!$D$19:$LX$45,MATCH("Zugang",HB_8!$A$19:$A$45,0)+MATCH("Jahr "&amp;LEFT($A18,4),HB_8!$B$19:$B$27,0)-1,MATCH($A$4,HB_8!$D$15:$LX$15,0)+MATCH(B$11,HB_8!$D$16:$L$16,0)+MATCH(D$14,HB_8!$D$17:$F$17,0)-2)</f>
        <v>47514</v>
      </c>
      <c r="E18" s="96">
        <f>INDEX(HB_8!$D$19:$LX$45,MATCH("Zugang",HB_8!$A$19:$A$45,0)+MATCH("Jahr "&amp;LEFT($A18,4),HB_8!$B$19:$B$27,0)-1,MATCH($A$4,HB_8!$D$15:$LX$15,0)+MATCH(E$12,HB_8!$D$16:$L$16,0)+MATCH(E$13,HB_8!$D$17:$F$17,0)-2)</f>
        <v>106836</v>
      </c>
      <c r="F18" s="97">
        <f>INDEX(HB_8!$D$19:$LX$45,MATCH("Zugang",HB_8!$A$19:$A$45,0)+MATCH("Jahr "&amp;LEFT($A18,4),HB_8!$B$19:$B$27,0)-1,MATCH($A$4,HB_8!$D$15:$LX$15,0)+MATCH(E$12,HB_8!$D$16:$L$16,0)+MATCH(F$14,HB_8!$D$17:$F$17,0)-2)</f>
        <v>79221</v>
      </c>
      <c r="G18" s="102">
        <f>INDEX(HB_8!$D$19:$LX$45,MATCH("Zugang",HB_8!$A$19:$A$45,0)+MATCH("Jahr "&amp;LEFT($A18,4),HB_8!$B$19:$B$27,0)-1,MATCH($A$4,HB_8!$D$15:$LX$15,0)+MATCH(E$12,HB_8!$D$16:$L$16,0)+MATCH(G$14,HB_8!$D$17:$F$17,0)-2)</f>
        <v>27615</v>
      </c>
      <c r="H18" s="97">
        <f>INDEX(HB_8!$D$19:$LX$45,MATCH("Zugang",HB_8!$A$19:$A$45,0)+MATCH("Jahr "&amp;LEFT($A18,4),HB_8!$B$19:$B$27,0)-1,MATCH($A$4,HB_8!$D$15:$LX$15,0)+MATCH(H$12,HB_8!$D$16:$L$16,0)+MATCH(H$13,HB_8!$D$17:$F$17,0)-2)</f>
        <v>33870</v>
      </c>
      <c r="I18" s="97">
        <f>INDEX(HB_8!$D$19:$LX$45,MATCH("Zugang",HB_8!$A$19:$A$45,0)+MATCH("Jahr "&amp;LEFT($A18,4),HB_8!$B$19:$B$27,0)-1,MATCH($A$4,HB_8!$D$15:$LX$15,0)+MATCH(H$12,HB_8!$D$16:$L$16,0)+MATCH(I$14,HB_8!$D$17:$F$17,0)-2)</f>
        <v>13971</v>
      </c>
      <c r="J18" s="102">
        <f>INDEX(HB_8!$D$19:$LX$45,MATCH("Zugang",HB_8!$A$19:$A$45,0)+MATCH("Jahr "&amp;LEFT($A18,4),HB_8!$B$19:$B$27,0)-1,MATCH($A$4,HB_8!$D$15:$LX$15,0)+MATCH(H$12,HB_8!$D$16:$L$16,0)+MATCH(J$14,HB_8!$D$17:$F$17,0)-2)</f>
        <v>19899</v>
      </c>
    </row>
    <row r="19" spans="1:12" ht="15" customHeight="1" x14ac:dyDescent="0.2">
      <c r="A19" s="314">
        <f>'4 - Zeitreihe'!A15</f>
        <v>2015</v>
      </c>
      <c r="B19" s="97">
        <f>INDEX(HB_8!$D$19:$LX$45,MATCH("Zugang",HB_8!$A$19:$A$45,0)+MATCH("Jahr "&amp;LEFT($A19,4),HB_8!$B$19:$B$27,0)-1,MATCH($A$4,HB_8!$D$15:$LX$15,0)+MATCH(B$11,HB_8!$D$16:$L$16,0)+MATCH(B$13,HB_8!$D$17:$F$17,0)-2)</f>
        <v>139872</v>
      </c>
      <c r="C19" s="97">
        <f>INDEX(HB_8!$D$19:$LX$45,MATCH("Zugang",HB_8!$A$19:$A$45,0)+MATCH("Jahr "&amp;LEFT($A19,4),HB_8!$B$19:$B$27,0)-1,MATCH($A$4,HB_8!$D$15:$LX$15,0)+MATCH(B$11,HB_8!$D$16:$L$16,0)+MATCH(C$14,HB_8!$D$17:$F$17,0)-2)</f>
        <v>91695</v>
      </c>
      <c r="D19" s="97">
        <f>INDEX(HB_8!$D$19:$LX$45,MATCH("Zugang",HB_8!$A$19:$A$45,0)+MATCH("Jahr "&amp;LEFT($A19,4),HB_8!$B$19:$B$27,0)-1,MATCH($A$4,HB_8!$D$15:$LX$15,0)+MATCH(B$11,HB_8!$D$16:$L$16,0)+MATCH(D$14,HB_8!$D$17:$F$17,0)-2)</f>
        <v>48177</v>
      </c>
      <c r="E19" s="96">
        <f>INDEX(HB_8!$D$19:$LX$45,MATCH("Zugang",HB_8!$A$19:$A$45,0)+MATCH("Jahr "&amp;LEFT($A19,4),HB_8!$B$19:$B$27,0)-1,MATCH($A$4,HB_8!$D$15:$LX$15,0)+MATCH(E$12,HB_8!$D$16:$L$16,0)+MATCH(E$13,HB_8!$D$17:$F$17,0)-2)</f>
        <v>108045</v>
      </c>
      <c r="F19" s="97">
        <f>INDEX(HB_8!$D$19:$LX$45,MATCH("Zugang",HB_8!$A$19:$A$45,0)+MATCH("Jahr "&amp;LEFT($A19,4),HB_8!$B$19:$B$27,0)-1,MATCH($A$4,HB_8!$D$15:$LX$15,0)+MATCH(E$12,HB_8!$D$16:$L$16,0)+MATCH(F$14,HB_8!$D$17:$F$17,0)-2)</f>
        <v>78815</v>
      </c>
      <c r="G19" s="102">
        <f>INDEX(HB_8!$D$19:$LX$45,MATCH("Zugang",HB_8!$A$19:$A$45,0)+MATCH("Jahr "&amp;LEFT($A19,4),HB_8!$B$19:$B$27,0)-1,MATCH($A$4,HB_8!$D$15:$LX$15,0)+MATCH(E$12,HB_8!$D$16:$L$16,0)+MATCH(G$14,HB_8!$D$17:$F$17,0)-2)</f>
        <v>29230</v>
      </c>
      <c r="H19" s="97">
        <f>INDEX(HB_8!$D$19:$LX$45,MATCH("Zugang",HB_8!$A$19:$A$45,0)+MATCH("Jahr "&amp;LEFT($A19,4),HB_8!$B$19:$B$27,0)-1,MATCH($A$4,HB_8!$D$15:$LX$15,0)+MATCH(H$12,HB_8!$D$16:$L$16,0)+MATCH(H$13,HB_8!$D$17:$F$17,0)-2)</f>
        <v>31827</v>
      </c>
      <c r="I19" s="97">
        <f>INDEX(HB_8!$D$19:$LX$45,MATCH("Zugang",HB_8!$A$19:$A$45,0)+MATCH("Jahr "&amp;LEFT($A19,4),HB_8!$B$19:$B$27,0)-1,MATCH($A$4,HB_8!$D$15:$LX$15,0)+MATCH(H$12,HB_8!$D$16:$L$16,0)+MATCH(I$14,HB_8!$D$17:$F$17,0)-2)</f>
        <v>12880</v>
      </c>
      <c r="J19" s="102">
        <f>INDEX(HB_8!$D$19:$LX$45,MATCH("Zugang",HB_8!$A$19:$A$45,0)+MATCH("Jahr "&amp;LEFT($A19,4),HB_8!$B$19:$B$27,0)-1,MATCH($A$4,HB_8!$D$15:$LX$15,0)+MATCH(H$12,HB_8!$D$16:$L$16,0)+MATCH(J$14,HB_8!$D$17:$F$17,0)-2)</f>
        <v>18947</v>
      </c>
    </row>
    <row r="20" spans="1:12" ht="15" customHeight="1" x14ac:dyDescent="0.2">
      <c r="A20" s="314">
        <f>'4 - Zeitreihe'!A16</f>
        <v>2016</v>
      </c>
      <c r="B20" s="97">
        <f>INDEX(HB_8!$D$19:$LX$45,MATCH("Zugang",HB_8!$A$19:$A$45,0)+MATCH("Jahr "&amp;LEFT($A20,4),HB_8!$B$19:$B$27,0)-1,MATCH($A$4,HB_8!$D$15:$LX$15,0)+MATCH(B$11,HB_8!$D$16:$L$16,0)+MATCH(B$13,HB_8!$D$17:$F$17,0)-2)</f>
        <v>138778</v>
      </c>
      <c r="C20" s="97">
        <f>INDEX(HB_8!$D$19:$LX$45,MATCH("Zugang",HB_8!$A$19:$A$45,0)+MATCH("Jahr "&amp;LEFT($A20,4),HB_8!$B$19:$B$27,0)-1,MATCH($A$4,HB_8!$D$15:$LX$15,0)+MATCH(B$11,HB_8!$D$16:$L$16,0)+MATCH(C$14,HB_8!$D$17:$F$17,0)-2)</f>
        <v>89883</v>
      </c>
      <c r="D20" s="97">
        <f>INDEX(HB_8!$D$19:$LX$45,MATCH("Zugang",HB_8!$A$19:$A$45,0)+MATCH("Jahr "&amp;LEFT($A20,4),HB_8!$B$19:$B$27,0)-1,MATCH($A$4,HB_8!$D$15:$LX$15,0)+MATCH(B$11,HB_8!$D$16:$L$16,0)+MATCH(D$14,HB_8!$D$17:$F$17,0)-2)</f>
        <v>48895</v>
      </c>
      <c r="E20" s="96">
        <f>INDEX(HB_8!$D$19:$LX$45,MATCH("Zugang",HB_8!$A$19:$A$45,0)+MATCH("Jahr "&amp;LEFT($A20,4),HB_8!$B$19:$B$27,0)-1,MATCH($A$4,HB_8!$D$15:$LX$15,0)+MATCH(E$12,HB_8!$D$16:$L$16,0)+MATCH(E$13,HB_8!$D$17:$F$17,0)-2)</f>
        <v>107056</v>
      </c>
      <c r="F20" s="97">
        <f>INDEX(HB_8!$D$19:$LX$45,MATCH("Zugang",HB_8!$A$19:$A$45,0)+MATCH("Jahr "&amp;LEFT($A20,4),HB_8!$B$19:$B$27,0)-1,MATCH($A$4,HB_8!$D$15:$LX$15,0)+MATCH(E$12,HB_8!$D$16:$L$16,0)+MATCH(F$14,HB_8!$D$17:$F$17,0)-2)</f>
        <v>76805</v>
      </c>
      <c r="G20" s="102">
        <f>INDEX(HB_8!$D$19:$LX$45,MATCH("Zugang",HB_8!$A$19:$A$45,0)+MATCH("Jahr "&amp;LEFT($A20,4),HB_8!$B$19:$B$27,0)-1,MATCH($A$4,HB_8!$D$15:$LX$15,0)+MATCH(E$12,HB_8!$D$16:$L$16,0)+MATCH(G$14,HB_8!$D$17:$F$17,0)-2)</f>
        <v>30251</v>
      </c>
      <c r="H20" s="97">
        <f>INDEX(HB_8!$D$19:$LX$45,MATCH("Zugang",HB_8!$A$19:$A$45,0)+MATCH("Jahr "&amp;LEFT($A20,4),HB_8!$B$19:$B$27,0)-1,MATCH($A$4,HB_8!$D$15:$LX$15,0)+MATCH(H$12,HB_8!$D$16:$L$16,0)+MATCH(H$13,HB_8!$D$17:$F$17,0)-2)</f>
        <v>31722</v>
      </c>
      <c r="I20" s="97">
        <f>INDEX(HB_8!$D$19:$LX$45,MATCH("Zugang",HB_8!$A$19:$A$45,0)+MATCH("Jahr "&amp;LEFT($A20,4),HB_8!$B$19:$B$27,0)-1,MATCH($A$4,HB_8!$D$15:$LX$15,0)+MATCH(H$12,HB_8!$D$16:$L$16,0)+MATCH(I$14,HB_8!$D$17:$F$17,0)-2)</f>
        <v>13078</v>
      </c>
      <c r="J20" s="102">
        <f>INDEX(HB_8!$D$19:$LX$45,MATCH("Zugang",HB_8!$A$19:$A$45,0)+MATCH("Jahr "&amp;LEFT($A20,4),HB_8!$B$19:$B$27,0)-1,MATCH($A$4,HB_8!$D$15:$LX$15,0)+MATCH(H$12,HB_8!$D$16:$L$16,0)+MATCH(J$14,HB_8!$D$17:$F$17,0)-2)</f>
        <v>18644</v>
      </c>
    </row>
    <row r="21" spans="1:12" s="311" customFormat="1" ht="15" customHeight="1" x14ac:dyDescent="0.2">
      <c r="A21" s="314">
        <f>'4 - Zeitreihe'!A17</f>
        <v>2017</v>
      </c>
      <c r="B21" s="97">
        <f>INDEX(HB_8!$D$19:$LX$45,MATCH("Zugang",HB_8!$A$19:$A$45,0)+MATCH("Jahr "&amp;LEFT($A21,4),HB_8!$B$19:$B$27,0)-1,MATCH($A$4,HB_8!$D$15:$LX$15,0)+MATCH(B$11,HB_8!$D$16:$L$16,0)+MATCH(B$13,HB_8!$D$17:$F$17,0)-2)</f>
        <v>135442</v>
      </c>
      <c r="C21" s="97">
        <f>INDEX(HB_8!$D$19:$LX$45,MATCH("Zugang",HB_8!$A$19:$A$45,0)+MATCH("Jahr "&amp;LEFT($A21,4),HB_8!$B$19:$B$27,0)-1,MATCH($A$4,HB_8!$D$15:$LX$15,0)+MATCH(B$11,HB_8!$D$16:$L$16,0)+MATCH(C$14,HB_8!$D$17:$F$17,0)-2)</f>
        <v>88340</v>
      </c>
      <c r="D21" s="97">
        <f>INDEX(HB_8!$D$19:$LX$45,MATCH("Zugang",HB_8!$A$19:$A$45,0)+MATCH("Jahr "&amp;LEFT($A21,4),HB_8!$B$19:$B$27,0)-1,MATCH($A$4,HB_8!$D$15:$LX$15,0)+MATCH(B$11,HB_8!$D$16:$L$16,0)+MATCH(D$14,HB_8!$D$17:$F$17,0)-2)</f>
        <v>47102</v>
      </c>
      <c r="E21" s="96">
        <f>INDEX(HB_8!$D$19:$LX$45,MATCH("Zugang",HB_8!$A$19:$A$45,0)+MATCH("Jahr "&amp;LEFT($A21,4),HB_8!$B$19:$B$27,0)-1,MATCH($A$4,HB_8!$D$15:$LX$15,0)+MATCH(E$12,HB_8!$D$16:$L$16,0)+MATCH(E$13,HB_8!$D$17:$F$17,0)-2)</f>
        <v>106640</v>
      </c>
      <c r="F21" s="97">
        <f>INDEX(HB_8!$D$19:$LX$45,MATCH("Zugang",HB_8!$A$19:$A$45,0)+MATCH("Jahr "&amp;LEFT($A21,4),HB_8!$B$19:$B$27,0)-1,MATCH($A$4,HB_8!$D$15:$LX$15,0)+MATCH(E$12,HB_8!$D$16:$L$16,0)+MATCH(F$14,HB_8!$D$17:$F$17,0)-2)</f>
        <v>76282</v>
      </c>
      <c r="G21" s="102">
        <f>INDEX(HB_8!$D$19:$LX$45,MATCH("Zugang",HB_8!$A$19:$A$45,0)+MATCH("Jahr "&amp;LEFT($A21,4),HB_8!$B$19:$B$27,0)-1,MATCH($A$4,HB_8!$D$15:$LX$15,0)+MATCH(E$12,HB_8!$D$16:$L$16,0)+MATCH(G$14,HB_8!$D$17:$F$17,0)-2)</f>
        <v>30358</v>
      </c>
      <c r="H21" s="97">
        <f>INDEX(HB_8!$D$19:$LX$45,MATCH("Zugang",HB_8!$A$19:$A$45,0)+MATCH("Jahr "&amp;LEFT($A21,4),HB_8!$B$19:$B$27,0)-1,MATCH($A$4,HB_8!$D$15:$LX$15,0)+MATCH(H$12,HB_8!$D$16:$L$16,0)+MATCH(H$13,HB_8!$D$17:$F$17,0)-2)</f>
        <v>28802</v>
      </c>
      <c r="I21" s="97">
        <f>INDEX(HB_8!$D$19:$LX$45,MATCH("Zugang",HB_8!$A$19:$A$45,0)+MATCH("Jahr "&amp;LEFT($A21,4),HB_8!$B$19:$B$27,0)-1,MATCH($A$4,HB_8!$D$15:$LX$15,0)+MATCH(H$12,HB_8!$D$16:$L$16,0)+MATCH(I$14,HB_8!$D$17:$F$17,0)-2)</f>
        <v>12058</v>
      </c>
      <c r="J21" s="102">
        <f>INDEX(HB_8!$D$19:$LX$45,MATCH("Zugang",HB_8!$A$19:$A$45,0)+MATCH("Jahr "&amp;LEFT($A21,4),HB_8!$B$19:$B$27,0)-1,MATCH($A$4,HB_8!$D$15:$LX$15,0)+MATCH(H$12,HB_8!$D$16:$L$16,0)+MATCH(J$14,HB_8!$D$17:$F$17,0)-2)</f>
        <v>16744</v>
      </c>
    </row>
    <row r="22" spans="1:12" s="311" customFormat="1" ht="15" customHeight="1" x14ac:dyDescent="0.2">
      <c r="A22" s="314">
        <f>'4 - Zeitreihe'!A18</f>
        <v>2018</v>
      </c>
      <c r="B22" s="97">
        <f>INDEX(HB_8!$D$19:$LX$45,MATCH("Zugang",HB_8!$A$19:$A$45,0)+MATCH("Jahr "&amp;LEFT($A22,4),HB_8!$B$19:$B$27,0)-1,MATCH($A$4,HB_8!$D$15:$LX$15,0)+MATCH(B$11,HB_8!$D$16:$L$16,0)+MATCH(B$13,HB_8!$D$17:$F$17,0)-2)</f>
        <v>134170</v>
      </c>
      <c r="C22" s="97">
        <f>INDEX(HB_8!$D$19:$LX$45,MATCH("Zugang",HB_8!$A$19:$A$45,0)+MATCH("Jahr "&amp;LEFT($A22,4),HB_8!$B$19:$B$27,0)-1,MATCH($A$4,HB_8!$D$15:$LX$15,0)+MATCH(B$11,HB_8!$D$16:$L$16,0)+MATCH(C$14,HB_8!$D$17:$F$17,0)-2)</f>
        <v>88121</v>
      </c>
      <c r="D22" s="97">
        <f>INDEX(HB_8!$D$19:$LX$45,MATCH("Zugang",HB_8!$A$19:$A$45,0)+MATCH("Jahr "&amp;LEFT($A22,4),HB_8!$B$19:$B$27,0)-1,MATCH($A$4,HB_8!$D$15:$LX$15,0)+MATCH(B$11,HB_8!$D$16:$L$16,0)+MATCH(D$14,HB_8!$D$17:$F$17,0)-2)</f>
        <v>46049</v>
      </c>
      <c r="E22" s="96">
        <f>INDEX(HB_8!$D$19:$LX$45,MATCH("Zugang",HB_8!$A$19:$A$45,0)+MATCH("Jahr "&amp;LEFT($A22,4),HB_8!$B$19:$B$27,0)-1,MATCH($A$4,HB_8!$D$15:$LX$15,0)+MATCH(E$12,HB_8!$D$16:$L$16,0)+MATCH(E$13,HB_8!$D$17:$F$17,0)-2)</f>
        <v>107337</v>
      </c>
      <c r="F22" s="97">
        <f>INDEX(HB_8!$D$19:$LX$45,MATCH("Zugang",HB_8!$A$19:$A$45,0)+MATCH("Jahr "&amp;LEFT($A22,4),HB_8!$B$19:$B$27,0)-1,MATCH($A$4,HB_8!$D$15:$LX$15,0)+MATCH(E$12,HB_8!$D$16:$L$16,0)+MATCH(F$14,HB_8!$D$17:$F$17,0)-2)</f>
        <v>76297</v>
      </c>
      <c r="G22" s="102">
        <f>INDEX(HB_8!$D$19:$LX$45,MATCH("Zugang",HB_8!$A$19:$A$45,0)+MATCH("Jahr "&amp;LEFT($A22,4),HB_8!$B$19:$B$27,0)-1,MATCH($A$4,HB_8!$D$15:$LX$15,0)+MATCH(E$12,HB_8!$D$16:$L$16,0)+MATCH(G$14,HB_8!$D$17:$F$17,0)-2)</f>
        <v>31040</v>
      </c>
      <c r="H22" s="97">
        <f>INDEX(HB_8!$D$19:$LX$45,MATCH("Zugang",HB_8!$A$19:$A$45,0)+MATCH("Jahr "&amp;LEFT($A22,4),HB_8!$B$19:$B$27,0)-1,MATCH($A$4,HB_8!$D$15:$LX$15,0)+MATCH(H$12,HB_8!$D$16:$L$16,0)+MATCH(H$13,HB_8!$D$17:$F$17,0)-2)</f>
        <v>26833</v>
      </c>
      <c r="I22" s="97">
        <f>INDEX(HB_8!$D$19:$LX$45,MATCH("Zugang",HB_8!$A$19:$A$45,0)+MATCH("Jahr "&amp;LEFT($A22,4),HB_8!$B$19:$B$27,0)-1,MATCH($A$4,HB_8!$D$15:$LX$15,0)+MATCH(H$12,HB_8!$D$16:$L$16,0)+MATCH(I$14,HB_8!$D$17:$F$17,0)-2)</f>
        <v>11824</v>
      </c>
      <c r="J22" s="102">
        <f>INDEX(HB_8!$D$19:$LX$45,MATCH("Zugang",HB_8!$A$19:$A$45,0)+MATCH("Jahr "&amp;LEFT($A22,4),HB_8!$B$19:$B$27,0)-1,MATCH($A$4,HB_8!$D$15:$LX$15,0)+MATCH(H$12,HB_8!$D$16:$L$16,0)+MATCH(J$14,HB_8!$D$17:$F$17,0)-2)</f>
        <v>15009</v>
      </c>
    </row>
    <row r="23" spans="1:12" s="311" customFormat="1" ht="15" customHeight="1" x14ac:dyDescent="0.2">
      <c r="A23" s="314">
        <f>'4 - Zeitreihe'!A19</f>
        <v>2019</v>
      </c>
      <c r="B23" s="97">
        <f>INDEX(HB_8!$D$19:$LX$45,MATCH("Zugang",HB_8!$A$19:$A$45,0)+MATCH("Jahr "&amp;LEFT($A23,4),HB_8!$B$19:$B$27,0)-1,MATCH($A$4,HB_8!$D$15:$LX$15,0)+MATCH(B$11,HB_8!$D$16:$L$16,0)+MATCH(B$13,HB_8!$D$17:$F$17,0)-2)</f>
        <v>132500</v>
      </c>
      <c r="C23" s="97">
        <f>INDEX(HB_8!$D$19:$LX$45,MATCH("Zugang",HB_8!$A$19:$A$45,0)+MATCH("Jahr "&amp;LEFT($A23,4),HB_8!$B$19:$B$27,0)-1,MATCH($A$4,HB_8!$D$15:$LX$15,0)+MATCH(B$11,HB_8!$D$16:$L$16,0)+MATCH(C$14,HB_8!$D$17:$F$17,0)-2)</f>
        <v>88479</v>
      </c>
      <c r="D23" s="97">
        <f>INDEX(HB_8!$D$19:$LX$45,MATCH("Zugang",HB_8!$A$19:$A$45,0)+MATCH("Jahr "&amp;LEFT($A23,4),HB_8!$B$19:$B$27,0)-1,MATCH($A$4,HB_8!$D$15:$LX$15,0)+MATCH(B$11,HB_8!$D$16:$L$16,0)+MATCH(D$14,HB_8!$D$17:$F$17,0)-2)</f>
        <v>44021</v>
      </c>
      <c r="E23" s="96">
        <f>INDEX(HB_8!$D$19:$LX$45,MATCH("Zugang",HB_8!$A$19:$A$45,0)+MATCH("Jahr "&amp;LEFT($A23,4),HB_8!$B$19:$B$27,0)-1,MATCH($A$4,HB_8!$D$15:$LX$15,0)+MATCH(E$12,HB_8!$D$16:$L$16,0)+MATCH(E$13,HB_8!$D$17:$F$17,0)-2)</f>
        <v>105202</v>
      </c>
      <c r="F23" s="97">
        <f>INDEX(HB_8!$D$19:$LX$45,MATCH("Zugang",HB_8!$A$19:$A$45,0)+MATCH("Jahr "&amp;LEFT($A23,4),HB_8!$B$19:$B$27,0)-1,MATCH($A$4,HB_8!$D$15:$LX$15,0)+MATCH(E$12,HB_8!$D$16:$L$16,0)+MATCH(F$14,HB_8!$D$17:$F$17,0)-2)</f>
        <v>75609</v>
      </c>
      <c r="G23" s="102">
        <f>INDEX(HB_8!$D$19:$LX$45,MATCH("Zugang",HB_8!$A$19:$A$45,0)+MATCH("Jahr "&amp;LEFT($A23,4),HB_8!$B$19:$B$27,0)-1,MATCH($A$4,HB_8!$D$15:$LX$15,0)+MATCH(E$12,HB_8!$D$16:$L$16,0)+MATCH(G$14,HB_8!$D$17:$F$17,0)-2)</f>
        <v>29593</v>
      </c>
      <c r="H23" s="97">
        <f>INDEX(HB_8!$D$19:$LX$45,MATCH("Zugang",HB_8!$A$19:$A$45,0)+MATCH("Jahr "&amp;LEFT($A23,4),HB_8!$B$19:$B$27,0)-1,MATCH($A$4,HB_8!$D$15:$LX$15,0)+MATCH(H$12,HB_8!$D$16:$L$16,0)+MATCH(H$13,HB_8!$D$17:$F$17,0)-2)</f>
        <v>27298</v>
      </c>
      <c r="I23" s="97">
        <f>INDEX(HB_8!$D$19:$LX$45,MATCH("Zugang",HB_8!$A$19:$A$45,0)+MATCH("Jahr "&amp;LEFT($A23,4),HB_8!$B$19:$B$27,0)-1,MATCH($A$4,HB_8!$D$15:$LX$15,0)+MATCH(H$12,HB_8!$D$16:$L$16,0)+MATCH(I$14,HB_8!$D$17:$F$17,0)-2)</f>
        <v>12870</v>
      </c>
      <c r="J23" s="102">
        <f>INDEX(HB_8!$D$19:$LX$45,MATCH("Zugang",HB_8!$A$19:$A$45,0)+MATCH("Jahr "&amp;LEFT($A23,4),HB_8!$B$19:$B$27,0)-1,MATCH($A$4,HB_8!$D$15:$LX$15,0)+MATCH(H$12,HB_8!$D$16:$L$16,0)+MATCH(J$14,HB_8!$D$17:$F$17,0)-2)</f>
        <v>14428</v>
      </c>
    </row>
    <row r="24" spans="1:12" s="311" customFormat="1" ht="15" customHeight="1" x14ac:dyDescent="0.2">
      <c r="A24" s="314">
        <f>'4 - Zeitreihe'!A20</f>
        <v>2020</v>
      </c>
      <c r="B24" s="97">
        <f>INDEX(HB_8!$D$19:$LX$45,MATCH("Zugang",HB_8!$A$19:$A$45,0)+MATCH("Jahr "&amp;LEFT($A24,4),HB_8!$B$19:$B$27,0)-1,MATCH($A$4,HB_8!$D$15:$LX$15,0)+MATCH(B$11,HB_8!$D$16:$L$16,0)+MATCH(B$13,HB_8!$D$17:$F$17,0)-2)</f>
        <v>112169</v>
      </c>
      <c r="C24" s="97">
        <f>INDEX(HB_8!$D$19:$LX$45,MATCH("Zugang",HB_8!$A$19:$A$45,0)+MATCH("Jahr "&amp;LEFT($A24,4),HB_8!$B$19:$B$27,0)-1,MATCH($A$4,HB_8!$D$15:$LX$15,0)+MATCH(B$11,HB_8!$D$16:$L$16,0)+MATCH(C$14,HB_8!$D$17:$F$17,0)-2)</f>
        <v>77084</v>
      </c>
      <c r="D24" s="97">
        <f>INDEX(HB_8!$D$19:$LX$45,MATCH("Zugang",HB_8!$A$19:$A$45,0)+MATCH("Jahr "&amp;LEFT($A24,4),HB_8!$B$19:$B$27,0)-1,MATCH($A$4,HB_8!$D$15:$LX$15,0)+MATCH(B$11,HB_8!$D$16:$L$16,0)+MATCH(D$14,HB_8!$D$17:$F$17,0)-2)</f>
        <v>35085</v>
      </c>
      <c r="E24" s="96">
        <f>INDEX(HB_8!$D$19:$LX$45,MATCH("Zugang",HB_8!$A$19:$A$45,0)+MATCH("Jahr "&amp;LEFT($A24,4),HB_8!$B$19:$B$27,0)-1,MATCH($A$4,HB_8!$D$15:$LX$15,0)+MATCH(E$12,HB_8!$D$16:$L$16,0)+MATCH(E$13,HB_8!$D$17:$F$17,0)-2)</f>
        <v>92067</v>
      </c>
      <c r="F24" s="97">
        <f>INDEX(HB_8!$D$19:$LX$45,MATCH("Zugang",HB_8!$A$19:$A$45,0)+MATCH("Jahr "&amp;LEFT($A24,4),HB_8!$B$19:$B$27,0)-1,MATCH($A$4,HB_8!$D$15:$LX$15,0)+MATCH(E$12,HB_8!$D$16:$L$16,0)+MATCH(F$14,HB_8!$D$17:$F$17,0)-2)</f>
        <v>67288</v>
      </c>
      <c r="G24" s="102">
        <f>INDEX(HB_8!$D$19:$LX$45,MATCH("Zugang",HB_8!$A$19:$A$45,0)+MATCH("Jahr "&amp;LEFT($A24,4),HB_8!$B$19:$B$27,0)-1,MATCH($A$4,HB_8!$D$15:$LX$15,0)+MATCH(E$12,HB_8!$D$16:$L$16,0)+MATCH(G$14,HB_8!$D$17:$F$17,0)-2)</f>
        <v>24779</v>
      </c>
      <c r="H24" s="97">
        <f>INDEX(HB_8!$D$19:$LX$45,MATCH("Zugang",HB_8!$A$19:$A$45,0)+MATCH("Jahr "&amp;LEFT($A24,4),HB_8!$B$19:$B$27,0)-1,MATCH($A$4,HB_8!$D$15:$LX$15,0)+MATCH(H$12,HB_8!$D$16:$L$16,0)+MATCH(H$13,HB_8!$D$17:$F$17,0)-2)</f>
        <v>20102</v>
      </c>
      <c r="I24" s="97">
        <f>INDEX(HB_8!$D$19:$LX$45,MATCH("Zugang",HB_8!$A$19:$A$45,0)+MATCH("Jahr "&amp;LEFT($A24,4),HB_8!$B$19:$B$27,0)-1,MATCH($A$4,HB_8!$D$15:$LX$15,0)+MATCH(H$12,HB_8!$D$16:$L$16,0)+MATCH(I$14,HB_8!$D$17:$F$17,0)-2)</f>
        <v>9796</v>
      </c>
      <c r="J24" s="102">
        <f>INDEX(HB_8!$D$19:$LX$45,MATCH("Zugang",HB_8!$A$19:$A$45,0)+MATCH("Jahr "&amp;LEFT($A24,4),HB_8!$B$19:$B$27,0)-1,MATCH($A$4,HB_8!$D$15:$LX$15,0)+MATCH(H$12,HB_8!$D$16:$L$16,0)+MATCH(J$14,HB_8!$D$17:$F$17,0)-2)</f>
        <v>10306</v>
      </c>
    </row>
    <row r="25" spans="1:12" s="311" customFormat="1" ht="15" customHeight="1" x14ac:dyDescent="0.2">
      <c r="A25" s="314" t="str">
        <f>'4 - Zeitreihe'!A21</f>
        <v>2021 (Jan - Nov)</v>
      </c>
      <c r="B25" s="97">
        <f>INDEX(HB_8!$D$19:$LX$45,MATCH("Zugang",HB_8!$A$19:$A$45,0)+MATCH("Jahr "&amp;LEFT($A25,4),HB_8!$B$19:$B$27,0)-1,MATCH($A$4,HB_8!$D$15:$LX$15,0)+MATCH(B$11,HB_8!$D$16:$L$16,0)+MATCH(B$13,HB_8!$D$17:$F$17,0)-2)</f>
        <v>108950</v>
      </c>
      <c r="C25" s="97">
        <f>INDEX(HB_8!$D$19:$LX$45,MATCH("Zugang",HB_8!$A$19:$A$45,0)+MATCH("Jahr "&amp;LEFT($A25,4),HB_8!$B$19:$B$27,0)-1,MATCH($A$4,HB_8!$D$15:$LX$15,0)+MATCH(B$11,HB_8!$D$16:$L$16,0)+MATCH(C$14,HB_8!$D$17:$F$17,0)-2)</f>
        <v>76118</v>
      </c>
      <c r="D25" s="97">
        <f>INDEX(HB_8!$D$19:$LX$45,MATCH("Zugang",HB_8!$A$19:$A$45,0)+MATCH("Jahr "&amp;LEFT($A25,4),HB_8!$B$19:$B$27,0)-1,MATCH($A$4,HB_8!$D$15:$LX$15,0)+MATCH(B$11,HB_8!$D$16:$L$16,0)+MATCH(D$14,HB_8!$D$17:$F$17,0)-2)</f>
        <v>32832</v>
      </c>
      <c r="E25" s="96">
        <f>INDEX(HB_8!$D$19:$LX$45,MATCH("Zugang",HB_8!$A$19:$A$45,0)+MATCH("Jahr "&amp;LEFT($A25,4),HB_8!$B$19:$B$27,0)-1,MATCH($A$4,HB_8!$D$15:$LX$15,0)+MATCH(E$12,HB_8!$D$16:$L$16,0)+MATCH(E$13,HB_8!$D$17:$F$17,0)-2)</f>
        <v>89882</v>
      </c>
      <c r="F25" s="97">
        <f>INDEX(HB_8!$D$19:$LX$45,MATCH("Zugang",HB_8!$A$19:$A$45,0)+MATCH("Jahr "&amp;LEFT($A25,4),HB_8!$B$19:$B$27,0)-1,MATCH($A$4,HB_8!$D$15:$LX$15,0)+MATCH(E$12,HB_8!$D$16:$L$16,0)+MATCH(F$14,HB_8!$D$17:$F$17,0)-2)</f>
        <v>66259</v>
      </c>
      <c r="G25" s="102">
        <f>INDEX(HB_8!$D$19:$LX$45,MATCH("Zugang",HB_8!$A$19:$A$45,0)+MATCH("Jahr "&amp;LEFT($A25,4),HB_8!$B$19:$B$27,0)-1,MATCH($A$4,HB_8!$D$15:$LX$15,0)+MATCH(E$12,HB_8!$D$16:$L$16,0)+MATCH(G$14,HB_8!$D$17:$F$17,0)-2)</f>
        <v>23623</v>
      </c>
      <c r="H25" s="97">
        <f>INDEX(HB_8!$D$19:$LX$45,MATCH("Zugang",HB_8!$A$19:$A$45,0)+MATCH("Jahr "&amp;LEFT($A25,4),HB_8!$B$19:$B$27,0)-1,MATCH($A$4,HB_8!$D$15:$LX$15,0)+MATCH(H$12,HB_8!$D$16:$L$16,0)+MATCH(H$13,HB_8!$D$17:$F$17,0)-2)</f>
        <v>19068</v>
      </c>
      <c r="I25" s="97">
        <f>INDEX(HB_8!$D$19:$LX$45,MATCH("Zugang",HB_8!$A$19:$A$45,0)+MATCH("Jahr "&amp;LEFT($A25,4),HB_8!$B$19:$B$27,0)-1,MATCH($A$4,HB_8!$D$15:$LX$15,0)+MATCH(H$12,HB_8!$D$16:$L$16,0)+MATCH(I$14,HB_8!$D$17:$F$17,0)-2)</f>
        <v>9859</v>
      </c>
      <c r="J25" s="102">
        <f>INDEX(HB_8!$D$19:$LX$45,MATCH("Zugang",HB_8!$A$19:$A$45,0)+MATCH("Jahr "&amp;LEFT($A25,4),HB_8!$B$19:$B$27,0)-1,MATCH($A$4,HB_8!$D$15:$LX$15,0)+MATCH(H$12,HB_8!$D$16:$L$16,0)+MATCH(J$14,HB_8!$D$17:$F$17,0)-2)</f>
        <v>9209</v>
      </c>
    </row>
    <row r="26" spans="1:12" s="311" customFormat="1" ht="15" customHeight="1" x14ac:dyDescent="0.2">
      <c r="A26" s="532" t="s">
        <v>174</v>
      </c>
      <c r="B26" s="530"/>
      <c r="C26" s="530"/>
      <c r="D26" s="530"/>
      <c r="E26" s="530"/>
      <c r="F26" s="530"/>
      <c r="G26" s="530"/>
      <c r="H26" s="530"/>
      <c r="I26" s="530"/>
      <c r="J26" s="531"/>
    </row>
    <row r="27" spans="1:12" s="311" customFormat="1" ht="15" customHeight="1" x14ac:dyDescent="0.2">
      <c r="A27" s="313" t="str">
        <f>'4 - Zeitreihe'!A23</f>
        <v>2013</v>
      </c>
      <c r="B27" s="97">
        <f>INDEX(HB_8!$D$19:$LX$45,MATCH("Bestand",HB_8!$A$19:$A$45,0)+MATCH("Jahr "&amp;LEFT($A27,4),HB_8!$B$19:$B$27,0)-1,MATCH($A$4,HB_8!$D$15:$LX$15,0)+MATCH(B$11,HB_8!$D$16:$L$16,0)+MATCH(B$13,HB_8!$D$17:$F$17,0)-2)</f>
        <v>112934.75</v>
      </c>
      <c r="C27" s="97">
        <f>INDEX(HB_8!$D$19:$LX$45,MATCH("Bestand",HB_8!$A$19:$A$45,0)+MATCH("Jahr "&amp;LEFT($A27,4),HB_8!$B$19:$B$27,0)-1,MATCH($A$4,HB_8!$D$15:$LX$15,0)+MATCH(B$11,HB_8!$D$16:$L$16,0)+MATCH(C$14,HB_8!$D$17:$F$17,0)-2)</f>
        <v>89969.25</v>
      </c>
      <c r="D27" s="97">
        <f>INDEX(HB_8!$D$19:$LX$45,MATCH("Bestand",HB_8!$A$19:$A$45,0)+MATCH("Jahr "&amp;LEFT($A27,4),HB_8!$B$19:$B$27,0)-1,MATCH($A$4,HB_8!$D$15:$LX$15,0)+MATCH(B$11,HB_8!$D$16:$L$16,0)+MATCH(D$14,HB_8!$D$17:$F$17,0)-2)</f>
        <v>22965.5</v>
      </c>
      <c r="E27" s="103">
        <f>INDEX(HB_8!$D$19:$LX$45,MATCH("Bestand",HB_8!$A$19:$A$45,0)+MATCH("Jahr "&amp;LEFT($A27,4),HB_8!$B$19:$B$27,0)-1,MATCH($A$4,HB_8!$D$15:$LX$15,0)+MATCH(E$12,HB_8!$D$16:$L$16,0)+MATCH(E$13,HB_8!$D$17:$F$17,0)-2)</f>
        <v>100939.41666666667</v>
      </c>
      <c r="F27" s="104">
        <f>INDEX(HB_8!$D$19:$LX$45,MATCH("Bestand",HB_8!$A$19:$A$45,0)+MATCH("Jahr "&amp;LEFT($A27,4),HB_8!$B$19:$B$27,0)-1,MATCH($A$4,HB_8!$D$15:$LX$15,0)+MATCH(E$12,HB_8!$D$16:$L$16,0)+MATCH(F$14,HB_8!$D$17:$F$17,0)-2)</f>
        <v>84923.25</v>
      </c>
      <c r="G27" s="105">
        <f>INDEX(HB_8!$D$19:$LX$45,MATCH("Bestand",HB_8!$A$19:$A$45,0)+MATCH("Jahr "&amp;LEFT($A27,4),HB_8!$B$19:$B$27,0)-1,MATCH($A$4,HB_8!$D$15:$LX$15,0)+MATCH(E$12,HB_8!$D$16:$L$16,0)+MATCH(G$14,HB_8!$D$17:$F$17,0)-2)</f>
        <v>16016.166666666666</v>
      </c>
      <c r="H27" s="97">
        <f>INDEX(HB_8!$D$19:$LX$45,MATCH("Bestand",HB_8!$A$19:$A$45,0)+MATCH("Jahr "&amp;LEFT($A27,4),HB_8!$B$19:$B$27,0)-1,MATCH($A$4,HB_8!$D$15:$LX$15,0)+MATCH(H$12,HB_8!$D$16:$L$16,0)+MATCH(H$13,HB_8!$D$17:$F$17,0)-2)</f>
        <v>11995.333333333334</v>
      </c>
      <c r="I27" s="97">
        <f>INDEX(HB_8!$D$19:$LX$45,MATCH("Bestand",HB_8!$A$19:$A$45,0)+MATCH("Jahr "&amp;LEFT($A27,4),HB_8!$B$19:$B$27,0)-1,MATCH($A$4,HB_8!$D$15:$LX$15,0)+MATCH(H$12,HB_8!$D$16:$L$16,0)+MATCH(I$14,HB_8!$D$17:$F$17,0)-2)</f>
        <v>5046</v>
      </c>
      <c r="J27" s="102">
        <f>INDEX(HB_8!$D$19:$LX$45,MATCH("Bestand",HB_8!$A$19:$A$45,0)+MATCH("Jahr "&amp;LEFT($A27,4),HB_8!$B$19:$B$27,0)-1,MATCH($A$4,HB_8!$D$15:$LX$15,0)+MATCH(H$12,HB_8!$D$16:$L$16,0)+MATCH(J$14,HB_8!$D$17:$F$17,0)-2)</f>
        <v>6949.333333333333</v>
      </c>
      <c r="L27" s="315">
        <v>12</v>
      </c>
    </row>
    <row r="28" spans="1:12" s="311" customFormat="1" ht="15" customHeight="1" x14ac:dyDescent="0.2">
      <c r="A28" s="314">
        <f>'4 - Zeitreihe'!A24</f>
        <v>2014</v>
      </c>
      <c r="B28" s="97">
        <f>INDEX(HB_8!$D$19:$LX$45,MATCH("Bestand",HB_8!$A$19:$A$45,0)+MATCH("Jahr "&amp;LEFT($A28,4),HB_8!$B$19:$B$27,0)-1,MATCH($A$4,HB_8!$D$15:$LX$15,0)+MATCH(B$11,HB_8!$D$16:$L$16,0)+MATCH(B$13,HB_8!$D$17:$F$17,0)-2)</f>
        <v>108346.25</v>
      </c>
      <c r="C28" s="97">
        <f>INDEX(HB_8!$D$19:$LX$45,MATCH("Bestand",HB_8!$A$19:$A$45,0)+MATCH("Jahr "&amp;LEFT($A28,4),HB_8!$B$19:$B$27,0)-1,MATCH($A$4,HB_8!$D$15:$LX$15,0)+MATCH(B$11,HB_8!$D$16:$L$16,0)+MATCH(C$14,HB_8!$D$17:$F$17,0)-2)</f>
        <v>85519.833333333328</v>
      </c>
      <c r="D28" s="97">
        <f>INDEX(HB_8!$D$19:$LX$45,MATCH("Bestand",HB_8!$A$19:$A$45,0)+MATCH("Jahr "&amp;LEFT($A28,4),HB_8!$B$19:$B$27,0)-1,MATCH($A$4,HB_8!$D$15:$LX$15,0)+MATCH(B$11,HB_8!$D$16:$L$16,0)+MATCH(D$14,HB_8!$D$17:$F$17,0)-2)</f>
        <v>22826.416666666668</v>
      </c>
      <c r="E28" s="96">
        <f>INDEX(HB_8!$D$19:$LX$45,MATCH("Bestand",HB_8!$A$19:$A$45,0)+MATCH("Jahr "&amp;LEFT($A28,4),HB_8!$B$19:$B$27,0)-1,MATCH($A$4,HB_8!$D$15:$LX$15,0)+MATCH(E$12,HB_8!$D$16:$L$16,0)+MATCH(E$13,HB_8!$D$17:$F$17,0)-2)</f>
        <v>97026</v>
      </c>
      <c r="F28" s="97">
        <f>INDEX(HB_8!$D$19:$LX$45,MATCH("Bestand",HB_8!$A$19:$A$45,0)+MATCH("Jahr "&amp;LEFT($A28,4),HB_8!$B$19:$B$27,0)-1,MATCH($A$4,HB_8!$D$15:$LX$15,0)+MATCH(E$12,HB_8!$D$16:$L$16,0)+MATCH(F$14,HB_8!$D$17:$F$17,0)-2)</f>
        <v>80974.916666666672</v>
      </c>
      <c r="G28" s="102">
        <f>INDEX(HB_8!$D$19:$LX$45,MATCH("Bestand",HB_8!$A$19:$A$45,0)+MATCH("Jahr "&amp;LEFT($A28,4),HB_8!$B$19:$B$27,0)-1,MATCH($A$4,HB_8!$D$15:$LX$15,0)+MATCH(E$12,HB_8!$D$16:$L$16,0)+MATCH(G$14,HB_8!$D$17:$F$17,0)-2)</f>
        <v>16051.083333333334</v>
      </c>
      <c r="H28" s="97">
        <f>INDEX(HB_8!$D$19:$LX$45,MATCH("Bestand",HB_8!$A$19:$A$45,0)+MATCH("Jahr "&amp;LEFT($A28,4),HB_8!$B$19:$B$27,0)-1,MATCH($A$4,HB_8!$D$15:$LX$15,0)+MATCH(H$12,HB_8!$D$16:$L$16,0)+MATCH(H$13,HB_8!$D$17:$F$17,0)-2)</f>
        <v>11320.25</v>
      </c>
      <c r="I28" s="97">
        <f>INDEX(HB_8!$D$19:$LX$45,MATCH("Bestand",HB_8!$A$19:$A$45,0)+MATCH("Jahr "&amp;LEFT($A28,4),HB_8!$B$19:$B$27,0)-1,MATCH($A$4,HB_8!$D$15:$LX$15,0)+MATCH(H$12,HB_8!$D$16:$L$16,0)+MATCH(I$14,HB_8!$D$17:$F$17,0)-2)</f>
        <v>4544.916666666667</v>
      </c>
      <c r="J28" s="102">
        <f>INDEX(HB_8!$D$19:$LX$45,MATCH("Bestand",HB_8!$A$19:$A$45,0)+MATCH("Jahr "&amp;LEFT($A28,4),HB_8!$B$19:$B$27,0)-1,MATCH($A$4,HB_8!$D$15:$LX$15,0)+MATCH(H$12,HB_8!$D$16:$L$16,0)+MATCH(J$14,HB_8!$D$17:$F$17,0)-2)</f>
        <v>6775.333333333333</v>
      </c>
      <c r="L28" s="315">
        <v>12</v>
      </c>
    </row>
    <row r="29" spans="1:12" s="311" customFormat="1" ht="15" customHeight="1" x14ac:dyDescent="0.2">
      <c r="A29" s="314">
        <f>'4 - Zeitreihe'!A25</f>
        <v>2015</v>
      </c>
      <c r="B29" s="97">
        <f>INDEX(HB_8!$D$19:$LX$45,MATCH("Bestand",HB_8!$A$19:$A$45,0)+MATCH("Jahr "&amp;LEFT($A29,4),HB_8!$B$19:$B$27,0)-1,MATCH($A$4,HB_8!$D$15:$LX$15,0)+MATCH(B$11,HB_8!$D$16:$L$16,0)+MATCH(B$13,HB_8!$D$17:$F$17,0)-2)</f>
        <v>105893.91666666667</v>
      </c>
      <c r="C29" s="97">
        <f>INDEX(HB_8!$D$19:$LX$45,MATCH("Bestand",HB_8!$A$19:$A$45,0)+MATCH("Jahr "&amp;LEFT($A29,4),HB_8!$B$19:$B$27,0)-1,MATCH($A$4,HB_8!$D$15:$LX$15,0)+MATCH(B$11,HB_8!$D$16:$L$16,0)+MATCH(C$14,HB_8!$D$17:$F$17,0)-2)</f>
        <v>82874.916666666672</v>
      </c>
      <c r="D29" s="97">
        <f>INDEX(HB_8!$D$19:$LX$45,MATCH("Bestand",HB_8!$A$19:$A$45,0)+MATCH("Jahr "&amp;LEFT($A29,4),HB_8!$B$19:$B$27,0)-1,MATCH($A$4,HB_8!$D$15:$LX$15,0)+MATCH(B$11,HB_8!$D$16:$L$16,0)+MATCH(D$14,HB_8!$D$17:$F$17,0)-2)</f>
        <v>23019</v>
      </c>
      <c r="E29" s="96">
        <f>INDEX(HB_8!$D$19:$LX$45,MATCH("Bestand",HB_8!$A$19:$A$45,0)+MATCH("Jahr "&amp;LEFT($A29,4),HB_8!$B$19:$B$27,0)-1,MATCH($A$4,HB_8!$D$15:$LX$15,0)+MATCH(E$12,HB_8!$D$16:$L$16,0)+MATCH(E$13,HB_8!$D$17:$F$17,0)-2)</f>
        <v>94894.5</v>
      </c>
      <c r="F29" s="97">
        <f>INDEX(HB_8!$D$19:$LX$45,MATCH("Bestand",HB_8!$A$19:$A$45,0)+MATCH("Jahr "&amp;LEFT($A29,4),HB_8!$B$19:$B$27,0)-1,MATCH($A$4,HB_8!$D$15:$LX$15,0)+MATCH(E$12,HB_8!$D$16:$L$16,0)+MATCH(F$14,HB_8!$D$17:$F$17,0)-2)</f>
        <v>78617.5</v>
      </c>
      <c r="G29" s="102">
        <f>INDEX(HB_8!$D$19:$LX$45,MATCH("Bestand",HB_8!$A$19:$A$45,0)+MATCH("Jahr "&amp;LEFT($A29,4),HB_8!$B$19:$B$27,0)-1,MATCH($A$4,HB_8!$D$15:$LX$15,0)+MATCH(E$12,HB_8!$D$16:$L$16,0)+MATCH(G$14,HB_8!$D$17:$F$17,0)-2)</f>
        <v>16277</v>
      </c>
      <c r="H29" s="97">
        <f>INDEX(HB_8!$D$19:$LX$45,MATCH("Bestand",HB_8!$A$19:$A$45,0)+MATCH("Jahr "&amp;LEFT($A29,4),HB_8!$B$19:$B$27,0)-1,MATCH($A$4,HB_8!$D$15:$LX$15,0)+MATCH(H$12,HB_8!$D$16:$L$16,0)+MATCH(H$13,HB_8!$D$17:$F$17,0)-2)</f>
        <v>10999.416666666666</v>
      </c>
      <c r="I29" s="97">
        <f>INDEX(HB_8!$D$19:$LX$45,MATCH("Bestand",HB_8!$A$19:$A$45,0)+MATCH("Jahr "&amp;LEFT($A29,4),HB_8!$B$19:$B$27,0)-1,MATCH($A$4,HB_8!$D$15:$LX$15,0)+MATCH(H$12,HB_8!$D$16:$L$16,0)+MATCH(I$14,HB_8!$D$17:$F$17,0)-2)</f>
        <v>4257.416666666667</v>
      </c>
      <c r="J29" s="102">
        <f>INDEX(HB_8!$D$19:$LX$45,MATCH("Bestand",HB_8!$A$19:$A$45,0)+MATCH("Jahr "&amp;LEFT($A29,4),HB_8!$B$19:$B$27,0)-1,MATCH($A$4,HB_8!$D$15:$LX$15,0)+MATCH(H$12,HB_8!$D$16:$L$16,0)+MATCH(J$14,HB_8!$D$17:$F$17,0)-2)</f>
        <v>6742</v>
      </c>
      <c r="L29" s="315">
        <v>12</v>
      </c>
    </row>
    <row r="30" spans="1:12" s="311" customFormat="1" ht="15" customHeight="1" x14ac:dyDescent="0.2">
      <c r="A30" s="314">
        <f>'4 - Zeitreihe'!A26</f>
        <v>2016</v>
      </c>
      <c r="B30" s="97">
        <f>INDEX(HB_8!$D$19:$LX$45,MATCH("Bestand",HB_8!$A$19:$A$45,0)+MATCH("Jahr "&amp;LEFT($A30,4),HB_8!$B$19:$B$27,0)-1,MATCH($A$4,HB_8!$D$15:$LX$15,0)+MATCH(B$11,HB_8!$D$16:$L$16,0)+MATCH(B$13,HB_8!$D$17:$F$17,0)-2)</f>
        <v>105370.5</v>
      </c>
      <c r="C30" s="97">
        <f>INDEX(HB_8!$D$19:$LX$45,MATCH("Bestand",HB_8!$A$19:$A$45,0)+MATCH("Jahr "&amp;LEFT($A30,4),HB_8!$B$19:$B$27,0)-1,MATCH($A$4,HB_8!$D$15:$LX$15,0)+MATCH(B$11,HB_8!$D$16:$L$16,0)+MATCH(C$14,HB_8!$D$17:$F$17,0)-2)</f>
        <v>82186.583333333328</v>
      </c>
      <c r="D30" s="97">
        <f>INDEX(HB_8!$D$19:$LX$45,MATCH("Bestand",HB_8!$A$19:$A$45,0)+MATCH("Jahr "&amp;LEFT($A30,4),HB_8!$B$19:$B$27,0)-1,MATCH($A$4,HB_8!$D$15:$LX$15,0)+MATCH(B$11,HB_8!$D$16:$L$16,0)+MATCH(D$14,HB_8!$D$17:$F$17,0)-2)</f>
        <v>23183.916666666668</v>
      </c>
      <c r="E30" s="96">
        <f>INDEX(HB_8!$D$19:$LX$45,MATCH("Bestand",HB_8!$A$19:$A$45,0)+MATCH("Jahr "&amp;LEFT($A30,4),HB_8!$B$19:$B$27,0)-1,MATCH($A$4,HB_8!$D$15:$LX$15,0)+MATCH(E$12,HB_8!$D$16:$L$16,0)+MATCH(E$13,HB_8!$D$17:$F$17,0)-2)</f>
        <v>94511.166666666672</v>
      </c>
      <c r="F30" s="97">
        <f>INDEX(HB_8!$D$19:$LX$45,MATCH("Bestand",HB_8!$A$19:$A$45,0)+MATCH("Jahr "&amp;LEFT($A30,4),HB_8!$B$19:$B$27,0)-1,MATCH($A$4,HB_8!$D$15:$LX$15,0)+MATCH(E$12,HB_8!$D$16:$L$16,0)+MATCH(F$14,HB_8!$D$17:$F$17,0)-2)</f>
        <v>78024.083333333328</v>
      </c>
      <c r="G30" s="102">
        <f>INDEX(HB_8!$D$19:$LX$45,MATCH("Bestand",HB_8!$A$19:$A$45,0)+MATCH("Jahr "&amp;LEFT($A30,4),HB_8!$B$19:$B$27,0)-1,MATCH($A$4,HB_8!$D$15:$LX$15,0)+MATCH(E$12,HB_8!$D$16:$L$16,0)+MATCH(G$14,HB_8!$D$17:$F$17,0)-2)</f>
        <v>16487.083333333332</v>
      </c>
      <c r="H30" s="97">
        <f>INDEX(HB_8!$D$19:$LX$45,MATCH("Bestand",HB_8!$A$19:$A$45,0)+MATCH("Jahr "&amp;LEFT($A30,4),HB_8!$B$19:$B$27,0)-1,MATCH($A$4,HB_8!$D$15:$LX$15,0)+MATCH(H$12,HB_8!$D$16:$L$16,0)+MATCH(H$13,HB_8!$D$17:$F$17,0)-2)</f>
        <v>10859.333333333334</v>
      </c>
      <c r="I30" s="97">
        <f>INDEX(HB_8!$D$19:$LX$45,MATCH("Bestand",HB_8!$A$19:$A$45,0)+MATCH("Jahr "&amp;LEFT($A30,4),HB_8!$B$19:$B$27,0)-1,MATCH($A$4,HB_8!$D$15:$LX$15,0)+MATCH(H$12,HB_8!$D$16:$L$16,0)+MATCH(I$14,HB_8!$D$17:$F$17,0)-2)</f>
        <v>4162.5</v>
      </c>
      <c r="J30" s="102">
        <f>INDEX(HB_8!$D$19:$LX$45,MATCH("Bestand",HB_8!$A$19:$A$45,0)+MATCH("Jahr "&amp;LEFT($A30,4),HB_8!$B$19:$B$27,0)-1,MATCH($A$4,HB_8!$D$15:$LX$15,0)+MATCH(H$12,HB_8!$D$16:$L$16,0)+MATCH(J$14,HB_8!$D$17:$F$17,0)-2)</f>
        <v>6696.833333333333</v>
      </c>
      <c r="L30" s="315">
        <v>12</v>
      </c>
    </row>
    <row r="31" spans="1:12" s="311" customFormat="1" ht="15" customHeight="1" x14ac:dyDescent="0.2">
      <c r="A31" s="314">
        <f>'4 - Zeitreihe'!A27</f>
        <v>2017</v>
      </c>
      <c r="B31" s="97">
        <f>INDEX(HB_8!$D$19:$LX$45,MATCH("Bestand",HB_8!$A$19:$A$45,0)+MATCH("Jahr "&amp;LEFT($A31,4),HB_8!$B$19:$B$27,0)-1,MATCH($A$4,HB_8!$D$15:$LX$15,0)+MATCH(B$11,HB_8!$D$16:$L$16,0)+MATCH(B$13,HB_8!$D$17:$F$17,0)-2)</f>
        <v>104142.5</v>
      </c>
      <c r="C31" s="97">
        <f>INDEX(HB_8!$D$19:$LX$45,MATCH("Bestand",HB_8!$A$19:$A$45,0)+MATCH("Jahr "&amp;LEFT($A31,4),HB_8!$B$19:$B$27,0)-1,MATCH($A$4,HB_8!$D$15:$LX$15,0)+MATCH(B$11,HB_8!$D$16:$L$16,0)+MATCH(C$14,HB_8!$D$17:$F$17,0)-2)</f>
        <v>81322.666666666672</v>
      </c>
      <c r="D31" s="97">
        <f>INDEX(HB_8!$D$19:$LX$45,MATCH("Bestand",HB_8!$A$19:$A$45,0)+MATCH("Jahr "&amp;LEFT($A31,4),HB_8!$B$19:$B$27,0)-1,MATCH($A$4,HB_8!$D$15:$LX$15,0)+MATCH(B$11,HB_8!$D$16:$L$16,0)+MATCH(D$14,HB_8!$D$17:$F$17,0)-2)</f>
        <v>22819.833333333332</v>
      </c>
      <c r="E31" s="96">
        <f>INDEX(HB_8!$D$19:$LX$45,MATCH("Bestand",HB_8!$A$19:$A$45,0)+MATCH("Jahr "&amp;LEFT($A31,4),HB_8!$B$19:$B$27,0)-1,MATCH($A$4,HB_8!$D$15:$LX$15,0)+MATCH(E$12,HB_8!$D$16:$L$16,0)+MATCH(E$13,HB_8!$D$17:$F$17,0)-2)</f>
        <v>93718.166666666672</v>
      </c>
      <c r="F31" s="97">
        <f>INDEX(HB_8!$D$19:$LX$45,MATCH("Bestand",HB_8!$A$19:$A$45,0)+MATCH("Jahr "&amp;LEFT($A31,4),HB_8!$B$19:$B$27,0)-1,MATCH($A$4,HB_8!$D$15:$LX$15,0)+MATCH(E$12,HB_8!$D$16:$L$16,0)+MATCH(F$14,HB_8!$D$17:$F$17,0)-2)</f>
        <v>77293</v>
      </c>
      <c r="G31" s="102">
        <f>INDEX(HB_8!$D$19:$LX$45,MATCH("Bestand",HB_8!$A$19:$A$45,0)+MATCH("Jahr "&amp;LEFT($A31,4),HB_8!$B$19:$B$27,0)-1,MATCH($A$4,HB_8!$D$15:$LX$15,0)+MATCH(E$12,HB_8!$D$16:$L$16,0)+MATCH(G$14,HB_8!$D$17:$F$17,0)-2)</f>
        <v>16425.166666666668</v>
      </c>
      <c r="H31" s="97">
        <f>INDEX(HB_8!$D$19:$LX$45,MATCH("Bestand",HB_8!$A$19:$A$45,0)+MATCH("Jahr "&amp;LEFT($A31,4),HB_8!$B$19:$B$27,0)-1,MATCH($A$4,HB_8!$D$15:$LX$15,0)+MATCH(H$12,HB_8!$D$16:$L$16,0)+MATCH(H$13,HB_8!$D$17:$F$17,0)-2)</f>
        <v>10424.333333333334</v>
      </c>
      <c r="I31" s="97">
        <f>INDEX(HB_8!$D$19:$LX$45,MATCH("Bestand",HB_8!$A$19:$A$45,0)+MATCH("Jahr "&amp;LEFT($A31,4),HB_8!$B$19:$B$27,0)-1,MATCH($A$4,HB_8!$D$15:$LX$15,0)+MATCH(H$12,HB_8!$D$16:$L$16,0)+MATCH(I$14,HB_8!$D$17:$F$17,0)-2)</f>
        <v>4029.6666666666665</v>
      </c>
      <c r="J31" s="102">
        <f>INDEX(HB_8!$D$19:$LX$45,MATCH("Bestand",HB_8!$A$19:$A$45,0)+MATCH("Jahr "&amp;LEFT($A31,4),HB_8!$B$19:$B$27,0)-1,MATCH($A$4,HB_8!$D$15:$LX$15,0)+MATCH(H$12,HB_8!$D$16:$L$16,0)+MATCH(J$14,HB_8!$D$17:$F$17,0)-2)</f>
        <v>6394.666666666667</v>
      </c>
      <c r="L31" s="315">
        <v>12</v>
      </c>
    </row>
    <row r="32" spans="1:12" s="311" customFormat="1" ht="15" customHeight="1" x14ac:dyDescent="0.2">
      <c r="A32" s="314">
        <f>'4 - Zeitreihe'!A28</f>
        <v>2018</v>
      </c>
      <c r="B32" s="97">
        <f>INDEX(HB_8!$D$19:$LX$45,MATCH("Bestand",HB_8!$A$19:$A$45,0)+MATCH("Jahr "&amp;LEFT($A32,4),HB_8!$B$19:$B$27,0)-1,MATCH($A$4,HB_8!$D$15:$LX$15,0)+MATCH(B$11,HB_8!$D$16:$L$16,0)+MATCH(B$13,HB_8!$D$17:$F$17,0)-2)</f>
        <v>102771.5</v>
      </c>
      <c r="C32" s="97">
        <f>INDEX(HB_8!$D$19:$LX$45,MATCH("Bestand",HB_8!$A$19:$A$45,0)+MATCH("Jahr "&amp;LEFT($A32,4),HB_8!$B$19:$B$27,0)-1,MATCH($A$4,HB_8!$D$15:$LX$15,0)+MATCH(B$11,HB_8!$D$16:$L$16,0)+MATCH(C$14,HB_8!$D$17:$F$17,0)-2)</f>
        <v>80790.333333333328</v>
      </c>
      <c r="D32" s="97">
        <f>INDEX(HB_8!$D$19:$LX$45,MATCH("Bestand",HB_8!$A$19:$A$45,0)+MATCH("Jahr "&amp;LEFT($A32,4),HB_8!$B$19:$B$27,0)-1,MATCH($A$4,HB_8!$D$15:$LX$15,0)+MATCH(B$11,HB_8!$D$16:$L$16,0)+MATCH(D$14,HB_8!$D$17:$F$17,0)-2)</f>
        <v>21981.166666666668</v>
      </c>
      <c r="E32" s="96">
        <f>INDEX(HB_8!$D$19:$LX$45,MATCH("Bestand",HB_8!$A$19:$A$45,0)+MATCH("Jahr "&amp;LEFT($A32,4),HB_8!$B$19:$B$27,0)-1,MATCH($A$4,HB_8!$D$15:$LX$15,0)+MATCH(E$12,HB_8!$D$16:$L$16,0)+MATCH(E$13,HB_8!$D$17:$F$17,0)-2)</f>
        <v>92948.75</v>
      </c>
      <c r="F32" s="97">
        <f>INDEX(HB_8!$D$19:$LX$45,MATCH("Bestand",HB_8!$A$19:$A$45,0)+MATCH("Jahr "&amp;LEFT($A32,4),HB_8!$B$19:$B$27,0)-1,MATCH($A$4,HB_8!$D$15:$LX$15,0)+MATCH(E$12,HB_8!$D$16:$L$16,0)+MATCH(F$14,HB_8!$D$17:$F$17,0)-2)</f>
        <v>76794.5</v>
      </c>
      <c r="G32" s="102">
        <f>INDEX(HB_8!$D$19:$LX$45,MATCH("Bestand",HB_8!$A$19:$A$45,0)+MATCH("Jahr "&amp;LEFT($A32,4),HB_8!$B$19:$B$27,0)-1,MATCH($A$4,HB_8!$D$15:$LX$15,0)+MATCH(E$12,HB_8!$D$16:$L$16,0)+MATCH(G$14,HB_8!$D$17:$F$17,0)-2)</f>
        <v>16154.25</v>
      </c>
      <c r="H32" s="97">
        <f>INDEX(HB_8!$D$19:$LX$45,MATCH("Bestand",HB_8!$A$19:$A$45,0)+MATCH("Jahr "&amp;LEFT($A32,4),HB_8!$B$19:$B$27,0)-1,MATCH($A$4,HB_8!$D$15:$LX$15,0)+MATCH(H$12,HB_8!$D$16:$L$16,0)+MATCH(H$13,HB_8!$D$17:$F$17,0)-2)</f>
        <v>9822.75</v>
      </c>
      <c r="I32" s="97">
        <f>INDEX(HB_8!$D$19:$LX$45,MATCH("Bestand",HB_8!$A$19:$A$45,0)+MATCH("Jahr "&amp;LEFT($A32,4),HB_8!$B$19:$B$27,0)-1,MATCH($A$4,HB_8!$D$15:$LX$15,0)+MATCH(H$12,HB_8!$D$16:$L$16,0)+MATCH(I$14,HB_8!$D$17:$F$17,0)-2)</f>
        <v>3995.8333333333335</v>
      </c>
      <c r="J32" s="102">
        <f>INDEX(HB_8!$D$19:$LX$45,MATCH("Bestand",HB_8!$A$19:$A$45,0)+MATCH("Jahr "&amp;LEFT($A32,4),HB_8!$B$19:$B$27,0)-1,MATCH($A$4,HB_8!$D$15:$LX$15,0)+MATCH(H$12,HB_8!$D$16:$L$16,0)+MATCH(J$14,HB_8!$D$17:$F$17,0)-2)</f>
        <v>5826.916666666667</v>
      </c>
      <c r="L32" s="315">
        <v>12</v>
      </c>
    </row>
    <row r="33" spans="1:12" s="311" customFormat="1" ht="15" customHeight="1" x14ac:dyDescent="0.2">
      <c r="A33" s="314">
        <f>'4 - Zeitreihe'!A29</f>
        <v>2019</v>
      </c>
      <c r="B33" s="97">
        <f>INDEX(HB_8!$D$19:$LX$45,MATCH("Bestand",HB_8!$A$19:$A$45,0)+MATCH("Jahr "&amp;LEFT($A33,4),HB_8!$B$19:$B$27,0)-1,MATCH($A$4,HB_8!$D$15:$LX$15,0)+MATCH(B$11,HB_8!$D$16:$L$16,0)+MATCH(B$13,HB_8!$D$17:$F$17,0)-2)</f>
        <v>102375.25</v>
      </c>
      <c r="C33" s="97">
        <f>INDEX(HB_8!$D$19:$LX$45,MATCH("Bestand",HB_8!$A$19:$A$45,0)+MATCH("Jahr "&amp;LEFT($A33,4),HB_8!$B$19:$B$27,0)-1,MATCH($A$4,HB_8!$D$15:$LX$15,0)+MATCH(B$11,HB_8!$D$16:$L$16,0)+MATCH(C$14,HB_8!$D$17:$F$17,0)-2)</f>
        <v>80860.833333333328</v>
      </c>
      <c r="D33" s="97">
        <f>INDEX(HB_8!$D$19:$LX$45,MATCH("Bestand",HB_8!$A$19:$A$45,0)+MATCH("Jahr "&amp;LEFT($A33,4),HB_8!$B$19:$B$27,0)-1,MATCH($A$4,HB_8!$D$15:$LX$15,0)+MATCH(B$11,HB_8!$D$16:$L$16,0)+MATCH(D$14,HB_8!$D$17:$F$17,0)-2)</f>
        <v>21514.416666666668</v>
      </c>
      <c r="E33" s="96">
        <f>INDEX(HB_8!$D$19:$LX$45,MATCH("Bestand",HB_8!$A$19:$A$45,0)+MATCH("Jahr "&amp;LEFT($A33,4),HB_8!$B$19:$B$27,0)-1,MATCH($A$4,HB_8!$D$15:$LX$15,0)+MATCH(E$12,HB_8!$D$16:$L$16,0)+MATCH(E$13,HB_8!$D$17:$F$17,0)-2)</f>
        <v>92470.916666666672</v>
      </c>
      <c r="F33" s="97">
        <f>INDEX(HB_8!$D$19:$LX$45,MATCH("Bestand",HB_8!$A$19:$A$45,0)+MATCH("Jahr "&amp;LEFT($A33,4),HB_8!$B$19:$B$27,0)-1,MATCH($A$4,HB_8!$D$15:$LX$15,0)+MATCH(E$12,HB_8!$D$16:$L$16,0)+MATCH(F$14,HB_8!$D$17:$F$17,0)-2)</f>
        <v>76598.25</v>
      </c>
      <c r="G33" s="102">
        <f>INDEX(HB_8!$D$19:$LX$45,MATCH("Bestand",HB_8!$A$19:$A$45,0)+MATCH("Jahr "&amp;LEFT($A33,4),HB_8!$B$19:$B$27,0)-1,MATCH($A$4,HB_8!$D$15:$LX$15,0)+MATCH(E$12,HB_8!$D$16:$L$16,0)+MATCH(G$14,HB_8!$D$17:$F$17,0)-2)</f>
        <v>15872.666666666666</v>
      </c>
      <c r="H33" s="97">
        <f>INDEX(HB_8!$D$19:$LX$45,MATCH("Bestand",HB_8!$A$19:$A$45,0)+MATCH("Jahr "&amp;LEFT($A33,4),HB_8!$B$19:$B$27,0)-1,MATCH($A$4,HB_8!$D$15:$LX$15,0)+MATCH(H$12,HB_8!$D$16:$L$16,0)+MATCH(H$13,HB_8!$D$17:$F$17,0)-2)</f>
        <v>9904.3333333333339</v>
      </c>
      <c r="I33" s="97">
        <f>INDEX(HB_8!$D$19:$LX$45,MATCH("Bestand",HB_8!$A$19:$A$45,0)+MATCH("Jahr "&amp;LEFT($A33,4),HB_8!$B$19:$B$27,0)-1,MATCH($A$4,HB_8!$D$15:$LX$15,0)+MATCH(H$12,HB_8!$D$16:$L$16,0)+MATCH(I$14,HB_8!$D$17:$F$17,0)-2)</f>
        <v>4262.583333333333</v>
      </c>
      <c r="J33" s="102">
        <f>INDEX(HB_8!$D$19:$LX$45,MATCH("Bestand",HB_8!$A$19:$A$45,0)+MATCH("Jahr "&amp;LEFT($A33,4),HB_8!$B$19:$B$27,0)-1,MATCH($A$4,HB_8!$D$15:$LX$15,0)+MATCH(H$12,HB_8!$D$16:$L$16,0)+MATCH(J$14,HB_8!$D$17:$F$17,0)-2)</f>
        <v>5641.75</v>
      </c>
      <c r="L33" s="315">
        <v>12</v>
      </c>
    </row>
    <row r="34" spans="1:12" s="311" customFormat="1" ht="15" customHeight="1" x14ac:dyDescent="0.2">
      <c r="A34" s="314">
        <f>'4 - Zeitreihe'!A30</f>
        <v>2020</v>
      </c>
      <c r="B34" s="97">
        <f>INDEX(HB_8!$D$19:$LX$45,MATCH("Bestand",HB_8!$A$19:$A$45,0)+MATCH("Jahr "&amp;LEFT($A34,4),HB_8!$B$19:$B$27,0)-1,MATCH($A$4,HB_8!$D$15:$LX$15,0)+MATCH(B$11,HB_8!$D$16:$L$16,0)+MATCH(B$13,HB_8!$D$17:$F$17,0)-2)</f>
        <v>99242.083333333328</v>
      </c>
      <c r="C34" s="97">
        <f>INDEX(HB_8!$D$19:$LX$45,MATCH("Bestand",HB_8!$A$19:$A$45,0)+MATCH("Jahr "&amp;LEFT($A34,4),HB_8!$B$19:$B$27,0)-1,MATCH($A$4,HB_8!$D$15:$LX$15,0)+MATCH(B$11,HB_8!$D$16:$L$16,0)+MATCH(C$14,HB_8!$D$17:$F$17,0)-2)</f>
        <v>79505.75</v>
      </c>
      <c r="D34" s="97">
        <f>INDEX(HB_8!$D$19:$LX$45,MATCH("Bestand",HB_8!$A$19:$A$45,0)+MATCH("Jahr "&amp;LEFT($A34,4),HB_8!$B$19:$B$27,0)-1,MATCH($A$4,HB_8!$D$15:$LX$15,0)+MATCH(B$11,HB_8!$D$16:$L$16,0)+MATCH(D$14,HB_8!$D$17:$F$17,0)-2)</f>
        <v>19736.333333333332</v>
      </c>
      <c r="E34" s="96">
        <f>INDEX(HB_8!$D$19:$LX$45,MATCH("Bestand",HB_8!$A$19:$A$45,0)+MATCH("Jahr "&amp;LEFT($A34,4),HB_8!$B$19:$B$27,0)-1,MATCH($A$4,HB_8!$D$15:$LX$15,0)+MATCH(E$12,HB_8!$D$16:$L$16,0)+MATCH(E$13,HB_8!$D$17:$F$17,0)-2)</f>
        <v>90235.666666666672</v>
      </c>
      <c r="F34" s="97">
        <f>INDEX(HB_8!$D$19:$LX$45,MATCH("Bestand",HB_8!$A$19:$A$45,0)+MATCH("Jahr "&amp;LEFT($A34,4),HB_8!$B$19:$B$27,0)-1,MATCH($A$4,HB_8!$D$15:$LX$15,0)+MATCH(E$12,HB_8!$D$16:$L$16,0)+MATCH(F$14,HB_8!$D$17:$F$17,0)-2)</f>
        <v>75471.25</v>
      </c>
      <c r="G34" s="102">
        <f>INDEX(HB_8!$D$19:$LX$45,MATCH("Bestand",HB_8!$A$19:$A$45,0)+MATCH("Jahr "&amp;LEFT($A34,4),HB_8!$B$19:$B$27,0)-1,MATCH($A$4,HB_8!$D$15:$LX$15,0)+MATCH(E$12,HB_8!$D$16:$L$16,0)+MATCH(G$14,HB_8!$D$17:$F$17,0)-2)</f>
        <v>14764.416666666666</v>
      </c>
      <c r="H34" s="97">
        <f>INDEX(HB_8!$D$19:$LX$45,MATCH("Bestand",HB_8!$A$19:$A$45,0)+MATCH("Jahr "&amp;LEFT($A34,4),HB_8!$B$19:$B$27,0)-1,MATCH($A$4,HB_8!$D$15:$LX$15,0)+MATCH(H$12,HB_8!$D$16:$L$16,0)+MATCH(H$13,HB_8!$D$17:$F$17,0)-2)</f>
        <v>9006.4166666666661</v>
      </c>
      <c r="I34" s="97">
        <f>INDEX(HB_8!$D$19:$LX$45,MATCH("Bestand",HB_8!$A$19:$A$45,0)+MATCH("Jahr "&amp;LEFT($A34,4),HB_8!$B$19:$B$27,0)-1,MATCH($A$4,HB_8!$D$15:$LX$15,0)+MATCH(H$12,HB_8!$D$16:$L$16,0)+MATCH(I$14,HB_8!$D$17:$F$17,0)-2)</f>
        <v>4034.5</v>
      </c>
      <c r="J34" s="102">
        <f>INDEX(HB_8!$D$19:$LX$45,MATCH("Bestand",HB_8!$A$19:$A$45,0)+MATCH("Jahr "&amp;LEFT($A34,4),HB_8!$B$19:$B$27,0)-1,MATCH($A$4,HB_8!$D$15:$LX$15,0)+MATCH(H$12,HB_8!$D$16:$L$16,0)+MATCH(J$14,HB_8!$D$17:$F$17,0)-2)</f>
        <v>4971.916666666667</v>
      </c>
      <c r="L34" s="315">
        <v>12</v>
      </c>
    </row>
    <row r="35" spans="1:12" s="311" customFormat="1" ht="15" customHeight="1" x14ac:dyDescent="0.2">
      <c r="A35" s="314" t="str">
        <f>'4 - Zeitreihe'!A31</f>
        <v>2021 (Jan - Nov)</v>
      </c>
      <c r="B35" s="97">
        <f>INDEX(HB_8!$D$19:$LX$45,MATCH("Bestand",HB_8!$A$19:$A$45,0)+MATCH("Jahr "&amp;LEFT($A35,4),HB_8!$B$19:$B$27,0)-1,MATCH($A$4,HB_8!$D$15:$LX$15,0)+MATCH(B$11,HB_8!$D$16:$L$16,0)+MATCH(B$13,HB_8!$D$17:$F$17,0)-2)</f>
        <v>96450.272727272721</v>
      </c>
      <c r="C35" s="97">
        <f>INDEX(HB_8!$D$19:$LX$45,MATCH("Bestand",HB_8!$A$19:$A$45,0)+MATCH("Jahr "&amp;LEFT($A35,4),HB_8!$B$19:$B$27,0)-1,MATCH($A$4,HB_8!$D$15:$LX$15,0)+MATCH(B$11,HB_8!$D$16:$L$16,0)+MATCH(C$14,HB_8!$D$17:$F$17,0)-2)</f>
        <v>78232.636363636368</v>
      </c>
      <c r="D35" s="97">
        <f>INDEX(HB_8!$D$19:$LX$45,MATCH("Bestand",HB_8!$A$19:$A$45,0)+MATCH("Jahr "&amp;LEFT($A35,4),HB_8!$B$19:$B$27,0)-1,MATCH($A$4,HB_8!$D$15:$LX$15,0)+MATCH(B$11,HB_8!$D$16:$L$16,0)+MATCH(D$14,HB_8!$D$17:$F$17,0)-2)</f>
        <v>18217.636363636364</v>
      </c>
      <c r="E35" s="96">
        <f>INDEX(HB_8!$D$19:$LX$45,MATCH("Bestand",HB_8!$A$19:$A$45,0)+MATCH("Jahr "&amp;LEFT($A35,4),HB_8!$B$19:$B$27,0)-1,MATCH($A$4,HB_8!$D$15:$LX$15,0)+MATCH(E$12,HB_8!$D$16:$L$16,0)+MATCH(E$13,HB_8!$D$17:$F$17,0)-2)</f>
        <v>88052.909090909088</v>
      </c>
      <c r="F35" s="97">
        <f>INDEX(HB_8!$D$19:$LX$45,MATCH("Bestand",HB_8!$A$19:$A$45,0)+MATCH("Jahr "&amp;LEFT($A35,4),HB_8!$B$19:$B$27,0)-1,MATCH($A$4,HB_8!$D$15:$LX$15,0)+MATCH(E$12,HB_8!$D$16:$L$16,0)+MATCH(F$14,HB_8!$D$17:$F$17,0)-2)</f>
        <v>74255</v>
      </c>
      <c r="G35" s="102">
        <f>INDEX(HB_8!$D$19:$LX$45,MATCH("Bestand",HB_8!$A$19:$A$45,0)+MATCH("Jahr "&amp;LEFT($A35,4),HB_8!$B$19:$B$27,0)-1,MATCH($A$4,HB_8!$D$15:$LX$15,0)+MATCH(E$12,HB_8!$D$16:$L$16,0)+MATCH(G$14,HB_8!$D$17:$F$17,0)-2)</f>
        <v>13797.90909090909</v>
      </c>
      <c r="H35" s="97">
        <f>INDEX(HB_8!$D$19:$LX$45,MATCH("Bestand",HB_8!$A$19:$A$45,0)+MATCH("Jahr "&amp;LEFT($A35,4),HB_8!$B$19:$B$27,0)-1,MATCH($A$4,HB_8!$D$15:$LX$15,0)+MATCH(H$12,HB_8!$D$16:$L$16,0)+MATCH(H$13,HB_8!$D$17:$F$17,0)-2)</f>
        <v>8397.363636363636</v>
      </c>
      <c r="I35" s="97">
        <f>INDEX(HB_8!$D$19:$LX$45,MATCH("Bestand",HB_8!$A$19:$A$45,0)+MATCH("Jahr "&amp;LEFT($A35,4),HB_8!$B$19:$B$27,0)-1,MATCH($A$4,HB_8!$D$15:$LX$15,0)+MATCH(H$12,HB_8!$D$16:$L$16,0)+MATCH(I$14,HB_8!$D$17:$F$17,0)-2)</f>
        <v>3977.6363636363635</v>
      </c>
      <c r="J35" s="102">
        <f>INDEX(HB_8!$D$19:$LX$45,MATCH("Bestand",HB_8!$A$19:$A$45,0)+MATCH("Jahr "&amp;LEFT($A35,4),HB_8!$B$19:$B$27,0)-1,MATCH($A$4,HB_8!$D$15:$LX$15,0)+MATCH(H$12,HB_8!$D$16:$L$16,0)+MATCH(J$14,HB_8!$D$17:$F$17,0)-2)</f>
        <v>4419.727272727273</v>
      </c>
      <c r="L35" s="315">
        <v>12</v>
      </c>
    </row>
    <row r="36" spans="1:12" s="311" customFormat="1" ht="15" customHeight="1" x14ac:dyDescent="0.2">
      <c r="A36" s="532" t="s">
        <v>327</v>
      </c>
      <c r="B36" s="530"/>
      <c r="C36" s="530"/>
      <c r="D36" s="530"/>
      <c r="E36" s="530"/>
      <c r="F36" s="530"/>
      <c r="G36" s="530"/>
      <c r="H36" s="530"/>
      <c r="I36" s="530"/>
      <c r="J36" s="531"/>
    </row>
    <row r="37" spans="1:12" s="311" customFormat="1" ht="15" customHeight="1" x14ac:dyDescent="0.2">
      <c r="A37" s="313" t="str">
        <f>'4 - Zeitreihe'!A33</f>
        <v>2013</v>
      </c>
      <c r="B37" s="97">
        <f>INDEX(HB_8!$D$19:$LX$45,MATCH("Abgang",HB_8!$A$19:$A$45,0)+MATCH("Jahr "&amp;LEFT($A37,4),HB_8!$B$19:$B$27,0)-1,MATCH($A$4,HB_8!$D$15:$LX$15,0)+MATCH(B$11,HB_8!$D$16:$L$16,0)+MATCH(B$13,HB_8!$D$17:$F$17,0)-2)</f>
        <v>122559</v>
      </c>
      <c r="C37" s="97">
        <f>INDEX(HB_8!$D$19:$LX$45,MATCH("Abgang",HB_8!$A$19:$A$45,0)+MATCH("Jahr "&amp;LEFT($A37,4),HB_8!$B$19:$B$27,0)-1,MATCH($A$4,HB_8!$D$15:$LX$15,0)+MATCH(B$11,HB_8!$D$16:$L$16,0)+MATCH(C$14,HB_8!$D$17:$F$17,0)-2)</f>
        <v>89638</v>
      </c>
      <c r="D37" s="97">
        <f>INDEX(HB_8!$D$19:$LX$45,MATCH("Abgang",HB_8!$A$19:$A$45,0)+MATCH("Jahr "&amp;LEFT($A37,4),HB_8!$B$19:$B$27,0)-1,MATCH($A$4,HB_8!$D$15:$LX$15,0)+MATCH(B$11,HB_8!$D$16:$L$16,0)+MATCH(D$14,HB_8!$D$17:$F$17,0)-2)</f>
        <v>32921</v>
      </c>
      <c r="E37" s="103">
        <f>INDEX(HB_8!$D$19:$LX$45,MATCH("Abgang",HB_8!$A$19:$A$45,0)+MATCH("Jahr "&amp;LEFT($A37,4),HB_8!$B$19:$B$27,0)-1,MATCH($A$4,HB_8!$D$15:$LX$15,0)+MATCH(E$12,HB_8!$D$16:$L$16,0)+MATCH(E$13,HB_8!$D$17:$F$17,0)-2)</f>
        <v>99918</v>
      </c>
      <c r="F37" s="104">
        <f>INDEX(HB_8!$D$19:$LX$45,MATCH("Abgang",HB_8!$A$19:$A$45,0)+MATCH("Jahr "&amp;LEFT($A37,4),HB_8!$B$19:$B$27,0)-1,MATCH($A$4,HB_8!$D$15:$LX$15,0)+MATCH(E$12,HB_8!$D$16:$L$16,0)+MATCH(F$14,HB_8!$D$17:$F$17,0)-2)</f>
        <v>79664</v>
      </c>
      <c r="G37" s="105">
        <f>INDEX(HB_8!$D$19:$LX$45,MATCH("Abgang",HB_8!$A$19:$A$45,0)+MATCH("Jahr "&amp;LEFT($A37,4),HB_8!$B$19:$B$27,0)-1,MATCH($A$4,HB_8!$D$15:$LX$15,0)+MATCH(E$12,HB_8!$D$16:$L$16,0)+MATCH(G$14,HB_8!$D$17:$F$17,0)-2)</f>
        <v>20254</v>
      </c>
      <c r="H37" s="97">
        <f>INDEX(HB_8!$D$19:$LX$45,MATCH("Abgang",HB_8!$A$19:$A$45,0)+MATCH("Jahr "&amp;LEFT($A37,4),HB_8!$B$19:$B$27,0)-1,MATCH($A$4,HB_8!$D$15:$LX$15,0)+MATCH(H$12,HB_8!$D$16:$L$16,0)+MATCH(H$13,HB_8!$D$17:$F$17,0)-2)</f>
        <v>22641</v>
      </c>
      <c r="I37" s="97">
        <f>INDEX(HB_8!$D$19:$LX$45,MATCH("Abgang",HB_8!$A$19:$A$45,0)+MATCH("Jahr "&amp;LEFT($A37,4),HB_8!$B$19:$B$27,0)-1,MATCH($A$4,HB_8!$D$15:$LX$15,0)+MATCH(H$12,HB_8!$D$16:$L$16,0)+MATCH(I$14,HB_8!$D$17:$F$17,0)-2)</f>
        <v>9974</v>
      </c>
      <c r="J37" s="102">
        <f>INDEX(HB_8!$D$19:$LX$45,MATCH("Abgang",HB_8!$A$19:$A$45,0)+MATCH("Jahr "&amp;LEFT($A37,4),HB_8!$B$19:$B$27,0)-1,MATCH($A$4,HB_8!$D$15:$LX$15,0)+MATCH(H$12,HB_8!$D$16:$L$16,0)+MATCH(J$14,HB_8!$D$17:$F$17,0)-2)</f>
        <v>12667</v>
      </c>
    </row>
    <row r="38" spans="1:12" s="311" customFormat="1" ht="15" customHeight="1" x14ac:dyDescent="0.2">
      <c r="A38" s="314">
        <f>'4 - Zeitreihe'!A34</f>
        <v>2014</v>
      </c>
      <c r="B38" s="97">
        <f>INDEX(HB_8!$D$19:$LX$45,MATCH("Abgang",HB_8!$A$19:$A$45,0)+MATCH("Jahr "&amp;LEFT($A38,4),HB_8!$B$19:$B$27,0)-1,MATCH($A$4,HB_8!$D$15:$LX$15,0)+MATCH(B$11,HB_8!$D$16:$L$16,0)+MATCH(B$13,HB_8!$D$17:$F$17,0)-2)</f>
        <v>117518</v>
      </c>
      <c r="C38" s="97">
        <f>INDEX(HB_8!$D$19:$LX$45,MATCH("Abgang",HB_8!$A$19:$A$45,0)+MATCH("Jahr "&amp;LEFT($A38,4),HB_8!$B$19:$B$27,0)-1,MATCH($A$4,HB_8!$D$15:$LX$15,0)+MATCH(B$11,HB_8!$D$16:$L$16,0)+MATCH(C$14,HB_8!$D$17:$F$17,0)-2)</f>
        <v>84688</v>
      </c>
      <c r="D38" s="97">
        <f>INDEX(HB_8!$D$19:$LX$45,MATCH("Abgang",HB_8!$A$19:$A$45,0)+MATCH("Jahr "&amp;LEFT($A38,4),HB_8!$B$19:$B$27,0)-1,MATCH($A$4,HB_8!$D$15:$LX$15,0)+MATCH(B$11,HB_8!$D$16:$L$16,0)+MATCH(D$14,HB_8!$D$17:$F$17,0)-2)</f>
        <v>32830</v>
      </c>
      <c r="E38" s="96">
        <f>INDEX(HB_8!$D$19:$LX$45,MATCH("Abgang",HB_8!$A$19:$A$45,0)+MATCH("Jahr "&amp;LEFT($A38,4),HB_8!$B$19:$B$27,0)-1,MATCH($A$4,HB_8!$D$15:$LX$15,0)+MATCH(E$12,HB_8!$D$16:$L$16,0)+MATCH(E$13,HB_8!$D$17:$F$17,0)-2)</f>
        <v>95959</v>
      </c>
      <c r="F38" s="97">
        <f>INDEX(HB_8!$D$19:$LX$45,MATCH("Abgang",HB_8!$A$19:$A$45,0)+MATCH("Jahr "&amp;LEFT($A38,4),HB_8!$B$19:$B$27,0)-1,MATCH($A$4,HB_8!$D$15:$LX$15,0)+MATCH(E$12,HB_8!$D$16:$L$16,0)+MATCH(F$14,HB_8!$D$17:$F$17,0)-2)</f>
        <v>75224</v>
      </c>
      <c r="G38" s="102">
        <f>INDEX(HB_8!$D$19:$LX$45,MATCH("Abgang",HB_8!$A$19:$A$45,0)+MATCH("Jahr "&amp;LEFT($A38,4),HB_8!$B$19:$B$27,0)-1,MATCH($A$4,HB_8!$D$15:$LX$15,0)+MATCH(E$12,HB_8!$D$16:$L$16,0)+MATCH(G$14,HB_8!$D$17:$F$17,0)-2)</f>
        <v>20735</v>
      </c>
      <c r="H38" s="97">
        <f>INDEX(HB_8!$D$19:$LX$45,MATCH("Abgang",HB_8!$A$19:$A$45,0)+MATCH("Jahr "&amp;LEFT($A38,4),HB_8!$B$19:$B$27,0)-1,MATCH($A$4,HB_8!$D$15:$LX$15,0)+MATCH(H$12,HB_8!$D$16:$L$16,0)+MATCH(H$13,HB_8!$D$17:$F$17,0)-2)</f>
        <v>21559</v>
      </c>
      <c r="I38" s="97">
        <f>INDEX(HB_8!$D$19:$LX$45,MATCH("Abgang",HB_8!$A$19:$A$45,0)+MATCH("Jahr "&amp;LEFT($A38,4),HB_8!$B$19:$B$27,0)-1,MATCH($A$4,HB_8!$D$15:$LX$15,0)+MATCH(H$12,HB_8!$D$16:$L$16,0)+MATCH(I$14,HB_8!$D$17:$F$17,0)-2)</f>
        <v>9464</v>
      </c>
      <c r="J38" s="102">
        <f>INDEX(HB_8!$D$19:$LX$45,MATCH("Abgang",HB_8!$A$19:$A$45,0)+MATCH("Jahr "&amp;LEFT($A38,4),HB_8!$B$19:$B$27,0)-1,MATCH($A$4,HB_8!$D$15:$LX$15,0)+MATCH(H$12,HB_8!$D$16:$L$16,0)+MATCH(J$14,HB_8!$D$17:$F$17,0)-2)</f>
        <v>12095</v>
      </c>
    </row>
    <row r="39" spans="1:12" s="311" customFormat="1" ht="15" customHeight="1" x14ac:dyDescent="0.2">
      <c r="A39" s="314">
        <f>'4 - Zeitreihe'!A35</f>
        <v>2015</v>
      </c>
      <c r="B39" s="97">
        <f>INDEX(HB_8!$D$19:$LX$45,MATCH("Abgang",HB_8!$A$19:$A$45,0)+MATCH("Jahr "&amp;LEFT($A39,4),HB_8!$B$19:$B$27,0)-1,MATCH($A$4,HB_8!$D$15:$LX$15,0)+MATCH(B$11,HB_8!$D$16:$L$16,0)+MATCH(B$13,HB_8!$D$17:$F$17,0)-2)</f>
        <v>115865</v>
      </c>
      <c r="C39" s="97">
        <f>INDEX(HB_8!$D$19:$LX$45,MATCH("Abgang",HB_8!$A$19:$A$45,0)+MATCH("Jahr "&amp;LEFT($A39,4),HB_8!$B$19:$B$27,0)-1,MATCH($A$4,HB_8!$D$15:$LX$15,0)+MATCH(B$11,HB_8!$D$16:$L$16,0)+MATCH(C$14,HB_8!$D$17:$F$17,0)-2)</f>
        <v>82140</v>
      </c>
      <c r="D39" s="97">
        <f>INDEX(HB_8!$D$19:$LX$45,MATCH("Abgang",HB_8!$A$19:$A$45,0)+MATCH("Jahr "&amp;LEFT($A39,4),HB_8!$B$19:$B$27,0)-1,MATCH($A$4,HB_8!$D$15:$LX$15,0)+MATCH(B$11,HB_8!$D$16:$L$16,0)+MATCH(D$14,HB_8!$D$17:$F$17,0)-2)</f>
        <v>33725</v>
      </c>
      <c r="E39" s="96">
        <f>INDEX(HB_8!$D$19:$LX$45,MATCH("Abgang",HB_8!$A$19:$A$45,0)+MATCH("Jahr "&amp;LEFT($A39,4),HB_8!$B$19:$B$27,0)-1,MATCH($A$4,HB_8!$D$15:$LX$15,0)+MATCH(E$12,HB_8!$D$16:$L$16,0)+MATCH(E$13,HB_8!$D$17:$F$17,0)-2)</f>
        <v>94428</v>
      </c>
      <c r="F39" s="97">
        <f>INDEX(HB_8!$D$19:$LX$45,MATCH("Abgang",HB_8!$A$19:$A$45,0)+MATCH("Jahr "&amp;LEFT($A39,4),HB_8!$B$19:$B$27,0)-1,MATCH($A$4,HB_8!$D$15:$LX$15,0)+MATCH(E$12,HB_8!$D$16:$L$16,0)+MATCH(F$14,HB_8!$D$17:$F$17,0)-2)</f>
        <v>73014</v>
      </c>
      <c r="G39" s="102">
        <f>INDEX(HB_8!$D$19:$LX$45,MATCH("Abgang",HB_8!$A$19:$A$45,0)+MATCH("Jahr "&amp;LEFT($A39,4),HB_8!$B$19:$B$27,0)-1,MATCH($A$4,HB_8!$D$15:$LX$15,0)+MATCH(E$12,HB_8!$D$16:$L$16,0)+MATCH(G$14,HB_8!$D$17:$F$17,0)-2)</f>
        <v>21414</v>
      </c>
      <c r="H39" s="97">
        <f>INDEX(HB_8!$D$19:$LX$45,MATCH("Abgang",HB_8!$A$19:$A$45,0)+MATCH("Jahr "&amp;LEFT($A39,4),HB_8!$B$19:$B$27,0)-1,MATCH($A$4,HB_8!$D$15:$LX$15,0)+MATCH(H$12,HB_8!$D$16:$L$16,0)+MATCH(H$13,HB_8!$D$17:$F$17,0)-2)</f>
        <v>21437</v>
      </c>
      <c r="I39" s="97">
        <f>INDEX(HB_8!$D$19:$LX$45,MATCH("Abgang",HB_8!$A$19:$A$45,0)+MATCH("Jahr "&amp;LEFT($A39,4),HB_8!$B$19:$B$27,0)-1,MATCH($A$4,HB_8!$D$15:$LX$15,0)+MATCH(H$12,HB_8!$D$16:$L$16,0)+MATCH(I$14,HB_8!$D$17:$F$17,0)-2)</f>
        <v>9126</v>
      </c>
      <c r="J39" s="102">
        <f>INDEX(HB_8!$D$19:$LX$45,MATCH("Abgang",HB_8!$A$19:$A$45,0)+MATCH("Jahr "&amp;LEFT($A39,4),HB_8!$B$19:$B$27,0)-1,MATCH($A$4,HB_8!$D$15:$LX$15,0)+MATCH(H$12,HB_8!$D$16:$L$16,0)+MATCH(J$14,HB_8!$D$17:$F$17,0)-2)</f>
        <v>12311</v>
      </c>
    </row>
    <row r="40" spans="1:12" s="311" customFormat="1" ht="15" customHeight="1" x14ac:dyDescent="0.2">
      <c r="A40" s="314">
        <f>'4 - Zeitreihe'!A36</f>
        <v>2016</v>
      </c>
      <c r="B40" s="97">
        <f>INDEX(HB_8!$D$19:$LX$45,MATCH("Abgang",HB_8!$A$19:$A$45,0)+MATCH("Jahr "&amp;LEFT($A40,4),HB_8!$B$19:$B$27,0)-1,MATCH($A$4,HB_8!$D$15:$LX$15,0)+MATCH(B$11,HB_8!$D$16:$L$16,0)+MATCH(B$13,HB_8!$D$17:$F$17,0)-2)</f>
        <v>114327</v>
      </c>
      <c r="C40" s="97">
        <f>INDEX(HB_8!$D$19:$LX$45,MATCH("Abgang",HB_8!$A$19:$A$45,0)+MATCH("Jahr "&amp;LEFT($A40,4),HB_8!$B$19:$B$27,0)-1,MATCH($A$4,HB_8!$D$15:$LX$15,0)+MATCH(B$11,HB_8!$D$16:$L$16,0)+MATCH(C$14,HB_8!$D$17:$F$17,0)-2)</f>
        <v>80586</v>
      </c>
      <c r="D40" s="97">
        <f>INDEX(HB_8!$D$19:$LX$45,MATCH("Abgang",HB_8!$A$19:$A$45,0)+MATCH("Jahr "&amp;LEFT($A40,4),HB_8!$B$19:$B$27,0)-1,MATCH($A$4,HB_8!$D$15:$LX$15,0)+MATCH(B$11,HB_8!$D$16:$L$16,0)+MATCH(D$14,HB_8!$D$17:$F$17,0)-2)</f>
        <v>33741</v>
      </c>
      <c r="E40" s="96">
        <f>INDEX(HB_8!$D$19:$LX$45,MATCH("Abgang",HB_8!$A$19:$A$45,0)+MATCH("Jahr "&amp;LEFT($A40,4),HB_8!$B$19:$B$27,0)-1,MATCH($A$4,HB_8!$D$15:$LX$15,0)+MATCH(E$12,HB_8!$D$16:$L$16,0)+MATCH(E$13,HB_8!$D$17:$F$17,0)-2)</f>
        <v>93136</v>
      </c>
      <c r="F40" s="97">
        <f>INDEX(HB_8!$D$19:$LX$45,MATCH("Abgang",HB_8!$A$19:$A$45,0)+MATCH("Jahr "&amp;LEFT($A40,4),HB_8!$B$19:$B$27,0)-1,MATCH($A$4,HB_8!$D$15:$LX$15,0)+MATCH(E$12,HB_8!$D$16:$L$16,0)+MATCH(F$14,HB_8!$D$17:$F$17,0)-2)</f>
        <v>71534</v>
      </c>
      <c r="G40" s="102">
        <f>INDEX(HB_8!$D$19:$LX$45,MATCH("Abgang",HB_8!$A$19:$A$45,0)+MATCH("Jahr "&amp;LEFT($A40,4),HB_8!$B$19:$B$27,0)-1,MATCH($A$4,HB_8!$D$15:$LX$15,0)+MATCH(E$12,HB_8!$D$16:$L$16,0)+MATCH(G$14,HB_8!$D$17:$F$17,0)-2)</f>
        <v>21602</v>
      </c>
      <c r="H40" s="97">
        <f>INDEX(HB_8!$D$19:$LX$45,MATCH("Abgang",HB_8!$A$19:$A$45,0)+MATCH("Jahr "&amp;LEFT($A40,4),HB_8!$B$19:$B$27,0)-1,MATCH($A$4,HB_8!$D$15:$LX$15,0)+MATCH(H$12,HB_8!$D$16:$L$16,0)+MATCH(H$13,HB_8!$D$17:$F$17,0)-2)</f>
        <v>21191</v>
      </c>
      <c r="I40" s="97">
        <f>INDEX(HB_8!$D$19:$LX$45,MATCH("Abgang",HB_8!$A$19:$A$45,0)+MATCH("Jahr "&amp;LEFT($A40,4),HB_8!$B$19:$B$27,0)-1,MATCH($A$4,HB_8!$D$15:$LX$15,0)+MATCH(H$12,HB_8!$D$16:$L$16,0)+MATCH(I$14,HB_8!$D$17:$F$17,0)-2)</f>
        <v>9052</v>
      </c>
      <c r="J40" s="102">
        <f>INDEX(HB_8!$D$19:$LX$45,MATCH("Abgang",HB_8!$A$19:$A$45,0)+MATCH("Jahr "&amp;LEFT($A40,4),HB_8!$B$19:$B$27,0)-1,MATCH($A$4,HB_8!$D$15:$LX$15,0)+MATCH(H$12,HB_8!$D$16:$L$16,0)+MATCH(J$14,HB_8!$D$17:$F$17,0)-2)</f>
        <v>12139</v>
      </c>
    </row>
    <row r="41" spans="1:12" s="311" customFormat="1" ht="15" customHeight="1" x14ac:dyDescent="0.2">
      <c r="A41" s="314">
        <f>'4 - Zeitreihe'!A37</f>
        <v>2017</v>
      </c>
      <c r="B41" s="97">
        <f>INDEX(HB_8!$D$19:$LX$45,MATCH("Abgang",HB_8!$A$19:$A$45,0)+MATCH("Jahr "&amp;LEFT($A41,4),HB_8!$B$19:$B$27,0)-1,MATCH($A$4,HB_8!$D$15:$LX$15,0)+MATCH(B$11,HB_8!$D$16:$L$16,0)+MATCH(B$13,HB_8!$D$17:$F$17,0)-2)</f>
        <v>112161</v>
      </c>
      <c r="C41" s="97">
        <f>INDEX(HB_8!$D$19:$LX$45,MATCH("Abgang",HB_8!$A$19:$A$45,0)+MATCH("Jahr "&amp;LEFT($A41,4),HB_8!$B$19:$B$27,0)-1,MATCH($A$4,HB_8!$D$15:$LX$15,0)+MATCH(B$11,HB_8!$D$16:$L$16,0)+MATCH(C$14,HB_8!$D$17:$F$17,0)-2)</f>
        <v>79583</v>
      </c>
      <c r="D41" s="97">
        <f>INDEX(HB_8!$D$19:$LX$45,MATCH("Abgang",HB_8!$A$19:$A$45,0)+MATCH("Jahr "&amp;LEFT($A41,4),HB_8!$B$19:$B$27,0)-1,MATCH($A$4,HB_8!$D$15:$LX$15,0)+MATCH(B$11,HB_8!$D$16:$L$16,0)+MATCH(D$14,HB_8!$D$17:$F$17,0)-2)</f>
        <v>32578</v>
      </c>
      <c r="E41" s="96">
        <f>INDEX(HB_8!$D$19:$LX$45,MATCH("Abgang",HB_8!$A$19:$A$45,0)+MATCH("Jahr "&amp;LEFT($A41,4),HB_8!$B$19:$B$27,0)-1,MATCH($A$4,HB_8!$D$15:$LX$15,0)+MATCH(E$12,HB_8!$D$16:$L$16,0)+MATCH(E$13,HB_8!$D$17:$F$17,0)-2)</f>
        <v>91781</v>
      </c>
      <c r="F41" s="97">
        <f>INDEX(HB_8!$D$19:$LX$45,MATCH("Abgang",HB_8!$A$19:$A$45,0)+MATCH("Jahr "&amp;LEFT($A41,4),HB_8!$B$19:$B$27,0)-1,MATCH($A$4,HB_8!$D$15:$LX$15,0)+MATCH(E$12,HB_8!$D$16:$L$16,0)+MATCH(F$14,HB_8!$D$17:$F$17,0)-2)</f>
        <v>70729</v>
      </c>
      <c r="G41" s="102">
        <f>INDEX(HB_8!$D$19:$LX$45,MATCH("Abgang",HB_8!$A$19:$A$45,0)+MATCH("Jahr "&amp;LEFT($A41,4),HB_8!$B$19:$B$27,0)-1,MATCH($A$4,HB_8!$D$15:$LX$15,0)+MATCH(E$12,HB_8!$D$16:$L$16,0)+MATCH(G$14,HB_8!$D$17:$F$17,0)-2)</f>
        <v>21052</v>
      </c>
      <c r="H41" s="97">
        <f>INDEX(HB_8!$D$19:$LX$45,MATCH("Abgang",HB_8!$A$19:$A$45,0)+MATCH("Jahr "&amp;LEFT($A41,4),HB_8!$B$19:$B$27,0)-1,MATCH($A$4,HB_8!$D$15:$LX$15,0)+MATCH(H$12,HB_8!$D$16:$L$16,0)+MATCH(H$13,HB_8!$D$17:$F$17,0)-2)</f>
        <v>20380</v>
      </c>
      <c r="I41" s="97">
        <f>INDEX(HB_8!$D$19:$LX$45,MATCH("Abgang",HB_8!$A$19:$A$45,0)+MATCH("Jahr "&amp;LEFT($A41,4),HB_8!$B$19:$B$27,0)-1,MATCH($A$4,HB_8!$D$15:$LX$15,0)+MATCH(H$12,HB_8!$D$16:$L$16,0)+MATCH(I$14,HB_8!$D$17:$F$17,0)-2)</f>
        <v>8854</v>
      </c>
      <c r="J41" s="102">
        <f>INDEX(HB_8!$D$19:$LX$45,MATCH("Abgang",HB_8!$A$19:$A$45,0)+MATCH("Jahr "&amp;LEFT($A41,4),HB_8!$B$19:$B$27,0)-1,MATCH($A$4,HB_8!$D$15:$LX$15,0)+MATCH(H$12,HB_8!$D$16:$L$16,0)+MATCH(J$14,HB_8!$D$17:$F$17,0)-2)</f>
        <v>11526</v>
      </c>
    </row>
    <row r="42" spans="1:12" s="311" customFormat="1" ht="15" customHeight="1" x14ac:dyDescent="0.2">
      <c r="A42" s="314">
        <f>'4 - Zeitreihe'!A38</f>
        <v>2018</v>
      </c>
      <c r="B42" s="97">
        <f>INDEX(HB_8!$D$19:$LX$45,MATCH("Abgang",HB_8!$A$19:$A$45,0)+MATCH("Jahr "&amp;LEFT($A42,4),HB_8!$B$19:$B$27,0)-1,MATCH($A$4,HB_8!$D$15:$LX$15,0)+MATCH(B$11,HB_8!$D$16:$L$16,0)+MATCH(B$13,HB_8!$D$17:$F$17,0)-2)</f>
        <v>111008</v>
      </c>
      <c r="C42" s="97">
        <f>INDEX(HB_8!$D$19:$LX$45,MATCH("Abgang",HB_8!$A$19:$A$45,0)+MATCH("Jahr "&amp;LEFT($A42,4),HB_8!$B$19:$B$27,0)-1,MATCH($A$4,HB_8!$D$15:$LX$15,0)+MATCH(B$11,HB_8!$D$16:$L$16,0)+MATCH(C$14,HB_8!$D$17:$F$17,0)-2)</f>
        <v>78888</v>
      </c>
      <c r="D42" s="97">
        <f>INDEX(HB_8!$D$19:$LX$45,MATCH("Abgang",HB_8!$A$19:$A$45,0)+MATCH("Jahr "&amp;LEFT($A42,4),HB_8!$B$19:$B$27,0)-1,MATCH($A$4,HB_8!$D$15:$LX$15,0)+MATCH(B$11,HB_8!$D$16:$L$16,0)+MATCH(D$14,HB_8!$D$17:$F$17,0)-2)</f>
        <v>32120</v>
      </c>
      <c r="E42" s="96">
        <f>INDEX(HB_8!$D$19:$LX$45,MATCH("Abgang",HB_8!$A$19:$A$45,0)+MATCH("Jahr "&amp;LEFT($A42,4),HB_8!$B$19:$B$27,0)-1,MATCH($A$4,HB_8!$D$15:$LX$15,0)+MATCH(E$12,HB_8!$D$16:$L$16,0)+MATCH(E$13,HB_8!$D$17:$F$17,0)-2)</f>
        <v>91389</v>
      </c>
      <c r="F42" s="97">
        <f>INDEX(HB_8!$D$19:$LX$45,MATCH("Abgang",HB_8!$A$19:$A$45,0)+MATCH("Jahr "&amp;LEFT($A42,4),HB_8!$B$19:$B$27,0)-1,MATCH($A$4,HB_8!$D$15:$LX$15,0)+MATCH(E$12,HB_8!$D$16:$L$16,0)+MATCH(F$14,HB_8!$D$17:$F$17,0)-2)</f>
        <v>69994</v>
      </c>
      <c r="G42" s="102">
        <f>INDEX(HB_8!$D$19:$LX$45,MATCH("Abgang",HB_8!$A$19:$A$45,0)+MATCH("Jahr "&amp;LEFT($A42,4),HB_8!$B$19:$B$27,0)-1,MATCH($A$4,HB_8!$D$15:$LX$15,0)+MATCH(E$12,HB_8!$D$16:$L$16,0)+MATCH(G$14,HB_8!$D$17:$F$17,0)-2)</f>
        <v>21395</v>
      </c>
      <c r="H42" s="97">
        <f>INDEX(HB_8!$D$19:$LX$45,MATCH("Abgang",HB_8!$A$19:$A$45,0)+MATCH("Jahr "&amp;LEFT($A42,4),HB_8!$B$19:$B$27,0)-1,MATCH($A$4,HB_8!$D$15:$LX$15,0)+MATCH(H$12,HB_8!$D$16:$L$16,0)+MATCH(H$13,HB_8!$D$17:$F$17,0)-2)</f>
        <v>19619</v>
      </c>
      <c r="I42" s="97">
        <f>INDEX(HB_8!$D$19:$LX$45,MATCH("Abgang",HB_8!$A$19:$A$45,0)+MATCH("Jahr "&amp;LEFT($A42,4),HB_8!$B$19:$B$27,0)-1,MATCH($A$4,HB_8!$D$15:$LX$15,0)+MATCH(H$12,HB_8!$D$16:$L$16,0)+MATCH(I$14,HB_8!$D$17:$F$17,0)-2)</f>
        <v>8894</v>
      </c>
      <c r="J42" s="102">
        <f>INDEX(HB_8!$D$19:$LX$45,MATCH("Abgang",HB_8!$A$19:$A$45,0)+MATCH("Jahr "&amp;LEFT($A42,4),HB_8!$B$19:$B$27,0)-1,MATCH($A$4,HB_8!$D$15:$LX$15,0)+MATCH(H$12,HB_8!$D$16:$L$16,0)+MATCH(J$14,HB_8!$D$17:$F$17,0)-2)</f>
        <v>10725</v>
      </c>
    </row>
    <row r="43" spans="1:12" ht="15" customHeight="1" x14ac:dyDescent="0.2">
      <c r="A43" s="314">
        <f>'4 - Zeitreihe'!A39</f>
        <v>2019</v>
      </c>
      <c r="B43" s="97">
        <f>INDEX(HB_8!$D$19:$LX$45,MATCH("Abgang",HB_8!$A$19:$A$45,0)+MATCH("Jahr "&amp;LEFT($A43,4),HB_8!$B$19:$B$27,0)-1,MATCH($A$4,HB_8!$D$15:$LX$15,0)+MATCH(B$11,HB_8!$D$16:$L$16,0)+MATCH(B$13,HB_8!$D$17:$F$17,0)-2)</f>
        <v>111348</v>
      </c>
      <c r="C43" s="97">
        <f>INDEX(HB_8!$D$19:$LX$45,MATCH("Abgang",HB_8!$A$19:$A$45,0)+MATCH("Jahr "&amp;LEFT($A43,4),HB_8!$B$19:$B$27,0)-1,MATCH($A$4,HB_8!$D$15:$LX$15,0)+MATCH(B$11,HB_8!$D$16:$L$16,0)+MATCH(C$14,HB_8!$D$17:$F$17,0)-2)</f>
        <v>79989</v>
      </c>
      <c r="D43" s="97">
        <f>INDEX(HB_8!$D$19:$LX$45,MATCH("Abgang",HB_8!$A$19:$A$45,0)+MATCH("Jahr "&amp;LEFT($A43,4),HB_8!$B$19:$B$27,0)-1,MATCH($A$4,HB_8!$D$15:$LX$15,0)+MATCH(B$11,HB_8!$D$16:$L$16,0)+MATCH(D$14,HB_8!$D$17:$F$17,0)-2)</f>
        <v>31359</v>
      </c>
      <c r="E43" s="96">
        <f>INDEX(HB_8!$D$19:$LX$45,MATCH("Abgang",HB_8!$A$19:$A$45,0)+MATCH("Jahr "&amp;LEFT($A43,4),HB_8!$B$19:$B$27,0)-1,MATCH($A$4,HB_8!$D$15:$LX$15,0)+MATCH(E$12,HB_8!$D$16:$L$16,0)+MATCH(E$13,HB_8!$D$17:$F$17,0)-2)</f>
        <v>91033</v>
      </c>
      <c r="F43" s="97">
        <f>INDEX(HB_8!$D$19:$LX$45,MATCH("Abgang",HB_8!$A$19:$A$45,0)+MATCH("Jahr "&amp;LEFT($A43,4),HB_8!$B$19:$B$27,0)-1,MATCH($A$4,HB_8!$D$15:$LX$15,0)+MATCH(E$12,HB_8!$D$16:$L$16,0)+MATCH(F$14,HB_8!$D$17:$F$17,0)-2)</f>
        <v>70220</v>
      </c>
      <c r="G43" s="102">
        <f>INDEX(HB_8!$D$19:$LX$45,MATCH("Abgang",HB_8!$A$19:$A$45,0)+MATCH("Jahr "&amp;LEFT($A43,4),HB_8!$B$19:$B$27,0)-1,MATCH($A$4,HB_8!$D$15:$LX$15,0)+MATCH(E$12,HB_8!$D$16:$L$16,0)+MATCH(G$14,HB_8!$D$17:$F$17,0)-2)</f>
        <v>20813</v>
      </c>
      <c r="H43" s="97">
        <f>INDEX(HB_8!$D$19:$LX$45,MATCH("Abgang",HB_8!$A$19:$A$45,0)+MATCH("Jahr "&amp;LEFT($A43,4),HB_8!$B$19:$B$27,0)-1,MATCH($A$4,HB_8!$D$15:$LX$15,0)+MATCH(H$12,HB_8!$D$16:$L$16,0)+MATCH(H$13,HB_8!$D$17:$F$17,0)-2)</f>
        <v>20315</v>
      </c>
      <c r="I43" s="97">
        <f>INDEX(HB_8!$D$19:$LX$45,MATCH("Abgang",HB_8!$A$19:$A$45,0)+MATCH("Jahr "&amp;LEFT($A43,4),HB_8!$B$19:$B$27,0)-1,MATCH($A$4,HB_8!$D$15:$LX$15,0)+MATCH(H$12,HB_8!$D$16:$L$16,0)+MATCH(I$14,HB_8!$D$17:$F$17,0)-2)</f>
        <v>9769</v>
      </c>
      <c r="J43" s="102">
        <f>INDEX(HB_8!$D$19:$LX$45,MATCH("Abgang",HB_8!$A$19:$A$45,0)+MATCH("Jahr "&amp;LEFT($A43,4),HB_8!$B$19:$B$27,0)-1,MATCH($A$4,HB_8!$D$15:$LX$15,0)+MATCH(H$12,HB_8!$D$16:$L$16,0)+MATCH(J$14,HB_8!$D$17:$F$17,0)-2)</f>
        <v>10546</v>
      </c>
    </row>
    <row r="44" spans="1:12" ht="15" customHeight="1" x14ac:dyDescent="0.2">
      <c r="A44" s="314">
        <f>'4 - Zeitreihe'!A40</f>
        <v>2020</v>
      </c>
      <c r="B44" s="97">
        <f>INDEX(HB_8!$D$19:$LX$45,MATCH("Abgang",HB_8!$A$19:$A$45,0)+MATCH("Jahr "&amp;LEFT($A44,4),HB_8!$B$19:$B$27,0)-1,MATCH($A$4,HB_8!$D$15:$LX$15,0)+MATCH(B$11,HB_8!$D$16:$L$16,0)+MATCH(B$13,HB_8!$D$17:$F$17,0)-2)</f>
        <v>99880</v>
      </c>
      <c r="C44" s="97">
        <f>INDEX(HB_8!$D$19:$LX$45,MATCH("Abgang",HB_8!$A$19:$A$45,0)+MATCH("Jahr "&amp;LEFT($A44,4),HB_8!$B$19:$B$27,0)-1,MATCH($A$4,HB_8!$D$15:$LX$15,0)+MATCH(B$11,HB_8!$D$16:$L$16,0)+MATCH(C$14,HB_8!$D$17:$F$17,0)-2)</f>
        <v>72836</v>
      </c>
      <c r="D44" s="97">
        <f>INDEX(HB_8!$D$19:$LX$45,MATCH("Abgang",HB_8!$A$19:$A$45,0)+MATCH("Jahr "&amp;LEFT($A44,4),HB_8!$B$19:$B$27,0)-1,MATCH($A$4,HB_8!$D$15:$LX$15,0)+MATCH(B$11,HB_8!$D$16:$L$16,0)+MATCH(D$14,HB_8!$D$17:$F$17,0)-2)</f>
        <v>27044</v>
      </c>
      <c r="E44" s="96">
        <f>INDEX(HB_8!$D$19:$LX$45,MATCH("Abgang",HB_8!$A$19:$A$45,0)+MATCH("Jahr "&amp;LEFT($A44,4),HB_8!$B$19:$B$27,0)-1,MATCH($A$4,HB_8!$D$15:$LX$15,0)+MATCH(E$12,HB_8!$D$16:$L$16,0)+MATCH(E$13,HB_8!$D$17:$F$17,0)-2)</f>
        <v>82895</v>
      </c>
      <c r="F44" s="97">
        <f>INDEX(HB_8!$D$19:$LX$45,MATCH("Abgang",HB_8!$A$19:$A$45,0)+MATCH("Jahr "&amp;LEFT($A44,4),HB_8!$B$19:$B$27,0)-1,MATCH($A$4,HB_8!$D$15:$LX$15,0)+MATCH(E$12,HB_8!$D$16:$L$16,0)+MATCH(F$14,HB_8!$D$17:$F$17,0)-2)</f>
        <v>64434</v>
      </c>
      <c r="G44" s="102">
        <f>INDEX(HB_8!$D$19:$LX$45,MATCH("Abgang",HB_8!$A$19:$A$45,0)+MATCH("Jahr "&amp;LEFT($A44,4),HB_8!$B$19:$B$27,0)-1,MATCH($A$4,HB_8!$D$15:$LX$15,0)+MATCH(E$12,HB_8!$D$16:$L$16,0)+MATCH(G$14,HB_8!$D$17:$F$17,0)-2)</f>
        <v>18461</v>
      </c>
      <c r="H44" s="97">
        <f>INDEX(HB_8!$D$19:$LX$45,MATCH("Abgang",HB_8!$A$19:$A$45,0)+MATCH("Jahr "&amp;LEFT($A44,4),HB_8!$B$19:$B$27,0)-1,MATCH($A$4,HB_8!$D$15:$LX$15,0)+MATCH(H$12,HB_8!$D$16:$L$16,0)+MATCH(H$13,HB_8!$D$17:$F$17,0)-2)</f>
        <v>16985</v>
      </c>
      <c r="I44" s="97">
        <f>INDEX(HB_8!$D$19:$LX$45,MATCH("Abgang",HB_8!$A$19:$A$45,0)+MATCH("Jahr "&amp;LEFT($A44,4),HB_8!$B$19:$B$27,0)-1,MATCH($A$4,HB_8!$D$15:$LX$15,0)+MATCH(H$12,HB_8!$D$16:$L$16,0)+MATCH(I$14,HB_8!$D$17:$F$17,0)-2)</f>
        <v>8402</v>
      </c>
      <c r="J44" s="102">
        <f>INDEX(HB_8!$D$19:$LX$45,MATCH("Abgang",HB_8!$A$19:$A$45,0)+MATCH("Jahr "&amp;LEFT($A44,4),HB_8!$B$19:$B$27,0)-1,MATCH($A$4,HB_8!$D$15:$LX$15,0)+MATCH(H$12,HB_8!$D$16:$L$16,0)+MATCH(J$14,HB_8!$D$17:$F$17,0)-2)</f>
        <v>8583</v>
      </c>
    </row>
    <row r="45" spans="1:12" ht="15" customHeight="1" x14ac:dyDescent="0.2">
      <c r="A45" s="314" t="str">
        <f>'4 - Zeitreihe'!A41</f>
        <v>2021 (Jan - Nov)</v>
      </c>
      <c r="B45" s="97">
        <f>INDEX(HB_8!$D$19:$LX$45,MATCH("Abgang",HB_8!$A$19:$A$45,0)+MATCH("Jahr "&amp;LEFT($A45,4),HB_8!$B$19:$B$27,0)-1,MATCH($A$4,HB_8!$D$15:$LX$15,0)+MATCH(B$11,HB_8!$D$16:$L$16,0)+MATCH(B$13,HB_8!$D$17:$F$17,0)-2)</f>
        <v>92058</v>
      </c>
      <c r="C45" s="97">
        <f>INDEX(HB_8!$D$19:$LX$45,MATCH("Abgang",HB_8!$A$19:$A$45,0)+MATCH("Jahr "&amp;LEFT($A45,4),HB_8!$B$19:$B$27,0)-1,MATCH($A$4,HB_8!$D$15:$LX$15,0)+MATCH(B$11,HB_8!$D$16:$L$16,0)+MATCH(C$14,HB_8!$D$17:$F$17,0)-2)</f>
        <v>67478</v>
      </c>
      <c r="D45" s="97">
        <f>INDEX(HB_8!$D$19:$LX$45,MATCH("Abgang",HB_8!$A$19:$A$45,0)+MATCH("Jahr "&amp;LEFT($A45,4),HB_8!$B$19:$B$27,0)-1,MATCH($A$4,HB_8!$D$15:$LX$15,0)+MATCH(B$11,HB_8!$D$16:$L$16,0)+MATCH(D$14,HB_8!$D$17:$F$17,0)-2)</f>
        <v>24580</v>
      </c>
      <c r="E45" s="96">
        <f>INDEX(HB_8!$D$19:$LX$45,MATCH("Abgang",HB_8!$A$19:$A$45,0)+MATCH("Jahr "&amp;LEFT($A45,4),HB_8!$B$19:$B$27,0)-1,MATCH($A$4,HB_8!$D$15:$LX$15,0)+MATCH(E$12,HB_8!$D$16:$L$16,0)+MATCH(E$13,HB_8!$D$17:$F$17,0)-2)</f>
        <v>76293</v>
      </c>
      <c r="F45" s="97">
        <f>INDEX(HB_8!$D$19:$LX$45,MATCH("Abgang",HB_8!$A$19:$A$45,0)+MATCH("Jahr "&amp;LEFT($A45,4),HB_8!$B$19:$B$27,0)-1,MATCH($A$4,HB_8!$D$15:$LX$15,0)+MATCH(E$12,HB_8!$D$16:$L$16,0)+MATCH(F$14,HB_8!$D$17:$F$17,0)-2)</f>
        <v>59133</v>
      </c>
      <c r="G45" s="102">
        <f>INDEX(HB_8!$D$19:$LX$45,MATCH("Abgang",HB_8!$A$19:$A$45,0)+MATCH("Jahr "&amp;LEFT($A45,4),HB_8!$B$19:$B$27,0)-1,MATCH($A$4,HB_8!$D$15:$LX$15,0)+MATCH(E$12,HB_8!$D$16:$L$16,0)+MATCH(G$14,HB_8!$D$17:$F$17,0)-2)</f>
        <v>17160</v>
      </c>
      <c r="H45" s="97">
        <f>INDEX(HB_8!$D$19:$LX$45,MATCH("Abgang",HB_8!$A$19:$A$45,0)+MATCH("Jahr "&amp;LEFT($A45,4),HB_8!$B$19:$B$27,0)-1,MATCH($A$4,HB_8!$D$15:$LX$15,0)+MATCH(H$12,HB_8!$D$16:$L$16,0)+MATCH(H$13,HB_8!$D$17:$F$17,0)-2)</f>
        <v>15765</v>
      </c>
      <c r="I45" s="97">
        <f>INDEX(HB_8!$D$19:$LX$45,MATCH("Abgang",HB_8!$A$19:$A$45,0)+MATCH("Jahr "&amp;LEFT($A45,4),HB_8!$B$19:$B$27,0)-1,MATCH($A$4,HB_8!$D$15:$LX$15,0)+MATCH(H$12,HB_8!$D$16:$L$16,0)+MATCH(I$14,HB_8!$D$17:$F$17,0)-2)</f>
        <v>8345</v>
      </c>
      <c r="J45" s="102">
        <f>INDEX(HB_8!$D$19:$LX$45,MATCH("Abgang",HB_8!$A$19:$A$45,0)+MATCH("Jahr "&amp;LEFT($A45,4),HB_8!$B$19:$B$27,0)-1,MATCH($A$4,HB_8!$D$15:$LX$15,0)+MATCH(H$12,HB_8!$D$16:$L$16,0)+MATCH(J$14,HB_8!$D$17:$F$17,0)-2)</f>
        <v>7420</v>
      </c>
    </row>
    <row r="46" spans="1:12" ht="11.25" customHeight="1" x14ac:dyDescent="0.2">
      <c r="A46" s="286" t="str">
        <f>'4 - Zeitreihe'!A42</f>
        <v>Erstellungsdatum: 24.02.2022, Statistik-Service Südost, Auftragsnummer 276651</v>
      </c>
      <c r="B46" s="287"/>
      <c r="C46" s="287"/>
      <c r="D46" s="287"/>
      <c r="E46" s="287"/>
      <c r="F46" s="287"/>
      <c r="G46" s="287"/>
      <c r="H46" s="287"/>
      <c r="I46" s="287"/>
      <c r="J46" s="288" t="s">
        <v>6</v>
      </c>
    </row>
    <row r="48" spans="1:12" ht="14.25" customHeight="1" x14ac:dyDescent="0.2">
      <c r="A48" s="559" t="s">
        <v>315</v>
      </c>
      <c r="B48" s="559"/>
      <c r="C48" s="559"/>
      <c r="D48" s="559"/>
      <c r="E48" s="559"/>
      <c r="F48" s="559"/>
      <c r="G48" s="559"/>
      <c r="H48" s="559"/>
      <c r="I48" s="559"/>
      <c r="J48" s="559"/>
    </row>
    <row r="49" spans="1:10" x14ac:dyDescent="0.2">
      <c r="A49" s="337" t="s">
        <v>135</v>
      </c>
      <c r="B49" s="337"/>
      <c r="C49" s="337"/>
      <c r="D49" s="337"/>
      <c r="E49" s="337"/>
      <c r="F49" s="337"/>
      <c r="G49" s="337"/>
      <c r="H49" s="337"/>
      <c r="I49" s="337"/>
      <c r="J49" s="337"/>
    </row>
    <row r="50" spans="1:10" ht="14.25" customHeight="1" x14ac:dyDescent="0.2">
      <c r="A50" s="359" t="s">
        <v>135</v>
      </c>
      <c r="B50" s="359"/>
      <c r="C50" s="359"/>
      <c r="D50" s="359"/>
      <c r="E50" s="359"/>
      <c r="F50" s="359"/>
      <c r="G50" s="359"/>
      <c r="H50" s="359"/>
      <c r="I50" s="359"/>
      <c r="J50" s="359"/>
    </row>
    <row r="51" spans="1:10" ht="14.25" customHeight="1" x14ac:dyDescent="0.2">
      <c r="B51" s="337"/>
      <c r="C51" s="337"/>
      <c r="D51" s="337"/>
      <c r="E51" s="337"/>
      <c r="F51" s="337"/>
      <c r="G51" s="337"/>
      <c r="H51" s="337"/>
      <c r="I51" s="337"/>
      <c r="J51" s="337"/>
    </row>
    <row r="52" spans="1:10" ht="14.25" customHeight="1" x14ac:dyDescent="0.2">
      <c r="A52" s="337"/>
      <c r="B52" s="337"/>
      <c r="C52" s="337"/>
      <c r="D52" s="337"/>
      <c r="E52" s="337"/>
      <c r="F52" s="337"/>
      <c r="G52" s="337"/>
      <c r="H52" s="337"/>
      <c r="I52" s="337"/>
      <c r="J52" s="337"/>
    </row>
    <row r="53" spans="1:10" ht="14.25" customHeight="1" x14ac:dyDescent="0.2">
      <c r="A53" s="337"/>
      <c r="B53" s="337"/>
      <c r="C53" s="337"/>
      <c r="D53" s="337"/>
      <c r="E53" s="337"/>
      <c r="F53" s="337"/>
      <c r="G53" s="337"/>
      <c r="H53" s="337"/>
      <c r="I53" s="337"/>
      <c r="J53" s="337"/>
    </row>
    <row r="54" spans="1:10" ht="14.25" customHeight="1" x14ac:dyDescent="0.2">
      <c r="A54" s="337"/>
      <c r="B54" s="337"/>
      <c r="C54" s="337"/>
      <c r="D54" s="337"/>
      <c r="E54" s="337"/>
      <c r="F54" s="337"/>
      <c r="G54" s="337"/>
      <c r="H54" s="337"/>
      <c r="I54" s="337"/>
      <c r="J54" s="337"/>
    </row>
    <row r="55" spans="1:10" ht="14.25" customHeight="1" x14ac:dyDescent="0.2">
      <c r="A55" s="337"/>
      <c r="B55" s="337"/>
      <c r="C55" s="337"/>
      <c r="D55" s="337"/>
      <c r="E55" s="337"/>
      <c r="F55" s="337"/>
      <c r="G55" s="337"/>
      <c r="H55" s="337"/>
      <c r="I55" s="337"/>
      <c r="J55" s="337"/>
    </row>
    <row r="56" spans="1:10" ht="14.25" customHeight="1" x14ac:dyDescent="0.2">
      <c r="A56" s="337"/>
      <c r="B56" s="337"/>
      <c r="C56" s="337"/>
      <c r="D56" s="337"/>
      <c r="E56" s="337"/>
      <c r="F56" s="337"/>
      <c r="G56" s="337"/>
      <c r="H56" s="337"/>
      <c r="I56" s="337"/>
      <c r="J56" s="337"/>
    </row>
    <row r="57" spans="1:10" ht="14.25" customHeight="1" x14ac:dyDescent="0.2">
      <c r="A57" s="336"/>
      <c r="B57" s="336"/>
      <c r="C57" s="336"/>
      <c r="D57" s="336"/>
      <c r="E57" s="336"/>
      <c r="F57" s="336"/>
      <c r="G57" s="336"/>
      <c r="H57" s="336"/>
      <c r="I57" s="336"/>
      <c r="J57" s="336"/>
    </row>
    <row r="58" spans="1:10" ht="14.25" customHeight="1" x14ac:dyDescent="0.2">
      <c r="A58" s="360"/>
    </row>
  </sheetData>
  <sheetProtection sheet="1" objects="1" scenarios="1"/>
  <mergeCells count="18">
    <mergeCell ref="A3:J3"/>
    <mergeCell ref="A11:A15"/>
    <mergeCell ref="B11:D12"/>
    <mergeCell ref="E11:J11"/>
    <mergeCell ref="E12:G12"/>
    <mergeCell ref="H12:J12"/>
    <mergeCell ref="B13:B14"/>
    <mergeCell ref="C13:D13"/>
    <mergeCell ref="E13:E14"/>
    <mergeCell ref="F13:G13"/>
    <mergeCell ref="H13:H14"/>
    <mergeCell ref="I13:J13"/>
    <mergeCell ref="A8:J8"/>
    <mergeCell ref="A48:J48"/>
    <mergeCell ref="A16:J16"/>
    <mergeCell ref="A26:J26"/>
    <mergeCell ref="A36:J36"/>
    <mergeCell ref="A9:J9"/>
  </mergeCells>
  <hyperlinks>
    <hyperlink ref="A50" r:id="rId1" display="http://statistik.arbeitsagentur.de/Statischer-Content/Statistik-nach-Themen/Arbeitsmarktpolitische-Massnahmen/Generische-Publikationen/Plausibilitaet-XSozial.pdf" xr:uid="{00000000-0004-0000-2400-000000000000}"/>
  </hyperlinks>
  <printOptions horizontalCentered="1"/>
  <pageMargins left="0.70866141732283472" right="0.39370078740157483" top="0.39370078740157483" bottom="0.39370078740157483" header="0.51181102362204722" footer="0.51181102362204722"/>
  <pageSetup paperSize="9" scale="71" orientation="portrait" cellComments="asDisplayed" r:id="rId2"/>
  <drawing r:id="rId3"/>
  <legacyDrawing r:id="rId4"/>
  <controls>
    <mc:AlternateContent xmlns:mc="http://schemas.openxmlformats.org/markup-compatibility/2006">
      <mc:Choice Requires="x14">
        <control shapeId="179201" r:id="rId5" name="ComboBox1">
          <controlPr defaultSize="0" print="0" autoLine="0" linkedCell="A4" listFillRange="HB_Klappfelder!B1:B37" r:id="rId6">
            <anchor moveWithCells="1">
              <from>
                <xdr:col>0</xdr:col>
                <xdr:colOff>0</xdr:colOff>
                <xdr:row>2</xdr:row>
                <xdr:rowOff>180975</xdr:rowOff>
              </from>
              <to>
                <xdr:col>6</xdr:col>
                <xdr:colOff>19050</xdr:colOff>
                <xdr:row>4</xdr:row>
                <xdr:rowOff>38100</xdr:rowOff>
              </to>
            </anchor>
          </controlPr>
        </control>
      </mc:Choice>
      <mc:Fallback>
        <control shapeId="179201" r:id="rId5" name="ComboBox1"/>
      </mc:Fallback>
    </mc:AlternateContent>
  </control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26">
    <pageSetUpPr autoPageBreaks="0" fitToPage="1"/>
  </sheetPr>
  <dimension ref="A1:T61"/>
  <sheetViews>
    <sheetView showGridLines="0" zoomScaleNormal="100" workbookViewId="0">
      <pane ySplit="14" topLeftCell="A15" activePane="bottomLeft" state="frozen"/>
      <selection pane="bottomLeft"/>
    </sheetView>
  </sheetViews>
  <sheetFormatPr baseColWidth="10" defaultColWidth="9" defaultRowHeight="14.25" customHeight="1" x14ac:dyDescent="0.2"/>
  <cols>
    <col min="1" max="1" width="41" style="275" customWidth="1"/>
    <col min="2" max="10" width="11.375" style="275" customWidth="1"/>
    <col min="11" max="19" width="9" style="275"/>
    <col min="20" max="20" width="9" style="318"/>
    <col min="21" max="16384" width="9" style="275"/>
  </cols>
  <sheetData>
    <row r="1" spans="1:20" ht="33.75" customHeight="1" x14ac:dyDescent="0.2">
      <c r="A1" s="373"/>
      <c r="B1" s="373"/>
      <c r="C1" s="373"/>
      <c r="D1" s="373"/>
      <c r="E1" s="373"/>
      <c r="F1" s="373"/>
      <c r="G1" s="373"/>
      <c r="H1" s="373"/>
      <c r="I1" s="373"/>
      <c r="J1" s="374" t="s">
        <v>5</v>
      </c>
      <c r="L1" s="276"/>
      <c r="M1" s="276"/>
      <c r="N1" s="276"/>
    </row>
    <row r="2" spans="1:20" ht="11.25" customHeight="1" x14ac:dyDescent="0.2">
      <c r="L2" s="276"/>
      <c r="M2" s="276"/>
      <c r="N2" s="276"/>
    </row>
    <row r="3" spans="1:20" x14ac:dyDescent="0.2">
      <c r="A3" s="513" t="s">
        <v>153</v>
      </c>
      <c r="B3" s="514"/>
      <c r="C3" s="514"/>
      <c r="D3" s="514"/>
      <c r="E3" s="514"/>
      <c r="F3" s="514"/>
      <c r="G3" s="514"/>
      <c r="H3" s="514"/>
      <c r="I3" s="514"/>
      <c r="J3" s="514"/>
      <c r="L3" s="276"/>
      <c r="M3" s="276"/>
      <c r="N3" s="276"/>
    </row>
    <row r="4" spans="1:20" ht="24" customHeight="1" x14ac:dyDescent="0.2">
      <c r="A4" s="338" t="s">
        <v>195</v>
      </c>
      <c r="B4" s="278"/>
      <c r="C4" s="278"/>
      <c r="D4" s="278"/>
      <c r="E4" s="278"/>
      <c r="F4" s="278"/>
      <c r="G4" s="278"/>
      <c r="H4" s="278"/>
      <c r="I4" s="278"/>
      <c r="J4" s="278"/>
    </row>
    <row r="5" spans="1:20" ht="11.25" customHeight="1" x14ac:dyDescent="0.2">
      <c r="A5" s="279" t="str">
        <f>'1 - Zugang'!A4</f>
        <v>Deutschland (Gebietsstand Februar 2022)</v>
      </c>
    </row>
    <row r="6" spans="1:20" ht="11.25" customHeight="1" x14ac:dyDescent="0.2">
      <c r="A6" s="292" t="str">
        <f>'1 - Zugang'!A5</f>
        <v>November 2021; Datenstand: Februar 2022</v>
      </c>
    </row>
    <row r="7" spans="1:20" ht="11.25" customHeight="1" x14ac:dyDescent="0.2">
      <c r="A7" s="292"/>
    </row>
    <row r="8" spans="1:20" ht="23.25" customHeight="1" x14ac:dyDescent="0.2">
      <c r="A8" s="561" t="s">
        <v>370</v>
      </c>
      <c r="B8" s="561"/>
      <c r="C8" s="561"/>
      <c r="D8" s="561"/>
      <c r="E8" s="561"/>
      <c r="F8" s="561"/>
      <c r="G8" s="561"/>
      <c r="H8" s="561"/>
      <c r="I8" s="561"/>
      <c r="J8" s="561"/>
    </row>
    <row r="9" spans="1:20" ht="23.25" customHeight="1" x14ac:dyDescent="0.2">
      <c r="A9" s="561" t="str">
        <f>IF(OR($A$4="begleitende Phase der Assistierten Ausbildung",$A$4="Assistierte Ausbildung mit ausbildungsvorbereitender Phase",$A$4="Vorphase der Assistierten Ausbildung"),"Die Daten der Assistierten Ausbildung sind ab Berichtsmonat September 2021 nur eingeschränkt mit vorhergehenden Zeiträumen vergleichbar. Ursache ist die Umstellung "&amp;"der gesetzlichen Grundlage auf §§ 74 ff. SGB III mit einer Ausweitung der förderfähigen Zielgruppe und einer Neuausrichtung des Instruments.","")</f>
        <v/>
      </c>
      <c r="B9" s="561"/>
      <c r="C9" s="561"/>
      <c r="D9" s="561"/>
      <c r="E9" s="561"/>
      <c r="F9" s="561"/>
      <c r="G9" s="561"/>
      <c r="H9" s="561"/>
      <c r="I9" s="561"/>
      <c r="J9" s="561"/>
    </row>
    <row r="10" spans="1:20" ht="11.25" customHeight="1" x14ac:dyDescent="0.2"/>
    <row r="11" spans="1:20" x14ac:dyDescent="0.2">
      <c r="A11" s="533" t="s">
        <v>136</v>
      </c>
      <c r="B11" s="515" t="s">
        <v>2</v>
      </c>
      <c r="C11" s="516"/>
      <c r="D11" s="517"/>
      <c r="E11" s="522" t="s">
        <v>21</v>
      </c>
      <c r="F11" s="523"/>
      <c r="G11" s="523"/>
      <c r="H11" s="507"/>
      <c r="I11" s="507"/>
      <c r="J11" s="508"/>
    </row>
    <row r="12" spans="1:20" x14ac:dyDescent="0.2">
      <c r="A12" s="534"/>
      <c r="B12" s="518"/>
      <c r="C12" s="519"/>
      <c r="D12" s="520"/>
      <c r="E12" s="521" t="s">
        <v>11</v>
      </c>
      <c r="F12" s="521"/>
      <c r="G12" s="522"/>
      <c r="H12" s="521" t="s">
        <v>12</v>
      </c>
      <c r="I12" s="521"/>
      <c r="J12" s="521"/>
    </row>
    <row r="13" spans="1:20" ht="60" customHeight="1" x14ac:dyDescent="0.2">
      <c r="A13" s="535"/>
      <c r="B13" s="293" t="s">
        <v>120</v>
      </c>
      <c r="C13" s="294" t="s">
        <v>122</v>
      </c>
      <c r="D13" s="294" t="s">
        <v>121</v>
      </c>
      <c r="E13" s="293" t="s">
        <v>120</v>
      </c>
      <c r="F13" s="294" t="s">
        <v>123</v>
      </c>
      <c r="G13" s="294" t="s">
        <v>124</v>
      </c>
      <c r="H13" s="293" t="s">
        <v>120</v>
      </c>
      <c r="I13" s="294" t="s">
        <v>125</v>
      </c>
      <c r="J13" s="293" t="s">
        <v>126</v>
      </c>
    </row>
    <row r="14" spans="1:20" s="285" customFormat="1" ht="11.25" customHeight="1" x14ac:dyDescent="0.2">
      <c r="A14" s="536"/>
      <c r="B14" s="295">
        <v>1</v>
      </c>
      <c r="C14" s="295">
        <v>2</v>
      </c>
      <c r="D14" s="296">
        <v>3</v>
      </c>
      <c r="E14" s="295">
        <v>4</v>
      </c>
      <c r="F14" s="295">
        <v>5</v>
      </c>
      <c r="G14" s="296">
        <v>6</v>
      </c>
      <c r="H14" s="295">
        <v>7</v>
      </c>
      <c r="I14" s="295">
        <v>8</v>
      </c>
      <c r="J14" s="295">
        <v>9</v>
      </c>
      <c r="T14" s="339"/>
    </row>
    <row r="15" spans="1:20" s="285" customFormat="1" ht="15" customHeight="1" x14ac:dyDescent="0.2">
      <c r="A15" s="505" t="s">
        <v>127</v>
      </c>
      <c r="B15" s="507"/>
      <c r="C15" s="507"/>
      <c r="D15" s="507"/>
      <c r="E15" s="507"/>
      <c r="F15" s="507"/>
      <c r="G15" s="507"/>
      <c r="H15" s="507"/>
      <c r="I15" s="507"/>
      <c r="J15" s="508"/>
      <c r="T15" s="339"/>
    </row>
    <row r="16" spans="1:20" ht="15" customHeight="1" x14ac:dyDescent="0.2">
      <c r="A16" s="322" t="s">
        <v>2</v>
      </c>
      <c r="B16" s="106">
        <f>INDEX(HB_8a!$C$19:$QD$32,MATCH($A16,HB_8a!$A$19:$A$32,0),MATCH($A$4,HB_8a!$C$14:$QD$14,0)+MATCH($B$11,HB_8a!$C$15:$N$15,0)+MATCH("Eintritte",HB_8a!$C$16:$F$16,0)+COLUMN()-4)</f>
        <v>108950</v>
      </c>
      <c r="C16" s="107">
        <f>INDEX(HB_8a!$C$19:$QD$32,MATCH($A16,HB_8a!$A$19:$A$32,0),MATCH($A$4,HB_8a!$C$14:$QD$14,0)+MATCH($B$11,HB_8a!$C$15:$N$15,0)+MATCH("Eintritte",HB_8a!$C$16:$F$16,0)+COLUMN()-4)</f>
        <v>2.917977347653999</v>
      </c>
      <c r="D16" s="108">
        <f>IFERROR(B16/B$16*100,"X")</f>
        <v>100</v>
      </c>
      <c r="E16" s="106">
        <f>INDEX(HB_8a!$C$19:$QD$32,MATCH($A16,HB_8a!$A$19:$A$32,0),MATCH($A$4,HB_8a!$C$14:$QD$14,0)+MATCH(E$12,HB_8a!$C$15:$N$15,0)+MATCH("Eintritte",HB_8a!$C$16:$F$16,0)+COLUMN()-7)</f>
        <v>76118</v>
      </c>
      <c r="F16" s="107">
        <f>INDEX(HB_8a!$C$19:$QD$32,MATCH($A16,HB_8a!$A$19:$A$32,0),MATCH($A$4,HB_8a!$C$14:$QD$14,0)+MATCH(E$12,HB_8a!$C$15:$N$15,0)+MATCH("Eintritte",HB_8a!$C$16:$F$16,0)+COLUMN()-7)</f>
        <v>3.7835921628512605</v>
      </c>
      <c r="G16" s="108">
        <f>IFERROR(E16/E$16*100,"X")</f>
        <v>100</v>
      </c>
      <c r="H16" s="106">
        <f>INDEX(HB_8a!$C$19:$QD$32,MATCH($A16,HB_8a!$A$19:$A$32,0),MATCH($A$4,HB_8a!$C$14:$QD$14,0)+MATCH(H$12,HB_8a!$C$15:$N$15,0)+MATCH("Eintritte",HB_8a!$C$16:$F$16,0)+COLUMN()-10)</f>
        <v>32832</v>
      </c>
      <c r="I16" s="107">
        <f>INDEX(HB_8a!$C$19:$QD$32,MATCH($A16,HB_8a!$A$19:$A$32,0),MATCH($A$4,HB_8a!$C$14:$QD$14,0)+MATCH(H$12,HB_8a!$C$15:$N$15,0)+MATCH("Eintritte",HB_8a!$C$16:$F$16,0)+COLUMN()-10)</f>
        <v>0.96561904176148594</v>
      </c>
      <c r="J16" s="108">
        <f>IFERROR(H16/H$16*100,"X")</f>
        <v>100</v>
      </c>
      <c r="T16" s="328"/>
    </row>
    <row r="17" spans="1:20" ht="15" customHeight="1" x14ac:dyDescent="0.2">
      <c r="A17" s="324" t="s">
        <v>108</v>
      </c>
      <c r="B17" s="109">
        <f>INDEX(HB_8a!$C$19:$QD$32,MATCH($A17,HB_8a!$A$19:$A$32,0),MATCH($A$4,HB_8a!$C$14:$QD$14,0)+MATCH($B$11,HB_8a!$C$15:$N$15,0)+MATCH("Eintritte",HB_8a!$C$16:$F$16,0)+COLUMN()-4)</f>
        <v>82714</v>
      </c>
      <c r="C17" s="110">
        <f>INDEX(HB_8a!$C$19:$QD$32,MATCH($A17,HB_8a!$A$19:$A$32,0),MATCH($A$4,HB_8a!$C$14:$QD$14,0)+MATCH($B$11,HB_8a!$C$15:$N$15,0)+MATCH("Eintritte",HB_8a!$C$16:$F$16,0)+COLUMN()-4)</f>
        <v>2.6941795788637268</v>
      </c>
      <c r="D17" s="111">
        <f t="shared" ref="D17:D29" si="0">IFERROR(B17/B$16*100,"X")</f>
        <v>75.919229004130344</v>
      </c>
      <c r="E17" s="109">
        <f>INDEX(HB_8a!$C$19:$QD$32,MATCH($A17,HB_8a!$A$19:$A$32,0),MATCH($A$4,HB_8a!$C$14:$QD$14,0)+MATCH(E$12,HB_8a!$C$15:$N$15,0)+MATCH("Eintritte",HB_8a!$C$16:$F$16,0)+COLUMN()-7)</f>
        <v>67306</v>
      </c>
      <c r="F17" s="110">
        <f>INDEX(HB_8a!$C$19:$QD$32,MATCH($A17,HB_8a!$A$19:$A$32,0),MATCH($A$4,HB_8a!$C$14:$QD$14,0)+MATCH(E$12,HB_8a!$C$15:$N$15,0)+MATCH("Eintritte",HB_8a!$C$16:$F$16,0)+COLUMN()-7)</f>
        <v>3.6114532019704431</v>
      </c>
      <c r="G17" s="111">
        <f>IFERROR(E17/E$16*100,"X")</f>
        <v>88.423237604771543</v>
      </c>
      <c r="H17" s="109">
        <f>INDEX(HB_8a!$C$19:$QD$32,MATCH($A17,HB_8a!$A$19:$A$32,0),MATCH($A$4,HB_8a!$C$14:$QD$14,0)+MATCH(H$12,HB_8a!$C$15:$N$15,0)+MATCH("Eintritte",HB_8a!$C$16:$F$16,0)+COLUMN()-10)</f>
        <v>15408</v>
      </c>
      <c r="I17" s="110">
        <f>INDEX(HB_8a!$C$19:$QD$32,MATCH($A17,HB_8a!$A$19:$A$32,0),MATCH($A$4,HB_8a!$C$14:$QD$14,0)+MATCH(H$12,HB_8a!$C$15:$N$15,0)+MATCH("Eintritte",HB_8a!$C$16:$F$16,0)+COLUMN()-10)</f>
        <v>-1.1293634496919918</v>
      </c>
      <c r="J17" s="111">
        <f>IFERROR(H17/H$16*100,"X")</f>
        <v>46.929824561403507</v>
      </c>
      <c r="T17" s="328"/>
    </row>
    <row r="18" spans="1:20" ht="15" customHeight="1" x14ac:dyDescent="0.2">
      <c r="A18" s="325" t="s">
        <v>109</v>
      </c>
      <c r="B18" s="109">
        <f>INDEX(HB_8a!$C$19:$QD$32,MATCH($A18,HB_8a!$A$19:$A$32,0),MATCH($A$4,HB_8a!$C$14:$QD$14,0)+MATCH($B$11,HB_8a!$C$15:$N$15,0)+MATCH("Eintritte",HB_8a!$C$16:$F$16,0)+COLUMN()-4)</f>
        <v>35780</v>
      </c>
      <c r="C18" s="110">
        <f>INDEX(HB_8a!$C$19:$QD$32,MATCH($A18,HB_8a!$A$19:$A$32,0),MATCH($A$4,HB_8a!$C$14:$QD$14,0)+MATCH($B$11,HB_8a!$C$15:$N$15,0)+MATCH("Eintritte",HB_8a!$C$16:$F$16,0)+COLUMN()-4)</f>
        <v>5.2538683297052424</v>
      </c>
      <c r="D18" s="111">
        <f t="shared" si="0"/>
        <v>32.840752638825151</v>
      </c>
      <c r="E18" s="109">
        <f>INDEX(HB_8a!$C$19:$QD$32,MATCH($A18,HB_8a!$A$19:$A$32,0),MATCH($A$4,HB_8a!$C$14:$QD$14,0)+MATCH(E$12,HB_8a!$C$15:$N$15,0)+MATCH("Eintritte",HB_8a!$C$16:$F$16,0)+COLUMN()-7)</f>
        <v>22756</v>
      </c>
      <c r="F18" s="110">
        <f>INDEX(HB_8a!$C$19:$QD$32,MATCH($A18,HB_8a!$A$19:$A$32,0),MATCH($A$4,HB_8a!$C$14:$QD$14,0)+MATCH(E$12,HB_8a!$C$15:$N$15,0)+MATCH("Eintritte",HB_8a!$C$16:$F$16,0)+COLUMN()-7)</f>
        <v>8.6879686679084873</v>
      </c>
      <c r="G18" s="111">
        <f t="shared" ref="G18:G29" si="1">IFERROR(E18/E$16*100,"X")</f>
        <v>29.895688273470139</v>
      </c>
      <c r="H18" s="109">
        <f>INDEX(HB_8a!$C$19:$QD$32,MATCH($A18,HB_8a!$A$19:$A$32,0),MATCH($A$4,HB_8a!$C$14:$QD$14,0)+MATCH(H$12,HB_8a!$C$15:$N$15,0)+MATCH("Eintritte",HB_8a!$C$16:$F$16,0)+COLUMN()-10)</f>
        <v>13024</v>
      </c>
      <c r="I18" s="110">
        <f>INDEX(HB_8a!$C$19:$QD$32,MATCH($A18,HB_8a!$A$19:$A$32,0),MATCH($A$4,HB_8a!$C$14:$QD$14,0)+MATCH(H$12,HB_8a!$C$15:$N$15,0)+MATCH("Eintritte",HB_8a!$C$16:$F$16,0)+COLUMN()-10)</f>
        <v>-0.25273799494524007</v>
      </c>
      <c r="J18" s="111">
        <f t="shared" ref="J18:J29" si="2">IFERROR(H18/H$16*100,"X")</f>
        <v>39.668615984405456</v>
      </c>
      <c r="T18" s="328"/>
    </row>
    <row r="19" spans="1:20" ht="15" customHeight="1" x14ac:dyDescent="0.2">
      <c r="A19" s="325" t="s">
        <v>110</v>
      </c>
      <c r="B19" s="109">
        <f>INDEX(HB_8a!$C$19:$QD$32,MATCH($A19,HB_8a!$A$19:$A$32,0),MATCH($A$4,HB_8a!$C$14:$QD$14,0)+MATCH($B$11,HB_8a!$C$15:$N$15,0)+MATCH("Eintritte",HB_8a!$C$16:$F$16,0)+COLUMN()-4)</f>
        <v>3103</v>
      </c>
      <c r="C19" s="110">
        <f>INDEX(HB_8a!$C$19:$QD$32,MATCH($A19,HB_8a!$A$19:$A$32,0),MATCH($A$4,HB_8a!$C$14:$QD$14,0)+MATCH($B$11,HB_8a!$C$15:$N$15,0)+MATCH("Eintritte",HB_8a!$C$16:$F$16,0)+COLUMN()-4)</f>
        <v>-1.8659076533839341</v>
      </c>
      <c r="D19" s="111">
        <f t="shared" si="0"/>
        <v>2.8480954566314822</v>
      </c>
      <c r="E19" s="109">
        <f>INDEX(HB_8a!$C$19:$QD$32,MATCH($A19,HB_8a!$A$19:$A$32,0),MATCH($A$4,HB_8a!$C$14:$QD$14,0)+MATCH(E$12,HB_8a!$C$15:$N$15,0)+MATCH("Eintritte",HB_8a!$C$16:$F$16,0)+COLUMN()-7)</f>
        <v>1855</v>
      </c>
      <c r="F19" s="110">
        <f>INDEX(HB_8a!$C$19:$QD$32,MATCH($A19,HB_8a!$A$19:$A$32,0),MATCH($A$4,HB_8a!$C$14:$QD$14,0)+MATCH(E$12,HB_8a!$C$15:$N$15,0)+MATCH("Eintritte",HB_8a!$C$16:$F$16,0)+COLUMN()-7)</f>
        <v>0.7057546145494028</v>
      </c>
      <c r="G19" s="111">
        <f t="shared" si="1"/>
        <v>2.437005701673717</v>
      </c>
      <c r="H19" s="109">
        <f>INDEX(HB_8a!$C$19:$QD$32,MATCH($A19,HB_8a!$A$19:$A$32,0),MATCH($A$4,HB_8a!$C$14:$QD$14,0)+MATCH(H$12,HB_8a!$C$15:$N$15,0)+MATCH("Eintritte",HB_8a!$C$16:$F$16,0)+COLUMN()-10)</f>
        <v>1248</v>
      </c>
      <c r="I19" s="110">
        <f>INDEX(HB_8a!$C$19:$QD$32,MATCH($A19,HB_8a!$A$19:$A$32,0),MATCH($A$4,HB_8a!$C$14:$QD$14,0)+MATCH(H$12,HB_8a!$C$15:$N$15,0)+MATCH("Eintritte",HB_8a!$C$16:$F$16,0)+COLUMN()-10)</f>
        <v>-5.4545454545454541</v>
      </c>
      <c r="J19" s="111">
        <f t="shared" si="2"/>
        <v>3.8011695906432745</v>
      </c>
      <c r="T19" s="328"/>
    </row>
    <row r="20" spans="1:20" ht="15" customHeight="1" x14ac:dyDescent="0.2">
      <c r="A20" s="326" t="s">
        <v>115</v>
      </c>
      <c r="B20" s="109">
        <f>INDEX(HB_8a!$C$19:$QD$32,MATCH($A20,HB_8a!$A$19:$A$32,0),MATCH($A$4,HB_8a!$C$14:$QD$14,0)+MATCH($B$11,HB_8a!$C$15:$N$15,0)+MATCH("Eintritte",HB_8a!$C$16:$F$16,0)+COLUMN()-4)</f>
        <v>35115</v>
      </c>
      <c r="C20" s="110">
        <f>INDEX(HB_8a!$C$19:$QD$32,MATCH($A20,HB_8a!$A$19:$A$32,0),MATCH($A$4,HB_8a!$C$14:$QD$14,0)+MATCH($B$11,HB_8a!$C$15:$N$15,0)+MATCH("Eintritte",HB_8a!$C$16:$F$16,0)+COLUMN()-4)</f>
        <v>-0.3631926907470987</v>
      </c>
      <c r="D20" s="111">
        <f t="shared" si="0"/>
        <v>32.230380908673709</v>
      </c>
      <c r="E20" s="109">
        <f>INDEX(HB_8a!$C$19:$QD$32,MATCH($A20,HB_8a!$A$19:$A$32,0),MATCH($A$4,HB_8a!$C$14:$QD$14,0)+MATCH(E$12,HB_8a!$C$15:$N$15,0)+MATCH("Eintritte",HB_8a!$C$16:$F$16,0)+COLUMN()-7)</f>
        <v>34407</v>
      </c>
      <c r="F20" s="110">
        <f>INDEX(HB_8a!$C$19:$QD$32,MATCH($A20,HB_8a!$A$19:$A$32,0),MATCH($A$4,HB_8a!$C$14:$QD$14,0)+MATCH(E$12,HB_8a!$C$15:$N$15,0)+MATCH("Eintritte",HB_8a!$C$16:$F$16,0)+COLUMN()-7)</f>
        <v>-0.15090397283728488</v>
      </c>
      <c r="G20" s="111">
        <f t="shared" si="1"/>
        <v>45.202186079508131</v>
      </c>
      <c r="H20" s="109">
        <f>INDEX(HB_8a!$C$19:$QD$32,MATCH($A20,HB_8a!$A$19:$A$32,0),MATCH($A$4,HB_8a!$C$14:$QD$14,0)+MATCH(H$12,HB_8a!$C$15:$N$15,0)+MATCH("Eintritte",HB_8a!$C$16:$F$16,0)+COLUMN()-10)</f>
        <v>708</v>
      </c>
      <c r="I20" s="110">
        <f>INDEX(HB_8a!$C$19:$QD$32,MATCH($A20,HB_8a!$A$19:$A$32,0),MATCH($A$4,HB_8a!$C$14:$QD$14,0)+MATCH(H$12,HB_8a!$C$15:$N$15,0)+MATCH("Eintritte",HB_8a!$C$16:$F$16,0)+COLUMN()-10)</f>
        <v>-9.6938775510204085</v>
      </c>
      <c r="J20" s="111">
        <f t="shared" si="2"/>
        <v>2.1564327485380117</v>
      </c>
      <c r="T20" s="328"/>
    </row>
    <row r="21" spans="1:20" ht="15" customHeight="1" x14ac:dyDescent="0.2">
      <c r="A21" s="325" t="s">
        <v>111</v>
      </c>
      <c r="B21" s="109">
        <f>INDEX(HB_8a!$C$19:$QD$32,MATCH($A21,HB_8a!$A$19:$A$32,0),MATCH($A$4,HB_8a!$C$14:$QD$14,0)+MATCH($B$11,HB_8a!$C$15:$N$15,0)+MATCH("Eintritte",HB_8a!$C$16:$F$16,0)+COLUMN()-4)</f>
        <v>8716</v>
      </c>
      <c r="C21" s="110">
        <f>INDEX(HB_8a!$C$19:$QD$32,MATCH($A21,HB_8a!$A$19:$A$32,0),MATCH($A$4,HB_8a!$C$14:$QD$14,0)+MATCH($B$11,HB_8a!$C$15:$N$15,0)+MATCH("Eintritte",HB_8a!$C$16:$F$16,0)+COLUMN()-4)</f>
        <v>7.0104358502148552</v>
      </c>
      <c r="D21" s="111">
        <f t="shared" si="0"/>
        <v>8</v>
      </c>
      <c r="E21" s="109">
        <f>INDEX(HB_8a!$C$19:$QD$32,MATCH($A21,HB_8a!$A$19:$A$32,0),MATCH($A$4,HB_8a!$C$14:$QD$14,0)+MATCH(E$12,HB_8a!$C$15:$N$15,0)+MATCH("Eintritte",HB_8a!$C$16:$F$16,0)+COLUMN()-7)</f>
        <v>8288</v>
      </c>
      <c r="F21" s="110">
        <f>INDEX(HB_8a!$C$19:$QD$32,MATCH($A21,HB_8a!$A$19:$A$32,0),MATCH($A$4,HB_8a!$C$14:$QD$14,0)+MATCH(E$12,HB_8a!$C$15:$N$15,0)+MATCH("Eintritte",HB_8a!$C$16:$F$16,0)+COLUMN()-7)</f>
        <v>7.3297073297073299</v>
      </c>
      <c r="G21" s="111">
        <f t="shared" si="1"/>
        <v>10.888357550119551</v>
      </c>
      <c r="H21" s="109">
        <f>INDEX(HB_8a!$C$19:$QD$32,MATCH($A21,HB_8a!$A$19:$A$32,0),MATCH($A$4,HB_8a!$C$14:$QD$14,0)+MATCH(H$12,HB_8a!$C$15:$N$15,0)+MATCH("Eintritte",HB_8a!$C$16:$F$16,0)+COLUMN()-10)</f>
        <v>428</v>
      </c>
      <c r="I21" s="110">
        <f>INDEX(HB_8a!$C$19:$QD$32,MATCH($A21,HB_8a!$A$19:$A$32,0),MATCH($A$4,HB_8a!$C$14:$QD$14,0)+MATCH(H$12,HB_8a!$C$15:$N$15,0)+MATCH("Eintritte",HB_8a!$C$16:$F$16,0)+COLUMN()-10)</f>
        <v>1.1820330969267139</v>
      </c>
      <c r="J21" s="111">
        <f t="shared" si="2"/>
        <v>1.3036062378167641</v>
      </c>
      <c r="T21" s="328"/>
    </row>
    <row r="22" spans="1:20" ht="15" customHeight="1" x14ac:dyDescent="0.2">
      <c r="A22" s="324" t="s">
        <v>114</v>
      </c>
      <c r="B22" s="109">
        <f>INDEX(HB_8a!$C$19:$QD$32,MATCH($A22,HB_8a!$A$19:$A$32,0),MATCH($A$4,HB_8a!$C$14:$QD$14,0)+MATCH($B$11,HB_8a!$C$15:$N$15,0)+MATCH("Eintritte",HB_8a!$C$16:$F$16,0)+COLUMN()-4)</f>
        <v>4726</v>
      </c>
      <c r="C22" s="110">
        <f>INDEX(HB_8a!$C$19:$QD$32,MATCH($A22,HB_8a!$A$19:$A$32,0),MATCH($A$4,HB_8a!$C$14:$QD$14,0)+MATCH($B$11,HB_8a!$C$15:$N$15,0)+MATCH("Eintritte",HB_8a!$C$16:$F$16,0)+COLUMN()-4)</f>
        <v>7.0684186678749423</v>
      </c>
      <c r="D22" s="111">
        <f t="shared" si="0"/>
        <v>4.3377696190913264</v>
      </c>
      <c r="E22" s="109">
        <f>INDEX(HB_8a!$C$19:$QD$32,MATCH($A22,HB_8a!$A$19:$A$32,0),MATCH($A$4,HB_8a!$C$14:$QD$14,0)+MATCH(E$12,HB_8a!$C$15:$N$15,0)+MATCH("Eintritte",HB_8a!$C$16:$F$16,0)+COLUMN()-7)</f>
        <v>3078</v>
      </c>
      <c r="F22" s="110">
        <f>INDEX(HB_8a!$C$19:$QD$32,MATCH($A22,HB_8a!$A$19:$A$32,0),MATCH($A$4,HB_8a!$C$14:$QD$14,0)+MATCH(E$12,HB_8a!$C$15:$N$15,0)+MATCH("Eintritte",HB_8a!$C$16:$F$16,0)+COLUMN()-7)</f>
        <v>12.131147540983607</v>
      </c>
      <c r="G22" s="111">
        <f t="shared" si="1"/>
        <v>4.0437215901626429</v>
      </c>
      <c r="H22" s="109">
        <f>INDEX(HB_8a!$C$19:$QD$32,MATCH($A22,HB_8a!$A$19:$A$32,0),MATCH($A$4,HB_8a!$C$14:$QD$14,0)+MATCH(H$12,HB_8a!$C$15:$N$15,0)+MATCH("Eintritte",HB_8a!$C$16:$F$16,0)+COLUMN()-10)</f>
        <v>1648</v>
      </c>
      <c r="I22" s="110">
        <f>INDEX(HB_8a!$C$19:$QD$32,MATCH($A22,HB_8a!$A$19:$A$32,0),MATCH($A$4,HB_8a!$C$14:$QD$14,0)+MATCH(H$12,HB_8a!$C$15:$N$15,0)+MATCH("Eintritte",HB_8a!$C$16:$F$16,0)+COLUMN()-10)</f>
        <v>-1.2582384661473938</v>
      </c>
      <c r="J22" s="111">
        <f t="shared" si="2"/>
        <v>5.0194931773879139</v>
      </c>
      <c r="T22" s="328"/>
    </row>
    <row r="23" spans="1:20" ht="15" customHeight="1" x14ac:dyDescent="0.2">
      <c r="A23" s="326" t="s">
        <v>116</v>
      </c>
      <c r="B23" s="109">
        <f>INDEX(HB_8a!$C$19:$QD$32,MATCH($A23,HB_8a!$A$19:$A$32,0),MATCH($A$4,HB_8a!$C$14:$QD$14,0)+MATCH($B$11,HB_8a!$C$15:$N$15,0)+MATCH("Eintritte",HB_8a!$C$16:$F$16,0)+COLUMN()-4)</f>
        <v>2191</v>
      </c>
      <c r="C23" s="110">
        <f>INDEX(HB_8a!$C$19:$QD$32,MATCH($A23,HB_8a!$A$19:$A$32,0),MATCH($A$4,HB_8a!$C$14:$QD$14,0)+MATCH($B$11,HB_8a!$C$15:$N$15,0)+MATCH("Eintritte",HB_8a!$C$16:$F$16,0)+COLUMN()-4)</f>
        <v>2.9605263157894735</v>
      </c>
      <c r="D23" s="111">
        <f t="shared" si="0"/>
        <v>2.0110142267094995</v>
      </c>
      <c r="E23" s="109">
        <f>INDEX(HB_8a!$C$19:$QD$32,MATCH($A23,HB_8a!$A$19:$A$32,0),MATCH($A$4,HB_8a!$C$14:$QD$14,0)+MATCH(E$12,HB_8a!$C$15:$N$15,0)+MATCH("Eintritte",HB_8a!$C$16:$F$16,0)+COLUMN()-7)</f>
        <v>1160</v>
      </c>
      <c r="F23" s="110">
        <f>INDEX(HB_8a!$C$19:$QD$32,MATCH($A23,HB_8a!$A$19:$A$32,0),MATCH($A$4,HB_8a!$C$14:$QD$14,0)+MATCH(E$12,HB_8a!$C$15:$N$15,0)+MATCH("Eintritte",HB_8a!$C$16:$F$16,0)+COLUMN()-7)</f>
        <v>8.4112149532710276</v>
      </c>
      <c r="G23" s="111">
        <f t="shared" si="1"/>
        <v>1.5239496571113271</v>
      </c>
      <c r="H23" s="109">
        <f>INDEX(HB_8a!$C$19:$QD$32,MATCH($A23,HB_8a!$A$19:$A$32,0),MATCH($A$4,HB_8a!$C$14:$QD$14,0)+MATCH(H$12,HB_8a!$C$15:$N$15,0)+MATCH("Eintritte",HB_8a!$C$16:$F$16,0)+COLUMN()-10)</f>
        <v>1031</v>
      </c>
      <c r="I23" s="110">
        <f>INDEX(HB_8a!$C$19:$QD$32,MATCH($A23,HB_8a!$A$19:$A$32,0),MATCH($A$4,HB_8a!$C$14:$QD$14,0)+MATCH(H$12,HB_8a!$C$15:$N$15,0)+MATCH("Eintritte",HB_8a!$C$16:$F$16,0)+COLUMN()-10)</f>
        <v>-2.551984877126654</v>
      </c>
      <c r="J23" s="111">
        <f t="shared" si="2"/>
        <v>3.1402290448343075</v>
      </c>
      <c r="T23" s="328"/>
    </row>
    <row r="24" spans="1:20" ht="15" customHeight="1" x14ac:dyDescent="0.2">
      <c r="A24" s="326" t="s">
        <v>117</v>
      </c>
      <c r="B24" s="109">
        <f>INDEX(HB_8a!$C$19:$QD$32,MATCH($A24,HB_8a!$A$19:$A$32,0),MATCH($A$4,HB_8a!$C$14:$QD$14,0)+MATCH($B$11,HB_8a!$C$15:$N$15,0)+MATCH("Eintritte",HB_8a!$C$16:$F$16,0)+COLUMN()-4)</f>
        <v>2535</v>
      </c>
      <c r="C24" s="110">
        <f>INDEX(HB_8a!$C$19:$QD$32,MATCH($A24,HB_8a!$A$19:$A$32,0),MATCH($A$4,HB_8a!$C$14:$QD$14,0)+MATCH($B$11,HB_8a!$C$15:$N$15,0)+MATCH("Eintritte",HB_8a!$C$16:$F$16,0)+COLUMN()-4)</f>
        <v>10.892388451443571</v>
      </c>
      <c r="D24" s="111">
        <f t="shared" si="0"/>
        <v>2.3267553923818265</v>
      </c>
      <c r="E24" s="109">
        <f>INDEX(HB_8a!$C$19:$QD$32,MATCH($A24,HB_8a!$A$19:$A$32,0),MATCH($A$4,HB_8a!$C$14:$QD$14,0)+MATCH(E$12,HB_8a!$C$15:$N$15,0)+MATCH("Eintritte",HB_8a!$C$16:$F$16,0)+COLUMN()-7)</f>
        <v>1918</v>
      </c>
      <c r="F24" s="110">
        <f>INDEX(HB_8a!$C$19:$QD$32,MATCH($A24,HB_8a!$A$19:$A$32,0),MATCH($A$4,HB_8a!$C$14:$QD$14,0)+MATCH(E$12,HB_8a!$C$15:$N$15,0)+MATCH("Eintritte",HB_8a!$C$16:$F$16,0)+COLUMN()-7)</f>
        <v>14.507462686567163</v>
      </c>
      <c r="G24" s="111">
        <f t="shared" si="1"/>
        <v>2.5197719330513153</v>
      </c>
      <c r="H24" s="109">
        <f>INDEX(HB_8a!$C$19:$QD$32,MATCH($A24,HB_8a!$A$19:$A$32,0),MATCH($A$4,HB_8a!$C$14:$QD$14,0)+MATCH(H$12,HB_8a!$C$15:$N$15,0)+MATCH("Eintritte",HB_8a!$C$16:$F$16,0)+COLUMN()-10)</f>
        <v>617</v>
      </c>
      <c r="I24" s="110">
        <f>INDEX(HB_8a!$C$19:$QD$32,MATCH($A24,HB_8a!$A$19:$A$32,0),MATCH($A$4,HB_8a!$C$14:$QD$14,0)+MATCH(H$12,HB_8a!$C$15:$N$15,0)+MATCH("Eintritte",HB_8a!$C$16:$F$16,0)+COLUMN()-10)</f>
        <v>0.98199672667757776</v>
      </c>
      <c r="J24" s="111">
        <f t="shared" si="2"/>
        <v>1.8792641325536061</v>
      </c>
      <c r="T24" s="328"/>
    </row>
    <row r="25" spans="1:20" ht="15" customHeight="1" x14ac:dyDescent="0.2">
      <c r="A25" s="324" t="s">
        <v>118</v>
      </c>
      <c r="B25" s="109">
        <f>INDEX(HB_8a!$C$19:$QD$32,MATCH($A25,HB_8a!$A$19:$A$32,0),MATCH($A$4,HB_8a!$C$14:$QD$14,0)+MATCH($B$11,HB_8a!$C$15:$N$15,0)+MATCH("Eintritte",HB_8a!$C$16:$F$16,0)+COLUMN()-4)</f>
        <v>21509</v>
      </c>
      <c r="C25" s="110">
        <f>INDEX(HB_8a!$C$19:$QD$32,MATCH($A25,HB_8a!$A$19:$A$32,0),MATCH($A$4,HB_8a!$C$14:$QD$14,0)+MATCH($B$11,HB_8a!$C$15:$N$15,0)+MATCH("Eintritte",HB_8a!$C$16:$F$16,0)+COLUMN()-4)</f>
        <v>2.9138755980861246</v>
      </c>
      <c r="D25" s="111">
        <f t="shared" si="0"/>
        <v>19.742083524552548</v>
      </c>
      <c r="E25" s="109">
        <f>INDEX(HB_8a!$C$19:$QD$32,MATCH($A25,HB_8a!$A$19:$A$32,0),MATCH($A$4,HB_8a!$C$14:$QD$14,0)+MATCH(E$12,HB_8a!$C$15:$N$15,0)+MATCH("Eintritte",HB_8a!$C$16:$F$16,0)+COLUMN()-7)</f>
        <v>5733</v>
      </c>
      <c r="F25" s="110">
        <f>INDEX(HB_8a!$C$19:$QD$32,MATCH($A25,HB_8a!$A$19:$A$32,0),MATCH($A$4,HB_8a!$C$14:$QD$14,0)+MATCH(E$12,HB_8a!$C$15:$N$15,0)+MATCH("Eintritte",HB_8a!$C$16:$F$16,0)+COLUMN()-7)</f>
        <v>1.7030335284725917</v>
      </c>
      <c r="G25" s="111">
        <f t="shared" si="1"/>
        <v>7.5317270553614133</v>
      </c>
      <c r="H25" s="109">
        <f>INDEX(HB_8a!$C$19:$QD$32,MATCH($A25,HB_8a!$A$19:$A$32,0),MATCH($A$4,HB_8a!$C$14:$QD$14,0)+MATCH(H$12,HB_8a!$C$15:$N$15,0)+MATCH("Eintritte",HB_8a!$C$16:$F$16,0)+COLUMN()-10)</f>
        <v>15776</v>
      </c>
      <c r="I25" s="110">
        <f>INDEX(HB_8a!$C$19:$QD$32,MATCH($A25,HB_8a!$A$19:$A$32,0),MATCH($A$4,HB_8a!$C$14:$QD$14,0)+MATCH(H$12,HB_8a!$C$15:$N$15,0)+MATCH("Eintritte",HB_8a!$C$16:$F$16,0)+COLUMN()-10)</f>
        <v>3.3610692524405428</v>
      </c>
      <c r="J25" s="111">
        <f t="shared" si="2"/>
        <v>48.050682261208578</v>
      </c>
      <c r="T25" s="328"/>
    </row>
    <row r="26" spans="1:20" ht="15" customHeight="1" x14ac:dyDescent="0.2">
      <c r="A26" s="325" t="s">
        <v>119</v>
      </c>
      <c r="B26" s="109">
        <f>INDEX(HB_8a!$C$19:$QD$32,MATCH($A26,HB_8a!$A$19:$A$32,0),MATCH($A$4,HB_8a!$C$14:$QD$14,0)+MATCH($B$11,HB_8a!$C$15:$N$15,0)+MATCH("Eintritte",HB_8a!$C$16:$F$16,0)+COLUMN()-4)</f>
        <v>17207</v>
      </c>
      <c r="C26" s="110">
        <f>INDEX(HB_8a!$C$19:$QD$32,MATCH($A26,HB_8a!$A$19:$A$32,0),MATCH($A$4,HB_8a!$C$14:$QD$14,0)+MATCH($B$11,HB_8a!$C$15:$N$15,0)+MATCH("Eintritte",HB_8a!$C$16:$F$16,0)+COLUMN()-4)</f>
        <v>3.2275481432599435</v>
      </c>
      <c r="D26" s="111">
        <f t="shared" si="0"/>
        <v>15.79348324919688</v>
      </c>
      <c r="E26" s="109">
        <f>INDEX(HB_8a!$C$19:$QD$32,MATCH($A26,HB_8a!$A$19:$A$32,0),MATCH($A$4,HB_8a!$C$14:$QD$14,0)+MATCH(E$12,HB_8a!$C$15:$N$15,0)+MATCH("Eintritte",HB_8a!$C$16:$F$16,0)+COLUMN()-7)</f>
        <v>4110</v>
      </c>
      <c r="F26" s="110">
        <f>INDEX(HB_8a!$C$19:$QD$32,MATCH($A26,HB_8a!$A$19:$A$32,0),MATCH($A$4,HB_8a!$C$14:$QD$14,0)+MATCH(E$12,HB_8a!$C$15:$N$15,0)+MATCH("Eintritte",HB_8a!$C$16:$F$16,0)+COLUMN()-7)</f>
        <v>3.5264483627204033</v>
      </c>
      <c r="G26" s="111">
        <f t="shared" si="1"/>
        <v>5.3995112851099609</v>
      </c>
      <c r="H26" s="109">
        <f>INDEX(HB_8a!$C$19:$QD$32,MATCH($A26,HB_8a!$A$19:$A$32,0),MATCH($A$4,HB_8a!$C$14:$QD$14,0)+MATCH(H$12,HB_8a!$C$15:$N$15,0)+MATCH("Eintritte",HB_8a!$C$16:$F$16,0)+COLUMN()-10)</f>
        <v>13097</v>
      </c>
      <c r="I26" s="110">
        <f>INDEX(HB_8a!$C$19:$QD$32,MATCH($A26,HB_8a!$A$19:$A$32,0),MATCH($A$4,HB_8a!$C$14:$QD$14,0)+MATCH(H$12,HB_8a!$C$15:$N$15,0)+MATCH("Eintritte",HB_8a!$C$16:$F$16,0)+COLUMN()-10)</f>
        <v>3.1341050476415466</v>
      </c>
      <c r="J26" s="111">
        <f t="shared" si="2"/>
        <v>39.890960038986357</v>
      </c>
      <c r="T26" s="328"/>
    </row>
    <row r="27" spans="1:20" ht="15" customHeight="1" x14ac:dyDescent="0.2">
      <c r="A27" s="325" t="s">
        <v>112</v>
      </c>
      <c r="B27" s="109">
        <f>INDEX(HB_8a!$C$19:$QD$32,MATCH($A27,HB_8a!$A$19:$A$32,0),MATCH($A$4,HB_8a!$C$14:$QD$14,0)+MATCH($B$11,HB_8a!$C$15:$N$15,0)+MATCH("Eintritte",HB_8a!$C$16:$F$16,0)+COLUMN()-4)</f>
        <v>2945</v>
      </c>
      <c r="C27" s="110">
        <f>INDEX(HB_8a!$C$19:$QD$32,MATCH($A27,HB_8a!$A$19:$A$32,0),MATCH($A$4,HB_8a!$C$14:$QD$14,0)+MATCH($B$11,HB_8a!$C$15:$N$15,0)+MATCH("Eintritte",HB_8a!$C$16:$F$16,0)+COLUMN()-4)</f>
        <v>0.92529129540781363</v>
      </c>
      <c r="D27" s="111">
        <f t="shared" si="0"/>
        <v>2.703074804956402</v>
      </c>
      <c r="E27" s="109">
        <f>INDEX(HB_8a!$C$19:$QD$32,MATCH($A27,HB_8a!$A$19:$A$32,0),MATCH($A$4,HB_8a!$C$14:$QD$14,0)+MATCH(E$12,HB_8a!$C$15:$N$15,0)+MATCH("Eintritte",HB_8a!$C$16:$F$16,0)+COLUMN()-7)</f>
        <v>1002</v>
      </c>
      <c r="F27" s="110">
        <f>INDEX(HB_8a!$C$19:$QD$32,MATCH($A27,HB_8a!$A$19:$A$32,0),MATCH($A$4,HB_8a!$C$14:$QD$14,0)+MATCH(E$12,HB_8a!$C$15:$N$15,0)+MATCH("Eintritte",HB_8a!$C$16:$F$16,0)+COLUMN()-7)</f>
        <v>-3.6538461538461542</v>
      </c>
      <c r="G27" s="111">
        <f t="shared" si="1"/>
        <v>1.3163772038151291</v>
      </c>
      <c r="H27" s="109">
        <f>INDEX(HB_8a!$C$19:$QD$32,MATCH($A27,HB_8a!$A$19:$A$32,0),MATCH($A$4,HB_8a!$C$14:$QD$14,0)+MATCH(H$12,HB_8a!$C$15:$N$15,0)+MATCH("Eintritte",HB_8a!$C$16:$F$16,0)+COLUMN()-10)</f>
        <v>1943</v>
      </c>
      <c r="I27" s="110">
        <f>INDEX(HB_8a!$C$19:$QD$32,MATCH($A27,HB_8a!$A$19:$A$32,0),MATCH($A$4,HB_8a!$C$14:$QD$14,0)+MATCH(H$12,HB_8a!$C$15:$N$15,0)+MATCH("Eintritte",HB_8a!$C$16:$F$16,0)+COLUMN()-10)</f>
        <v>3.4611288604898829</v>
      </c>
      <c r="J27" s="111">
        <f t="shared" si="2"/>
        <v>5.9180068226120861</v>
      </c>
      <c r="T27" s="328"/>
    </row>
    <row r="28" spans="1:20" ht="15" customHeight="1" x14ac:dyDescent="0.2">
      <c r="A28" s="325" t="s">
        <v>113</v>
      </c>
      <c r="B28" s="109">
        <f>INDEX(HB_8a!$C$19:$QD$32,MATCH($A28,HB_8a!$A$19:$A$32,0),MATCH($A$4,HB_8a!$C$14:$QD$14,0)+MATCH($B$11,HB_8a!$C$15:$N$15,0)+MATCH("Eintritte",HB_8a!$C$16:$F$16,0)+COLUMN()-4)</f>
        <v>1357</v>
      </c>
      <c r="C28" s="110">
        <f>INDEX(HB_8a!$C$19:$QD$32,MATCH($A28,HB_8a!$A$19:$A$32,0),MATCH($A$4,HB_8a!$C$14:$QD$14,0)+MATCH($B$11,HB_8a!$C$15:$N$15,0)+MATCH("Eintritte",HB_8a!$C$16:$F$16,0)+COLUMN()-4)</f>
        <v>3.3511043412033508</v>
      </c>
      <c r="D28" s="111">
        <f t="shared" si="0"/>
        <v>1.2455254703992658</v>
      </c>
      <c r="E28" s="109">
        <f>INDEX(HB_8a!$C$19:$QD$32,MATCH($A28,HB_8a!$A$19:$A$32,0),MATCH($A$4,HB_8a!$C$14:$QD$14,0)+MATCH(E$12,HB_8a!$C$15:$N$15,0)+MATCH("Eintritte",HB_8a!$C$16:$F$16,0)+COLUMN()-7)</f>
        <v>621</v>
      </c>
      <c r="F28" s="110">
        <f>INDEX(HB_8a!$C$19:$QD$32,MATCH($A28,HB_8a!$A$19:$A$32,0),MATCH($A$4,HB_8a!$C$14:$QD$14,0)+MATCH(E$12,HB_8a!$C$15:$N$15,0)+MATCH("Eintritte",HB_8a!$C$16:$F$16,0)+COLUMN()-7)</f>
        <v>-0.9569377990430622</v>
      </c>
      <c r="G28" s="111">
        <f t="shared" si="1"/>
        <v>0.81583856643632247</v>
      </c>
      <c r="H28" s="109">
        <f>INDEX(HB_8a!$C$19:$QD$32,MATCH($A28,HB_8a!$A$19:$A$32,0),MATCH($A$4,HB_8a!$C$14:$QD$14,0)+MATCH(H$12,HB_8a!$C$15:$N$15,0)+MATCH("Eintritte",HB_8a!$C$16:$F$16,0)+COLUMN()-10)</f>
        <v>736</v>
      </c>
      <c r="I28" s="110">
        <f>INDEX(HB_8a!$C$19:$QD$32,MATCH($A28,HB_8a!$A$19:$A$32,0),MATCH($A$4,HB_8a!$C$14:$QD$14,0)+MATCH(H$12,HB_8a!$C$15:$N$15,0)+MATCH("Eintritte",HB_8a!$C$16:$F$16,0)+COLUMN()-10)</f>
        <v>7.2886297376093294</v>
      </c>
      <c r="J28" s="111">
        <f t="shared" si="2"/>
        <v>2.2417153996101362</v>
      </c>
      <c r="T28" s="328"/>
    </row>
    <row r="29" spans="1:20" ht="15" customHeight="1" x14ac:dyDescent="0.2">
      <c r="A29" s="327" t="s">
        <v>177</v>
      </c>
      <c r="B29" s="112" t="str">
        <f>INDEX(HB_8a!$C$19:$QD$32,MATCH($A29,HB_8a!$A$19:$A$32,0),MATCH($A$4,HB_8a!$C$14:$QD$14,0)+MATCH($B$11,HB_8a!$C$15:$N$15,0)+MATCH("Eintritte",HB_8a!$C$16:$F$16,0)+COLUMN()-4)</f>
        <v>*</v>
      </c>
      <c r="C29" s="113">
        <f>INDEX(HB_8a!$C$19:$QD$32,MATCH($A29,HB_8a!$A$19:$A$32,0),MATCH($A$4,HB_8a!$C$14:$QD$14,0)+MATCH($B$11,HB_8a!$C$15:$N$15,0)+MATCH("Eintritte",HB_8a!$C$16:$F$16,0)+COLUMN()-4)</f>
        <v>-66.666666666666657</v>
      </c>
      <c r="D29" s="114" t="str">
        <f t="shared" si="0"/>
        <v>X</v>
      </c>
      <c r="E29" s="112" t="str">
        <f>INDEX(HB_8a!$C$19:$QD$32,MATCH($A29,HB_8a!$A$19:$A$32,0),MATCH($A$4,HB_8a!$C$14:$QD$14,0)+MATCH(E$12,HB_8a!$C$15:$N$15,0)+MATCH("Eintritte",HB_8a!$C$16:$F$16,0)+COLUMN()-7)</f>
        <v>*</v>
      </c>
      <c r="F29" s="113">
        <f>INDEX(HB_8a!$C$19:$QD$32,MATCH($A29,HB_8a!$A$19:$A$32,0),MATCH($A$4,HB_8a!$C$14:$QD$14,0)+MATCH(E$12,HB_8a!$C$15:$N$15,0)+MATCH("Eintritte",HB_8a!$C$16:$F$16,0)+COLUMN()-7)</f>
        <v>0</v>
      </c>
      <c r="G29" s="114" t="str">
        <f t="shared" si="1"/>
        <v>X</v>
      </c>
      <c r="H29" s="112">
        <f>INDEX(HB_8a!$C$19:$QD$32,MATCH($A29,HB_8a!$A$19:$A$32,0),MATCH($A$4,HB_8a!$C$14:$QD$14,0)+MATCH(H$12,HB_8a!$C$15:$N$15,0)+MATCH("Eintritte",HB_8a!$C$16:$F$16,0)+COLUMN()-10)</f>
        <v>0</v>
      </c>
      <c r="I29" s="113">
        <f>INDEX(HB_8a!$C$19:$QD$32,MATCH($A29,HB_8a!$A$19:$A$32,0),MATCH($A$4,HB_8a!$C$14:$QD$14,0)+MATCH(H$12,HB_8a!$C$15:$N$15,0)+MATCH("Eintritte",HB_8a!$C$16:$F$16,0)+COLUMN()-10)</f>
        <v>-100</v>
      </c>
      <c r="J29" s="114">
        <f t="shared" si="2"/>
        <v>0</v>
      </c>
      <c r="T29" s="328"/>
    </row>
    <row r="30" spans="1:20" ht="15" customHeight="1" x14ac:dyDescent="0.2">
      <c r="A30" s="505" t="s">
        <v>63</v>
      </c>
      <c r="B30" s="507"/>
      <c r="C30" s="507"/>
      <c r="D30" s="507"/>
      <c r="E30" s="507"/>
      <c r="F30" s="507"/>
      <c r="G30" s="507"/>
      <c r="H30" s="507"/>
      <c r="I30" s="507"/>
      <c r="J30" s="508"/>
      <c r="T30" s="328"/>
    </row>
    <row r="31" spans="1:20" ht="15" customHeight="1" x14ac:dyDescent="0.2">
      <c r="A31" s="322" t="s">
        <v>2</v>
      </c>
      <c r="B31" s="106">
        <f>INDEX(HB_8a!$C$19:$QD$32,MATCH($A31,HB_8a!$A$19:$A$32,0),MATCH($A$4,HB_8a!$C$14:$QD$14,0)+MATCH($B$11,HB_8a!$C$15:$N$15,0)+MATCH("Bestand",HB_8a!$C$16:$F$16,0)+COLUMN()-4)</f>
        <v>96894.166666666672</v>
      </c>
      <c r="C31" s="107">
        <f>INDEX(HB_8a!$C$19:$QD$32,MATCH($A31,HB_8a!$A$19:$A$32,0),MATCH($A$4,HB_8a!$C$14:$QD$14,0)+MATCH($B$11,HB_8a!$C$15:$N$15,0)+MATCH("Bestand",HB_8a!$C$16:$F$16,0)+COLUMN()-4)</f>
        <v>-2.7128744185890845</v>
      </c>
      <c r="D31" s="108">
        <f>IFERROR(B31/B$31*100,"X")</f>
        <v>100</v>
      </c>
      <c r="E31" s="106">
        <f>INDEX(HB_8a!$C$19:$QD$32,MATCH($A31,HB_8a!$A$19:$A$32,0),MATCH($A$4,HB_8a!$C$14:$QD$14,0)+MATCH($B$11,HB_8a!$C$15:$N$15,0)+MATCH("Bestand",HB_8a!$C$16:$F$16,0)+COLUMN()-3)</f>
        <v>78574</v>
      </c>
      <c r="F31" s="107">
        <f>INDEX(HB_8a!$C$19:$QD$32,MATCH($A31,HB_8a!$A$19:$A$32,0),MATCH($A$4,HB_8a!$C$14:$QD$14,0)+MATCH($B$11,HB_8a!$C$15:$N$15,0)+MATCH("Bestand",HB_8a!$C$16:$F$16,0)+COLUMN()-3)</f>
        <v>-1.3858863617110064</v>
      </c>
      <c r="G31" s="108">
        <f>IFERROR(E31/E$31*100,"X")</f>
        <v>100</v>
      </c>
      <c r="H31" s="106">
        <f>INDEX(HB_8a!$C$19:$QD$32,MATCH($A31,HB_8a!$A$19:$A$32,0),MATCH($A$4,HB_8a!$C$14:$QD$14,0)+MATCH($B$11,HB_8a!$C$15:$N$15,0)+MATCH("Bestand",HB_8a!$C$16:$F$16,0)+COLUMN()-2)</f>
        <v>18320.166666666668</v>
      </c>
      <c r="I31" s="107">
        <f>INDEX(HB_8a!$C$19:$QD$32,MATCH($A31,HB_8a!$A$19:$A$32,0),MATCH($A$4,HB_8a!$C$14:$QD$14,0)+MATCH($B$11,HB_8a!$C$15:$N$15,0)+MATCH("Bestand",HB_8a!$C$16:$F$16,0)+COLUMN()-2)</f>
        <v>-8.0212874559649219</v>
      </c>
      <c r="J31" s="108">
        <f>IFERROR(H31/H$31*100,"X")</f>
        <v>100</v>
      </c>
      <c r="T31" s="328"/>
    </row>
    <row r="32" spans="1:20" ht="15" customHeight="1" x14ac:dyDescent="0.2">
      <c r="A32" s="324" t="s">
        <v>108</v>
      </c>
      <c r="B32" s="109">
        <f>INDEX(HB_8a!$C$19:$QD$32,MATCH($A32,HB_8a!$A$19:$A$32,0),MATCH($A$4,HB_8a!$C$14:$QD$14,0)+MATCH($B$11,HB_8a!$C$15:$N$15,0)+MATCH("Bestand",HB_8a!$C$16:$F$16,0)+COLUMN()-4)</f>
        <v>82497.333333333328</v>
      </c>
      <c r="C32" s="110">
        <f>INDEX(HB_8a!$C$19:$QD$32,MATCH($A32,HB_8a!$A$19:$A$32,0),MATCH($A$4,HB_8a!$C$14:$QD$14,0)+MATCH($B$11,HB_8a!$C$15:$N$15,0)+MATCH("Bestand",HB_8a!$C$16:$F$16,0)+COLUMN()-4)</f>
        <v>-1.6772027749775289</v>
      </c>
      <c r="D32" s="111">
        <f t="shared" ref="D32:D44" si="3">IFERROR(B32/B$31*100,"X")</f>
        <v>85.141692396343089</v>
      </c>
      <c r="E32" s="109">
        <f>INDEX(HB_8a!$C$19:$QD$32,MATCH($A32,HB_8a!$A$19:$A$32,0),MATCH($A$4,HB_8a!$C$14:$QD$14,0)+MATCH($B$11,HB_8a!$C$15:$N$15,0)+MATCH("Bestand",HB_8a!$C$16:$F$16,0)+COLUMN()-3)</f>
        <v>71391.5</v>
      </c>
      <c r="F32" s="110">
        <f>INDEX(HB_8a!$C$19:$QD$32,MATCH($A32,HB_8a!$A$19:$A$32,0),MATCH($A$4,HB_8a!$C$14:$QD$14,0)+MATCH($B$11,HB_8a!$C$15:$N$15,0)+MATCH("Bestand",HB_8a!$C$16:$F$16,0)+COLUMN()-3)</f>
        <v>-0.85053243631422837</v>
      </c>
      <c r="G32" s="111">
        <f t="shared" ref="G32:G44" si="4">IFERROR(E32/E$31*100,"X")</f>
        <v>90.858935525746432</v>
      </c>
      <c r="H32" s="109">
        <f>INDEX(HB_8a!$C$19:$QD$32,MATCH($A32,HB_8a!$A$19:$A$32,0),MATCH($A$4,HB_8a!$C$14:$QD$14,0)+MATCH($B$11,HB_8a!$C$15:$N$15,0)+MATCH("Bestand",HB_8a!$C$16:$F$16,0)+COLUMN()-2)</f>
        <v>11105.833333333334</v>
      </c>
      <c r="I32" s="110">
        <f>INDEX(HB_8a!$C$19:$QD$32,MATCH($A32,HB_8a!$A$19:$A$32,0),MATCH($A$4,HB_8a!$C$14:$QD$14,0)+MATCH($B$11,HB_8a!$C$15:$N$15,0)+MATCH("Bestand",HB_8a!$C$16:$F$16,0)+COLUMN()-2)</f>
        <v>-6.6788975407540194</v>
      </c>
      <c r="J32" s="111">
        <f t="shared" ref="J32:J44" si="5">IFERROR(H32/H$31*100,"X")</f>
        <v>60.620809490452231</v>
      </c>
      <c r="T32" s="328"/>
    </row>
    <row r="33" spans="1:20" ht="15" customHeight="1" x14ac:dyDescent="0.2">
      <c r="A33" s="325" t="s">
        <v>109</v>
      </c>
      <c r="B33" s="109">
        <f>INDEX(HB_8a!$C$19:$QD$32,MATCH($A33,HB_8a!$A$19:$A$32,0),MATCH($A$4,HB_8a!$C$14:$QD$14,0)+MATCH($B$11,HB_8a!$C$15:$N$15,0)+MATCH("Bestand",HB_8a!$C$16:$F$16,0)+COLUMN()-4)</f>
        <v>29748.5</v>
      </c>
      <c r="C33" s="110">
        <f>INDEX(HB_8a!$C$19:$QD$32,MATCH($A33,HB_8a!$A$19:$A$32,0),MATCH($A$4,HB_8a!$C$14:$QD$14,0)+MATCH($B$11,HB_8a!$C$15:$N$15,0)+MATCH("Bestand",HB_8a!$C$16:$F$16,0)+COLUMN()-4)</f>
        <v>0.43665419351208401</v>
      </c>
      <c r="D33" s="111">
        <f t="shared" si="3"/>
        <v>30.702054647252584</v>
      </c>
      <c r="E33" s="109">
        <f>INDEX(HB_8a!$C$19:$QD$32,MATCH($A33,HB_8a!$A$19:$A$32,0),MATCH($A$4,HB_8a!$C$14:$QD$14,0)+MATCH($B$11,HB_8a!$C$15:$N$15,0)+MATCH("Bestand",HB_8a!$C$16:$F$16,0)+COLUMN()-3)</f>
        <v>20714.666666666668</v>
      </c>
      <c r="F33" s="110">
        <f>INDEX(HB_8a!$C$19:$QD$32,MATCH($A33,HB_8a!$A$19:$A$32,0),MATCH($A$4,HB_8a!$C$14:$QD$14,0)+MATCH($B$11,HB_8a!$C$15:$N$15,0)+MATCH("Bestand",HB_8a!$C$16:$F$16,0)+COLUMN()-3)</f>
        <v>3.5375266053823053</v>
      </c>
      <c r="G33" s="111">
        <f t="shared" si="4"/>
        <v>26.363258414573099</v>
      </c>
      <c r="H33" s="109">
        <f>INDEX(HB_8a!$C$19:$QD$32,MATCH($A33,HB_8a!$A$19:$A$32,0),MATCH($A$4,HB_8a!$C$14:$QD$14,0)+MATCH($B$11,HB_8a!$C$15:$N$15,0)+MATCH("Bestand",HB_8a!$C$16:$F$16,0)+COLUMN()-2)</f>
        <v>9033.8333333333339</v>
      </c>
      <c r="I33" s="110">
        <f>INDEX(HB_8a!$C$19:$QD$32,MATCH($A33,HB_8a!$A$19:$A$32,0),MATCH($A$4,HB_8a!$C$14:$QD$14,0)+MATCH($B$11,HB_8a!$C$15:$N$15,0)+MATCH("Bestand",HB_8a!$C$16:$F$16,0)+COLUMN()-2)</f>
        <v>-6.0174950367153031</v>
      </c>
      <c r="J33" s="111">
        <f t="shared" si="5"/>
        <v>49.310868714804265</v>
      </c>
      <c r="T33" s="328"/>
    </row>
    <row r="34" spans="1:20" ht="15" customHeight="1" x14ac:dyDescent="0.2">
      <c r="A34" s="325" t="s">
        <v>110</v>
      </c>
      <c r="B34" s="109">
        <f>INDEX(HB_8a!$C$19:$QD$32,MATCH($A34,HB_8a!$A$19:$A$32,0),MATCH($A$4,HB_8a!$C$14:$QD$14,0)+MATCH($B$11,HB_8a!$C$15:$N$15,0)+MATCH("Bestand",HB_8a!$C$16:$F$16,0)+COLUMN()-4)</f>
        <v>2813.6666666666665</v>
      </c>
      <c r="C34" s="110">
        <f>INDEX(HB_8a!$C$19:$QD$32,MATCH($A34,HB_8a!$A$19:$A$32,0),MATCH($A$4,HB_8a!$C$14:$QD$14,0)+MATCH($B$11,HB_8a!$C$15:$N$15,0)+MATCH("Bestand",HB_8a!$C$16:$F$16,0)+COLUMN()-4)</f>
        <v>-8.1376683444429325</v>
      </c>
      <c r="D34" s="111">
        <f t="shared" si="3"/>
        <v>2.9038555812613414</v>
      </c>
      <c r="E34" s="109">
        <f>INDEX(HB_8a!$C$19:$QD$32,MATCH($A34,HB_8a!$A$19:$A$32,0),MATCH($A$4,HB_8a!$C$14:$QD$14,0)+MATCH($B$11,HB_8a!$C$15:$N$15,0)+MATCH("Bestand",HB_8a!$C$16:$F$16,0)+COLUMN()-3)</f>
        <v>1935.8333333333333</v>
      </c>
      <c r="F34" s="110">
        <f>INDEX(HB_8a!$C$19:$QD$32,MATCH($A34,HB_8a!$A$19:$A$32,0),MATCH($A$4,HB_8a!$C$14:$QD$14,0)+MATCH($B$11,HB_8a!$C$15:$N$15,0)+MATCH("Bestand",HB_8a!$C$16:$F$16,0)+COLUMN()-3)</f>
        <v>-7.9416660061821354</v>
      </c>
      <c r="G34" s="111">
        <f t="shared" si="4"/>
        <v>2.4637072483688414</v>
      </c>
      <c r="H34" s="109">
        <f>INDEX(HB_8a!$C$19:$QD$32,MATCH($A34,HB_8a!$A$19:$A$32,0),MATCH($A$4,HB_8a!$C$14:$QD$14,0)+MATCH($B$11,HB_8a!$C$15:$N$15,0)+MATCH("Bestand",HB_8a!$C$16:$F$16,0)+COLUMN()-2)</f>
        <v>877.83333333333337</v>
      </c>
      <c r="I34" s="110">
        <f>INDEX(HB_8a!$C$19:$QD$32,MATCH($A34,HB_8a!$A$19:$A$32,0),MATCH($A$4,HB_8a!$C$14:$QD$14,0)+MATCH($B$11,HB_8a!$C$15:$N$15,0)+MATCH("Bestand",HB_8a!$C$16:$F$16,0)+COLUMN()-2)</f>
        <v>-8.566964673205451</v>
      </c>
      <c r="J34" s="111">
        <f t="shared" si="5"/>
        <v>4.7916230747536863</v>
      </c>
      <c r="T34" s="328"/>
    </row>
    <row r="35" spans="1:20" ht="15" customHeight="1" x14ac:dyDescent="0.2">
      <c r="A35" s="326" t="s">
        <v>115</v>
      </c>
      <c r="B35" s="109">
        <f>INDEX(HB_8a!$C$19:$QD$32,MATCH($A35,HB_8a!$A$19:$A$32,0),MATCH($A$4,HB_8a!$C$14:$QD$14,0)+MATCH($B$11,HB_8a!$C$15:$N$15,0)+MATCH("Bestand",HB_8a!$C$16:$F$16,0)+COLUMN()-4)</f>
        <v>35790.416666666664</v>
      </c>
      <c r="C35" s="110">
        <f>INDEX(HB_8a!$C$19:$QD$32,MATCH($A35,HB_8a!$A$19:$A$32,0),MATCH($A$4,HB_8a!$C$14:$QD$14,0)+MATCH($B$11,HB_8a!$C$15:$N$15,0)+MATCH("Bestand",HB_8a!$C$16:$F$16,0)+COLUMN()-4)</f>
        <v>-2.2660504320241763</v>
      </c>
      <c r="D35" s="111">
        <f t="shared" si="3"/>
        <v>36.937638144711151</v>
      </c>
      <c r="E35" s="109">
        <f>INDEX(HB_8a!$C$19:$QD$32,MATCH($A35,HB_8a!$A$19:$A$32,0),MATCH($A$4,HB_8a!$C$14:$QD$14,0)+MATCH($B$11,HB_8a!$C$15:$N$15,0)+MATCH("Bestand",HB_8a!$C$16:$F$16,0)+COLUMN()-3)</f>
        <v>35196.583333333336</v>
      </c>
      <c r="F35" s="110">
        <f>INDEX(HB_8a!$C$19:$QD$32,MATCH($A35,HB_8a!$A$19:$A$32,0),MATCH($A$4,HB_8a!$C$14:$QD$14,0)+MATCH($B$11,HB_8a!$C$15:$N$15,0)+MATCH("Bestand",HB_8a!$C$16:$F$16,0)+COLUMN()-3)</f>
        <v>-2.2213013422725565</v>
      </c>
      <c r="G35" s="111">
        <f t="shared" si="4"/>
        <v>44.794185523625288</v>
      </c>
      <c r="H35" s="109">
        <f>INDEX(HB_8a!$C$19:$QD$32,MATCH($A35,HB_8a!$A$19:$A$32,0),MATCH($A$4,HB_8a!$C$14:$QD$14,0)+MATCH($B$11,HB_8a!$C$15:$N$15,0)+MATCH("Bestand",HB_8a!$C$16:$F$16,0)+COLUMN()-2)</f>
        <v>593.83333333333337</v>
      </c>
      <c r="I35" s="110">
        <f>INDEX(HB_8a!$C$19:$QD$32,MATCH($A35,HB_8a!$A$19:$A$32,0),MATCH($A$4,HB_8a!$C$14:$QD$14,0)+MATCH($B$11,HB_8a!$C$15:$N$15,0)+MATCH("Bestand",HB_8a!$C$16:$F$16,0)+COLUMN()-2)</f>
        <v>-4.8471090933368943</v>
      </c>
      <c r="J35" s="111">
        <f t="shared" si="5"/>
        <v>3.2414188371648729</v>
      </c>
      <c r="T35" s="328"/>
    </row>
    <row r="36" spans="1:20" ht="15" customHeight="1" x14ac:dyDescent="0.2">
      <c r="A36" s="325" t="s">
        <v>111</v>
      </c>
      <c r="B36" s="109">
        <f>INDEX(HB_8a!$C$19:$QD$32,MATCH($A36,HB_8a!$A$19:$A$32,0),MATCH($A$4,HB_8a!$C$14:$QD$14,0)+MATCH($B$11,HB_8a!$C$15:$N$15,0)+MATCH("Bestand",HB_8a!$C$16:$F$16,0)+COLUMN()-4)</f>
        <v>14144.75</v>
      </c>
      <c r="C36" s="110">
        <f>INDEX(HB_8a!$C$19:$QD$32,MATCH($A36,HB_8a!$A$19:$A$32,0),MATCH($A$4,HB_8a!$C$14:$QD$14,0)+MATCH($B$11,HB_8a!$C$15:$N$15,0)+MATCH("Bestand",HB_8a!$C$16:$F$16,0)+COLUMN()-4)</f>
        <v>-3.1330788063483368</v>
      </c>
      <c r="D36" s="111">
        <f t="shared" si="3"/>
        <v>14.598144023118007</v>
      </c>
      <c r="E36" s="109">
        <f>INDEX(HB_8a!$C$19:$QD$32,MATCH($A36,HB_8a!$A$19:$A$32,0),MATCH($A$4,HB_8a!$C$14:$QD$14,0)+MATCH($B$11,HB_8a!$C$15:$N$15,0)+MATCH("Bestand",HB_8a!$C$16:$F$16,0)+COLUMN()-3)</f>
        <v>13544.416666666666</v>
      </c>
      <c r="F36" s="110">
        <f>INDEX(HB_8a!$C$19:$QD$32,MATCH($A36,HB_8a!$A$19:$A$32,0),MATCH($A$4,HB_8a!$C$14:$QD$14,0)+MATCH($B$11,HB_8a!$C$15:$N$15,0)+MATCH("Bestand",HB_8a!$C$16:$F$16,0)+COLUMN()-3)</f>
        <v>-2.5441310500311798</v>
      </c>
      <c r="G36" s="111">
        <f t="shared" si="4"/>
        <v>17.237784339179203</v>
      </c>
      <c r="H36" s="109">
        <f>INDEX(HB_8a!$C$19:$QD$32,MATCH($A36,HB_8a!$A$19:$A$32,0),MATCH($A$4,HB_8a!$C$14:$QD$14,0)+MATCH($B$11,HB_8a!$C$15:$N$15,0)+MATCH("Bestand",HB_8a!$C$16:$F$16,0)+COLUMN()-2)</f>
        <v>600.33333333333337</v>
      </c>
      <c r="I36" s="110">
        <f>INDEX(HB_8a!$C$19:$QD$32,MATCH($A36,HB_8a!$A$19:$A$32,0),MATCH($A$4,HB_8a!$C$14:$QD$14,0)+MATCH($B$11,HB_8a!$C$15:$N$15,0)+MATCH("Bestand",HB_8a!$C$16:$F$16,0)+COLUMN()-2)</f>
        <v>-14.755650218909006</v>
      </c>
      <c r="J36" s="111">
        <f t="shared" si="5"/>
        <v>3.2768988637294059</v>
      </c>
      <c r="T36" s="328"/>
    </row>
    <row r="37" spans="1:20" ht="15" customHeight="1" x14ac:dyDescent="0.2">
      <c r="A37" s="324" t="s">
        <v>114</v>
      </c>
      <c r="B37" s="109">
        <f>INDEX(HB_8a!$C$19:$QD$32,MATCH($A37,HB_8a!$A$19:$A$32,0),MATCH($A$4,HB_8a!$C$14:$QD$14,0)+MATCH($B$11,HB_8a!$C$15:$N$15,0)+MATCH("Bestand",HB_8a!$C$16:$F$16,0)+COLUMN()-4)</f>
        <v>3503.9166666666665</v>
      </c>
      <c r="C37" s="110">
        <f>INDEX(HB_8a!$C$19:$QD$32,MATCH($A37,HB_8a!$A$19:$A$32,0),MATCH($A$4,HB_8a!$C$14:$QD$14,0)+MATCH($B$11,HB_8a!$C$15:$N$15,0)+MATCH("Bestand",HB_8a!$C$16:$F$16,0)+COLUMN()-4)</f>
        <v>-5.1564297475920871</v>
      </c>
      <c r="D37" s="111">
        <f t="shared" si="3"/>
        <v>3.6162307672460501</v>
      </c>
      <c r="E37" s="109">
        <f>INDEX(HB_8a!$C$19:$QD$32,MATCH($A37,HB_8a!$A$19:$A$32,0),MATCH($A$4,HB_8a!$C$14:$QD$14,0)+MATCH($B$11,HB_8a!$C$15:$N$15,0)+MATCH("Bestand",HB_8a!$C$16:$F$16,0)+COLUMN()-3)</f>
        <v>2741.9166666666665</v>
      </c>
      <c r="F37" s="110">
        <f>INDEX(HB_8a!$C$19:$QD$32,MATCH($A37,HB_8a!$A$19:$A$32,0),MATCH($A$4,HB_8a!$C$14:$QD$14,0)+MATCH($B$11,HB_8a!$C$15:$N$15,0)+MATCH("Bestand",HB_8a!$C$16:$F$16,0)+COLUMN()-3)</f>
        <v>-4.2599004859312712</v>
      </c>
      <c r="G37" s="111">
        <f t="shared" si="4"/>
        <v>3.4895979161894095</v>
      </c>
      <c r="H37" s="109">
        <f>INDEX(HB_8a!$C$19:$QD$32,MATCH($A37,HB_8a!$A$19:$A$32,0),MATCH($A$4,HB_8a!$C$14:$QD$14,0)+MATCH($B$11,HB_8a!$C$15:$N$15,0)+MATCH("Bestand",HB_8a!$C$16:$F$16,0)+COLUMN()-2)</f>
        <v>762</v>
      </c>
      <c r="I37" s="110">
        <f>INDEX(HB_8a!$C$19:$QD$32,MATCH($A37,HB_8a!$A$19:$A$32,0),MATCH($A$4,HB_8a!$C$14:$QD$14,0)+MATCH($B$11,HB_8a!$C$15:$N$15,0)+MATCH("Bestand",HB_8a!$C$16:$F$16,0)+COLUMN()-2)</f>
        <v>-8.2480433473810955</v>
      </c>
      <c r="J37" s="111">
        <f t="shared" si="5"/>
        <v>4.1593508064882965</v>
      </c>
      <c r="T37" s="328"/>
    </row>
    <row r="38" spans="1:20" ht="15" customHeight="1" x14ac:dyDescent="0.2">
      <c r="A38" s="326" t="s">
        <v>116</v>
      </c>
      <c r="B38" s="109">
        <f>INDEX(HB_8a!$C$19:$QD$32,MATCH($A38,HB_8a!$A$19:$A$32,0),MATCH($A$4,HB_8a!$C$14:$QD$14,0)+MATCH($B$11,HB_8a!$C$15:$N$15,0)+MATCH("Bestand",HB_8a!$C$16:$F$16,0)+COLUMN()-4)</f>
        <v>1502.5833333333333</v>
      </c>
      <c r="C38" s="110">
        <f>INDEX(HB_8a!$C$19:$QD$32,MATCH($A38,HB_8a!$A$19:$A$32,0),MATCH($A$4,HB_8a!$C$14:$QD$14,0)+MATCH($B$11,HB_8a!$C$15:$N$15,0)+MATCH("Bestand",HB_8a!$C$16:$F$16,0)+COLUMN()-4)</f>
        <v>-5.159899011150852</v>
      </c>
      <c r="D38" s="111">
        <f t="shared" si="3"/>
        <v>1.5507469489907371</v>
      </c>
      <c r="E38" s="109">
        <f>INDEX(HB_8a!$C$19:$QD$32,MATCH($A38,HB_8a!$A$19:$A$32,0),MATCH($A$4,HB_8a!$C$14:$QD$14,0)+MATCH($B$11,HB_8a!$C$15:$N$15,0)+MATCH("Bestand",HB_8a!$C$16:$F$16,0)+COLUMN()-3)</f>
        <v>986.08333333333337</v>
      </c>
      <c r="F38" s="110">
        <f>INDEX(HB_8a!$C$19:$QD$32,MATCH($A38,HB_8a!$A$19:$A$32,0),MATCH($A$4,HB_8a!$C$14:$QD$14,0)+MATCH($B$11,HB_8a!$C$15:$N$15,0)+MATCH("Bestand",HB_8a!$C$16:$F$16,0)+COLUMN()-3)</f>
        <v>-1.2187995659070039</v>
      </c>
      <c r="G38" s="111">
        <f t="shared" si="4"/>
        <v>1.2549740796361817</v>
      </c>
      <c r="H38" s="109">
        <f>INDEX(HB_8a!$C$19:$QD$32,MATCH($A38,HB_8a!$A$19:$A$32,0),MATCH($A$4,HB_8a!$C$14:$QD$14,0)+MATCH($B$11,HB_8a!$C$15:$N$15,0)+MATCH("Bestand",HB_8a!$C$16:$F$16,0)+COLUMN()-2)</f>
        <v>516.5</v>
      </c>
      <c r="I38" s="110">
        <f>INDEX(HB_8a!$C$19:$QD$32,MATCH($A38,HB_8a!$A$19:$A$32,0),MATCH($A$4,HB_8a!$C$14:$QD$14,0)+MATCH($B$11,HB_8a!$C$15:$N$15,0)+MATCH("Bestand",HB_8a!$C$16:$F$16,0)+COLUMN()-2)</f>
        <v>-11.8726005971847</v>
      </c>
      <c r="J38" s="111">
        <f t="shared" si="5"/>
        <v>2.819297495474022</v>
      </c>
      <c r="T38" s="328"/>
    </row>
    <row r="39" spans="1:20" ht="15" customHeight="1" x14ac:dyDescent="0.2">
      <c r="A39" s="326" t="s">
        <v>117</v>
      </c>
      <c r="B39" s="109">
        <f>INDEX(HB_8a!$C$19:$QD$32,MATCH($A39,HB_8a!$A$19:$A$32,0),MATCH($A$4,HB_8a!$C$14:$QD$14,0)+MATCH($B$11,HB_8a!$C$15:$N$15,0)+MATCH("Bestand",HB_8a!$C$16:$F$16,0)+COLUMN()-4)</f>
        <v>2001.3333333333333</v>
      </c>
      <c r="C39" s="110">
        <f>INDEX(HB_8a!$C$19:$QD$32,MATCH($A39,HB_8a!$A$19:$A$32,0),MATCH($A$4,HB_8a!$C$14:$QD$14,0)+MATCH($B$11,HB_8a!$C$15:$N$15,0)+MATCH("Bestand",HB_8a!$C$16:$F$16,0)+COLUMN()-4)</f>
        <v>-5.153824888432526</v>
      </c>
      <c r="D39" s="111">
        <f t="shared" si="3"/>
        <v>2.0654838182553128</v>
      </c>
      <c r="E39" s="109">
        <f>INDEX(HB_8a!$C$19:$QD$32,MATCH($A39,HB_8a!$A$19:$A$32,0),MATCH($A$4,HB_8a!$C$14:$QD$14,0)+MATCH($B$11,HB_8a!$C$15:$N$15,0)+MATCH("Bestand",HB_8a!$C$16:$F$16,0)+COLUMN()-3)</f>
        <v>1755.8333333333333</v>
      </c>
      <c r="F39" s="110">
        <f>INDEX(HB_8a!$C$19:$QD$32,MATCH($A39,HB_8a!$A$19:$A$32,0),MATCH($A$4,HB_8a!$C$14:$QD$14,0)+MATCH($B$11,HB_8a!$C$15:$N$15,0)+MATCH("Bestand",HB_8a!$C$16:$F$16,0)+COLUMN()-3)</f>
        <v>-5.8870823655529749</v>
      </c>
      <c r="G39" s="111">
        <f t="shared" si="4"/>
        <v>2.234623836553228</v>
      </c>
      <c r="H39" s="109">
        <f>INDEX(HB_8a!$C$19:$QD$32,MATCH($A39,HB_8a!$A$19:$A$32,0),MATCH($A$4,HB_8a!$C$14:$QD$14,0)+MATCH($B$11,HB_8a!$C$15:$N$15,0)+MATCH("Bestand",HB_8a!$C$16:$F$16,0)+COLUMN()-2)</f>
        <v>245.5</v>
      </c>
      <c r="I39" s="110">
        <f>INDEX(HB_8a!$C$19:$QD$32,MATCH($A39,HB_8a!$A$19:$A$32,0),MATCH($A$4,HB_8a!$C$14:$QD$14,0)+MATCH($B$11,HB_8a!$C$15:$N$15,0)+MATCH("Bestand",HB_8a!$C$16:$F$16,0)+COLUMN()-2)</f>
        <v>0.44323218547562221</v>
      </c>
      <c r="J39" s="111">
        <f t="shared" si="5"/>
        <v>1.3400533110142738</v>
      </c>
      <c r="T39" s="328"/>
    </row>
    <row r="40" spans="1:20" ht="15" customHeight="1" x14ac:dyDescent="0.2">
      <c r="A40" s="324" t="s">
        <v>118</v>
      </c>
      <c r="B40" s="109">
        <f>INDEX(HB_8a!$C$19:$QD$32,MATCH($A40,HB_8a!$A$19:$A$32,0),MATCH($A$4,HB_8a!$C$14:$QD$14,0)+MATCH($B$11,HB_8a!$C$15:$N$15,0)+MATCH("Bestand",HB_8a!$C$16:$F$16,0)+COLUMN()-4)</f>
        <v>10869.416666666666</v>
      </c>
      <c r="C40" s="110">
        <f>INDEX(HB_8a!$C$19:$QD$32,MATCH($A40,HB_8a!$A$19:$A$32,0),MATCH($A$4,HB_8a!$C$14:$QD$14,0)+MATCH($B$11,HB_8a!$C$15:$N$15,0)+MATCH("Bestand",HB_8a!$C$16:$F$16,0)+COLUMN()-4)</f>
        <v>-9.1755448784903564</v>
      </c>
      <c r="D40" s="111">
        <f t="shared" si="3"/>
        <v>11.217823570390372</v>
      </c>
      <c r="E40" s="109">
        <f>INDEX(HB_8a!$C$19:$QD$32,MATCH($A40,HB_8a!$A$19:$A$32,0),MATCH($A$4,HB_8a!$C$14:$QD$14,0)+MATCH($B$11,HB_8a!$C$15:$N$15,0)+MATCH("Bestand",HB_8a!$C$16:$F$16,0)+COLUMN()-3)</f>
        <v>4426.333333333333</v>
      </c>
      <c r="F40" s="110">
        <f>INDEX(HB_8a!$C$19:$QD$32,MATCH($A40,HB_8a!$A$19:$A$32,0),MATCH($A$4,HB_8a!$C$14:$QD$14,0)+MATCH($B$11,HB_8a!$C$15:$N$15,0)+MATCH("Bestand",HB_8a!$C$16:$F$16,0)+COLUMN()-3)</f>
        <v>-7.6452280354006916</v>
      </c>
      <c r="G40" s="111">
        <f t="shared" si="4"/>
        <v>5.6333307879620902</v>
      </c>
      <c r="H40" s="109">
        <f>INDEX(HB_8a!$C$19:$QD$32,MATCH($A40,HB_8a!$A$19:$A$32,0),MATCH($A$4,HB_8a!$C$14:$QD$14,0)+MATCH($B$11,HB_8a!$C$15:$N$15,0)+MATCH("Bestand",HB_8a!$C$16:$F$16,0)+COLUMN()-2)</f>
        <v>6443.083333333333</v>
      </c>
      <c r="I40" s="110">
        <f>INDEX(HB_8a!$C$19:$QD$32,MATCH($A40,HB_8a!$A$19:$A$32,0),MATCH($A$4,HB_8a!$C$14:$QD$14,0)+MATCH($B$11,HB_8a!$C$15:$N$15,0)+MATCH("Bestand",HB_8a!$C$16:$F$16,0)+COLUMN()-2)</f>
        <v>-10.197800155638408</v>
      </c>
      <c r="J40" s="111">
        <f t="shared" si="5"/>
        <v>35.169348896025319</v>
      </c>
      <c r="T40" s="328"/>
    </row>
    <row r="41" spans="1:20" ht="15" customHeight="1" x14ac:dyDescent="0.2">
      <c r="A41" s="325" t="s">
        <v>119</v>
      </c>
      <c r="B41" s="109">
        <f>INDEX(HB_8a!$C$19:$QD$32,MATCH($A41,HB_8a!$A$19:$A$32,0),MATCH($A$4,HB_8a!$C$14:$QD$14,0)+MATCH($B$11,HB_8a!$C$15:$N$15,0)+MATCH("Bestand",HB_8a!$C$16:$F$16,0)+COLUMN()-4)</f>
        <v>7594.083333333333</v>
      </c>
      <c r="C41" s="110">
        <f>INDEX(HB_8a!$C$19:$QD$32,MATCH($A41,HB_8a!$A$19:$A$32,0),MATCH($A$4,HB_8a!$C$14:$QD$14,0)+MATCH($B$11,HB_8a!$C$15:$N$15,0)+MATCH("Bestand",HB_8a!$C$16:$F$16,0)+COLUMN()-4)</f>
        <v>-9.112760058245069</v>
      </c>
      <c r="D41" s="111">
        <f t="shared" si="3"/>
        <v>7.8375031176627417</v>
      </c>
      <c r="E41" s="109">
        <f>INDEX(HB_8a!$C$19:$QD$32,MATCH($A41,HB_8a!$A$19:$A$32,0),MATCH($A$4,HB_8a!$C$14:$QD$14,0)+MATCH($B$11,HB_8a!$C$15:$N$15,0)+MATCH("Bestand",HB_8a!$C$16:$F$16,0)+COLUMN()-3)</f>
        <v>2759.6666666666665</v>
      </c>
      <c r="F41" s="110">
        <f>INDEX(HB_8a!$C$19:$QD$32,MATCH($A41,HB_8a!$A$19:$A$32,0),MATCH($A$4,HB_8a!$C$14:$QD$14,0)+MATCH($B$11,HB_8a!$C$15:$N$15,0)+MATCH("Bestand",HB_8a!$C$16:$F$16,0)+COLUMN()-3)</f>
        <v>-7.3652409857618393</v>
      </c>
      <c r="G41" s="111">
        <f t="shared" si="4"/>
        <v>3.5121880859656716</v>
      </c>
      <c r="H41" s="109">
        <f>INDEX(HB_8a!$C$19:$QD$32,MATCH($A41,HB_8a!$A$19:$A$32,0),MATCH($A$4,HB_8a!$C$14:$QD$14,0)+MATCH($B$11,HB_8a!$C$15:$N$15,0)+MATCH("Bestand",HB_8a!$C$16:$F$16,0)+COLUMN()-2)</f>
        <v>4834.416666666667</v>
      </c>
      <c r="I41" s="110">
        <f>INDEX(HB_8a!$C$19:$QD$32,MATCH($A41,HB_8a!$A$19:$A$32,0),MATCH($A$4,HB_8a!$C$14:$QD$14,0)+MATCH($B$11,HB_8a!$C$15:$N$15,0)+MATCH("Bestand",HB_8a!$C$16:$F$16,0)+COLUMN()-2)</f>
        <v>-10.081063905637274</v>
      </c>
      <c r="J41" s="111">
        <f t="shared" si="5"/>
        <v>26.388497193438926</v>
      </c>
      <c r="T41" s="328"/>
    </row>
    <row r="42" spans="1:20" ht="15" customHeight="1" x14ac:dyDescent="0.2">
      <c r="A42" s="325" t="s">
        <v>112</v>
      </c>
      <c r="B42" s="109">
        <f>INDEX(HB_8a!$C$19:$QD$32,MATCH($A42,HB_8a!$A$19:$A$32,0),MATCH($A$4,HB_8a!$C$14:$QD$14,0)+MATCH($B$11,HB_8a!$C$15:$N$15,0)+MATCH("Bestand",HB_8a!$C$16:$F$16,0)+COLUMN()-4)</f>
        <v>2238.8333333333335</v>
      </c>
      <c r="C42" s="110">
        <f>INDEX(HB_8a!$C$19:$QD$32,MATCH($A42,HB_8a!$A$19:$A$32,0),MATCH($A$4,HB_8a!$C$14:$QD$14,0)+MATCH($B$11,HB_8a!$C$15:$N$15,0)+MATCH("Bestand",HB_8a!$C$16:$F$16,0)+COLUMN()-4)</f>
        <v>-10.918797042342252</v>
      </c>
      <c r="D42" s="111">
        <f t="shared" si="3"/>
        <v>2.3105966131432063</v>
      </c>
      <c r="E42" s="109">
        <f>INDEX(HB_8a!$C$19:$QD$32,MATCH($A42,HB_8a!$A$19:$A$32,0),MATCH($A$4,HB_8a!$C$14:$QD$14,0)+MATCH($B$11,HB_8a!$C$15:$N$15,0)+MATCH("Bestand",HB_8a!$C$16:$F$16,0)+COLUMN()-3)</f>
        <v>1037.9166666666667</v>
      </c>
      <c r="F42" s="110">
        <f>INDEX(HB_8a!$C$19:$QD$32,MATCH($A42,HB_8a!$A$19:$A$32,0),MATCH($A$4,HB_8a!$C$14:$QD$14,0)+MATCH($B$11,HB_8a!$C$15:$N$15,0)+MATCH("Bestand",HB_8a!$C$16:$F$16,0)+COLUMN()-3)</f>
        <v>-10.704043590478921</v>
      </c>
      <c r="G42" s="111">
        <f t="shared" si="4"/>
        <v>1.3209416176682702</v>
      </c>
      <c r="H42" s="109">
        <f>INDEX(HB_8a!$C$19:$QD$32,MATCH($A42,HB_8a!$A$19:$A$32,0),MATCH($A$4,HB_8a!$C$14:$QD$14,0)+MATCH($B$11,HB_8a!$C$15:$N$15,0)+MATCH("Bestand",HB_8a!$C$16:$F$16,0)+COLUMN()-2)</f>
        <v>1200.9166666666667</v>
      </c>
      <c r="I42" s="110">
        <f>INDEX(HB_8a!$C$19:$QD$32,MATCH($A42,HB_8a!$A$19:$A$32,0),MATCH($A$4,HB_8a!$C$14:$QD$14,0)+MATCH($B$11,HB_8a!$C$15:$N$15,0)+MATCH("Bestand",HB_8a!$C$16:$F$16,0)+COLUMN()-2)</f>
        <v>-11.10357164888039</v>
      </c>
      <c r="J42" s="111">
        <f t="shared" si="5"/>
        <v>6.5551623438651401</v>
      </c>
      <c r="T42" s="328"/>
    </row>
    <row r="43" spans="1:20" ht="15" customHeight="1" x14ac:dyDescent="0.2">
      <c r="A43" s="325" t="s">
        <v>113</v>
      </c>
      <c r="B43" s="109">
        <f>INDEX(HB_8a!$C$19:$QD$32,MATCH($A43,HB_8a!$A$19:$A$32,0),MATCH($A$4,HB_8a!$C$14:$QD$14,0)+MATCH($B$11,HB_8a!$C$15:$N$15,0)+MATCH("Bestand",HB_8a!$C$16:$F$16,0)+COLUMN()-4)</f>
        <v>1036.5</v>
      </c>
      <c r="C43" s="110">
        <f>INDEX(HB_8a!$C$19:$QD$32,MATCH($A43,HB_8a!$A$19:$A$32,0),MATCH($A$4,HB_8a!$C$14:$QD$14,0)+MATCH($B$11,HB_8a!$C$15:$N$15,0)+MATCH("Bestand",HB_8a!$C$16:$F$16,0)+COLUMN()-4)</f>
        <v>-5.6655290102389078</v>
      </c>
      <c r="D43" s="111">
        <f t="shared" si="3"/>
        <v>1.0697238395844264</v>
      </c>
      <c r="E43" s="109">
        <f>INDEX(HB_8a!$C$19:$QD$32,MATCH($A43,HB_8a!$A$19:$A$32,0),MATCH($A$4,HB_8a!$C$14:$QD$14,0)+MATCH($B$11,HB_8a!$C$15:$N$15,0)+MATCH("Bestand",HB_8a!$C$16:$F$16,0)+COLUMN()-3)</f>
        <v>628.75</v>
      </c>
      <c r="F43" s="110">
        <f>INDEX(HB_8a!$C$19:$QD$32,MATCH($A43,HB_8a!$A$19:$A$32,0),MATCH($A$4,HB_8a!$C$14:$QD$14,0)+MATCH($B$11,HB_8a!$C$15:$N$15,0)+MATCH("Bestand",HB_8a!$C$16:$F$16,0)+COLUMN()-3)</f>
        <v>-3.4672466734902763</v>
      </c>
      <c r="G43" s="111">
        <f t="shared" si="4"/>
        <v>0.80020108432814918</v>
      </c>
      <c r="H43" s="109">
        <f>INDEX(HB_8a!$C$19:$QD$32,MATCH($A43,HB_8a!$A$19:$A$32,0),MATCH($A$4,HB_8a!$C$14:$QD$14,0)+MATCH($B$11,HB_8a!$C$15:$N$15,0)+MATCH("Bestand",HB_8a!$C$16:$F$16,0)+COLUMN()-2)</f>
        <v>407.75</v>
      </c>
      <c r="I43" s="110">
        <f>INDEX(HB_8a!$C$19:$QD$32,MATCH($A43,HB_8a!$A$19:$A$32,0),MATCH($A$4,HB_8a!$C$14:$QD$14,0)+MATCH($B$11,HB_8a!$C$15:$N$15,0)+MATCH("Bestand",HB_8a!$C$16:$F$16,0)+COLUMN()-2)</f>
        <v>-8.865710560625816</v>
      </c>
      <c r="J43" s="111">
        <f t="shared" si="5"/>
        <v>2.2256893587212634</v>
      </c>
      <c r="T43" s="328"/>
    </row>
    <row r="44" spans="1:20" ht="15" customHeight="1" x14ac:dyDescent="0.2">
      <c r="A44" s="327" t="s">
        <v>177</v>
      </c>
      <c r="B44" s="112">
        <f>INDEX(HB_8a!$C$19:$QD$32,MATCH($A44,HB_8a!$A$19:$A$32,0),MATCH($A$4,HB_8a!$C$14:$QD$14,0)+MATCH($B$11,HB_8a!$C$15:$N$15,0)+MATCH("Bestand",HB_8a!$C$16:$F$16,0)+COLUMN()-4)</f>
        <v>23.5</v>
      </c>
      <c r="C44" s="113">
        <f>INDEX(HB_8a!$C$19:$QD$32,MATCH($A44,HB_8a!$A$19:$A$32,0),MATCH($A$4,HB_8a!$C$14:$QD$14,0)+MATCH($B$11,HB_8a!$C$15:$N$15,0)+MATCH("Bestand",HB_8a!$C$16:$F$16,0)+COLUMN()-4)</f>
        <v>-20.56338028169014</v>
      </c>
      <c r="D44" s="114">
        <f t="shared" si="3"/>
        <v>2.4253266020486268E-2</v>
      </c>
      <c r="E44" s="112">
        <f>INDEX(HB_8a!$C$19:$QD$32,MATCH($A44,HB_8a!$A$19:$A$32,0),MATCH($A$4,HB_8a!$C$14:$QD$14,0)+MATCH($B$11,HB_8a!$C$15:$N$15,0)+MATCH("Bestand",HB_8a!$C$16:$F$16,0)+COLUMN()-3)</f>
        <v>14.25</v>
      </c>
      <c r="F44" s="113">
        <f>INDEX(HB_8a!$C$19:$QD$32,MATCH($A44,HB_8a!$A$19:$A$32,0),MATCH($A$4,HB_8a!$C$14:$QD$14,0)+MATCH($B$11,HB_8a!$C$15:$N$15,0)+MATCH("Bestand",HB_8a!$C$16:$F$16,0)+COLUMN()-3)</f>
        <v>-19.339622641509436</v>
      </c>
      <c r="G44" s="114">
        <f t="shared" si="4"/>
        <v>1.8135770102069387E-2</v>
      </c>
      <c r="H44" s="112">
        <f>INDEX(HB_8a!$C$19:$QD$32,MATCH($A44,HB_8a!$A$19:$A$32,0),MATCH($A$4,HB_8a!$C$14:$QD$14,0)+MATCH($B$11,HB_8a!$C$15:$N$15,0)+MATCH("Bestand",HB_8a!$C$16:$F$16,0)+COLUMN()-2)</f>
        <v>9.25</v>
      </c>
      <c r="I44" s="113">
        <f>INDEX(HB_8a!$C$19:$QD$32,MATCH($A44,HB_8a!$A$19:$A$32,0),MATCH($A$4,HB_8a!$C$14:$QD$14,0)+MATCH($B$11,HB_8a!$C$15:$N$15,0)+MATCH("Bestand",HB_8a!$C$16:$F$16,0)+COLUMN()-2)</f>
        <v>-22.377622377622377</v>
      </c>
      <c r="J44" s="114">
        <f t="shared" si="5"/>
        <v>5.0490807034142701E-2</v>
      </c>
      <c r="T44" s="328"/>
    </row>
    <row r="45" spans="1:20" ht="11.25" customHeight="1" x14ac:dyDescent="0.2">
      <c r="A45" s="286" t="str">
        <f>'4 - Zeitreihe'!A42</f>
        <v>Erstellungsdatum: 24.02.2022, Statistik-Service Südost, Auftragsnummer 276651</v>
      </c>
      <c r="B45" s="287"/>
      <c r="C45" s="287"/>
      <c r="D45" s="287"/>
      <c r="E45" s="287"/>
      <c r="F45" s="287"/>
      <c r="G45" s="287"/>
      <c r="H45" s="287"/>
      <c r="I45" s="287"/>
      <c r="J45" s="288" t="s">
        <v>6</v>
      </c>
    </row>
    <row r="47" spans="1:20" ht="11.25" customHeight="1" x14ac:dyDescent="0.2">
      <c r="A47" s="537" t="s">
        <v>315</v>
      </c>
      <c r="B47" s="537"/>
      <c r="C47" s="537"/>
      <c r="D47" s="537"/>
      <c r="E47" s="537"/>
      <c r="F47" s="537"/>
      <c r="G47" s="537"/>
      <c r="H47" s="537"/>
      <c r="I47" s="537"/>
      <c r="J47" s="537"/>
    </row>
    <row r="48" spans="1:20" ht="14.25" customHeight="1" x14ac:dyDescent="0.2">
      <c r="A48" s="280" t="s">
        <v>135</v>
      </c>
      <c r="B48" s="280"/>
      <c r="T48" s="275"/>
    </row>
    <row r="49" spans="1:20" s="336" customFormat="1" ht="14.25" customHeight="1" x14ac:dyDescent="0.2">
      <c r="A49" s="337" t="s">
        <v>135</v>
      </c>
      <c r="B49" s="337"/>
      <c r="C49" s="337"/>
      <c r="D49" s="337"/>
      <c r="E49" s="337"/>
      <c r="F49" s="337"/>
      <c r="G49" s="337"/>
      <c r="H49" s="337"/>
      <c r="I49" s="337"/>
      <c r="J49" s="337"/>
      <c r="T49" s="340"/>
    </row>
    <row r="50" spans="1:20" x14ac:dyDescent="0.2">
      <c r="A50" s="359" t="s">
        <v>135</v>
      </c>
      <c r="B50" s="359"/>
      <c r="C50" s="359"/>
      <c r="D50" s="359"/>
      <c r="E50" s="359"/>
      <c r="F50" s="359"/>
      <c r="G50" s="359"/>
      <c r="H50" s="359"/>
      <c r="I50" s="359"/>
      <c r="J50" s="359"/>
    </row>
    <row r="51" spans="1:20" ht="14.25" customHeight="1" x14ac:dyDescent="0.2">
      <c r="A51" s="289"/>
      <c r="B51" s="289"/>
      <c r="C51" s="289"/>
      <c r="D51" s="289"/>
      <c r="E51" s="289"/>
      <c r="F51" s="289"/>
      <c r="G51" s="289"/>
      <c r="H51" s="289"/>
      <c r="I51" s="289"/>
      <c r="J51" s="289"/>
    </row>
    <row r="61" spans="1:20" ht="14.25" customHeight="1" x14ac:dyDescent="0.2">
      <c r="B61" s="318"/>
      <c r="C61" s="318"/>
      <c r="D61" s="318"/>
      <c r="E61" s="318"/>
      <c r="F61" s="318"/>
      <c r="G61" s="318"/>
      <c r="H61" s="318"/>
      <c r="I61" s="318"/>
      <c r="J61" s="318"/>
    </row>
  </sheetData>
  <sheetProtection sheet="1" objects="1" scenarios="1"/>
  <mergeCells count="11">
    <mergeCell ref="A30:J30"/>
    <mergeCell ref="A15:J15"/>
    <mergeCell ref="A47:J47"/>
    <mergeCell ref="A3:J3"/>
    <mergeCell ref="A11:A14"/>
    <mergeCell ref="B11:D12"/>
    <mergeCell ref="E11:J11"/>
    <mergeCell ref="E12:G12"/>
    <mergeCell ref="H12:J12"/>
    <mergeCell ref="A8:J8"/>
    <mergeCell ref="A9:J9"/>
  </mergeCells>
  <hyperlinks>
    <hyperlink ref="A50" r:id="rId1" display="http://statistik.arbeitsagentur.de/Statischer-Content/Statistik-nach-Themen/Arbeitsmarktpolitische-Massnahmen/Generische-Publikationen/Plausibilitaet-XSozial.pdf" xr:uid="{00000000-0004-0000-2500-000000000000}"/>
  </hyperlinks>
  <printOptions horizontalCentered="1"/>
  <pageMargins left="0.70866141732283472" right="0.39370078740157483" top="0.39370078740157483" bottom="0.39370078740157483" header="0.51181102362204722" footer="0.51181102362204722"/>
  <pageSetup paperSize="9" scale="70" orientation="landscape" cellComments="asDisplayed" r:id="rId2"/>
  <drawing r:id="rId3"/>
  <legacyDrawing r:id="rId4"/>
  <controls>
    <mc:AlternateContent xmlns:mc="http://schemas.openxmlformats.org/markup-compatibility/2006">
      <mc:Choice Requires="x14">
        <control shapeId="59396" r:id="rId5" name="ComboBox1">
          <controlPr defaultSize="0" print="0" autoLine="0" linkedCell="A4" listFillRange="HB_Klappfelder!B1:B37" r:id="rId6">
            <anchor moveWithCells="1">
              <from>
                <xdr:col>0</xdr:col>
                <xdr:colOff>0</xdr:colOff>
                <xdr:row>3</xdr:row>
                <xdr:rowOff>9525</xdr:rowOff>
              </from>
              <to>
                <xdr:col>3</xdr:col>
                <xdr:colOff>533400</xdr:colOff>
                <xdr:row>3</xdr:row>
                <xdr:rowOff>295275</xdr:rowOff>
              </to>
            </anchor>
          </controlPr>
        </control>
      </mc:Choice>
      <mc:Fallback>
        <control shapeId="59396" r:id="rId5" name="ComboBox1"/>
      </mc:Fallback>
    </mc:AlternateContent>
  </control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131">
    <pageSetUpPr autoPageBreaks="0"/>
  </sheetPr>
  <dimension ref="A1:AU68"/>
  <sheetViews>
    <sheetView showGridLines="0" zoomScaleNormal="100" workbookViewId="0">
      <pane xSplit="2" ySplit="15" topLeftCell="C16" activePane="bottomRight" state="frozen"/>
      <selection pane="topRight" activeCell="C1" sqref="C1"/>
      <selection pane="bottomLeft" activeCell="A16" sqref="A16"/>
      <selection pane="bottomRight"/>
    </sheetView>
  </sheetViews>
  <sheetFormatPr baseColWidth="10" defaultColWidth="9" defaultRowHeight="14.25" customHeight="1" x14ac:dyDescent="0.2"/>
  <cols>
    <col min="1" max="1" width="67.25" style="275" customWidth="1"/>
    <col min="2" max="2" width="1.375" style="275" bestFit="1" customWidth="1"/>
    <col min="3" max="47" width="8.75" style="275" customWidth="1"/>
    <col min="48" max="16384" width="9" style="275"/>
  </cols>
  <sheetData>
    <row r="1" spans="1:47" ht="33.75" customHeight="1" x14ac:dyDescent="0.2">
      <c r="A1" s="373"/>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4" t="s">
        <v>5</v>
      </c>
    </row>
    <row r="2" spans="1:47" ht="11.25" customHeight="1" x14ac:dyDescent="0.2"/>
    <row r="3" spans="1:47" x14ac:dyDescent="0.2">
      <c r="A3" s="513" t="s">
        <v>318</v>
      </c>
      <c r="B3" s="513"/>
      <c r="C3" s="513"/>
      <c r="D3" s="513"/>
      <c r="E3" s="513"/>
      <c r="F3" s="513"/>
      <c r="G3" s="513"/>
      <c r="H3" s="513"/>
      <c r="I3" s="513"/>
      <c r="J3" s="513"/>
      <c r="K3" s="513"/>
      <c r="L3" s="513"/>
      <c r="M3" s="513"/>
      <c r="N3" s="513"/>
      <c r="O3" s="513"/>
      <c r="P3" s="513"/>
      <c r="Q3" s="513"/>
      <c r="R3" s="341"/>
      <c r="S3" s="341"/>
      <c r="T3" s="341"/>
      <c r="U3" s="341"/>
      <c r="V3" s="341"/>
      <c r="W3" s="341"/>
      <c r="X3" s="341"/>
      <c r="Y3" s="341"/>
      <c r="Z3" s="341"/>
      <c r="AA3" s="341"/>
      <c r="AB3" s="341"/>
      <c r="AC3" s="341"/>
      <c r="AD3" s="341"/>
      <c r="AE3" s="341"/>
      <c r="AF3" s="341"/>
      <c r="AG3" s="342"/>
      <c r="AH3" s="342"/>
      <c r="AI3" s="342"/>
      <c r="AJ3" s="342"/>
      <c r="AK3" s="342"/>
      <c r="AL3" s="342"/>
      <c r="AM3" s="342"/>
      <c r="AN3" s="342"/>
      <c r="AO3" s="342"/>
      <c r="AP3" s="342"/>
      <c r="AQ3" s="342"/>
      <c r="AR3" s="342"/>
      <c r="AS3" s="342"/>
      <c r="AT3" s="342"/>
      <c r="AU3" s="342"/>
    </row>
    <row r="4" spans="1:47" ht="11.25" customHeight="1" x14ac:dyDescent="0.2">
      <c r="A4" s="279" t="s">
        <v>377</v>
      </c>
      <c r="B4" s="279"/>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row>
    <row r="5" spans="1:47" ht="11.25" customHeight="1" x14ac:dyDescent="0.2">
      <c r="A5" s="343" t="s">
        <v>386</v>
      </c>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row>
    <row r="6" spans="1:47" ht="11.25" customHeight="1" x14ac:dyDescent="0.2">
      <c r="A6" s="343"/>
      <c r="B6" s="343"/>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row>
    <row r="7" spans="1:47" ht="11.25" customHeight="1" x14ac:dyDescent="0.2">
      <c r="A7" s="561" t="s">
        <v>370</v>
      </c>
      <c r="B7" s="561"/>
      <c r="C7" s="561"/>
      <c r="D7" s="561"/>
      <c r="E7" s="561"/>
      <c r="F7" s="561"/>
      <c r="G7" s="561"/>
      <c r="H7" s="561"/>
      <c r="I7" s="561"/>
      <c r="J7" s="561"/>
      <c r="K7" s="561"/>
      <c r="L7" s="561"/>
      <c r="M7" s="561"/>
      <c r="N7" s="561"/>
      <c r="O7" s="561"/>
      <c r="P7" s="561"/>
      <c r="Q7" s="561"/>
      <c r="R7" s="343"/>
      <c r="S7" s="343"/>
      <c r="T7" s="343"/>
      <c r="U7" s="343"/>
      <c r="V7" s="343"/>
      <c r="W7" s="343"/>
      <c r="X7" s="343"/>
      <c r="Y7" s="343"/>
      <c r="Z7" s="343"/>
      <c r="AA7" s="343"/>
      <c r="AB7" s="343"/>
      <c r="AC7" s="343"/>
      <c r="AD7" s="343"/>
      <c r="AE7" s="343"/>
      <c r="AF7" s="343"/>
    </row>
    <row r="8" spans="1:47" ht="11.25" customHeight="1" x14ac:dyDescent="0.2"/>
    <row r="9" spans="1:47" ht="11.25" customHeight="1" x14ac:dyDescent="0.2">
      <c r="A9" s="549" t="s">
        <v>23</v>
      </c>
      <c r="B9" s="550"/>
      <c r="C9" s="564" t="s">
        <v>2</v>
      </c>
      <c r="D9" s="565"/>
      <c r="E9" s="565"/>
      <c r="F9" s="565"/>
      <c r="G9" s="565"/>
      <c r="H9" s="565"/>
      <c r="I9" s="565"/>
      <c r="J9" s="565"/>
      <c r="K9" s="565"/>
      <c r="L9" s="565"/>
      <c r="M9" s="565"/>
      <c r="N9" s="565"/>
      <c r="O9" s="565"/>
      <c r="P9" s="565"/>
      <c r="Q9" s="565"/>
      <c r="R9" s="566" t="s">
        <v>53</v>
      </c>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row>
    <row r="10" spans="1:47" ht="11.25" customHeight="1" x14ac:dyDescent="0.2">
      <c r="A10" s="551"/>
      <c r="B10" s="552"/>
      <c r="C10" s="564"/>
      <c r="D10" s="565"/>
      <c r="E10" s="565"/>
      <c r="F10" s="565"/>
      <c r="G10" s="565"/>
      <c r="H10" s="565"/>
      <c r="I10" s="565"/>
      <c r="J10" s="565"/>
      <c r="K10" s="565"/>
      <c r="L10" s="565"/>
      <c r="M10" s="565"/>
      <c r="N10" s="565"/>
      <c r="O10" s="565"/>
      <c r="P10" s="565"/>
      <c r="Q10" s="565"/>
      <c r="R10" s="566" t="s">
        <v>0</v>
      </c>
      <c r="S10" s="566"/>
      <c r="T10" s="566"/>
      <c r="U10" s="566"/>
      <c r="V10" s="566"/>
      <c r="W10" s="566"/>
      <c r="X10" s="566"/>
      <c r="Y10" s="566"/>
      <c r="Z10" s="566"/>
      <c r="AA10" s="566"/>
      <c r="AB10" s="566"/>
      <c r="AC10" s="566"/>
      <c r="AD10" s="566"/>
      <c r="AE10" s="566"/>
      <c r="AF10" s="566"/>
      <c r="AG10" s="566" t="s">
        <v>1</v>
      </c>
      <c r="AH10" s="566"/>
      <c r="AI10" s="566"/>
      <c r="AJ10" s="566"/>
      <c r="AK10" s="566"/>
      <c r="AL10" s="566"/>
      <c r="AM10" s="566"/>
      <c r="AN10" s="566"/>
      <c r="AO10" s="566"/>
      <c r="AP10" s="566"/>
      <c r="AQ10" s="566"/>
      <c r="AR10" s="566"/>
      <c r="AS10" s="566"/>
      <c r="AT10" s="566"/>
      <c r="AU10" s="566"/>
    </row>
    <row r="11" spans="1:47" x14ac:dyDescent="0.2">
      <c r="A11" s="551"/>
      <c r="B11" s="552"/>
      <c r="C11" s="567" t="s">
        <v>2</v>
      </c>
      <c r="D11" s="562"/>
      <c r="E11" s="562"/>
      <c r="F11" s="562"/>
      <c r="G11" s="562"/>
      <c r="H11" s="562" t="s">
        <v>21</v>
      </c>
      <c r="I11" s="562"/>
      <c r="J11" s="562"/>
      <c r="K11" s="562"/>
      <c r="L11" s="562"/>
      <c r="M11" s="563"/>
      <c r="N11" s="563"/>
      <c r="O11" s="563"/>
      <c r="P11" s="563"/>
      <c r="Q11" s="563"/>
      <c r="R11" s="562" t="s">
        <v>2</v>
      </c>
      <c r="S11" s="562"/>
      <c r="T11" s="562"/>
      <c r="U11" s="562"/>
      <c r="V11" s="562"/>
      <c r="W11" s="562" t="s">
        <v>21</v>
      </c>
      <c r="X11" s="562"/>
      <c r="Y11" s="562"/>
      <c r="Z11" s="562"/>
      <c r="AA11" s="562"/>
      <c r="AB11" s="563"/>
      <c r="AC11" s="563"/>
      <c r="AD11" s="563"/>
      <c r="AE11" s="563"/>
      <c r="AF11" s="563"/>
      <c r="AG11" s="562" t="s">
        <v>2</v>
      </c>
      <c r="AH11" s="562"/>
      <c r="AI11" s="562"/>
      <c r="AJ11" s="562"/>
      <c r="AK11" s="562"/>
      <c r="AL11" s="562" t="s">
        <v>21</v>
      </c>
      <c r="AM11" s="562"/>
      <c r="AN11" s="562"/>
      <c r="AO11" s="562"/>
      <c r="AP11" s="562"/>
      <c r="AQ11" s="563"/>
      <c r="AR11" s="563"/>
      <c r="AS11" s="563"/>
      <c r="AT11" s="563"/>
      <c r="AU11" s="563"/>
    </row>
    <row r="12" spans="1:47" x14ac:dyDescent="0.2">
      <c r="A12" s="551"/>
      <c r="B12" s="552"/>
      <c r="C12" s="568"/>
      <c r="D12" s="563"/>
      <c r="E12" s="563"/>
      <c r="F12" s="563"/>
      <c r="G12" s="563"/>
      <c r="H12" s="562" t="s">
        <v>11</v>
      </c>
      <c r="I12" s="562"/>
      <c r="J12" s="562"/>
      <c r="K12" s="562"/>
      <c r="L12" s="562"/>
      <c r="M12" s="562" t="s">
        <v>12</v>
      </c>
      <c r="N12" s="562"/>
      <c r="O12" s="562"/>
      <c r="P12" s="562"/>
      <c r="Q12" s="562"/>
      <c r="R12" s="563"/>
      <c r="S12" s="563"/>
      <c r="T12" s="563"/>
      <c r="U12" s="563"/>
      <c r="V12" s="563"/>
      <c r="W12" s="562" t="s">
        <v>11</v>
      </c>
      <c r="X12" s="562"/>
      <c r="Y12" s="562"/>
      <c r="Z12" s="562"/>
      <c r="AA12" s="562"/>
      <c r="AB12" s="562" t="s">
        <v>12</v>
      </c>
      <c r="AC12" s="562"/>
      <c r="AD12" s="562"/>
      <c r="AE12" s="562"/>
      <c r="AF12" s="562"/>
      <c r="AG12" s="563"/>
      <c r="AH12" s="563"/>
      <c r="AI12" s="563"/>
      <c r="AJ12" s="563"/>
      <c r="AK12" s="563"/>
      <c r="AL12" s="562" t="s">
        <v>11</v>
      </c>
      <c r="AM12" s="562"/>
      <c r="AN12" s="562"/>
      <c r="AO12" s="562"/>
      <c r="AP12" s="562"/>
      <c r="AQ12" s="562" t="s">
        <v>12</v>
      </c>
      <c r="AR12" s="562"/>
      <c r="AS12" s="562"/>
      <c r="AT12" s="562"/>
      <c r="AU12" s="562"/>
    </row>
    <row r="13" spans="1:47" ht="14.25" customHeight="1" x14ac:dyDescent="0.2">
      <c r="A13" s="551"/>
      <c r="B13" s="552"/>
      <c r="C13" s="567" t="s">
        <v>319</v>
      </c>
      <c r="D13" s="562" t="s">
        <v>25</v>
      </c>
      <c r="E13" s="562"/>
      <c r="F13" s="562"/>
      <c r="G13" s="563"/>
      <c r="H13" s="562" t="s">
        <v>319</v>
      </c>
      <c r="I13" s="562" t="s">
        <v>25</v>
      </c>
      <c r="J13" s="562"/>
      <c r="K13" s="562"/>
      <c r="L13" s="563"/>
      <c r="M13" s="562" t="s">
        <v>319</v>
      </c>
      <c r="N13" s="562" t="s">
        <v>25</v>
      </c>
      <c r="O13" s="562"/>
      <c r="P13" s="562"/>
      <c r="Q13" s="563"/>
      <c r="R13" s="562" t="s">
        <v>319</v>
      </c>
      <c r="S13" s="562" t="s">
        <v>25</v>
      </c>
      <c r="T13" s="562"/>
      <c r="U13" s="562"/>
      <c r="V13" s="563"/>
      <c r="W13" s="562" t="s">
        <v>319</v>
      </c>
      <c r="X13" s="562" t="s">
        <v>25</v>
      </c>
      <c r="Y13" s="562"/>
      <c r="Z13" s="562"/>
      <c r="AA13" s="563"/>
      <c r="AB13" s="562" t="s">
        <v>319</v>
      </c>
      <c r="AC13" s="562" t="s">
        <v>25</v>
      </c>
      <c r="AD13" s="562"/>
      <c r="AE13" s="562"/>
      <c r="AF13" s="563"/>
      <c r="AG13" s="562" t="s">
        <v>319</v>
      </c>
      <c r="AH13" s="562" t="s">
        <v>25</v>
      </c>
      <c r="AI13" s="562"/>
      <c r="AJ13" s="562"/>
      <c r="AK13" s="563"/>
      <c r="AL13" s="562" t="s">
        <v>319</v>
      </c>
      <c r="AM13" s="562" t="s">
        <v>25</v>
      </c>
      <c r="AN13" s="562"/>
      <c r="AO13" s="562"/>
      <c r="AP13" s="563"/>
      <c r="AQ13" s="562" t="s">
        <v>319</v>
      </c>
      <c r="AR13" s="562" t="s">
        <v>25</v>
      </c>
      <c r="AS13" s="562"/>
      <c r="AT13" s="562"/>
      <c r="AU13" s="563"/>
    </row>
    <row r="14" spans="1:47" ht="41.25" customHeight="1" x14ac:dyDescent="0.2">
      <c r="A14" s="551"/>
      <c r="B14" s="552"/>
      <c r="C14" s="568"/>
      <c r="D14" s="344" t="s">
        <v>26</v>
      </c>
      <c r="E14" s="344" t="s">
        <v>316</v>
      </c>
      <c r="F14" s="344" t="s">
        <v>27</v>
      </c>
      <c r="G14" s="344" t="s">
        <v>317</v>
      </c>
      <c r="H14" s="563"/>
      <c r="I14" s="379" t="s">
        <v>26</v>
      </c>
      <c r="J14" s="379" t="s">
        <v>316</v>
      </c>
      <c r="K14" s="379" t="s">
        <v>27</v>
      </c>
      <c r="L14" s="379" t="s">
        <v>317</v>
      </c>
      <c r="M14" s="563"/>
      <c r="N14" s="379" t="s">
        <v>26</v>
      </c>
      <c r="O14" s="379" t="s">
        <v>316</v>
      </c>
      <c r="P14" s="379" t="s">
        <v>27</v>
      </c>
      <c r="Q14" s="379" t="s">
        <v>317</v>
      </c>
      <c r="R14" s="563"/>
      <c r="S14" s="379" t="s">
        <v>26</v>
      </c>
      <c r="T14" s="379" t="s">
        <v>316</v>
      </c>
      <c r="U14" s="379" t="s">
        <v>27</v>
      </c>
      <c r="V14" s="379" t="s">
        <v>317</v>
      </c>
      <c r="W14" s="563"/>
      <c r="X14" s="379" t="s">
        <v>26</v>
      </c>
      <c r="Y14" s="379" t="s">
        <v>316</v>
      </c>
      <c r="Z14" s="379" t="s">
        <v>27</v>
      </c>
      <c r="AA14" s="379" t="s">
        <v>317</v>
      </c>
      <c r="AB14" s="563"/>
      <c r="AC14" s="379" t="s">
        <v>26</v>
      </c>
      <c r="AD14" s="379" t="s">
        <v>316</v>
      </c>
      <c r="AE14" s="379" t="s">
        <v>27</v>
      </c>
      <c r="AF14" s="379" t="s">
        <v>317</v>
      </c>
      <c r="AG14" s="563"/>
      <c r="AH14" s="379" t="s">
        <v>26</v>
      </c>
      <c r="AI14" s="379" t="s">
        <v>316</v>
      </c>
      <c r="AJ14" s="379" t="s">
        <v>27</v>
      </c>
      <c r="AK14" s="379" t="s">
        <v>317</v>
      </c>
      <c r="AL14" s="563"/>
      <c r="AM14" s="379" t="s">
        <v>26</v>
      </c>
      <c r="AN14" s="379" t="s">
        <v>316</v>
      </c>
      <c r="AO14" s="379" t="s">
        <v>27</v>
      </c>
      <c r="AP14" s="379" t="s">
        <v>317</v>
      </c>
      <c r="AQ14" s="563"/>
      <c r="AR14" s="379" t="s">
        <v>26</v>
      </c>
      <c r="AS14" s="379" t="s">
        <v>316</v>
      </c>
      <c r="AT14" s="379" t="s">
        <v>27</v>
      </c>
      <c r="AU14" s="379" t="s">
        <v>317</v>
      </c>
    </row>
    <row r="15" spans="1:47" s="285" customFormat="1" ht="11.25" customHeight="1" x14ac:dyDescent="0.2">
      <c r="A15" s="553"/>
      <c r="B15" s="554"/>
      <c r="C15" s="478">
        <v>1</v>
      </c>
      <c r="D15" s="345">
        <v>2</v>
      </c>
      <c r="E15" s="345">
        <v>3</v>
      </c>
      <c r="F15" s="345">
        <v>4</v>
      </c>
      <c r="G15" s="345">
        <v>5</v>
      </c>
      <c r="H15" s="346">
        <v>6</v>
      </c>
      <c r="I15" s="346">
        <v>7</v>
      </c>
      <c r="J15" s="346">
        <v>8</v>
      </c>
      <c r="K15" s="346">
        <v>9</v>
      </c>
      <c r="L15" s="346">
        <v>10</v>
      </c>
      <c r="M15" s="346">
        <v>11</v>
      </c>
      <c r="N15" s="346">
        <v>12</v>
      </c>
      <c r="O15" s="346">
        <v>13</v>
      </c>
      <c r="P15" s="346">
        <v>14</v>
      </c>
      <c r="Q15" s="346">
        <v>15</v>
      </c>
      <c r="R15" s="346">
        <v>16</v>
      </c>
      <c r="S15" s="346">
        <v>17</v>
      </c>
      <c r="T15" s="346">
        <v>18</v>
      </c>
      <c r="U15" s="346">
        <v>19</v>
      </c>
      <c r="V15" s="346">
        <v>20</v>
      </c>
      <c r="W15" s="346">
        <v>21</v>
      </c>
      <c r="X15" s="346">
        <v>22</v>
      </c>
      <c r="Y15" s="346">
        <v>23</v>
      </c>
      <c r="Z15" s="346">
        <v>24</v>
      </c>
      <c r="AA15" s="346">
        <v>25</v>
      </c>
      <c r="AB15" s="346">
        <v>26</v>
      </c>
      <c r="AC15" s="346">
        <v>27</v>
      </c>
      <c r="AD15" s="346">
        <v>28</v>
      </c>
      <c r="AE15" s="346">
        <v>29</v>
      </c>
      <c r="AF15" s="346">
        <v>30</v>
      </c>
      <c r="AG15" s="346">
        <v>31</v>
      </c>
      <c r="AH15" s="346">
        <v>32</v>
      </c>
      <c r="AI15" s="346">
        <v>33</v>
      </c>
      <c r="AJ15" s="346">
        <v>34</v>
      </c>
      <c r="AK15" s="346">
        <v>35</v>
      </c>
      <c r="AL15" s="346">
        <v>36</v>
      </c>
      <c r="AM15" s="346">
        <v>37</v>
      </c>
      <c r="AN15" s="346">
        <v>38</v>
      </c>
      <c r="AO15" s="346">
        <v>39</v>
      </c>
      <c r="AP15" s="346">
        <v>40</v>
      </c>
      <c r="AQ15" s="346">
        <v>41</v>
      </c>
      <c r="AR15" s="346">
        <v>42</v>
      </c>
      <c r="AS15" s="346">
        <v>43</v>
      </c>
      <c r="AT15" s="346">
        <v>44</v>
      </c>
      <c r="AU15" s="346">
        <v>45</v>
      </c>
    </row>
    <row r="16" spans="1:47" ht="15" customHeight="1" x14ac:dyDescent="0.2">
      <c r="A16" s="347" t="s">
        <v>24</v>
      </c>
      <c r="B16" s="477"/>
      <c r="C16" s="140">
        <v>112771</v>
      </c>
      <c r="D16" s="140">
        <v>67156</v>
      </c>
      <c r="E16" s="141">
        <v>59.550771031559535</v>
      </c>
      <c r="F16" s="140">
        <v>89726</v>
      </c>
      <c r="G16" s="142">
        <v>80.615583793705824</v>
      </c>
      <c r="H16" s="139">
        <v>77048</v>
      </c>
      <c r="I16" s="140">
        <v>46508</v>
      </c>
      <c r="J16" s="141">
        <v>60.362371508669924</v>
      </c>
      <c r="K16" s="140">
        <v>61311</v>
      </c>
      <c r="L16" s="142">
        <v>80.735385733568691</v>
      </c>
      <c r="M16" s="139">
        <v>35723</v>
      </c>
      <c r="N16" s="140">
        <v>20648</v>
      </c>
      <c r="O16" s="141">
        <v>57.800296727598464</v>
      </c>
      <c r="P16" s="140">
        <v>28415</v>
      </c>
      <c r="Q16" s="142">
        <v>80.357192844945828</v>
      </c>
      <c r="R16" s="139">
        <v>93401</v>
      </c>
      <c r="S16" s="140">
        <v>59949</v>
      </c>
      <c r="T16" s="141">
        <v>64.184537638783311</v>
      </c>
      <c r="U16" s="140">
        <v>78360</v>
      </c>
      <c r="V16" s="142">
        <v>84.780676866414709</v>
      </c>
      <c r="W16" s="139">
        <v>67594</v>
      </c>
      <c r="X16" s="140">
        <v>43151</v>
      </c>
      <c r="Y16" s="141">
        <v>63.838506376305595</v>
      </c>
      <c r="Z16" s="140">
        <v>56023</v>
      </c>
      <c r="AA16" s="142">
        <v>83.80773441429713</v>
      </c>
      <c r="AB16" s="139">
        <v>25807</v>
      </c>
      <c r="AC16" s="140">
        <v>16798</v>
      </c>
      <c r="AD16" s="141">
        <v>65.090866819080091</v>
      </c>
      <c r="AE16" s="140">
        <v>22337</v>
      </c>
      <c r="AF16" s="142">
        <v>87.32901925834075</v>
      </c>
      <c r="AG16" s="139">
        <v>19370</v>
      </c>
      <c r="AH16" s="140">
        <v>7207</v>
      </c>
      <c r="AI16" s="141">
        <v>37.20702116675271</v>
      </c>
      <c r="AJ16" s="140">
        <v>11366</v>
      </c>
      <c r="AK16" s="142">
        <v>60.531750129065564</v>
      </c>
      <c r="AL16" s="139">
        <v>9454</v>
      </c>
      <c r="AM16" s="140">
        <v>3357</v>
      </c>
      <c r="AN16" s="141">
        <v>35.508779352654962</v>
      </c>
      <c r="AO16" s="140">
        <v>5288</v>
      </c>
      <c r="AP16" s="142">
        <v>58.768775121641639</v>
      </c>
      <c r="AQ16" s="139">
        <v>9916</v>
      </c>
      <c r="AR16" s="140">
        <v>3850</v>
      </c>
      <c r="AS16" s="141">
        <v>38.826139572408231</v>
      </c>
      <c r="AT16" s="140">
        <v>6078</v>
      </c>
      <c r="AU16" s="142">
        <v>62.212585720048409</v>
      </c>
    </row>
    <row r="17" spans="1:47" ht="15" customHeight="1" x14ac:dyDescent="0.2">
      <c r="A17" s="348" t="s">
        <v>137</v>
      </c>
      <c r="B17" s="461"/>
      <c r="C17" s="144">
        <v>41191</v>
      </c>
      <c r="D17" s="144">
        <v>22762</v>
      </c>
      <c r="E17" s="145">
        <v>55.259644097011481</v>
      </c>
      <c r="F17" s="144">
        <v>29264</v>
      </c>
      <c r="G17" s="146">
        <v>72.702774878007332</v>
      </c>
      <c r="H17" s="143">
        <v>26445</v>
      </c>
      <c r="I17" s="144">
        <v>14740</v>
      </c>
      <c r="J17" s="145">
        <v>55.73832482510872</v>
      </c>
      <c r="K17" s="144">
        <v>18677</v>
      </c>
      <c r="L17" s="146">
        <v>72.558139534883722</v>
      </c>
      <c r="M17" s="143">
        <v>14746</v>
      </c>
      <c r="N17" s="144">
        <v>8022</v>
      </c>
      <c r="O17" s="145">
        <v>54.401193544011939</v>
      </c>
      <c r="P17" s="144">
        <v>10587</v>
      </c>
      <c r="Q17" s="146">
        <v>72.962159229621591</v>
      </c>
      <c r="R17" s="143">
        <v>24759</v>
      </c>
      <c r="S17" s="144">
        <v>16310</v>
      </c>
      <c r="T17" s="145">
        <v>65.875035340684192</v>
      </c>
      <c r="U17" s="144">
        <v>19720</v>
      </c>
      <c r="V17" s="146">
        <v>80.992770305747413</v>
      </c>
      <c r="W17" s="143">
        <v>17408</v>
      </c>
      <c r="X17" s="144">
        <v>11480</v>
      </c>
      <c r="Y17" s="145">
        <v>65.94669117647058</v>
      </c>
      <c r="Z17" s="144">
        <v>13638</v>
      </c>
      <c r="AA17" s="146">
        <v>79.739200367647058</v>
      </c>
      <c r="AB17" s="143">
        <v>7351</v>
      </c>
      <c r="AC17" s="144">
        <v>4830</v>
      </c>
      <c r="AD17" s="145">
        <v>65.705346211399814</v>
      </c>
      <c r="AE17" s="144">
        <v>6082</v>
      </c>
      <c r="AF17" s="146">
        <v>83.961365800571357</v>
      </c>
      <c r="AG17" s="143">
        <v>16432</v>
      </c>
      <c r="AH17" s="144">
        <v>6452</v>
      </c>
      <c r="AI17" s="145">
        <v>39.264849074975658</v>
      </c>
      <c r="AJ17" s="144">
        <v>9544</v>
      </c>
      <c r="AK17" s="146">
        <v>60.211781888997074</v>
      </c>
      <c r="AL17" s="143">
        <v>9037</v>
      </c>
      <c r="AM17" s="144">
        <v>3260</v>
      </c>
      <c r="AN17" s="145">
        <v>36.073918335730887</v>
      </c>
      <c r="AO17" s="144">
        <v>5039</v>
      </c>
      <c r="AP17" s="146">
        <v>58.725240677215893</v>
      </c>
      <c r="AQ17" s="143">
        <v>7395</v>
      </c>
      <c r="AR17" s="144">
        <v>3192</v>
      </c>
      <c r="AS17" s="145">
        <v>43.164300202839755</v>
      </c>
      <c r="AT17" s="144">
        <v>4505</v>
      </c>
      <c r="AU17" s="146">
        <v>62.028397565922923</v>
      </c>
    </row>
    <row r="18" spans="1:47" ht="15" customHeight="1" x14ac:dyDescent="0.2">
      <c r="A18" s="349" t="s">
        <v>37</v>
      </c>
      <c r="B18" s="462"/>
      <c r="C18" s="148">
        <v>22885</v>
      </c>
      <c r="D18" s="148">
        <v>10475</v>
      </c>
      <c r="E18" s="149">
        <v>45.77233996067293</v>
      </c>
      <c r="F18" s="148">
        <v>14420</v>
      </c>
      <c r="G18" s="150">
        <v>64.968319860170425</v>
      </c>
      <c r="H18" s="147">
        <v>14982</v>
      </c>
      <c r="I18" s="148">
        <v>6749</v>
      </c>
      <c r="J18" s="149">
        <v>45.047390201575219</v>
      </c>
      <c r="K18" s="148">
        <v>9217</v>
      </c>
      <c r="L18" s="150">
        <v>63.849953277266046</v>
      </c>
      <c r="M18" s="147">
        <v>7903</v>
      </c>
      <c r="N18" s="148">
        <v>3726</v>
      </c>
      <c r="O18" s="149">
        <v>47.146653169682402</v>
      </c>
      <c r="P18" s="148">
        <v>5203</v>
      </c>
      <c r="Q18" s="150">
        <v>67.088447425028477</v>
      </c>
      <c r="R18" s="147">
        <v>10303</v>
      </c>
      <c r="S18" s="148">
        <v>6147</v>
      </c>
      <c r="T18" s="149">
        <v>59.662234300689121</v>
      </c>
      <c r="U18" s="148">
        <v>7492</v>
      </c>
      <c r="V18" s="150">
        <v>74.386101135591574</v>
      </c>
      <c r="W18" s="147">
        <v>7582</v>
      </c>
      <c r="X18" s="148">
        <v>4421</v>
      </c>
      <c r="Y18" s="149">
        <v>58.309153257715643</v>
      </c>
      <c r="Z18" s="148">
        <v>5278</v>
      </c>
      <c r="AA18" s="150">
        <v>71.353204959113697</v>
      </c>
      <c r="AB18" s="147">
        <v>2721</v>
      </c>
      <c r="AC18" s="148">
        <v>1726</v>
      </c>
      <c r="AD18" s="149">
        <v>63.432561558250647</v>
      </c>
      <c r="AE18" s="148">
        <v>2214</v>
      </c>
      <c r="AF18" s="150">
        <v>82.837192208746785</v>
      </c>
      <c r="AG18" s="147">
        <v>12582</v>
      </c>
      <c r="AH18" s="148">
        <v>4328</v>
      </c>
      <c r="AI18" s="149">
        <v>34.398346844698771</v>
      </c>
      <c r="AJ18" s="148">
        <v>6928</v>
      </c>
      <c r="AK18" s="150">
        <v>57.256398028930221</v>
      </c>
      <c r="AL18" s="147">
        <v>7400</v>
      </c>
      <c r="AM18" s="148">
        <v>2328</v>
      </c>
      <c r="AN18" s="149">
        <v>31.45945945945946</v>
      </c>
      <c r="AO18" s="148">
        <v>3939</v>
      </c>
      <c r="AP18" s="150">
        <v>56.162162162162168</v>
      </c>
      <c r="AQ18" s="147">
        <v>5182</v>
      </c>
      <c r="AR18" s="148">
        <v>2000</v>
      </c>
      <c r="AS18" s="149">
        <v>38.595137012736394</v>
      </c>
      <c r="AT18" s="148">
        <v>2989</v>
      </c>
      <c r="AU18" s="150">
        <v>58.818988807410264</v>
      </c>
    </row>
    <row r="19" spans="1:47" ht="15" customHeight="1" x14ac:dyDescent="0.2">
      <c r="A19" s="350" t="s">
        <v>266</v>
      </c>
      <c r="B19" s="463"/>
      <c r="C19" s="152">
        <v>5770</v>
      </c>
      <c r="D19" s="152">
        <v>3264</v>
      </c>
      <c r="E19" s="153">
        <v>56.568457538994799</v>
      </c>
      <c r="F19" s="152">
        <v>4053</v>
      </c>
      <c r="G19" s="154">
        <v>71.958405545927207</v>
      </c>
      <c r="H19" s="151">
        <v>2886</v>
      </c>
      <c r="I19" s="152">
        <v>1643</v>
      </c>
      <c r="J19" s="153">
        <v>56.930006930006925</v>
      </c>
      <c r="K19" s="152">
        <v>1978</v>
      </c>
      <c r="L19" s="154">
        <v>70.755370755370748</v>
      </c>
      <c r="M19" s="151">
        <v>2884</v>
      </c>
      <c r="N19" s="152">
        <v>1621</v>
      </c>
      <c r="O19" s="153">
        <v>56.206657420249648</v>
      </c>
      <c r="P19" s="152">
        <v>2075</v>
      </c>
      <c r="Q19" s="154">
        <v>73.1622746185853</v>
      </c>
      <c r="R19" s="151">
        <v>2368</v>
      </c>
      <c r="S19" s="152">
        <v>1559</v>
      </c>
      <c r="T19" s="153">
        <v>65.836148648648646</v>
      </c>
      <c r="U19" s="152">
        <v>1822</v>
      </c>
      <c r="V19" s="154">
        <v>77.913851351351354</v>
      </c>
      <c r="W19" s="151">
        <v>1470</v>
      </c>
      <c r="X19" s="152">
        <v>956</v>
      </c>
      <c r="Y19" s="153">
        <v>65.034013605442169</v>
      </c>
      <c r="Z19" s="152">
        <v>1075</v>
      </c>
      <c r="AA19" s="154">
        <v>74.149659863945587</v>
      </c>
      <c r="AB19" s="151">
        <v>898</v>
      </c>
      <c r="AC19" s="152">
        <v>603</v>
      </c>
      <c r="AD19" s="153">
        <v>67.149220489977722</v>
      </c>
      <c r="AE19" s="152">
        <v>747</v>
      </c>
      <c r="AF19" s="154">
        <v>84.075723830734972</v>
      </c>
      <c r="AG19" s="151">
        <v>3402</v>
      </c>
      <c r="AH19" s="152">
        <v>1705</v>
      </c>
      <c r="AI19" s="153">
        <v>50.117577895355666</v>
      </c>
      <c r="AJ19" s="152">
        <v>2231</v>
      </c>
      <c r="AK19" s="154">
        <v>67.813051146384481</v>
      </c>
      <c r="AL19" s="151">
        <v>1416</v>
      </c>
      <c r="AM19" s="152">
        <v>687</v>
      </c>
      <c r="AN19" s="153">
        <v>48.516949152542374</v>
      </c>
      <c r="AO19" s="152">
        <v>903</v>
      </c>
      <c r="AP19" s="154">
        <v>67.2316384180791</v>
      </c>
      <c r="AQ19" s="151">
        <v>1986</v>
      </c>
      <c r="AR19" s="152">
        <v>1018</v>
      </c>
      <c r="AS19" s="153">
        <v>51.258811681772407</v>
      </c>
      <c r="AT19" s="152">
        <v>1328</v>
      </c>
      <c r="AU19" s="154">
        <v>68.227593152064443</v>
      </c>
    </row>
    <row r="20" spans="1:47" ht="15" customHeight="1" x14ac:dyDescent="0.2">
      <c r="A20" s="350" t="s">
        <v>38</v>
      </c>
      <c r="B20" s="463"/>
      <c r="C20" s="152">
        <v>16176</v>
      </c>
      <c r="D20" s="152">
        <v>6497</v>
      </c>
      <c r="E20" s="153">
        <v>40.164441147378831</v>
      </c>
      <c r="F20" s="152">
        <v>9593</v>
      </c>
      <c r="G20" s="154">
        <v>61.381058358061324</v>
      </c>
      <c r="H20" s="151">
        <v>11436</v>
      </c>
      <c r="I20" s="152">
        <v>4616</v>
      </c>
      <c r="J20" s="153">
        <v>40.363763553690099</v>
      </c>
      <c r="K20" s="152">
        <v>6712</v>
      </c>
      <c r="L20" s="154">
        <v>61.096537250786987</v>
      </c>
      <c r="M20" s="151">
        <v>4740</v>
      </c>
      <c r="N20" s="152">
        <v>1881</v>
      </c>
      <c r="O20" s="153">
        <v>39.683544303797468</v>
      </c>
      <c r="P20" s="152">
        <v>2881</v>
      </c>
      <c r="Q20" s="154">
        <v>62.067510548523209</v>
      </c>
      <c r="R20" s="151">
        <v>7173</v>
      </c>
      <c r="S20" s="152">
        <v>3989</v>
      </c>
      <c r="T20" s="153">
        <v>55.611320228635165</v>
      </c>
      <c r="U20" s="152">
        <v>5025</v>
      </c>
      <c r="V20" s="154">
        <v>71.992192945768849</v>
      </c>
      <c r="W20" s="151">
        <v>5527</v>
      </c>
      <c r="X20" s="152">
        <v>3018</v>
      </c>
      <c r="Y20" s="153">
        <v>54.604667993486522</v>
      </c>
      <c r="Z20" s="152">
        <v>3725</v>
      </c>
      <c r="AA20" s="154">
        <v>69.332368373439479</v>
      </c>
      <c r="AB20" s="151">
        <v>1646</v>
      </c>
      <c r="AC20" s="152">
        <v>971</v>
      </c>
      <c r="AD20" s="153">
        <v>58.991494532199276</v>
      </c>
      <c r="AE20" s="152">
        <v>1300</v>
      </c>
      <c r="AF20" s="154">
        <v>80.923450789793435</v>
      </c>
      <c r="AG20" s="151">
        <v>9003</v>
      </c>
      <c r="AH20" s="152">
        <v>2508</v>
      </c>
      <c r="AI20" s="153">
        <v>27.85738087304232</v>
      </c>
      <c r="AJ20" s="152">
        <v>4568</v>
      </c>
      <c r="AK20" s="154">
        <v>52.926802177052089</v>
      </c>
      <c r="AL20" s="151">
        <v>5909</v>
      </c>
      <c r="AM20" s="152">
        <v>1598</v>
      </c>
      <c r="AN20" s="153">
        <v>27.043492976815024</v>
      </c>
      <c r="AO20" s="152">
        <v>2987</v>
      </c>
      <c r="AP20" s="154">
        <v>53.393129125063467</v>
      </c>
      <c r="AQ20" s="151">
        <v>3094</v>
      </c>
      <c r="AR20" s="152">
        <v>910</v>
      </c>
      <c r="AS20" s="153">
        <v>29.411764705882355</v>
      </c>
      <c r="AT20" s="152">
        <v>1581</v>
      </c>
      <c r="AU20" s="154">
        <v>52.036199095022631</v>
      </c>
    </row>
    <row r="21" spans="1:47" ht="15" customHeight="1" x14ac:dyDescent="0.2">
      <c r="A21" s="350" t="s">
        <v>138</v>
      </c>
      <c r="B21" s="463"/>
      <c r="C21" s="152">
        <v>787</v>
      </c>
      <c r="D21" s="152">
        <v>569</v>
      </c>
      <c r="E21" s="153">
        <v>72.299872935196959</v>
      </c>
      <c r="F21" s="152">
        <v>625</v>
      </c>
      <c r="G21" s="154">
        <v>81.067344345616263</v>
      </c>
      <c r="H21" s="151">
        <v>595</v>
      </c>
      <c r="I21" s="152">
        <v>429</v>
      </c>
      <c r="J21" s="153">
        <v>72.100840336134453</v>
      </c>
      <c r="K21" s="152">
        <v>465</v>
      </c>
      <c r="L21" s="154">
        <v>79.831932773109244</v>
      </c>
      <c r="M21" s="151">
        <v>192</v>
      </c>
      <c r="N21" s="152">
        <v>140</v>
      </c>
      <c r="O21" s="153">
        <v>72.916666666666657</v>
      </c>
      <c r="P21" s="152">
        <v>160</v>
      </c>
      <c r="Q21" s="154">
        <v>84.895833333333343</v>
      </c>
      <c r="R21" s="151">
        <v>615</v>
      </c>
      <c r="S21" s="152">
        <v>457</v>
      </c>
      <c r="T21" s="153">
        <v>74.308943089430883</v>
      </c>
      <c r="U21" s="152">
        <v>500</v>
      </c>
      <c r="V21" s="154">
        <v>82.926829268292678</v>
      </c>
      <c r="W21" s="151" t="s">
        <v>378</v>
      </c>
      <c r="X21" s="152" t="s">
        <v>378</v>
      </c>
      <c r="Y21" s="153">
        <v>74.137931034482762</v>
      </c>
      <c r="Z21" s="152" t="s">
        <v>378</v>
      </c>
      <c r="AA21" s="154">
        <v>81.800766283524908</v>
      </c>
      <c r="AB21" s="151" t="s">
        <v>378</v>
      </c>
      <c r="AC21" s="152" t="s">
        <v>378</v>
      </c>
      <c r="AD21" s="153">
        <v>75.268817204301072</v>
      </c>
      <c r="AE21" s="152" t="s">
        <v>378</v>
      </c>
      <c r="AF21" s="154">
        <v>89.247311827956992</v>
      </c>
      <c r="AG21" s="151">
        <v>172</v>
      </c>
      <c r="AH21" s="152">
        <v>112</v>
      </c>
      <c r="AI21" s="153">
        <v>65.116279069767444</v>
      </c>
      <c r="AJ21" s="152">
        <v>125</v>
      </c>
      <c r="AK21" s="154">
        <v>74.418604651162795</v>
      </c>
      <c r="AL21" s="151" t="s">
        <v>378</v>
      </c>
      <c r="AM21" s="152" t="s">
        <v>378</v>
      </c>
      <c r="AN21" s="153">
        <v>57.534246575342465</v>
      </c>
      <c r="AO21" s="152" t="s">
        <v>378</v>
      </c>
      <c r="AP21" s="154">
        <v>65.753424657534239</v>
      </c>
      <c r="AQ21" s="151" t="s">
        <v>378</v>
      </c>
      <c r="AR21" s="152" t="s">
        <v>378</v>
      </c>
      <c r="AS21" s="153">
        <v>70.707070707070713</v>
      </c>
      <c r="AT21" s="152" t="s">
        <v>378</v>
      </c>
      <c r="AU21" s="154">
        <v>80.808080808080803</v>
      </c>
    </row>
    <row r="22" spans="1:47" ht="15" customHeight="1" x14ac:dyDescent="0.2">
      <c r="A22" s="350" t="s">
        <v>139</v>
      </c>
      <c r="B22" s="463"/>
      <c r="C22" s="152">
        <v>152</v>
      </c>
      <c r="D22" s="152">
        <v>145</v>
      </c>
      <c r="E22" s="153">
        <v>95.39473684210526</v>
      </c>
      <c r="F22" s="152">
        <v>149</v>
      </c>
      <c r="G22" s="154">
        <v>98.026315789473685</v>
      </c>
      <c r="H22" s="151">
        <v>65</v>
      </c>
      <c r="I22" s="152">
        <v>61</v>
      </c>
      <c r="J22" s="153">
        <v>93.84615384615384</v>
      </c>
      <c r="K22" s="152">
        <v>62</v>
      </c>
      <c r="L22" s="154">
        <v>95.384615384615387</v>
      </c>
      <c r="M22" s="151">
        <v>87</v>
      </c>
      <c r="N22" s="152">
        <v>84</v>
      </c>
      <c r="O22" s="153">
        <v>96.551724137931032</v>
      </c>
      <c r="P22" s="152">
        <v>87</v>
      </c>
      <c r="Q22" s="154">
        <v>100</v>
      </c>
      <c r="R22" s="151">
        <v>147</v>
      </c>
      <c r="S22" s="152">
        <v>142</v>
      </c>
      <c r="T22" s="153">
        <v>96.598639455782305</v>
      </c>
      <c r="U22" s="152">
        <v>145</v>
      </c>
      <c r="V22" s="154">
        <v>98.639455782312922</v>
      </c>
      <c r="W22" s="151" t="s">
        <v>378</v>
      </c>
      <c r="X22" s="152" t="s">
        <v>378</v>
      </c>
      <c r="Y22" s="153">
        <v>95.238095238095227</v>
      </c>
      <c r="Z22" s="152" t="s">
        <v>378</v>
      </c>
      <c r="AA22" s="154">
        <v>96.825396825396822</v>
      </c>
      <c r="AB22" s="151" t="s">
        <v>378</v>
      </c>
      <c r="AC22" s="152" t="s">
        <v>378</v>
      </c>
      <c r="AD22" s="153">
        <v>97.61904761904762</v>
      </c>
      <c r="AE22" s="152" t="s">
        <v>378</v>
      </c>
      <c r="AF22" s="154">
        <v>100</v>
      </c>
      <c r="AG22" s="151">
        <v>5</v>
      </c>
      <c r="AH22" s="152">
        <v>3</v>
      </c>
      <c r="AI22" s="153" t="s">
        <v>264</v>
      </c>
      <c r="AJ22" s="152">
        <v>4</v>
      </c>
      <c r="AK22" s="154" t="s">
        <v>264</v>
      </c>
      <c r="AL22" s="151" t="s">
        <v>378</v>
      </c>
      <c r="AM22" s="152" t="s">
        <v>378</v>
      </c>
      <c r="AN22" s="153" t="s">
        <v>264</v>
      </c>
      <c r="AO22" s="152" t="s">
        <v>378</v>
      </c>
      <c r="AP22" s="154" t="s">
        <v>264</v>
      </c>
      <c r="AQ22" s="151" t="s">
        <v>378</v>
      </c>
      <c r="AR22" s="152" t="s">
        <v>378</v>
      </c>
      <c r="AS22" s="153" t="s">
        <v>264</v>
      </c>
      <c r="AT22" s="152" t="s">
        <v>378</v>
      </c>
      <c r="AU22" s="154" t="s">
        <v>264</v>
      </c>
    </row>
    <row r="23" spans="1:47" ht="15" customHeight="1" x14ac:dyDescent="0.2">
      <c r="A23" s="349" t="s">
        <v>65</v>
      </c>
      <c r="B23" s="462"/>
      <c r="C23" s="148">
        <v>7104</v>
      </c>
      <c r="D23" s="148">
        <v>4734</v>
      </c>
      <c r="E23" s="149">
        <v>66.638513513513516</v>
      </c>
      <c r="F23" s="148">
        <v>5919</v>
      </c>
      <c r="G23" s="150">
        <v>84.825450450450447</v>
      </c>
      <c r="H23" s="147">
        <v>6989</v>
      </c>
      <c r="I23" s="148">
        <v>4666</v>
      </c>
      <c r="J23" s="149">
        <v>66.762054657318643</v>
      </c>
      <c r="K23" s="148">
        <v>5829</v>
      </c>
      <c r="L23" s="150">
        <v>84.904850479324651</v>
      </c>
      <c r="M23" s="147">
        <v>115</v>
      </c>
      <c r="N23" s="148">
        <v>68</v>
      </c>
      <c r="O23" s="149">
        <v>59.130434782608695</v>
      </c>
      <c r="P23" s="148">
        <v>90</v>
      </c>
      <c r="Q23" s="150">
        <v>80</v>
      </c>
      <c r="R23" s="147">
        <v>6338</v>
      </c>
      <c r="S23" s="148">
        <v>4282</v>
      </c>
      <c r="T23" s="149">
        <v>67.560744714420949</v>
      </c>
      <c r="U23" s="148">
        <v>5389</v>
      </c>
      <c r="V23" s="150">
        <v>86.225938781950134</v>
      </c>
      <c r="W23" s="147">
        <v>6261</v>
      </c>
      <c r="X23" s="148">
        <v>4234</v>
      </c>
      <c r="Y23" s="149">
        <v>67.624980035138165</v>
      </c>
      <c r="Z23" s="148">
        <v>5330</v>
      </c>
      <c r="AA23" s="150">
        <v>86.32806260980675</v>
      </c>
      <c r="AB23" s="147">
        <v>77</v>
      </c>
      <c r="AC23" s="148">
        <v>48</v>
      </c>
      <c r="AD23" s="149">
        <v>62.337662337662337</v>
      </c>
      <c r="AE23" s="148">
        <v>59</v>
      </c>
      <c r="AF23" s="150">
        <v>77.922077922077932</v>
      </c>
      <c r="AG23" s="147">
        <v>766</v>
      </c>
      <c r="AH23" s="148">
        <v>452</v>
      </c>
      <c r="AI23" s="149">
        <v>59.007832898172317</v>
      </c>
      <c r="AJ23" s="148">
        <v>530</v>
      </c>
      <c r="AK23" s="150">
        <v>73.237597911227155</v>
      </c>
      <c r="AL23" s="147">
        <v>728</v>
      </c>
      <c r="AM23" s="148">
        <v>432</v>
      </c>
      <c r="AN23" s="149">
        <v>59.340659340659343</v>
      </c>
      <c r="AO23" s="148">
        <v>499</v>
      </c>
      <c r="AP23" s="150">
        <v>72.664835164835168</v>
      </c>
      <c r="AQ23" s="147">
        <v>38</v>
      </c>
      <c r="AR23" s="148">
        <v>20</v>
      </c>
      <c r="AS23" s="149">
        <v>52.631578947368418</v>
      </c>
      <c r="AT23" s="148">
        <v>31</v>
      </c>
      <c r="AU23" s="150">
        <v>84.210526315789465</v>
      </c>
    </row>
    <row r="24" spans="1:47" ht="15" customHeight="1" x14ac:dyDescent="0.2">
      <c r="A24" s="350" t="s">
        <v>50</v>
      </c>
      <c r="B24" s="463"/>
      <c r="C24" s="152">
        <v>2165</v>
      </c>
      <c r="D24" s="152">
        <v>1176</v>
      </c>
      <c r="E24" s="153">
        <v>54.318706697459582</v>
      </c>
      <c r="F24" s="152">
        <v>1848</v>
      </c>
      <c r="G24" s="154">
        <v>86.42032332563511</v>
      </c>
      <c r="H24" s="151">
        <v>2160</v>
      </c>
      <c r="I24" s="152" t="s">
        <v>378</v>
      </c>
      <c r="J24" s="153" t="s">
        <v>378</v>
      </c>
      <c r="K24" s="152" t="s">
        <v>378</v>
      </c>
      <c r="L24" s="154">
        <v>86.481481481481481</v>
      </c>
      <c r="M24" s="151">
        <v>5</v>
      </c>
      <c r="N24" s="152" t="s">
        <v>378</v>
      </c>
      <c r="O24" s="153" t="s">
        <v>264</v>
      </c>
      <c r="P24" s="152" t="s">
        <v>378</v>
      </c>
      <c r="Q24" s="154" t="s">
        <v>264</v>
      </c>
      <c r="R24" s="151">
        <v>2165</v>
      </c>
      <c r="S24" s="152">
        <v>1176</v>
      </c>
      <c r="T24" s="153">
        <v>54.318706697459582</v>
      </c>
      <c r="U24" s="152">
        <v>1848</v>
      </c>
      <c r="V24" s="154">
        <v>86.42032332563511</v>
      </c>
      <c r="W24" s="151">
        <v>2160</v>
      </c>
      <c r="X24" s="152" t="s">
        <v>378</v>
      </c>
      <c r="Y24" s="153" t="s">
        <v>378</v>
      </c>
      <c r="Z24" s="152" t="s">
        <v>378</v>
      </c>
      <c r="AA24" s="154">
        <v>86.481481481481481</v>
      </c>
      <c r="AB24" s="151">
        <v>5</v>
      </c>
      <c r="AC24" s="152" t="s">
        <v>378</v>
      </c>
      <c r="AD24" s="153" t="s">
        <v>264</v>
      </c>
      <c r="AE24" s="152" t="s">
        <v>378</v>
      </c>
      <c r="AF24" s="154" t="s">
        <v>264</v>
      </c>
      <c r="AG24" s="151">
        <v>0</v>
      </c>
      <c r="AH24" s="152">
        <v>0</v>
      </c>
      <c r="AI24" s="153" t="s">
        <v>264</v>
      </c>
      <c r="AJ24" s="152">
        <v>0</v>
      </c>
      <c r="AK24" s="154" t="s">
        <v>264</v>
      </c>
      <c r="AL24" s="151">
        <v>0</v>
      </c>
      <c r="AM24" s="152">
        <v>0</v>
      </c>
      <c r="AN24" s="153" t="s">
        <v>264</v>
      </c>
      <c r="AO24" s="152">
        <v>0</v>
      </c>
      <c r="AP24" s="154" t="s">
        <v>264</v>
      </c>
      <c r="AQ24" s="151">
        <v>0</v>
      </c>
      <c r="AR24" s="152">
        <v>0</v>
      </c>
      <c r="AS24" s="153" t="s">
        <v>264</v>
      </c>
      <c r="AT24" s="152">
        <v>0</v>
      </c>
      <c r="AU24" s="154" t="s">
        <v>264</v>
      </c>
    </row>
    <row r="25" spans="1:47" ht="15" customHeight="1" x14ac:dyDescent="0.2">
      <c r="A25" s="350" t="s">
        <v>39</v>
      </c>
      <c r="B25" s="463"/>
      <c r="C25" s="152">
        <v>546</v>
      </c>
      <c r="D25" s="152">
        <v>369</v>
      </c>
      <c r="E25" s="153">
        <v>67.582417582417591</v>
      </c>
      <c r="F25" s="152">
        <v>478</v>
      </c>
      <c r="G25" s="154">
        <v>88.278388278388277</v>
      </c>
      <c r="H25" s="151">
        <v>539</v>
      </c>
      <c r="I25" s="152">
        <v>365</v>
      </c>
      <c r="J25" s="153">
        <v>67.71799628942486</v>
      </c>
      <c r="K25" s="152">
        <v>473</v>
      </c>
      <c r="L25" s="154">
        <v>88.497217068645639</v>
      </c>
      <c r="M25" s="151">
        <v>7</v>
      </c>
      <c r="N25" s="152">
        <v>4</v>
      </c>
      <c r="O25" s="153" t="s">
        <v>264</v>
      </c>
      <c r="P25" s="152">
        <v>5</v>
      </c>
      <c r="Q25" s="154" t="s">
        <v>264</v>
      </c>
      <c r="R25" s="151">
        <v>425</v>
      </c>
      <c r="S25" s="152">
        <v>301</v>
      </c>
      <c r="T25" s="153">
        <v>70.82352941176471</v>
      </c>
      <c r="U25" s="152">
        <v>389</v>
      </c>
      <c r="V25" s="154">
        <v>92</v>
      </c>
      <c r="W25" s="151" t="s">
        <v>378</v>
      </c>
      <c r="X25" s="152" t="s">
        <v>378</v>
      </c>
      <c r="Y25" s="153">
        <v>71.258907363420434</v>
      </c>
      <c r="Z25" s="152" t="s">
        <v>378</v>
      </c>
      <c r="AA25" s="154">
        <v>92.399049881235157</v>
      </c>
      <c r="AB25" s="151" t="s">
        <v>378</v>
      </c>
      <c r="AC25" s="152" t="s">
        <v>378</v>
      </c>
      <c r="AD25" s="153" t="s">
        <v>264</v>
      </c>
      <c r="AE25" s="152" t="s">
        <v>378</v>
      </c>
      <c r="AF25" s="154" t="s">
        <v>264</v>
      </c>
      <c r="AG25" s="151">
        <v>121</v>
      </c>
      <c r="AH25" s="152">
        <v>68</v>
      </c>
      <c r="AI25" s="153">
        <v>56.198347107438018</v>
      </c>
      <c r="AJ25" s="152">
        <v>89</v>
      </c>
      <c r="AK25" s="154">
        <v>75.206611570247944</v>
      </c>
      <c r="AL25" s="151" t="s">
        <v>378</v>
      </c>
      <c r="AM25" s="152" t="s">
        <v>378</v>
      </c>
      <c r="AN25" s="153">
        <v>55.084745762711862</v>
      </c>
      <c r="AO25" s="152" t="s">
        <v>378</v>
      </c>
      <c r="AP25" s="154">
        <v>74.576271186440678</v>
      </c>
      <c r="AQ25" s="151" t="s">
        <v>378</v>
      </c>
      <c r="AR25" s="152" t="s">
        <v>378</v>
      </c>
      <c r="AS25" s="153" t="s">
        <v>264</v>
      </c>
      <c r="AT25" s="152" t="s">
        <v>378</v>
      </c>
      <c r="AU25" s="154" t="s">
        <v>264</v>
      </c>
    </row>
    <row r="26" spans="1:47" ht="15" customHeight="1" x14ac:dyDescent="0.2">
      <c r="A26" s="350" t="s">
        <v>40</v>
      </c>
      <c r="B26" s="463"/>
      <c r="C26" s="152">
        <v>1150</v>
      </c>
      <c r="D26" s="152">
        <v>910</v>
      </c>
      <c r="E26" s="153">
        <v>79.130434782608688</v>
      </c>
      <c r="F26" s="152">
        <v>1003</v>
      </c>
      <c r="G26" s="154">
        <v>87.91304347826086</v>
      </c>
      <c r="H26" s="151">
        <v>1124</v>
      </c>
      <c r="I26" s="152">
        <v>890</v>
      </c>
      <c r="J26" s="153">
        <v>79.181494661921704</v>
      </c>
      <c r="K26" s="152">
        <v>982</v>
      </c>
      <c r="L26" s="154">
        <v>88.078291814946624</v>
      </c>
      <c r="M26" s="151">
        <v>26</v>
      </c>
      <c r="N26" s="152">
        <v>20</v>
      </c>
      <c r="O26" s="153">
        <v>76.923076923076934</v>
      </c>
      <c r="P26" s="152">
        <v>21</v>
      </c>
      <c r="Q26" s="154">
        <v>80.769230769230774</v>
      </c>
      <c r="R26" s="151">
        <v>1055</v>
      </c>
      <c r="S26" s="152">
        <v>842</v>
      </c>
      <c r="T26" s="153">
        <v>79.810426540284368</v>
      </c>
      <c r="U26" s="152">
        <v>928</v>
      </c>
      <c r="V26" s="154">
        <v>88.530805687203795</v>
      </c>
      <c r="W26" s="151">
        <v>1032</v>
      </c>
      <c r="X26" s="152" t="s">
        <v>378</v>
      </c>
      <c r="Y26" s="153" t="s">
        <v>378</v>
      </c>
      <c r="Z26" s="152" t="s">
        <v>378</v>
      </c>
      <c r="AA26" s="154">
        <v>88.662790697674424</v>
      </c>
      <c r="AB26" s="151">
        <v>23</v>
      </c>
      <c r="AC26" s="152" t="s">
        <v>378</v>
      </c>
      <c r="AD26" s="153" t="s">
        <v>378</v>
      </c>
      <c r="AE26" s="152" t="s">
        <v>378</v>
      </c>
      <c r="AF26" s="154">
        <v>82.608695652173907</v>
      </c>
      <c r="AG26" s="151">
        <v>95</v>
      </c>
      <c r="AH26" s="152">
        <v>68</v>
      </c>
      <c r="AI26" s="153">
        <v>71.578947368421055</v>
      </c>
      <c r="AJ26" s="152">
        <v>75</v>
      </c>
      <c r="AK26" s="154">
        <v>81.05263157894737</v>
      </c>
      <c r="AL26" s="151">
        <v>92</v>
      </c>
      <c r="AM26" s="152" t="s">
        <v>378</v>
      </c>
      <c r="AN26" s="153" t="s">
        <v>378</v>
      </c>
      <c r="AO26" s="152" t="s">
        <v>378</v>
      </c>
      <c r="AP26" s="154">
        <v>81.521739130434781</v>
      </c>
      <c r="AQ26" s="151">
        <v>3</v>
      </c>
      <c r="AR26" s="152" t="s">
        <v>378</v>
      </c>
      <c r="AS26" s="153" t="s">
        <v>264</v>
      </c>
      <c r="AT26" s="152" t="s">
        <v>378</v>
      </c>
      <c r="AU26" s="154" t="s">
        <v>264</v>
      </c>
    </row>
    <row r="27" spans="1:47" ht="15" customHeight="1" x14ac:dyDescent="0.2">
      <c r="A27" s="350" t="s">
        <v>41</v>
      </c>
      <c r="B27" s="463"/>
      <c r="C27" s="152">
        <v>717</v>
      </c>
      <c r="D27" s="152">
        <v>419</v>
      </c>
      <c r="E27" s="153">
        <v>58.437935843793589</v>
      </c>
      <c r="F27" s="152">
        <v>482</v>
      </c>
      <c r="G27" s="154">
        <v>73.221757322175733</v>
      </c>
      <c r="H27" s="151">
        <v>698</v>
      </c>
      <c r="I27" s="152">
        <v>413</v>
      </c>
      <c r="J27" s="153">
        <v>59.169054441260748</v>
      </c>
      <c r="K27" s="152">
        <v>468</v>
      </c>
      <c r="L27" s="154">
        <v>73.065902578796553</v>
      </c>
      <c r="M27" s="151">
        <v>19</v>
      </c>
      <c r="N27" s="152">
        <v>6</v>
      </c>
      <c r="O27" s="153" t="s">
        <v>264</v>
      </c>
      <c r="P27" s="152">
        <v>14</v>
      </c>
      <c r="Q27" s="154" t="s">
        <v>264</v>
      </c>
      <c r="R27" s="151">
        <v>476</v>
      </c>
      <c r="S27" s="152">
        <v>301</v>
      </c>
      <c r="T27" s="153">
        <v>63.235294117647058</v>
      </c>
      <c r="U27" s="152">
        <v>347</v>
      </c>
      <c r="V27" s="154">
        <v>77.941176470588232</v>
      </c>
      <c r="W27" s="151">
        <v>472</v>
      </c>
      <c r="X27" s="152">
        <v>298</v>
      </c>
      <c r="Y27" s="153">
        <v>63.135593220338983</v>
      </c>
      <c r="Z27" s="152" t="s">
        <v>378</v>
      </c>
      <c r="AA27" s="154">
        <v>77.966101694915253</v>
      </c>
      <c r="AB27" s="151">
        <v>4</v>
      </c>
      <c r="AC27" s="152">
        <v>3</v>
      </c>
      <c r="AD27" s="153" t="s">
        <v>264</v>
      </c>
      <c r="AE27" s="152" t="s">
        <v>378</v>
      </c>
      <c r="AF27" s="154" t="s">
        <v>264</v>
      </c>
      <c r="AG27" s="151">
        <v>241</v>
      </c>
      <c r="AH27" s="152">
        <v>118</v>
      </c>
      <c r="AI27" s="153">
        <v>48.962655601659748</v>
      </c>
      <c r="AJ27" s="152">
        <v>135</v>
      </c>
      <c r="AK27" s="154">
        <v>63.900414937759329</v>
      </c>
      <c r="AL27" s="151">
        <v>226</v>
      </c>
      <c r="AM27" s="152">
        <v>115</v>
      </c>
      <c r="AN27" s="153">
        <v>50.884955752212392</v>
      </c>
      <c r="AO27" s="152" t="s">
        <v>378</v>
      </c>
      <c r="AP27" s="154">
        <v>62.831858407079643</v>
      </c>
      <c r="AQ27" s="151">
        <v>15</v>
      </c>
      <c r="AR27" s="152">
        <v>3</v>
      </c>
      <c r="AS27" s="153" t="s">
        <v>264</v>
      </c>
      <c r="AT27" s="152" t="s">
        <v>378</v>
      </c>
      <c r="AU27" s="154" t="s">
        <v>264</v>
      </c>
    </row>
    <row r="28" spans="1:47" ht="15" customHeight="1" x14ac:dyDescent="0.2">
      <c r="A28" s="350" t="s">
        <v>371</v>
      </c>
      <c r="B28" s="464" t="s">
        <v>164</v>
      </c>
      <c r="C28" s="152">
        <v>87</v>
      </c>
      <c r="D28" s="152">
        <v>66</v>
      </c>
      <c r="E28" s="153">
        <v>75.862068965517238</v>
      </c>
      <c r="F28" s="152">
        <v>76</v>
      </c>
      <c r="G28" s="154">
        <v>88.505747126436788</v>
      </c>
      <c r="H28" s="151">
        <v>87</v>
      </c>
      <c r="I28" s="152">
        <v>66</v>
      </c>
      <c r="J28" s="153">
        <v>75.862068965517238</v>
      </c>
      <c r="K28" s="152">
        <v>76</v>
      </c>
      <c r="L28" s="154">
        <v>88.505747126436788</v>
      </c>
      <c r="M28" s="151">
        <v>0</v>
      </c>
      <c r="N28" s="152">
        <v>0</v>
      </c>
      <c r="O28" s="153" t="s">
        <v>264</v>
      </c>
      <c r="P28" s="152">
        <v>0</v>
      </c>
      <c r="Q28" s="154" t="s">
        <v>264</v>
      </c>
      <c r="R28" s="151">
        <v>79</v>
      </c>
      <c r="S28" s="152">
        <v>59</v>
      </c>
      <c r="T28" s="153">
        <v>74.683544303797461</v>
      </c>
      <c r="U28" s="152">
        <v>68</v>
      </c>
      <c r="V28" s="154">
        <v>87.341772151898738</v>
      </c>
      <c r="W28" s="151">
        <v>79</v>
      </c>
      <c r="X28" s="152">
        <v>59</v>
      </c>
      <c r="Y28" s="153">
        <v>74.683544303797461</v>
      </c>
      <c r="Z28" s="152">
        <v>68</v>
      </c>
      <c r="AA28" s="154">
        <v>87.341772151898738</v>
      </c>
      <c r="AB28" s="151">
        <v>0</v>
      </c>
      <c r="AC28" s="152">
        <v>0</v>
      </c>
      <c r="AD28" s="153" t="s">
        <v>264</v>
      </c>
      <c r="AE28" s="152">
        <v>0</v>
      </c>
      <c r="AF28" s="154" t="s">
        <v>264</v>
      </c>
      <c r="AG28" s="151">
        <v>8</v>
      </c>
      <c r="AH28" s="152">
        <v>7</v>
      </c>
      <c r="AI28" s="153" t="s">
        <v>264</v>
      </c>
      <c r="AJ28" s="152">
        <v>8</v>
      </c>
      <c r="AK28" s="154" t="s">
        <v>264</v>
      </c>
      <c r="AL28" s="151">
        <v>8</v>
      </c>
      <c r="AM28" s="152">
        <v>7</v>
      </c>
      <c r="AN28" s="153" t="s">
        <v>264</v>
      </c>
      <c r="AO28" s="152">
        <v>8</v>
      </c>
      <c r="AP28" s="154" t="s">
        <v>264</v>
      </c>
      <c r="AQ28" s="151">
        <v>0</v>
      </c>
      <c r="AR28" s="152">
        <v>0</v>
      </c>
      <c r="AS28" s="153" t="s">
        <v>264</v>
      </c>
      <c r="AT28" s="152">
        <v>0</v>
      </c>
      <c r="AU28" s="154" t="s">
        <v>264</v>
      </c>
    </row>
    <row r="29" spans="1:47" ht="15" customHeight="1" x14ac:dyDescent="0.2">
      <c r="A29" s="350" t="s">
        <v>372</v>
      </c>
      <c r="B29" s="464" t="s">
        <v>164</v>
      </c>
      <c r="C29" s="152">
        <v>140</v>
      </c>
      <c r="D29" s="152">
        <v>105</v>
      </c>
      <c r="E29" s="153">
        <v>75</v>
      </c>
      <c r="F29" s="152">
        <v>120</v>
      </c>
      <c r="G29" s="154">
        <v>85.714285714285708</v>
      </c>
      <c r="H29" s="151" t="s">
        <v>378</v>
      </c>
      <c r="I29" s="152">
        <v>105</v>
      </c>
      <c r="J29" s="153" t="s">
        <v>378</v>
      </c>
      <c r="K29" s="152" t="s">
        <v>378</v>
      </c>
      <c r="L29" s="154">
        <v>85.611510791366911</v>
      </c>
      <c r="M29" s="151" t="s">
        <v>378</v>
      </c>
      <c r="N29" s="152">
        <v>0</v>
      </c>
      <c r="O29" s="153" t="s">
        <v>264</v>
      </c>
      <c r="P29" s="152" t="s">
        <v>378</v>
      </c>
      <c r="Q29" s="154" t="s">
        <v>264</v>
      </c>
      <c r="R29" s="151">
        <v>128</v>
      </c>
      <c r="S29" s="152">
        <v>100</v>
      </c>
      <c r="T29" s="153">
        <v>78.125</v>
      </c>
      <c r="U29" s="152">
        <v>113</v>
      </c>
      <c r="V29" s="154">
        <v>88.28125</v>
      </c>
      <c r="W29" s="151" t="s">
        <v>378</v>
      </c>
      <c r="X29" s="152">
        <v>100</v>
      </c>
      <c r="Y29" s="153" t="s">
        <v>378</v>
      </c>
      <c r="Z29" s="152" t="s">
        <v>378</v>
      </c>
      <c r="AA29" s="154">
        <v>88.188976377952756</v>
      </c>
      <c r="AB29" s="151" t="s">
        <v>378</v>
      </c>
      <c r="AC29" s="152">
        <v>0</v>
      </c>
      <c r="AD29" s="153" t="s">
        <v>264</v>
      </c>
      <c r="AE29" s="152" t="s">
        <v>378</v>
      </c>
      <c r="AF29" s="154" t="s">
        <v>264</v>
      </c>
      <c r="AG29" s="151">
        <v>12</v>
      </c>
      <c r="AH29" s="152">
        <v>5</v>
      </c>
      <c r="AI29" s="153" t="s">
        <v>264</v>
      </c>
      <c r="AJ29" s="152">
        <v>7</v>
      </c>
      <c r="AK29" s="154" t="s">
        <v>264</v>
      </c>
      <c r="AL29" s="151">
        <v>12</v>
      </c>
      <c r="AM29" s="152">
        <v>5</v>
      </c>
      <c r="AN29" s="153" t="s">
        <v>264</v>
      </c>
      <c r="AO29" s="152">
        <v>7</v>
      </c>
      <c r="AP29" s="154" t="s">
        <v>264</v>
      </c>
      <c r="AQ29" s="151">
        <v>0</v>
      </c>
      <c r="AR29" s="152">
        <v>0</v>
      </c>
      <c r="AS29" s="153" t="s">
        <v>264</v>
      </c>
      <c r="AT29" s="152">
        <v>0</v>
      </c>
      <c r="AU29" s="154" t="s">
        <v>264</v>
      </c>
    </row>
    <row r="30" spans="1:47" ht="15" customHeight="1" x14ac:dyDescent="0.2">
      <c r="A30" s="350" t="s">
        <v>373</v>
      </c>
      <c r="B30" s="464" t="s">
        <v>164</v>
      </c>
      <c r="C30" s="152">
        <v>0</v>
      </c>
      <c r="D30" s="152">
        <v>0</v>
      </c>
      <c r="E30" s="153" t="s">
        <v>264</v>
      </c>
      <c r="F30" s="152">
        <v>0</v>
      </c>
      <c r="G30" s="154" t="s">
        <v>264</v>
      </c>
      <c r="H30" s="151">
        <v>0</v>
      </c>
      <c r="I30" s="152">
        <v>0</v>
      </c>
      <c r="J30" s="153" t="s">
        <v>264</v>
      </c>
      <c r="K30" s="152">
        <v>0</v>
      </c>
      <c r="L30" s="154" t="s">
        <v>264</v>
      </c>
      <c r="M30" s="151">
        <v>0</v>
      </c>
      <c r="N30" s="152">
        <v>0</v>
      </c>
      <c r="O30" s="153" t="s">
        <v>264</v>
      </c>
      <c r="P30" s="152">
        <v>0</v>
      </c>
      <c r="Q30" s="154" t="s">
        <v>264</v>
      </c>
      <c r="R30" s="151">
        <v>0</v>
      </c>
      <c r="S30" s="152">
        <v>0</v>
      </c>
      <c r="T30" s="153" t="s">
        <v>264</v>
      </c>
      <c r="U30" s="152">
        <v>0</v>
      </c>
      <c r="V30" s="154" t="s">
        <v>264</v>
      </c>
      <c r="W30" s="151">
        <v>0</v>
      </c>
      <c r="X30" s="152">
        <v>0</v>
      </c>
      <c r="Y30" s="153" t="s">
        <v>264</v>
      </c>
      <c r="Z30" s="152">
        <v>0</v>
      </c>
      <c r="AA30" s="154" t="s">
        <v>264</v>
      </c>
      <c r="AB30" s="151">
        <v>0</v>
      </c>
      <c r="AC30" s="152">
        <v>0</v>
      </c>
      <c r="AD30" s="153" t="s">
        <v>264</v>
      </c>
      <c r="AE30" s="152">
        <v>0</v>
      </c>
      <c r="AF30" s="154" t="s">
        <v>264</v>
      </c>
      <c r="AG30" s="151">
        <v>0</v>
      </c>
      <c r="AH30" s="152">
        <v>0</v>
      </c>
      <c r="AI30" s="153" t="s">
        <v>264</v>
      </c>
      <c r="AJ30" s="152">
        <v>0</v>
      </c>
      <c r="AK30" s="154" t="s">
        <v>264</v>
      </c>
      <c r="AL30" s="151">
        <v>0</v>
      </c>
      <c r="AM30" s="152">
        <v>0</v>
      </c>
      <c r="AN30" s="153" t="s">
        <v>264</v>
      </c>
      <c r="AO30" s="152">
        <v>0</v>
      </c>
      <c r="AP30" s="154" t="s">
        <v>264</v>
      </c>
      <c r="AQ30" s="151">
        <v>0</v>
      </c>
      <c r="AR30" s="152">
        <v>0</v>
      </c>
      <c r="AS30" s="153" t="s">
        <v>264</v>
      </c>
      <c r="AT30" s="152">
        <v>0</v>
      </c>
      <c r="AU30" s="154" t="s">
        <v>264</v>
      </c>
    </row>
    <row r="31" spans="1:47" ht="15" customHeight="1" x14ac:dyDescent="0.2">
      <c r="A31" s="350" t="s">
        <v>140</v>
      </c>
      <c r="B31" s="463"/>
      <c r="C31" s="152">
        <v>2198</v>
      </c>
      <c r="D31" s="152">
        <v>1604</v>
      </c>
      <c r="E31" s="153">
        <v>72.975432211100994</v>
      </c>
      <c r="F31" s="152">
        <v>1823</v>
      </c>
      <c r="G31" s="154">
        <v>84.212920837124656</v>
      </c>
      <c r="H31" s="151">
        <v>2145</v>
      </c>
      <c r="I31" s="152">
        <v>1570</v>
      </c>
      <c r="J31" s="153">
        <v>73.193473193473196</v>
      </c>
      <c r="K31" s="152">
        <v>1781</v>
      </c>
      <c r="L31" s="154">
        <v>84.289044289044284</v>
      </c>
      <c r="M31" s="151">
        <v>53</v>
      </c>
      <c r="N31" s="152">
        <v>34</v>
      </c>
      <c r="O31" s="153">
        <v>64.15094339622641</v>
      </c>
      <c r="P31" s="152">
        <v>42</v>
      </c>
      <c r="Q31" s="154">
        <v>81.132075471698116</v>
      </c>
      <c r="R31" s="151">
        <v>1914</v>
      </c>
      <c r="S31" s="152">
        <v>1422</v>
      </c>
      <c r="T31" s="153">
        <v>74.294670846394979</v>
      </c>
      <c r="U31" s="152">
        <v>1611</v>
      </c>
      <c r="V31" s="154">
        <v>85.214211076280037</v>
      </c>
      <c r="W31" s="151">
        <v>1877</v>
      </c>
      <c r="X31" s="152">
        <v>1400</v>
      </c>
      <c r="Y31" s="153">
        <v>74.587107085775173</v>
      </c>
      <c r="Z31" s="152">
        <v>1582</v>
      </c>
      <c r="AA31" s="154">
        <v>85.3489611081513</v>
      </c>
      <c r="AB31" s="151">
        <v>37</v>
      </c>
      <c r="AC31" s="152">
        <v>22</v>
      </c>
      <c r="AD31" s="153">
        <v>59.45945945945946</v>
      </c>
      <c r="AE31" s="152">
        <v>29</v>
      </c>
      <c r="AF31" s="154">
        <v>78.378378378378372</v>
      </c>
      <c r="AG31" s="151">
        <v>284</v>
      </c>
      <c r="AH31" s="152">
        <v>182</v>
      </c>
      <c r="AI31" s="153">
        <v>64.08450704225352</v>
      </c>
      <c r="AJ31" s="152">
        <v>212</v>
      </c>
      <c r="AK31" s="154">
        <v>77.464788732394368</v>
      </c>
      <c r="AL31" s="151">
        <v>268</v>
      </c>
      <c r="AM31" s="152">
        <v>170</v>
      </c>
      <c r="AN31" s="153">
        <v>63.432835820895527</v>
      </c>
      <c r="AO31" s="152">
        <v>199</v>
      </c>
      <c r="AP31" s="154">
        <v>76.865671641791039</v>
      </c>
      <c r="AQ31" s="151">
        <v>16</v>
      </c>
      <c r="AR31" s="152">
        <v>12</v>
      </c>
      <c r="AS31" s="153" t="s">
        <v>264</v>
      </c>
      <c r="AT31" s="152">
        <v>13</v>
      </c>
      <c r="AU31" s="154" t="s">
        <v>264</v>
      </c>
    </row>
    <row r="32" spans="1:47" ht="15" customHeight="1" x14ac:dyDescent="0.2">
      <c r="A32" s="351" t="s">
        <v>141</v>
      </c>
      <c r="B32" s="465"/>
      <c r="C32" s="156">
        <v>101</v>
      </c>
      <c r="D32" s="156">
        <v>85</v>
      </c>
      <c r="E32" s="157">
        <v>84.158415841584159</v>
      </c>
      <c r="F32" s="156">
        <v>89</v>
      </c>
      <c r="G32" s="158">
        <v>88.118811881188122</v>
      </c>
      <c r="H32" s="155" t="s">
        <v>378</v>
      </c>
      <c r="I32" s="156" t="s">
        <v>378</v>
      </c>
      <c r="J32" s="157">
        <v>84.536082474226802</v>
      </c>
      <c r="K32" s="156">
        <v>85</v>
      </c>
      <c r="L32" s="158">
        <v>87.628865979381445</v>
      </c>
      <c r="M32" s="155" t="s">
        <v>378</v>
      </c>
      <c r="N32" s="156" t="s">
        <v>378</v>
      </c>
      <c r="O32" s="157" t="s">
        <v>264</v>
      </c>
      <c r="P32" s="156">
        <v>4</v>
      </c>
      <c r="Q32" s="158" t="s">
        <v>264</v>
      </c>
      <c r="R32" s="155">
        <v>96</v>
      </c>
      <c r="S32" s="156">
        <v>81</v>
      </c>
      <c r="T32" s="157">
        <v>84.375</v>
      </c>
      <c r="U32" s="156">
        <v>85</v>
      </c>
      <c r="V32" s="158">
        <v>88.541666666666657</v>
      </c>
      <c r="W32" s="155">
        <v>93</v>
      </c>
      <c r="X32" s="156" t="s">
        <v>378</v>
      </c>
      <c r="Y32" s="157" t="s">
        <v>378</v>
      </c>
      <c r="Z32" s="156" t="s">
        <v>378</v>
      </c>
      <c r="AA32" s="158">
        <v>88.172043010752688</v>
      </c>
      <c r="AB32" s="155">
        <v>3</v>
      </c>
      <c r="AC32" s="156" t="s">
        <v>378</v>
      </c>
      <c r="AD32" s="157" t="s">
        <v>264</v>
      </c>
      <c r="AE32" s="156" t="s">
        <v>378</v>
      </c>
      <c r="AF32" s="158" t="s">
        <v>264</v>
      </c>
      <c r="AG32" s="155">
        <v>5</v>
      </c>
      <c r="AH32" s="156">
        <v>4</v>
      </c>
      <c r="AI32" s="157" t="s">
        <v>264</v>
      </c>
      <c r="AJ32" s="156">
        <v>4</v>
      </c>
      <c r="AK32" s="158" t="s">
        <v>264</v>
      </c>
      <c r="AL32" s="155" t="s">
        <v>378</v>
      </c>
      <c r="AM32" s="156" t="s">
        <v>378</v>
      </c>
      <c r="AN32" s="157" t="s">
        <v>264</v>
      </c>
      <c r="AO32" s="156" t="s">
        <v>378</v>
      </c>
      <c r="AP32" s="158" t="s">
        <v>264</v>
      </c>
      <c r="AQ32" s="155" t="s">
        <v>378</v>
      </c>
      <c r="AR32" s="156" t="s">
        <v>378</v>
      </c>
      <c r="AS32" s="157" t="s">
        <v>264</v>
      </c>
      <c r="AT32" s="156" t="s">
        <v>378</v>
      </c>
      <c r="AU32" s="158" t="s">
        <v>264</v>
      </c>
    </row>
    <row r="33" spans="1:47" ht="15" customHeight="1" x14ac:dyDescent="0.2">
      <c r="A33" s="352" t="s">
        <v>42</v>
      </c>
      <c r="B33" s="466"/>
      <c r="C33" s="160">
        <v>5476</v>
      </c>
      <c r="D33" s="160">
        <v>2976</v>
      </c>
      <c r="E33" s="161">
        <v>54.346238130021916</v>
      </c>
      <c r="F33" s="160">
        <v>3988</v>
      </c>
      <c r="G33" s="162">
        <v>74.123447772096412</v>
      </c>
      <c r="H33" s="159">
        <v>709</v>
      </c>
      <c r="I33" s="160">
        <v>302</v>
      </c>
      <c r="J33" s="161">
        <v>42.595204513399153</v>
      </c>
      <c r="K33" s="160">
        <v>410</v>
      </c>
      <c r="L33" s="162">
        <v>59.943582510578274</v>
      </c>
      <c r="M33" s="159">
        <v>4767</v>
      </c>
      <c r="N33" s="160">
        <v>2674</v>
      </c>
      <c r="O33" s="161">
        <v>56.093979441997064</v>
      </c>
      <c r="P33" s="160">
        <v>3578</v>
      </c>
      <c r="Q33" s="162">
        <v>76.232431298510591</v>
      </c>
      <c r="R33" s="159">
        <v>3762</v>
      </c>
      <c r="S33" s="160">
        <v>2359</v>
      </c>
      <c r="T33" s="161">
        <v>62.70600744284954</v>
      </c>
      <c r="U33" s="160">
        <v>3018</v>
      </c>
      <c r="V33" s="162">
        <v>81.578947368421055</v>
      </c>
      <c r="W33" s="159">
        <v>351</v>
      </c>
      <c r="X33" s="160">
        <v>202</v>
      </c>
      <c r="Y33" s="161">
        <v>57.549857549857549</v>
      </c>
      <c r="Z33" s="160">
        <v>235</v>
      </c>
      <c r="AA33" s="162">
        <v>68.660968660968663</v>
      </c>
      <c r="AB33" s="159">
        <v>3411</v>
      </c>
      <c r="AC33" s="160">
        <v>2157</v>
      </c>
      <c r="AD33" s="161">
        <v>63.23658751099385</v>
      </c>
      <c r="AE33" s="160">
        <v>2783</v>
      </c>
      <c r="AF33" s="162">
        <v>82.908238053356783</v>
      </c>
      <c r="AG33" s="159">
        <v>1714</v>
      </c>
      <c r="AH33" s="160">
        <v>617</v>
      </c>
      <c r="AI33" s="161">
        <v>35.997666277712952</v>
      </c>
      <c r="AJ33" s="160">
        <v>970</v>
      </c>
      <c r="AK33" s="162">
        <v>57.759626604434075</v>
      </c>
      <c r="AL33" s="159">
        <v>358</v>
      </c>
      <c r="AM33" s="160">
        <v>100</v>
      </c>
      <c r="AN33" s="161">
        <v>27.932960893854748</v>
      </c>
      <c r="AO33" s="160">
        <v>175</v>
      </c>
      <c r="AP33" s="162">
        <v>51.396648044692739</v>
      </c>
      <c r="AQ33" s="159">
        <v>1356</v>
      </c>
      <c r="AR33" s="160">
        <v>517</v>
      </c>
      <c r="AS33" s="161">
        <v>38.126843657817112</v>
      </c>
      <c r="AT33" s="160">
        <v>795</v>
      </c>
      <c r="AU33" s="162">
        <v>59.439528023598818</v>
      </c>
    </row>
    <row r="34" spans="1:47" ht="15" customHeight="1" x14ac:dyDescent="0.2">
      <c r="A34" s="353" t="s">
        <v>107</v>
      </c>
      <c r="B34" s="467"/>
      <c r="C34" s="164">
        <v>5476</v>
      </c>
      <c r="D34" s="164">
        <v>2976</v>
      </c>
      <c r="E34" s="165">
        <v>54.346238130021916</v>
      </c>
      <c r="F34" s="164">
        <v>3988</v>
      </c>
      <c r="G34" s="166">
        <v>74.123447772096412</v>
      </c>
      <c r="H34" s="163">
        <v>709</v>
      </c>
      <c r="I34" s="164">
        <v>302</v>
      </c>
      <c r="J34" s="165">
        <v>42.595204513399153</v>
      </c>
      <c r="K34" s="164">
        <v>410</v>
      </c>
      <c r="L34" s="166">
        <v>59.943582510578274</v>
      </c>
      <c r="M34" s="163">
        <v>4767</v>
      </c>
      <c r="N34" s="164">
        <v>2674</v>
      </c>
      <c r="O34" s="165">
        <v>56.093979441997064</v>
      </c>
      <c r="P34" s="164">
        <v>3578</v>
      </c>
      <c r="Q34" s="166">
        <v>76.232431298510591</v>
      </c>
      <c r="R34" s="163">
        <v>3762</v>
      </c>
      <c r="S34" s="164">
        <v>2359</v>
      </c>
      <c r="T34" s="165">
        <v>62.70600744284954</v>
      </c>
      <c r="U34" s="164">
        <v>3018</v>
      </c>
      <c r="V34" s="166">
        <v>81.578947368421055</v>
      </c>
      <c r="W34" s="163">
        <v>351</v>
      </c>
      <c r="X34" s="164">
        <v>202</v>
      </c>
      <c r="Y34" s="165">
        <v>57.549857549857549</v>
      </c>
      <c r="Z34" s="164">
        <v>235</v>
      </c>
      <c r="AA34" s="166">
        <v>68.660968660968663</v>
      </c>
      <c r="AB34" s="163">
        <v>3411</v>
      </c>
      <c r="AC34" s="164">
        <v>2157</v>
      </c>
      <c r="AD34" s="165">
        <v>63.23658751099385</v>
      </c>
      <c r="AE34" s="164">
        <v>2783</v>
      </c>
      <c r="AF34" s="166">
        <v>82.908238053356783</v>
      </c>
      <c r="AG34" s="163">
        <v>1714</v>
      </c>
      <c r="AH34" s="164">
        <v>617</v>
      </c>
      <c r="AI34" s="165">
        <v>35.997666277712952</v>
      </c>
      <c r="AJ34" s="164">
        <v>970</v>
      </c>
      <c r="AK34" s="166">
        <v>57.759626604434075</v>
      </c>
      <c r="AL34" s="163">
        <v>358</v>
      </c>
      <c r="AM34" s="164">
        <v>100</v>
      </c>
      <c r="AN34" s="165">
        <v>27.932960893854748</v>
      </c>
      <c r="AO34" s="164">
        <v>175</v>
      </c>
      <c r="AP34" s="166">
        <v>51.396648044692739</v>
      </c>
      <c r="AQ34" s="163">
        <v>1356</v>
      </c>
      <c r="AR34" s="164">
        <v>517</v>
      </c>
      <c r="AS34" s="165">
        <v>38.126843657817112</v>
      </c>
      <c r="AT34" s="164">
        <v>795</v>
      </c>
      <c r="AU34" s="166">
        <v>59.439528023598818</v>
      </c>
    </row>
    <row r="35" spans="1:47" ht="15" customHeight="1" x14ac:dyDescent="0.2">
      <c r="A35" s="349" t="s">
        <v>43</v>
      </c>
      <c r="B35" s="462"/>
      <c r="C35" s="148">
        <v>77</v>
      </c>
      <c r="D35" s="148">
        <v>18</v>
      </c>
      <c r="E35" s="149">
        <v>23.376623376623375</v>
      </c>
      <c r="F35" s="148">
        <v>71</v>
      </c>
      <c r="G35" s="150">
        <v>92.20779220779221</v>
      </c>
      <c r="H35" s="147">
        <v>4</v>
      </c>
      <c r="I35" s="148" t="s">
        <v>378</v>
      </c>
      <c r="J35" s="149" t="s">
        <v>264</v>
      </c>
      <c r="K35" s="148">
        <v>4</v>
      </c>
      <c r="L35" s="150" t="s">
        <v>264</v>
      </c>
      <c r="M35" s="147">
        <v>73</v>
      </c>
      <c r="N35" s="148" t="s">
        <v>378</v>
      </c>
      <c r="O35" s="149" t="s">
        <v>378</v>
      </c>
      <c r="P35" s="148">
        <v>67</v>
      </c>
      <c r="Q35" s="150">
        <v>91.780821917808225</v>
      </c>
      <c r="R35" s="147">
        <v>77</v>
      </c>
      <c r="S35" s="148">
        <v>18</v>
      </c>
      <c r="T35" s="149">
        <v>23.376623376623375</v>
      </c>
      <c r="U35" s="148">
        <v>71</v>
      </c>
      <c r="V35" s="150">
        <v>92.20779220779221</v>
      </c>
      <c r="W35" s="147">
        <v>4</v>
      </c>
      <c r="X35" s="148" t="s">
        <v>378</v>
      </c>
      <c r="Y35" s="149" t="s">
        <v>264</v>
      </c>
      <c r="Z35" s="148">
        <v>4</v>
      </c>
      <c r="AA35" s="150" t="s">
        <v>264</v>
      </c>
      <c r="AB35" s="147">
        <v>73</v>
      </c>
      <c r="AC35" s="148" t="s">
        <v>378</v>
      </c>
      <c r="AD35" s="149" t="s">
        <v>378</v>
      </c>
      <c r="AE35" s="148">
        <v>67</v>
      </c>
      <c r="AF35" s="150">
        <v>91.780821917808225</v>
      </c>
      <c r="AG35" s="147">
        <v>0</v>
      </c>
      <c r="AH35" s="148">
        <v>0</v>
      </c>
      <c r="AI35" s="149" t="s">
        <v>264</v>
      </c>
      <c r="AJ35" s="148">
        <v>0</v>
      </c>
      <c r="AK35" s="150" t="s">
        <v>264</v>
      </c>
      <c r="AL35" s="147">
        <v>0</v>
      </c>
      <c r="AM35" s="148">
        <v>0</v>
      </c>
      <c r="AN35" s="149" t="s">
        <v>264</v>
      </c>
      <c r="AO35" s="148">
        <v>0</v>
      </c>
      <c r="AP35" s="150" t="s">
        <v>264</v>
      </c>
      <c r="AQ35" s="147">
        <v>0</v>
      </c>
      <c r="AR35" s="148">
        <v>0</v>
      </c>
      <c r="AS35" s="149" t="s">
        <v>264</v>
      </c>
      <c r="AT35" s="148">
        <v>0</v>
      </c>
      <c r="AU35" s="150" t="s">
        <v>264</v>
      </c>
    </row>
    <row r="36" spans="1:47" ht="15" customHeight="1" x14ac:dyDescent="0.2">
      <c r="A36" s="354" t="s">
        <v>44</v>
      </c>
      <c r="B36" s="468"/>
      <c r="C36" s="168">
        <v>77</v>
      </c>
      <c r="D36" s="168">
        <v>18</v>
      </c>
      <c r="E36" s="169">
        <v>23.376623376623375</v>
      </c>
      <c r="F36" s="168">
        <v>71</v>
      </c>
      <c r="G36" s="170">
        <v>92.20779220779221</v>
      </c>
      <c r="H36" s="167">
        <v>4</v>
      </c>
      <c r="I36" s="168" t="s">
        <v>378</v>
      </c>
      <c r="J36" s="169" t="s">
        <v>264</v>
      </c>
      <c r="K36" s="168">
        <v>4</v>
      </c>
      <c r="L36" s="170" t="s">
        <v>264</v>
      </c>
      <c r="M36" s="167">
        <v>73</v>
      </c>
      <c r="N36" s="168" t="s">
        <v>378</v>
      </c>
      <c r="O36" s="169" t="s">
        <v>378</v>
      </c>
      <c r="P36" s="168">
        <v>67</v>
      </c>
      <c r="Q36" s="170">
        <v>91.780821917808225</v>
      </c>
      <c r="R36" s="167">
        <v>77</v>
      </c>
      <c r="S36" s="168">
        <v>18</v>
      </c>
      <c r="T36" s="169">
        <v>23.376623376623375</v>
      </c>
      <c r="U36" s="168">
        <v>71</v>
      </c>
      <c r="V36" s="170">
        <v>92.20779220779221</v>
      </c>
      <c r="W36" s="167">
        <v>4</v>
      </c>
      <c r="X36" s="168" t="s">
        <v>378</v>
      </c>
      <c r="Y36" s="169" t="s">
        <v>264</v>
      </c>
      <c r="Z36" s="168">
        <v>4</v>
      </c>
      <c r="AA36" s="170" t="s">
        <v>264</v>
      </c>
      <c r="AB36" s="167">
        <v>73</v>
      </c>
      <c r="AC36" s="168" t="s">
        <v>378</v>
      </c>
      <c r="AD36" s="169" t="s">
        <v>378</v>
      </c>
      <c r="AE36" s="168">
        <v>67</v>
      </c>
      <c r="AF36" s="170">
        <v>91.780821917808225</v>
      </c>
      <c r="AG36" s="167">
        <v>0</v>
      </c>
      <c r="AH36" s="168">
        <v>0</v>
      </c>
      <c r="AI36" s="169" t="s">
        <v>264</v>
      </c>
      <c r="AJ36" s="168">
        <v>0</v>
      </c>
      <c r="AK36" s="170" t="s">
        <v>264</v>
      </c>
      <c r="AL36" s="167">
        <v>0</v>
      </c>
      <c r="AM36" s="168">
        <v>0</v>
      </c>
      <c r="AN36" s="169" t="s">
        <v>264</v>
      </c>
      <c r="AO36" s="168">
        <v>0</v>
      </c>
      <c r="AP36" s="170" t="s">
        <v>264</v>
      </c>
      <c r="AQ36" s="167">
        <v>0</v>
      </c>
      <c r="AR36" s="168">
        <v>0</v>
      </c>
      <c r="AS36" s="169" t="s">
        <v>264</v>
      </c>
      <c r="AT36" s="168">
        <v>0</v>
      </c>
      <c r="AU36" s="170" t="s">
        <v>264</v>
      </c>
    </row>
    <row r="37" spans="1:47" s="317" customFormat="1" ht="15" customHeight="1" x14ac:dyDescent="0.2">
      <c r="A37" s="441" t="s">
        <v>143</v>
      </c>
      <c r="B37" s="469"/>
      <c r="C37" s="160">
        <v>5649</v>
      </c>
      <c r="D37" s="160">
        <v>4559</v>
      </c>
      <c r="E37" s="161">
        <v>80.704549477783686</v>
      </c>
      <c r="F37" s="160">
        <v>4866</v>
      </c>
      <c r="G37" s="162">
        <v>87.148167817312796</v>
      </c>
      <c r="H37" s="159">
        <v>3761</v>
      </c>
      <c r="I37" s="160">
        <v>3022</v>
      </c>
      <c r="J37" s="161">
        <v>80.35097048657272</v>
      </c>
      <c r="K37" s="160">
        <v>3217</v>
      </c>
      <c r="L37" s="162">
        <v>86.652486040946556</v>
      </c>
      <c r="M37" s="159">
        <v>1888</v>
      </c>
      <c r="N37" s="160">
        <v>1537</v>
      </c>
      <c r="O37" s="161">
        <v>81.408898305084747</v>
      </c>
      <c r="P37" s="160">
        <v>1649</v>
      </c>
      <c r="Q37" s="162">
        <v>88.135593220338976</v>
      </c>
      <c r="R37" s="159">
        <v>4279</v>
      </c>
      <c r="S37" s="160">
        <v>3504</v>
      </c>
      <c r="T37" s="161">
        <v>81.888291656929198</v>
      </c>
      <c r="U37" s="160">
        <v>3750</v>
      </c>
      <c r="V37" s="162">
        <v>88.431876606683801</v>
      </c>
      <c r="W37" s="159">
        <v>3210</v>
      </c>
      <c r="X37" s="160">
        <v>2622</v>
      </c>
      <c r="Y37" s="161">
        <v>81.682242990654203</v>
      </c>
      <c r="Z37" s="160">
        <v>2791</v>
      </c>
      <c r="AA37" s="162">
        <v>87.881619937694694</v>
      </c>
      <c r="AB37" s="159">
        <v>1069</v>
      </c>
      <c r="AC37" s="160">
        <v>882</v>
      </c>
      <c r="AD37" s="161">
        <v>82.507015902712808</v>
      </c>
      <c r="AE37" s="160">
        <v>959</v>
      </c>
      <c r="AF37" s="162">
        <v>90.084190832553787</v>
      </c>
      <c r="AG37" s="159">
        <v>1370</v>
      </c>
      <c r="AH37" s="160">
        <v>1055</v>
      </c>
      <c r="AI37" s="161">
        <v>77.007299270072991</v>
      </c>
      <c r="AJ37" s="160">
        <v>1116</v>
      </c>
      <c r="AK37" s="162">
        <v>83.138686131386862</v>
      </c>
      <c r="AL37" s="159">
        <v>551</v>
      </c>
      <c r="AM37" s="160">
        <v>400</v>
      </c>
      <c r="AN37" s="161">
        <v>72.595281306715066</v>
      </c>
      <c r="AO37" s="160">
        <v>426</v>
      </c>
      <c r="AP37" s="162">
        <v>79.491833030853002</v>
      </c>
      <c r="AQ37" s="159">
        <v>819</v>
      </c>
      <c r="AR37" s="160">
        <v>655</v>
      </c>
      <c r="AS37" s="161">
        <v>79.975579975579976</v>
      </c>
      <c r="AT37" s="160">
        <v>690</v>
      </c>
      <c r="AU37" s="162">
        <v>85.592185592185587</v>
      </c>
    </row>
    <row r="38" spans="1:47" s="317" customFormat="1" ht="15" customHeight="1" x14ac:dyDescent="0.2">
      <c r="A38" s="354" t="s">
        <v>190</v>
      </c>
      <c r="B38" s="468"/>
      <c r="C38" s="168">
        <v>3971</v>
      </c>
      <c r="D38" s="168">
        <v>3267</v>
      </c>
      <c r="E38" s="169">
        <v>82.27146814404432</v>
      </c>
      <c r="F38" s="168">
        <v>3440</v>
      </c>
      <c r="G38" s="170">
        <v>87.81163434903047</v>
      </c>
      <c r="H38" s="167">
        <v>2572</v>
      </c>
      <c r="I38" s="168">
        <v>2091</v>
      </c>
      <c r="J38" s="169">
        <v>81.298600311041994</v>
      </c>
      <c r="K38" s="168">
        <v>2197</v>
      </c>
      <c r="L38" s="170">
        <v>86.741835147744951</v>
      </c>
      <c r="M38" s="167">
        <v>1399</v>
      </c>
      <c r="N38" s="168">
        <v>1176</v>
      </c>
      <c r="O38" s="169">
        <v>84.060042887776987</v>
      </c>
      <c r="P38" s="168">
        <v>1243</v>
      </c>
      <c r="Q38" s="170">
        <v>89.778413152251616</v>
      </c>
      <c r="R38" s="167">
        <v>3005</v>
      </c>
      <c r="S38" s="168">
        <v>2505</v>
      </c>
      <c r="T38" s="169">
        <v>83.361064891846922</v>
      </c>
      <c r="U38" s="168">
        <v>2650</v>
      </c>
      <c r="V38" s="170">
        <v>89.051580698835281</v>
      </c>
      <c r="W38" s="167">
        <v>2211</v>
      </c>
      <c r="X38" s="168">
        <v>1830</v>
      </c>
      <c r="Y38" s="169">
        <v>82.767978290366358</v>
      </c>
      <c r="Z38" s="168">
        <v>1924</v>
      </c>
      <c r="AA38" s="170">
        <v>88.059701492537314</v>
      </c>
      <c r="AB38" s="167">
        <v>794</v>
      </c>
      <c r="AC38" s="168">
        <v>675</v>
      </c>
      <c r="AD38" s="169">
        <v>85.012594458438286</v>
      </c>
      <c r="AE38" s="168">
        <v>726</v>
      </c>
      <c r="AF38" s="170">
        <v>91.813602015113347</v>
      </c>
      <c r="AG38" s="167">
        <v>966</v>
      </c>
      <c r="AH38" s="168">
        <v>762</v>
      </c>
      <c r="AI38" s="169">
        <v>78.881987577639762</v>
      </c>
      <c r="AJ38" s="168">
        <v>790</v>
      </c>
      <c r="AK38" s="170">
        <v>83.9544513457557</v>
      </c>
      <c r="AL38" s="167">
        <v>361</v>
      </c>
      <c r="AM38" s="168">
        <v>261</v>
      </c>
      <c r="AN38" s="169">
        <v>72.29916897506925</v>
      </c>
      <c r="AO38" s="168">
        <v>273</v>
      </c>
      <c r="AP38" s="170">
        <v>78.67036011080333</v>
      </c>
      <c r="AQ38" s="167">
        <v>605</v>
      </c>
      <c r="AR38" s="168">
        <v>501</v>
      </c>
      <c r="AS38" s="169">
        <v>82.809917355371894</v>
      </c>
      <c r="AT38" s="168">
        <v>517</v>
      </c>
      <c r="AU38" s="170">
        <v>87.107438016528931</v>
      </c>
    </row>
    <row r="39" spans="1:47" s="317" customFormat="1" ht="15" customHeight="1" x14ac:dyDescent="0.2">
      <c r="A39" s="354" t="s">
        <v>189</v>
      </c>
      <c r="B39" s="468"/>
      <c r="C39" s="168">
        <v>1678</v>
      </c>
      <c r="D39" s="168">
        <v>1292</v>
      </c>
      <c r="E39" s="169">
        <v>76.996424314660302</v>
      </c>
      <c r="F39" s="168">
        <v>1426</v>
      </c>
      <c r="G39" s="170">
        <v>85.578069129916571</v>
      </c>
      <c r="H39" s="167">
        <v>1189</v>
      </c>
      <c r="I39" s="168">
        <v>931</v>
      </c>
      <c r="J39" s="169">
        <v>78.301093355761139</v>
      </c>
      <c r="K39" s="168">
        <v>1020</v>
      </c>
      <c r="L39" s="170">
        <v>86.459209419680406</v>
      </c>
      <c r="M39" s="167">
        <v>489</v>
      </c>
      <c r="N39" s="168">
        <v>361</v>
      </c>
      <c r="O39" s="169">
        <v>73.824130879345603</v>
      </c>
      <c r="P39" s="168">
        <v>406</v>
      </c>
      <c r="Q39" s="170">
        <v>83.435582822085891</v>
      </c>
      <c r="R39" s="167">
        <v>1274</v>
      </c>
      <c r="S39" s="168">
        <v>999</v>
      </c>
      <c r="T39" s="169">
        <v>78.414442700156982</v>
      </c>
      <c r="U39" s="168">
        <v>1100</v>
      </c>
      <c r="V39" s="170">
        <v>86.970172684458404</v>
      </c>
      <c r="W39" s="167">
        <v>999</v>
      </c>
      <c r="X39" s="168">
        <v>792</v>
      </c>
      <c r="Y39" s="169">
        <v>79.27927927927928</v>
      </c>
      <c r="Z39" s="168">
        <v>867</v>
      </c>
      <c r="AA39" s="170">
        <v>87.487487487487499</v>
      </c>
      <c r="AB39" s="167">
        <v>275</v>
      </c>
      <c r="AC39" s="168">
        <v>207</v>
      </c>
      <c r="AD39" s="169">
        <v>75.272727272727266</v>
      </c>
      <c r="AE39" s="168">
        <v>233</v>
      </c>
      <c r="AF39" s="170">
        <v>85.090909090909093</v>
      </c>
      <c r="AG39" s="167">
        <v>404</v>
      </c>
      <c r="AH39" s="168">
        <v>293</v>
      </c>
      <c r="AI39" s="169">
        <v>72.524752475247524</v>
      </c>
      <c r="AJ39" s="168">
        <v>326</v>
      </c>
      <c r="AK39" s="170">
        <v>81.188118811881196</v>
      </c>
      <c r="AL39" s="167">
        <v>190</v>
      </c>
      <c r="AM39" s="168">
        <v>139</v>
      </c>
      <c r="AN39" s="169">
        <v>73.15789473684211</v>
      </c>
      <c r="AO39" s="168">
        <v>153</v>
      </c>
      <c r="AP39" s="170">
        <v>81.05263157894737</v>
      </c>
      <c r="AQ39" s="167">
        <v>214</v>
      </c>
      <c r="AR39" s="168">
        <v>154</v>
      </c>
      <c r="AS39" s="169">
        <v>71.962616822429908</v>
      </c>
      <c r="AT39" s="168">
        <v>173</v>
      </c>
      <c r="AU39" s="170">
        <v>81.308411214953267</v>
      </c>
    </row>
    <row r="40" spans="1:47" ht="15" customHeight="1" x14ac:dyDescent="0.2">
      <c r="A40" s="355" t="s">
        <v>142</v>
      </c>
      <c r="B40" s="470"/>
      <c r="C40" s="160">
        <v>71580</v>
      </c>
      <c r="D40" s="160">
        <v>44394</v>
      </c>
      <c r="E40" s="161">
        <v>62.020117351215418</v>
      </c>
      <c r="F40" s="160">
        <v>60462</v>
      </c>
      <c r="G40" s="162">
        <v>85.169041631740711</v>
      </c>
      <c r="H40" s="159">
        <v>50603</v>
      </c>
      <c r="I40" s="160">
        <v>31768</v>
      </c>
      <c r="J40" s="161">
        <v>62.778886627275064</v>
      </c>
      <c r="K40" s="160">
        <v>42634</v>
      </c>
      <c r="L40" s="162">
        <v>85.008793945023015</v>
      </c>
      <c r="M40" s="159">
        <v>20977</v>
      </c>
      <c r="N40" s="160">
        <v>12626</v>
      </c>
      <c r="O40" s="161">
        <v>60.189731610811833</v>
      </c>
      <c r="P40" s="160">
        <v>17828</v>
      </c>
      <c r="Q40" s="162">
        <v>85.555608523621103</v>
      </c>
      <c r="R40" s="159">
        <v>68642</v>
      </c>
      <c r="S40" s="160">
        <v>43639</v>
      </c>
      <c r="T40" s="161">
        <v>63.574779289647743</v>
      </c>
      <c r="U40" s="160">
        <v>58640</v>
      </c>
      <c r="V40" s="162">
        <v>86.146965414760643</v>
      </c>
      <c r="W40" s="159">
        <v>50186</v>
      </c>
      <c r="X40" s="160">
        <v>31671</v>
      </c>
      <c r="Y40" s="161">
        <v>63.107241063244736</v>
      </c>
      <c r="Z40" s="160">
        <v>42385</v>
      </c>
      <c r="AA40" s="162">
        <v>85.218985374407211</v>
      </c>
      <c r="AB40" s="159">
        <v>18456</v>
      </c>
      <c r="AC40" s="160">
        <v>11968</v>
      </c>
      <c r="AD40" s="161">
        <v>64.846120502817513</v>
      </c>
      <c r="AE40" s="160">
        <v>16255</v>
      </c>
      <c r="AF40" s="162">
        <v>88.670351105331605</v>
      </c>
      <c r="AG40" s="159">
        <v>2938</v>
      </c>
      <c r="AH40" s="160">
        <v>755</v>
      </c>
      <c r="AI40" s="161">
        <v>25.697753573859767</v>
      </c>
      <c r="AJ40" s="160">
        <v>1822</v>
      </c>
      <c r="AK40" s="162">
        <v>62.3213070115725</v>
      </c>
      <c r="AL40" s="159">
        <v>417</v>
      </c>
      <c r="AM40" s="160">
        <v>97</v>
      </c>
      <c r="AN40" s="161">
        <v>23.261390887290169</v>
      </c>
      <c r="AO40" s="160">
        <v>249</v>
      </c>
      <c r="AP40" s="162">
        <v>59.712230215827333</v>
      </c>
      <c r="AQ40" s="159">
        <v>2521</v>
      </c>
      <c r="AR40" s="160">
        <v>658</v>
      </c>
      <c r="AS40" s="161">
        <v>26.1007536691789</v>
      </c>
      <c r="AT40" s="160">
        <v>1573</v>
      </c>
      <c r="AU40" s="162">
        <v>62.752875842919472</v>
      </c>
    </row>
    <row r="41" spans="1:47" ht="15" customHeight="1" x14ac:dyDescent="0.2">
      <c r="A41" s="350" t="s">
        <v>51</v>
      </c>
      <c r="B41" s="463"/>
      <c r="C41" s="152">
        <v>14742</v>
      </c>
      <c r="D41" s="152">
        <v>8868</v>
      </c>
      <c r="E41" s="153">
        <v>60.154660154660156</v>
      </c>
      <c r="F41" s="152">
        <v>12984</v>
      </c>
      <c r="G41" s="154">
        <v>88.665038665038665</v>
      </c>
      <c r="H41" s="151">
        <v>14639</v>
      </c>
      <c r="I41" s="152">
        <v>8808</v>
      </c>
      <c r="J41" s="153">
        <v>60.168044265318663</v>
      </c>
      <c r="K41" s="152">
        <v>12893</v>
      </c>
      <c r="L41" s="154">
        <v>88.660427624837766</v>
      </c>
      <c r="M41" s="151">
        <v>103</v>
      </c>
      <c r="N41" s="152">
        <v>60</v>
      </c>
      <c r="O41" s="153">
        <v>58.252427184466015</v>
      </c>
      <c r="P41" s="152">
        <v>91</v>
      </c>
      <c r="Q41" s="154">
        <v>89.320388349514573</v>
      </c>
      <c r="R41" s="151">
        <v>14742</v>
      </c>
      <c r="S41" s="152">
        <v>8868</v>
      </c>
      <c r="T41" s="153">
        <v>60.154660154660156</v>
      </c>
      <c r="U41" s="152">
        <v>12984</v>
      </c>
      <c r="V41" s="154">
        <v>88.665038665038665</v>
      </c>
      <c r="W41" s="151">
        <v>14639</v>
      </c>
      <c r="X41" s="152">
        <v>8808</v>
      </c>
      <c r="Y41" s="153">
        <v>60.168044265318663</v>
      </c>
      <c r="Z41" s="152">
        <v>12893</v>
      </c>
      <c r="AA41" s="154">
        <v>88.660427624837766</v>
      </c>
      <c r="AB41" s="151">
        <v>103</v>
      </c>
      <c r="AC41" s="152">
        <v>60</v>
      </c>
      <c r="AD41" s="153">
        <v>58.252427184466015</v>
      </c>
      <c r="AE41" s="152">
        <v>91</v>
      </c>
      <c r="AF41" s="154">
        <v>89.320388349514573</v>
      </c>
      <c r="AG41" s="151">
        <v>0</v>
      </c>
      <c r="AH41" s="152">
        <v>0</v>
      </c>
      <c r="AI41" s="153" t="s">
        <v>264</v>
      </c>
      <c r="AJ41" s="152">
        <v>0</v>
      </c>
      <c r="AK41" s="154" t="s">
        <v>264</v>
      </c>
      <c r="AL41" s="151">
        <v>0</v>
      </c>
      <c r="AM41" s="152">
        <v>0</v>
      </c>
      <c r="AN41" s="153" t="s">
        <v>264</v>
      </c>
      <c r="AO41" s="152">
        <v>0</v>
      </c>
      <c r="AP41" s="154" t="s">
        <v>264</v>
      </c>
      <c r="AQ41" s="151">
        <v>0</v>
      </c>
      <c r="AR41" s="152">
        <v>0</v>
      </c>
      <c r="AS41" s="153" t="s">
        <v>264</v>
      </c>
      <c r="AT41" s="152">
        <v>0</v>
      </c>
      <c r="AU41" s="154" t="s">
        <v>264</v>
      </c>
    </row>
    <row r="42" spans="1:47" ht="15" customHeight="1" x14ac:dyDescent="0.2">
      <c r="A42" s="354" t="s">
        <v>45</v>
      </c>
      <c r="B42" s="468"/>
      <c r="C42" s="168">
        <v>7228</v>
      </c>
      <c r="D42" s="168">
        <v>2714</v>
      </c>
      <c r="E42" s="169">
        <v>37.54842280022136</v>
      </c>
      <c r="F42" s="168">
        <v>5308</v>
      </c>
      <c r="G42" s="170">
        <v>73.920863309352512</v>
      </c>
      <c r="H42" s="167" t="s">
        <v>378</v>
      </c>
      <c r="I42" s="168">
        <v>435</v>
      </c>
      <c r="J42" s="169" t="s">
        <v>378</v>
      </c>
      <c r="K42" s="168" t="s">
        <v>378</v>
      </c>
      <c r="L42" s="170">
        <v>69.584055459272093</v>
      </c>
      <c r="M42" s="167" t="s">
        <v>378</v>
      </c>
      <c r="N42" s="168">
        <v>2279</v>
      </c>
      <c r="O42" s="169" t="s">
        <v>378</v>
      </c>
      <c r="P42" s="168" t="s">
        <v>378</v>
      </c>
      <c r="Q42" s="170">
        <v>74.744813961145866</v>
      </c>
      <c r="R42" s="167">
        <v>4290</v>
      </c>
      <c r="S42" s="168">
        <v>1959</v>
      </c>
      <c r="T42" s="169">
        <v>45.664335664335667</v>
      </c>
      <c r="U42" s="168">
        <v>3486</v>
      </c>
      <c r="V42" s="170">
        <v>81.864801864801862</v>
      </c>
      <c r="W42" s="167" t="s">
        <v>378</v>
      </c>
      <c r="X42" s="168">
        <v>338</v>
      </c>
      <c r="Y42" s="169" t="s">
        <v>378</v>
      </c>
      <c r="Z42" s="168" t="s">
        <v>378</v>
      </c>
      <c r="AA42" s="170">
        <v>75.169606512890098</v>
      </c>
      <c r="AB42" s="167" t="s">
        <v>378</v>
      </c>
      <c r="AC42" s="168">
        <v>1621</v>
      </c>
      <c r="AD42" s="169" t="s">
        <v>378</v>
      </c>
      <c r="AE42" s="168" t="s">
        <v>378</v>
      </c>
      <c r="AF42" s="170">
        <v>83.253588516746419</v>
      </c>
      <c r="AG42" s="167">
        <v>2938</v>
      </c>
      <c r="AH42" s="168">
        <v>755</v>
      </c>
      <c r="AI42" s="169">
        <v>25.697753573859767</v>
      </c>
      <c r="AJ42" s="168">
        <v>1822</v>
      </c>
      <c r="AK42" s="170">
        <v>62.3213070115725</v>
      </c>
      <c r="AL42" s="167">
        <v>417</v>
      </c>
      <c r="AM42" s="168">
        <v>97</v>
      </c>
      <c r="AN42" s="169">
        <v>23.261390887290169</v>
      </c>
      <c r="AO42" s="168">
        <v>249</v>
      </c>
      <c r="AP42" s="170">
        <v>59.712230215827333</v>
      </c>
      <c r="AQ42" s="167">
        <v>2521</v>
      </c>
      <c r="AR42" s="168">
        <v>658</v>
      </c>
      <c r="AS42" s="169">
        <v>26.1007536691789</v>
      </c>
      <c r="AT42" s="168">
        <v>1573</v>
      </c>
      <c r="AU42" s="170">
        <v>62.752875842919472</v>
      </c>
    </row>
    <row r="43" spans="1:47" ht="15" customHeight="1" x14ac:dyDescent="0.2">
      <c r="A43" s="354" t="s">
        <v>46</v>
      </c>
      <c r="B43" s="468"/>
      <c r="C43" s="168">
        <v>7393</v>
      </c>
      <c r="D43" s="168">
        <v>2756</v>
      </c>
      <c r="E43" s="169">
        <v>37.278506695522786</v>
      </c>
      <c r="F43" s="168">
        <v>5842</v>
      </c>
      <c r="G43" s="170">
        <v>79.967536859191128</v>
      </c>
      <c r="H43" s="167">
        <v>4131</v>
      </c>
      <c r="I43" s="168">
        <v>2056</v>
      </c>
      <c r="J43" s="169">
        <v>49.770031469377876</v>
      </c>
      <c r="K43" s="168">
        <v>3440</v>
      </c>
      <c r="L43" s="170">
        <v>84.023238925199706</v>
      </c>
      <c r="M43" s="167">
        <v>3262</v>
      </c>
      <c r="N43" s="168">
        <v>700</v>
      </c>
      <c r="O43" s="169">
        <v>21.459227467811161</v>
      </c>
      <c r="P43" s="168">
        <v>2402</v>
      </c>
      <c r="Q43" s="170">
        <v>74.831391784181491</v>
      </c>
      <c r="R43" s="167">
        <v>7393</v>
      </c>
      <c r="S43" s="168">
        <v>2756</v>
      </c>
      <c r="T43" s="169">
        <v>37.278506695522786</v>
      </c>
      <c r="U43" s="168">
        <v>5842</v>
      </c>
      <c r="V43" s="170">
        <v>79.967536859191128</v>
      </c>
      <c r="W43" s="167">
        <v>4131</v>
      </c>
      <c r="X43" s="168">
        <v>2056</v>
      </c>
      <c r="Y43" s="169">
        <v>49.770031469377876</v>
      </c>
      <c r="Z43" s="168">
        <v>3440</v>
      </c>
      <c r="AA43" s="170">
        <v>84.023238925199706</v>
      </c>
      <c r="AB43" s="167">
        <v>3262</v>
      </c>
      <c r="AC43" s="168">
        <v>700</v>
      </c>
      <c r="AD43" s="169">
        <v>21.459227467811161</v>
      </c>
      <c r="AE43" s="168">
        <v>2402</v>
      </c>
      <c r="AF43" s="170">
        <v>74.831391784181491</v>
      </c>
      <c r="AG43" s="167">
        <v>0</v>
      </c>
      <c r="AH43" s="168">
        <v>0</v>
      </c>
      <c r="AI43" s="169" t="s">
        <v>264</v>
      </c>
      <c r="AJ43" s="168">
        <v>0</v>
      </c>
      <c r="AK43" s="170" t="s">
        <v>264</v>
      </c>
      <c r="AL43" s="167">
        <v>0</v>
      </c>
      <c r="AM43" s="168">
        <v>0</v>
      </c>
      <c r="AN43" s="169" t="s">
        <v>264</v>
      </c>
      <c r="AO43" s="168">
        <v>0</v>
      </c>
      <c r="AP43" s="170" t="s">
        <v>264</v>
      </c>
      <c r="AQ43" s="167">
        <v>0</v>
      </c>
      <c r="AR43" s="168">
        <v>0</v>
      </c>
      <c r="AS43" s="169" t="s">
        <v>264</v>
      </c>
      <c r="AT43" s="168">
        <v>0</v>
      </c>
      <c r="AU43" s="170" t="s">
        <v>264</v>
      </c>
    </row>
    <row r="44" spans="1:47" ht="15" customHeight="1" x14ac:dyDescent="0.2">
      <c r="A44" s="354" t="s">
        <v>106</v>
      </c>
      <c r="B44" s="468"/>
      <c r="C44" s="168">
        <v>13358</v>
      </c>
      <c r="D44" s="168">
        <v>7117</v>
      </c>
      <c r="E44" s="169">
        <v>53.27893397215152</v>
      </c>
      <c r="F44" s="168">
        <v>9255</v>
      </c>
      <c r="G44" s="170">
        <v>70.744123371762242</v>
      </c>
      <c r="H44" s="167">
        <v>13175</v>
      </c>
      <c r="I44" s="168">
        <v>7020</v>
      </c>
      <c r="J44" s="169">
        <v>53.282732447817835</v>
      </c>
      <c r="K44" s="168">
        <v>9127</v>
      </c>
      <c r="L44" s="170">
        <v>70.755218216318781</v>
      </c>
      <c r="M44" s="167">
        <v>183</v>
      </c>
      <c r="N44" s="168">
        <v>97</v>
      </c>
      <c r="O44" s="169">
        <v>53.005464480874323</v>
      </c>
      <c r="P44" s="168">
        <v>128</v>
      </c>
      <c r="Q44" s="170">
        <v>69.945355191256837</v>
      </c>
      <c r="R44" s="167">
        <v>13358</v>
      </c>
      <c r="S44" s="168">
        <v>7117</v>
      </c>
      <c r="T44" s="169">
        <v>53.27893397215152</v>
      </c>
      <c r="U44" s="168">
        <v>9255</v>
      </c>
      <c r="V44" s="170">
        <v>70.744123371762242</v>
      </c>
      <c r="W44" s="167">
        <v>13175</v>
      </c>
      <c r="X44" s="168">
        <v>7020</v>
      </c>
      <c r="Y44" s="169">
        <v>53.282732447817835</v>
      </c>
      <c r="Z44" s="168">
        <v>9127</v>
      </c>
      <c r="AA44" s="170">
        <v>70.755218216318781</v>
      </c>
      <c r="AB44" s="167">
        <v>183</v>
      </c>
      <c r="AC44" s="168">
        <v>97</v>
      </c>
      <c r="AD44" s="169">
        <v>53.005464480874323</v>
      </c>
      <c r="AE44" s="168">
        <v>128</v>
      </c>
      <c r="AF44" s="170">
        <v>69.945355191256837</v>
      </c>
      <c r="AG44" s="167">
        <v>0</v>
      </c>
      <c r="AH44" s="168">
        <v>0</v>
      </c>
      <c r="AI44" s="169" t="s">
        <v>264</v>
      </c>
      <c r="AJ44" s="168">
        <v>0</v>
      </c>
      <c r="AK44" s="170" t="s">
        <v>264</v>
      </c>
      <c r="AL44" s="167">
        <v>0</v>
      </c>
      <c r="AM44" s="168">
        <v>0</v>
      </c>
      <c r="AN44" s="169" t="s">
        <v>264</v>
      </c>
      <c r="AO44" s="168">
        <v>0</v>
      </c>
      <c r="AP44" s="170" t="s">
        <v>264</v>
      </c>
      <c r="AQ44" s="167">
        <v>0</v>
      </c>
      <c r="AR44" s="168">
        <v>0</v>
      </c>
      <c r="AS44" s="169" t="s">
        <v>264</v>
      </c>
      <c r="AT44" s="168">
        <v>0</v>
      </c>
      <c r="AU44" s="170" t="s">
        <v>264</v>
      </c>
    </row>
    <row r="45" spans="1:47" ht="15" customHeight="1" x14ac:dyDescent="0.2">
      <c r="A45" s="356" t="s">
        <v>194</v>
      </c>
      <c r="B45" s="471"/>
      <c r="C45" s="168">
        <v>888</v>
      </c>
      <c r="D45" s="168">
        <v>649</v>
      </c>
      <c r="E45" s="169">
        <v>73.085585585585591</v>
      </c>
      <c r="F45" s="168">
        <v>753</v>
      </c>
      <c r="G45" s="170">
        <v>86.486486486486484</v>
      </c>
      <c r="H45" s="167">
        <v>880</v>
      </c>
      <c r="I45" s="168">
        <v>645</v>
      </c>
      <c r="J45" s="169">
        <v>73.295454545454547</v>
      </c>
      <c r="K45" s="168">
        <v>749</v>
      </c>
      <c r="L45" s="170">
        <v>86.818181818181813</v>
      </c>
      <c r="M45" s="167">
        <v>8</v>
      </c>
      <c r="N45" s="168">
        <v>4</v>
      </c>
      <c r="O45" s="169" t="s">
        <v>264</v>
      </c>
      <c r="P45" s="168">
        <v>4</v>
      </c>
      <c r="Q45" s="170" t="s">
        <v>264</v>
      </c>
      <c r="R45" s="167">
        <v>888</v>
      </c>
      <c r="S45" s="168">
        <v>649</v>
      </c>
      <c r="T45" s="169">
        <v>73.085585585585591</v>
      </c>
      <c r="U45" s="168">
        <v>753</v>
      </c>
      <c r="V45" s="170">
        <v>86.486486486486484</v>
      </c>
      <c r="W45" s="167">
        <v>880</v>
      </c>
      <c r="X45" s="168">
        <v>645</v>
      </c>
      <c r="Y45" s="169">
        <v>73.295454545454547</v>
      </c>
      <c r="Z45" s="168">
        <v>749</v>
      </c>
      <c r="AA45" s="170">
        <v>86.818181818181813</v>
      </c>
      <c r="AB45" s="167">
        <v>8</v>
      </c>
      <c r="AC45" s="168">
        <v>4</v>
      </c>
      <c r="AD45" s="169" t="s">
        <v>264</v>
      </c>
      <c r="AE45" s="168">
        <v>4</v>
      </c>
      <c r="AF45" s="170" t="s">
        <v>264</v>
      </c>
      <c r="AG45" s="167">
        <v>0</v>
      </c>
      <c r="AH45" s="168">
        <v>0</v>
      </c>
      <c r="AI45" s="169" t="s">
        <v>264</v>
      </c>
      <c r="AJ45" s="168">
        <v>0</v>
      </c>
      <c r="AK45" s="170" t="s">
        <v>264</v>
      </c>
      <c r="AL45" s="167">
        <v>0</v>
      </c>
      <c r="AM45" s="168">
        <v>0</v>
      </c>
      <c r="AN45" s="169" t="s">
        <v>264</v>
      </c>
      <c r="AO45" s="168">
        <v>0</v>
      </c>
      <c r="AP45" s="170" t="s">
        <v>264</v>
      </c>
      <c r="AQ45" s="167">
        <v>0</v>
      </c>
      <c r="AR45" s="168">
        <v>0</v>
      </c>
      <c r="AS45" s="169" t="s">
        <v>264</v>
      </c>
      <c r="AT45" s="168">
        <v>0</v>
      </c>
      <c r="AU45" s="170" t="s">
        <v>264</v>
      </c>
    </row>
    <row r="46" spans="1:47" ht="15" customHeight="1" x14ac:dyDescent="0.2">
      <c r="A46" s="354" t="s">
        <v>47</v>
      </c>
      <c r="B46" s="468"/>
      <c r="C46" s="168">
        <v>10549</v>
      </c>
      <c r="D46" s="168">
        <v>9737</v>
      </c>
      <c r="E46" s="169">
        <v>92.302587923025882</v>
      </c>
      <c r="F46" s="168">
        <v>10235</v>
      </c>
      <c r="G46" s="170">
        <v>97.203526400606691</v>
      </c>
      <c r="H46" s="167">
        <v>3288</v>
      </c>
      <c r="I46" s="168">
        <v>2948</v>
      </c>
      <c r="J46" s="169">
        <v>89.659367396593666</v>
      </c>
      <c r="K46" s="168">
        <v>3142</v>
      </c>
      <c r="L46" s="170">
        <v>95.742092457420924</v>
      </c>
      <c r="M46" s="167">
        <v>7261</v>
      </c>
      <c r="N46" s="168">
        <v>6789</v>
      </c>
      <c r="O46" s="169">
        <v>93.499517972731027</v>
      </c>
      <c r="P46" s="168">
        <v>7093</v>
      </c>
      <c r="Q46" s="170">
        <v>97.865307808841763</v>
      </c>
      <c r="R46" s="167">
        <v>10549</v>
      </c>
      <c r="S46" s="168">
        <v>9737</v>
      </c>
      <c r="T46" s="169">
        <v>92.302587923025882</v>
      </c>
      <c r="U46" s="168">
        <v>10235</v>
      </c>
      <c r="V46" s="170">
        <v>97.203526400606691</v>
      </c>
      <c r="W46" s="167">
        <v>3288</v>
      </c>
      <c r="X46" s="168">
        <v>2948</v>
      </c>
      <c r="Y46" s="169">
        <v>89.659367396593666</v>
      </c>
      <c r="Z46" s="168">
        <v>3142</v>
      </c>
      <c r="AA46" s="170">
        <v>95.742092457420924</v>
      </c>
      <c r="AB46" s="167">
        <v>7261</v>
      </c>
      <c r="AC46" s="168">
        <v>6789</v>
      </c>
      <c r="AD46" s="169">
        <v>93.499517972731027</v>
      </c>
      <c r="AE46" s="168">
        <v>7093</v>
      </c>
      <c r="AF46" s="170">
        <v>97.865307808841763</v>
      </c>
      <c r="AG46" s="167">
        <v>0</v>
      </c>
      <c r="AH46" s="168">
        <v>0</v>
      </c>
      <c r="AI46" s="169" t="s">
        <v>264</v>
      </c>
      <c r="AJ46" s="168">
        <v>0</v>
      </c>
      <c r="AK46" s="170" t="s">
        <v>264</v>
      </c>
      <c r="AL46" s="167">
        <v>0</v>
      </c>
      <c r="AM46" s="168">
        <v>0</v>
      </c>
      <c r="AN46" s="169" t="s">
        <v>264</v>
      </c>
      <c r="AO46" s="168">
        <v>0</v>
      </c>
      <c r="AP46" s="170" t="s">
        <v>264</v>
      </c>
      <c r="AQ46" s="167">
        <v>0</v>
      </c>
      <c r="AR46" s="168">
        <v>0</v>
      </c>
      <c r="AS46" s="169" t="s">
        <v>264</v>
      </c>
      <c r="AT46" s="168">
        <v>0</v>
      </c>
      <c r="AU46" s="170" t="s">
        <v>264</v>
      </c>
    </row>
    <row r="47" spans="1:47" ht="15" customHeight="1" x14ac:dyDescent="0.2">
      <c r="A47" s="354" t="s">
        <v>48</v>
      </c>
      <c r="B47" s="468"/>
      <c r="C47" s="168">
        <v>15450</v>
      </c>
      <c r="D47" s="168">
        <v>11709</v>
      </c>
      <c r="E47" s="169">
        <v>75.786407766990294</v>
      </c>
      <c r="F47" s="168">
        <v>14661</v>
      </c>
      <c r="G47" s="170">
        <v>95.398058252427191</v>
      </c>
      <c r="H47" s="167">
        <v>12114</v>
      </c>
      <c r="I47" s="168">
        <v>9419</v>
      </c>
      <c r="J47" s="169">
        <v>77.753013042760443</v>
      </c>
      <c r="K47" s="168">
        <v>11614</v>
      </c>
      <c r="L47" s="170">
        <v>96.260525012382374</v>
      </c>
      <c r="M47" s="167">
        <v>3336</v>
      </c>
      <c r="N47" s="168">
        <v>2290</v>
      </c>
      <c r="O47" s="169">
        <v>68.645083932853709</v>
      </c>
      <c r="P47" s="168">
        <v>3047</v>
      </c>
      <c r="Q47" s="170">
        <v>92.266187050359719</v>
      </c>
      <c r="R47" s="167">
        <v>15450</v>
      </c>
      <c r="S47" s="168">
        <v>11709</v>
      </c>
      <c r="T47" s="169">
        <v>75.786407766990294</v>
      </c>
      <c r="U47" s="168">
        <v>14661</v>
      </c>
      <c r="V47" s="170">
        <v>95.398058252427191</v>
      </c>
      <c r="W47" s="167">
        <v>12114</v>
      </c>
      <c r="X47" s="168">
        <v>9419</v>
      </c>
      <c r="Y47" s="169">
        <v>77.753013042760443</v>
      </c>
      <c r="Z47" s="168">
        <v>11614</v>
      </c>
      <c r="AA47" s="170">
        <v>96.260525012382374</v>
      </c>
      <c r="AB47" s="167">
        <v>3336</v>
      </c>
      <c r="AC47" s="168">
        <v>2290</v>
      </c>
      <c r="AD47" s="169">
        <v>68.645083932853709</v>
      </c>
      <c r="AE47" s="168">
        <v>3047</v>
      </c>
      <c r="AF47" s="170">
        <v>92.266187050359719</v>
      </c>
      <c r="AG47" s="167">
        <v>0</v>
      </c>
      <c r="AH47" s="168">
        <v>0</v>
      </c>
      <c r="AI47" s="169" t="s">
        <v>264</v>
      </c>
      <c r="AJ47" s="168">
        <v>0</v>
      </c>
      <c r="AK47" s="170" t="s">
        <v>264</v>
      </c>
      <c r="AL47" s="167">
        <v>0</v>
      </c>
      <c r="AM47" s="168">
        <v>0</v>
      </c>
      <c r="AN47" s="169" t="s">
        <v>264</v>
      </c>
      <c r="AO47" s="168">
        <v>0</v>
      </c>
      <c r="AP47" s="170" t="s">
        <v>264</v>
      </c>
      <c r="AQ47" s="167">
        <v>0</v>
      </c>
      <c r="AR47" s="168">
        <v>0</v>
      </c>
      <c r="AS47" s="169" t="s">
        <v>264</v>
      </c>
      <c r="AT47" s="168">
        <v>0</v>
      </c>
      <c r="AU47" s="170" t="s">
        <v>264</v>
      </c>
    </row>
    <row r="48" spans="1:47" ht="15" customHeight="1" x14ac:dyDescent="0.2">
      <c r="A48" s="356" t="s">
        <v>272</v>
      </c>
      <c r="B48" s="471"/>
      <c r="C48" s="168">
        <v>13885</v>
      </c>
      <c r="D48" s="168">
        <v>10961</v>
      </c>
      <c r="E48" s="169">
        <v>78.941303564998194</v>
      </c>
      <c r="F48" s="168">
        <v>13596</v>
      </c>
      <c r="G48" s="170">
        <v>98.285920057616124</v>
      </c>
      <c r="H48" s="167">
        <v>11133</v>
      </c>
      <c r="I48" s="168">
        <v>8912</v>
      </c>
      <c r="J48" s="169">
        <v>80.050300907212787</v>
      </c>
      <c r="K48" s="168">
        <v>10943</v>
      </c>
      <c r="L48" s="170">
        <v>98.544866612772836</v>
      </c>
      <c r="M48" s="167">
        <v>2752</v>
      </c>
      <c r="N48" s="168">
        <v>2049</v>
      </c>
      <c r="O48" s="169">
        <v>74.454941860465112</v>
      </c>
      <c r="P48" s="168">
        <v>2653</v>
      </c>
      <c r="Q48" s="170">
        <v>97.238372093023244</v>
      </c>
      <c r="R48" s="167">
        <v>13885</v>
      </c>
      <c r="S48" s="168">
        <v>10961</v>
      </c>
      <c r="T48" s="169">
        <v>78.941303564998194</v>
      </c>
      <c r="U48" s="168">
        <v>13596</v>
      </c>
      <c r="V48" s="170">
        <v>98.285920057616124</v>
      </c>
      <c r="W48" s="167">
        <v>11133</v>
      </c>
      <c r="X48" s="168">
        <v>8912</v>
      </c>
      <c r="Y48" s="169">
        <v>80.050300907212787</v>
      </c>
      <c r="Z48" s="168">
        <v>10943</v>
      </c>
      <c r="AA48" s="170">
        <v>98.544866612772836</v>
      </c>
      <c r="AB48" s="167">
        <v>2752</v>
      </c>
      <c r="AC48" s="168">
        <v>2049</v>
      </c>
      <c r="AD48" s="169">
        <v>74.454941860465112</v>
      </c>
      <c r="AE48" s="168">
        <v>2653</v>
      </c>
      <c r="AF48" s="170">
        <v>97.238372093023244</v>
      </c>
      <c r="AG48" s="167">
        <v>0</v>
      </c>
      <c r="AH48" s="168">
        <v>0</v>
      </c>
      <c r="AI48" s="169" t="s">
        <v>264</v>
      </c>
      <c r="AJ48" s="168">
        <v>0</v>
      </c>
      <c r="AK48" s="170" t="s">
        <v>264</v>
      </c>
      <c r="AL48" s="167">
        <v>0</v>
      </c>
      <c r="AM48" s="168">
        <v>0</v>
      </c>
      <c r="AN48" s="169" t="s">
        <v>264</v>
      </c>
      <c r="AO48" s="168">
        <v>0</v>
      </c>
      <c r="AP48" s="170" t="s">
        <v>264</v>
      </c>
      <c r="AQ48" s="167">
        <v>0</v>
      </c>
      <c r="AR48" s="168">
        <v>0</v>
      </c>
      <c r="AS48" s="169" t="s">
        <v>264</v>
      </c>
      <c r="AT48" s="168">
        <v>0</v>
      </c>
      <c r="AU48" s="170" t="s">
        <v>264</v>
      </c>
    </row>
    <row r="49" spans="1:47" ht="15" customHeight="1" x14ac:dyDescent="0.2">
      <c r="A49" s="357" t="s">
        <v>54</v>
      </c>
      <c r="B49" s="472"/>
      <c r="C49" s="168">
        <v>752</v>
      </c>
      <c r="D49" s="168">
        <v>402</v>
      </c>
      <c r="E49" s="169">
        <v>53.457446808510632</v>
      </c>
      <c r="F49" s="168">
        <v>504</v>
      </c>
      <c r="G49" s="170">
        <v>68.75</v>
      </c>
      <c r="H49" s="167">
        <v>519</v>
      </c>
      <c r="I49" s="168">
        <v>292</v>
      </c>
      <c r="J49" s="169">
        <v>56.262042389210023</v>
      </c>
      <c r="K49" s="168">
        <v>350</v>
      </c>
      <c r="L49" s="170">
        <v>69.556840077071286</v>
      </c>
      <c r="M49" s="167">
        <v>233</v>
      </c>
      <c r="N49" s="168">
        <v>110</v>
      </c>
      <c r="O49" s="169">
        <v>47.210300429184549</v>
      </c>
      <c r="P49" s="168">
        <v>154</v>
      </c>
      <c r="Q49" s="170">
        <v>66.952789699570815</v>
      </c>
      <c r="R49" s="167">
        <v>752</v>
      </c>
      <c r="S49" s="168">
        <v>402</v>
      </c>
      <c r="T49" s="169">
        <v>53.457446808510632</v>
      </c>
      <c r="U49" s="168">
        <v>504</v>
      </c>
      <c r="V49" s="170">
        <v>68.75</v>
      </c>
      <c r="W49" s="167">
        <v>519</v>
      </c>
      <c r="X49" s="168">
        <v>292</v>
      </c>
      <c r="Y49" s="169">
        <v>56.262042389210023</v>
      </c>
      <c r="Z49" s="168">
        <v>350</v>
      </c>
      <c r="AA49" s="170">
        <v>69.556840077071286</v>
      </c>
      <c r="AB49" s="167">
        <v>233</v>
      </c>
      <c r="AC49" s="168">
        <v>110</v>
      </c>
      <c r="AD49" s="169">
        <v>47.210300429184549</v>
      </c>
      <c r="AE49" s="168">
        <v>154</v>
      </c>
      <c r="AF49" s="170">
        <v>66.952789699570815</v>
      </c>
      <c r="AG49" s="167">
        <v>0</v>
      </c>
      <c r="AH49" s="168">
        <v>0</v>
      </c>
      <c r="AI49" s="169" t="s">
        <v>264</v>
      </c>
      <c r="AJ49" s="168">
        <v>0</v>
      </c>
      <c r="AK49" s="170" t="s">
        <v>264</v>
      </c>
      <c r="AL49" s="167">
        <v>0</v>
      </c>
      <c r="AM49" s="168">
        <v>0</v>
      </c>
      <c r="AN49" s="169" t="s">
        <v>264</v>
      </c>
      <c r="AO49" s="168">
        <v>0</v>
      </c>
      <c r="AP49" s="170" t="s">
        <v>264</v>
      </c>
      <c r="AQ49" s="167">
        <v>0</v>
      </c>
      <c r="AR49" s="168">
        <v>0</v>
      </c>
      <c r="AS49" s="169" t="s">
        <v>264</v>
      </c>
      <c r="AT49" s="168">
        <v>0</v>
      </c>
      <c r="AU49" s="170" t="s">
        <v>264</v>
      </c>
    </row>
    <row r="50" spans="1:47" ht="15" customHeight="1" x14ac:dyDescent="0.2">
      <c r="A50" s="357" t="s">
        <v>368</v>
      </c>
      <c r="B50" s="472"/>
      <c r="C50" s="168">
        <v>744</v>
      </c>
      <c r="D50" s="168">
        <v>321</v>
      </c>
      <c r="E50" s="169">
        <v>43.145161290322584</v>
      </c>
      <c r="F50" s="168">
        <v>508</v>
      </c>
      <c r="G50" s="170">
        <v>70.161290322580655</v>
      </c>
      <c r="H50" s="167">
        <v>431</v>
      </c>
      <c r="I50" s="168">
        <v>199</v>
      </c>
      <c r="J50" s="169">
        <v>46.171693735498842</v>
      </c>
      <c r="K50" s="168">
        <v>293</v>
      </c>
      <c r="L50" s="170">
        <v>69.837587006960561</v>
      </c>
      <c r="M50" s="167">
        <v>313</v>
      </c>
      <c r="N50" s="168">
        <v>122</v>
      </c>
      <c r="O50" s="169">
        <v>38.977635782747605</v>
      </c>
      <c r="P50" s="168">
        <v>215</v>
      </c>
      <c r="Q50" s="170">
        <v>70.607028753993603</v>
      </c>
      <c r="R50" s="167">
        <v>744</v>
      </c>
      <c r="S50" s="168">
        <v>321</v>
      </c>
      <c r="T50" s="169">
        <v>43.145161290322584</v>
      </c>
      <c r="U50" s="168">
        <v>508</v>
      </c>
      <c r="V50" s="170">
        <v>70.161290322580655</v>
      </c>
      <c r="W50" s="167">
        <v>431</v>
      </c>
      <c r="X50" s="168">
        <v>199</v>
      </c>
      <c r="Y50" s="169">
        <v>46.171693735498842</v>
      </c>
      <c r="Z50" s="168">
        <v>293</v>
      </c>
      <c r="AA50" s="170">
        <v>69.837587006960561</v>
      </c>
      <c r="AB50" s="167">
        <v>313</v>
      </c>
      <c r="AC50" s="168">
        <v>122</v>
      </c>
      <c r="AD50" s="169">
        <v>38.977635782747605</v>
      </c>
      <c r="AE50" s="168">
        <v>215</v>
      </c>
      <c r="AF50" s="170">
        <v>70.607028753993603</v>
      </c>
      <c r="AG50" s="167">
        <v>0</v>
      </c>
      <c r="AH50" s="168">
        <v>0</v>
      </c>
      <c r="AI50" s="169" t="s">
        <v>264</v>
      </c>
      <c r="AJ50" s="168">
        <v>0</v>
      </c>
      <c r="AK50" s="170" t="s">
        <v>264</v>
      </c>
      <c r="AL50" s="167">
        <v>0</v>
      </c>
      <c r="AM50" s="168">
        <v>0</v>
      </c>
      <c r="AN50" s="169" t="s">
        <v>264</v>
      </c>
      <c r="AO50" s="168">
        <v>0</v>
      </c>
      <c r="AP50" s="170" t="s">
        <v>264</v>
      </c>
      <c r="AQ50" s="167">
        <v>0</v>
      </c>
      <c r="AR50" s="168">
        <v>0</v>
      </c>
      <c r="AS50" s="169" t="s">
        <v>264</v>
      </c>
      <c r="AT50" s="168">
        <v>0</v>
      </c>
      <c r="AU50" s="170" t="s">
        <v>264</v>
      </c>
    </row>
    <row r="51" spans="1:47" ht="15" customHeight="1" x14ac:dyDescent="0.2">
      <c r="A51" s="354" t="s">
        <v>366</v>
      </c>
      <c r="B51" s="468"/>
      <c r="C51" s="168" t="s">
        <v>378</v>
      </c>
      <c r="D51" s="168">
        <v>0</v>
      </c>
      <c r="E51" s="169" t="s">
        <v>264</v>
      </c>
      <c r="F51" s="168" t="s">
        <v>378</v>
      </c>
      <c r="G51" s="170" t="s">
        <v>264</v>
      </c>
      <c r="H51" s="167" t="s">
        <v>378</v>
      </c>
      <c r="I51" s="168">
        <v>0</v>
      </c>
      <c r="J51" s="169" t="s">
        <v>264</v>
      </c>
      <c r="K51" s="168" t="s">
        <v>378</v>
      </c>
      <c r="L51" s="170" t="s">
        <v>264</v>
      </c>
      <c r="M51" s="167">
        <v>0</v>
      </c>
      <c r="N51" s="168">
        <v>0</v>
      </c>
      <c r="O51" s="169" t="s">
        <v>264</v>
      </c>
      <c r="P51" s="168">
        <v>0</v>
      </c>
      <c r="Q51" s="170" t="s">
        <v>264</v>
      </c>
      <c r="R51" s="167" t="s">
        <v>378</v>
      </c>
      <c r="S51" s="168">
        <v>0</v>
      </c>
      <c r="T51" s="169" t="s">
        <v>264</v>
      </c>
      <c r="U51" s="168" t="s">
        <v>378</v>
      </c>
      <c r="V51" s="170" t="s">
        <v>264</v>
      </c>
      <c r="W51" s="167" t="s">
        <v>378</v>
      </c>
      <c r="X51" s="168">
        <v>0</v>
      </c>
      <c r="Y51" s="169" t="s">
        <v>264</v>
      </c>
      <c r="Z51" s="168" t="s">
        <v>378</v>
      </c>
      <c r="AA51" s="170" t="s">
        <v>264</v>
      </c>
      <c r="AB51" s="167">
        <v>0</v>
      </c>
      <c r="AC51" s="168">
        <v>0</v>
      </c>
      <c r="AD51" s="169" t="s">
        <v>264</v>
      </c>
      <c r="AE51" s="168">
        <v>0</v>
      </c>
      <c r="AF51" s="170" t="s">
        <v>264</v>
      </c>
      <c r="AG51" s="167">
        <v>0</v>
      </c>
      <c r="AH51" s="168">
        <v>0</v>
      </c>
      <c r="AI51" s="169" t="s">
        <v>264</v>
      </c>
      <c r="AJ51" s="168">
        <v>0</v>
      </c>
      <c r="AK51" s="170" t="s">
        <v>264</v>
      </c>
      <c r="AL51" s="167">
        <v>0</v>
      </c>
      <c r="AM51" s="168">
        <v>0</v>
      </c>
      <c r="AN51" s="169" t="s">
        <v>264</v>
      </c>
      <c r="AO51" s="168">
        <v>0</v>
      </c>
      <c r="AP51" s="170" t="s">
        <v>264</v>
      </c>
      <c r="AQ51" s="167">
        <v>0</v>
      </c>
      <c r="AR51" s="168">
        <v>0</v>
      </c>
      <c r="AS51" s="169" t="s">
        <v>264</v>
      </c>
      <c r="AT51" s="168">
        <v>0</v>
      </c>
      <c r="AU51" s="170" t="s">
        <v>264</v>
      </c>
    </row>
    <row r="52" spans="1:47" ht="15" customHeight="1" x14ac:dyDescent="0.2">
      <c r="A52" s="473" t="s">
        <v>49</v>
      </c>
      <c r="B52" s="474"/>
      <c r="C52" s="172" t="s">
        <v>378</v>
      </c>
      <c r="D52" s="172">
        <v>1493</v>
      </c>
      <c r="E52" s="173" t="s">
        <v>378</v>
      </c>
      <c r="F52" s="172" t="s">
        <v>378</v>
      </c>
      <c r="G52" s="174">
        <v>76.740118922700233</v>
      </c>
      <c r="H52" s="171">
        <v>2101</v>
      </c>
      <c r="I52" s="172">
        <v>1082</v>
      </c>
      <c r="J52" s="173">
        <v>51.499286054259876</v>
      </c>
      <c r="K52" s="172">
        <v>1619</v>
      </c>
      <c r="L52" s="174">
        <v>77.677296525464072</v>
      </c>
      <c r="M52" s="171" t="s">
        <v>378</v>
      </c>
      <c r="N52" s="172">
        <v>411</v>
      </c>
      <c r="O52" s="173" t="s">
        <v>378</v>
      </c>
      <c r="P52" s="172" t="s">
        <v>378</v>
      </c>
      <c r="Q52" s="174">
        <v>74.142480211081789</v>
      </c>
      <c r="R52" s="171" t="s">
        <v>378</v>
      </c>
      <c r="S52" s="172">
        <v>1493</v>
      </c>
      <c r="T52" s="173" t="s">
        <v>378</v>
      </c>
      <c r="U52" s="172" t="s">
        <v>378</v>
      </c>
      <c r="V52" s="174">
        <v>76.740118922700233</v>
      </c>
      <c r="W52" s="171">
        <v>2101</v>
      </c>
      <c r="X52" s="172">
        <v>1082</v>
      </c>
      <c r="Y52" s="173">
        <v>51.499286054259876</v>
      </c>
      <c r="Z52" s="172">
        <v>1619</v>
      </c>
      <c r="AA52" s="174">
        <v>77.677296525464072</v>
      </c>
      <c r="AB52" s="171" t="s">
        <v>378</v>
      </c>
      <c r="AC52" s="172">
        <v>411</v>
      </c>
      <c r="AD52" s="173" t="s">
        <v>378</v>
      </c>
      <c r="AE52" s="172" t="s">
        <v>378</v>
      </c>
      <c r="AF52" s="174">
        <v>74.142480211081789</v>
      </c>
      <c r="AG52" s="171">
        <v>0</v>
      </c>
      <c r="AH52" s="172">
        <v>0</v>
      </c>
      <c r="AI52" s="173" t="s">
        <v>264</v>
      </c>
      <c r="AJ52" s="172">
        <v>0</v>
      </c>
      <c r="AK52" s="174" t="s">
        <v>264</v>
      </c>
      <c r="AL52" s="171">
        <v>0</v>
      </c>
      <c r="AM52" s="172">
        <v>0</v>
      </c>
      <c r="AN52" s="173" t="s">
        <v>264</v>
      </c>
      <c r="AO52" s="172">
        <v>0</v>
      </c>
      <c r="AP52" s="174" t="s">
        <v>264</v>
      </c>
      <c r="AQ52" s="171">
        <v>0</v>
      </c>
      <c r="AR52" s="172">
        <v>0</v>
      </c>
      <c r="AS52" s="173" t="s">
        <v>264</v>
      </c>
      <c r="AT52" s="172">
        <v>0</v>
      </c>
      <c r="AU52" s="174" t="s">
        <v>264</v>
      </c>
    </row>
    <row r="53" spans="1:47" ht="11.25" customHeight="1" x14ac:dyDescent="0.2">
      <c r="A53" s="286" t="s">
        <v>380</v>
      </c>
      <c r="B53" s="358"/>
      <c r="C53" s="358"/>
      <c r="D53" s="358"/>
      <c r="E53" s="358"/>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17"/>
      <c r="AH53" s="317"/>
      <c r="AI53" s="317"/>
      <c r="AJ53" s="317"/>
      <c r="AK53" s="317"/>
      <c r="AL53" s="317"/>
      <c r="AM53" s="317"/>
      <c r="AN53" s="317"/>
      <c r="AO53" s="317"/>
      <c r="AP53" s="317"/>
      <c r="AQ53" s="317"/>
      <c r="AR53" s="317"/>
      <c r="AS53" s="317"/>
      <c r="AT53" s="317"/>
      <c r="AU53" s="442" t="s">
        <v>6</v>
      </c>
    </row>
    <row r="55" spans="1:47" ht="14.25" customHeight="1" x14ac:dyDescent="0.2">
      <c r="A55" s="537" t="s">
        <v>315</v>
      </c>
      <c r="B55" s="537"/>
      <c r="C55" s="537"/>
      <c r="D55" s="537"/>
      <c r="E55" s="537"/>
      <c r="F55" s="537"/>
      <c r="G55" s="537"/>
      <c r="H55" s="537"/>
      <c r="I55" s="537"/>
      <c r="J55" s="537"/>
      <c r="K55" s="537"/>
      <c r="L55" s="537"/>
      <c r="M55" s="537"/>
      <c r="N55" s="537"/>
      <c r="O55" s="537"/>
      <c r="P55" s="537"/>
      <c r="Q55" s="537"/>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89"/>
      <c r="AP55" s="289"/>
      <c r="AQ55" s="289"/>
      <c r="AR55" s="289"/>
      <c r="AS55" s="289"/>
      <c r="AT55" s="289"/>
      <c r="AU55" s="289"/>
    </row>
    <row r="56" spans="1:47" ht="14.25" customHeight="1" x14ac:dyDescent="0.2">
      <c r="A56" s="537" t="s">
        <v>374</v>
      </c>
      <c r="B56" s="537"/>
      <c r="C56" s="537"/>
      <c r="D56" s="537"/>
      <c r="E56" s="537"/>
      <c r="F56" s="537"/>
      <c r="G56" s="537"/>
      <c r="H56" s="537"/>
      <c r="I56" s="537"/>
      <c r="J56" s="537"/>
      <c r="K56" s="537"/>
      <c r="L56" s="537"/>
      <c r="M56" s="537"/>
      <c r="N56" s="537"/>
      <c r="O56" s="537"/>
      <c r="P56" s="537"/>
      <c r="Q56" s="537"/>
      <c r="R56" s="537"/>
      <c r="S56" s="537"/>
      <c r="T56" s="537"/>
      <c r="U56" s="537"/>
      <c r="V56" s="537"/>
      <c r="W56" s="537"/>
      <c r="X56" s="537"/>
      <c r="Y56" s="537"/>
      <c r="Z56" s="537"/>
      <c r="AA56" s="537"/>
      <c r="AB56" s="537"/>
      <c r="AC56" s="537"/>
      <c r="AD56" s="459"/>
      <c r="AE56" s="459"/>
      <c r="AF56" s="459"/>
      <c r="AG56" s="459"/>
      <c r="AH56" s="459"/>
      <c r="AI56" s="459"/>
      <c r="AJ56" s="459"/>
      <c r="AK56" s="459"/>
      <c r="AL56" s="459"/>
      <c r="AM56" s="459"/>
      <c r="AN56" s="459"/>
      <c r="AO56" s="459"/>
      <c r="AP56" s="459"/>
      <c r="AQ56" s="459"/>
      <c r="AR56" s="459"/>
      <c r="AS56" s="459"/>
      <c r="AT56" s="459"/>
      <c r="AU56" s="459"/>
    </row>
    <row r="57" spans="1:47" ht="23.25" customHeight="1" x14ac:dyDescent="0.2">
      <c r="A57" s="537" t="s">
        <v>387</v>
      </c>
      <c r="B57" s="537"/>
      <c r="C57" s="537"/>
      <c r="D57" s="537"/>
      <c r="E57" s="537"/>
      <c r="F57" s="537"/>
      <c r="G57" s="537"/>
      <c r="H57" s="537"/>
      <c r="I57" s="537"/>
      <c r="J57" s="537"/>
      <c r="K57" s="537"/>
      <c r="L57" s="537"/>
      <c r="M57" s="537"/>
      <c r="N57" s="537"/>
      <c r="O57" s="537"/>
      <c r="P57" s="537"/>
      <c r="Q57" s="537"/>
      <c r="R57" s="537"/>
      <c r="S57" s="537"/>
      <c r="T57" s="537"/>
      <c r="U57" s="537"/>
      <c r="V57" s="537"/>
      <c r="W57" s="537"/>
      <c r="X57" s="537"/>
      <c r="Y57" s="537"/>
      <c r="Z57" s="537"/>
      <c r="AA57" s="537"/>
      <c r="AB57" s="537"/>
      <c r="AC57" s="537"/>
      <c r="AD57" s="537"/>
      <c r="AE57" s="537"/>
      <c r="AF57" s="537"/>
      <c r="AG57" s="537"/>
      <c r="AH57" s="537"/>
      <c r="AI57" s="537"/>
      <c r="AJ57" s="537"/>
      <c r="AK57" s="537"/>
      <c r="AL57" s="537"/>
      <c r="AM57" s="537"/>
      <c r="AN57" s="537"/>
      <c r="AO57" s="537"/>
      <c r="AP57" s="537"/>
      <c r="AQ57" s="537"/>
      <c r="AR57" s="537"/>
      <c r="AS57" s="537"/>
      <c r="AT57" s="537"/>
      <c r="AU57" s="537"/>
    </row>
    <row r="58" spans="1:47" x14ac:dyDescent="0.2">
      <c r="A58" s="337" t="s">
        <v>135</v>
      </c>
      <c r="B58" s="337"/>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289"/>
      <c r="AL58" s="289"/>
      <c r="AM58" s="289"/>
      <c r="AN58" s="289"/>
      <c r="AO58" s="289"/>
      <c r="AP58" s="289"/>
      <c r="AQ58" s="289"/>
      <c r="AR58" s="289"/>
      <c r="AS58" s="289"/>
      <c r="AT58" s="289"/>
      <c r="AU58" s="289"/>
    </row>
    <row r="59" spans="1:47" x14ac:dyDescent="0.2">
      <c r="A59" s="359" t="s">
        <v>135</v>
      </c>
      <c r="B59" s="35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row>
    <row r="60" spans="1:47" ht="14.25" customHeight="1" x14ac:dyDescent="0.2">
      <c r="A60" s="537"/>
      <c r="B60" s="537"/>
      <c r="C60" s="537"/>
      <c r="D60" s="537"/>
      <c r="E60" s="537"/>
      <c r="F60" s="537"/>
      <c r="G60" s="537"/>
      <c r="H60" s="537"/>
      <c r="I60" s="537"/>
      <c r="J60" s="537"/>
      <c r="K60" s="537"/>
      <c r="L60" s="537"/>
      <c r="M60" s="537"/>
      <c r="N60" s="537"/>
      <c r="O60" s="537"/>
      <c r="P60" s="537"/>
      <c r="Q60" s="537"/>
      <c r="R60" s="537"/>
      <c r="S60" s="537"/>
      <c r="T60" s="537"/>
      <c r="U60" s="537"/>
      <c r="V60" s="537"/>
      <c r="W60" s="537"/>
      <c r="X60" s="537"/>
      <c r="Y60" s="537"/>
      <c r="Z60" s="537"/>
      <c r="AA60" s="537"/>
      <c r="AB60" s="537"/>
      <c r="AC60" s="537"/>
      <c r="AD60" s="537"/>
      <c r="AE60" s="537"/>
      <c r="AF60" s="537"/>
      <c r="AG60" s="537"/>
      <c r="AH60" s="537"/>
      <c r="AI60" s="537"/>
      <c r="AJ60" s="537"/>
      <c r="AK60" s="537"/>
      <c r="AL60" s="537"/>
      <c r="AM60" s="537"/>
      <c r="AN60" s="537"/>
      <c r="AO60" s="537"/>
      <c r="AP60" s="537"/>
      <c r="AQ60" s="537"/>
      <c r="AR60" s="537"/>
      <c r="AS60" s="537"/>
      <c r="AT60" s="537"/>
      <c r="AU60" s="537"/>
    </row>
    <row r="61" spans="1:47" ht="14.25" customHeight="1" x14ac:dyDescent="0.2">
      <c r="A61" s="537"/>
      <c r="B61" s="53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c r="AB61" s="537"/>
      <c r="AC61" s="537"/>
      <c r="AD61" s="537"/>
      <c r="AE61" s="537"/>
      <c r="AF61" s="537"/>
      <c r="AG61" s="537"/>
      <c r="AH61" s="537"/>
      <c r="AI61" s="537"/>
      <c r="AJ61" s="537"/>
      <c r="AK61" s="537"/>
      <c r="AL61" s="537"/>
      <c r="AM61" s="537"/>
      <c r="AN61" s="537"/>
      <c r="AO61" s="537"/>
      <c r="AP61" s="537"/>
      <c r="AQ61" s="537"/>
      <c r="AR61" s="537"/>
      <c r="AS61" s="537"/>
      <c r="AT61" s="537"/>
      <c r="AU61" s="537"/>
    </row>
    <row r="62" spans="1:47" ht="14.25" customHeight="1" x14ac:dyDescent="0.2">
      <c r="A62" s="537"/>
      <c r="B62" s="53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c r="AA62" s="537"/>
      <c r="AB62" s="537"/>
      <c r="AC62" s="537"/>
      <c r="AD62" s="537"/>
      <c r="AE62" s="537"/>
      <c r="AF62" s="537"/>
      <c r="AG62" s="537"/>
      <c r="AH62" s="537"/>
      <c r="AI62" s="537"/>
      <c r="AJ62" s="537"/>
      <c r="AK62" s="537"/>
      <c r="AL62" s="537"/>
      <c r="AM62" s="537"/>
      <c r="AN62" s="537"/>
      <c r="AO62" s="537"/>
      <c r="AP62" s="537"/>
      <c r="AQ62" s="537"/>
      <c r="AR62" s="537"/>
      <c r="AS62" s="537"/>
      <c r="AT62" s="537"/>
      <c r="AU62" s="537"/>
    </row>
    <row r="63" spans="1:47" ht="14.25" customHeight="1" x14ac:dyDescent="0.2">
      <c r="A63" s="537"/>
      <c r="B63" s="53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row>
    <row r="64" spans="1:47" ht="14.25" customHeight="1" x14ac:dyDescent="0.2">
      <c r="A64" s="537"/>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7"/>
      <c r="AM64" s="537"/>
      <c r="AN64" s="537"/>
      <c r="AO64" s="537"/>
      <c r="AP64" s="537"/>
      <c r="AQ64" s="537"/>
      <c r="AR64" s="537"/>
      <c r="AS64" s="537"/>
      <c r="AT64" s="537"/>
      <c r="AU64" s="537"/>
    </row>
    <row r="65" spans="1:47" ht="14.25" customHeight="1" x14ac:dyDescent="0.2">
      <c r="A65" s="537"/>
      <c r="B65" s="53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row>
    <row r="66" spans="1:47" ht="14.25" customHeight="1" x14ac:dyDescent="0.2">
      <c r="A66" s="289"/>
      <c r="B66" s="459"/>
      <c r="C66" s="289"/>
      <c r="D66" s="289"/>
      <c r="E66" s="289"/>
      <c r="F66" s="289"/>
      <c r="G66" s="289"/>
      <c r="H66" s="289"/>
      <c r="I66" s="289"/>
      <c r="J66" s="289"/>
      <c r="K66" s="289"/>
      <c r="L66" s="289"/>
      <c r="M66" s="289"/>
      <c r="N66" s="289"/>
      <c r="O66" s="289"/>
      <c r="P66" s="289"/>
      <c r="Q66" s="289"/>
      <c r="R66" s="289"/>
      <c r="S66" s="289"/>
      <c r="T66" s="289"/>
      <c r="U66" s="289"/>
      <c r="V66" s="289"/>
      <c r="W66" s="289"/>
      <c r="X66" s="289"/>
      <c r="Y66" s="289"/>
      <c r="Z66" s="289"/>
      <c r="AA66" s="289"/>
      <c r="AB66" s="289"/>
      <c r="AC66" s="289"/>
      <c r="AD66" s="289"/>
      <c r="AE66" s="289"/>
      <c r="AF66" s="289"/>
      <c r="AG66" s="289"/>
      <c r="AH66" s="289"/>
      <c r="AI66" s="289"/>
      <c r="AJ66" s="289"/>
      <c r="AK66" s="289"/>
      <c r="AL66" s="289"/>
      <c r="AM66" s="289"/>
      <c r="AN66" s="289"/>
      <c r="AO66" s="289"/>
      <c r="AP66" s="289"/>
      <c r="AQ66" s="289"/>
      <c r="AR66" s="289"/>
      <c r="AS66" s="289"/>
      <c r="AT66" s="289"/>
      <c r="AU66" s="289"/>
    </row>
    <row r="67" spans="1:47" ht="14.25" customHeight="1" x14ac:dyDescent="0.2">
      <c r="A67" s="289"/>
      <c r="B67" s="45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c r="AA67" s="289"/>
      <c r="AB67" s="289"/>
      <c r="AC67" s="289"/>
      <c r="AD67" s="289"/>
      <c r="AE67" s="289"/>
      <c r="AF67" s="289"/>
      <c r="AG67" s="289"/>
      <c r="AH67" s="289"/>
      <c r="AI67" s="289"/>
      <c r="AJ67" s="289"/>
      <c r="AK67" s="289"/>
      <c r="AL67" s="289"/>
      <c r="AM67" s="289"/>
      <c r="AN67" s="289"/>
      <c r="AO67" s="289"/>
      <c r="AP67" s="289"/>
      <c r="AQ67" s="289"/>
      <c r="AR67" s="289"/>
      <c r="AS67" s="289"/>
      <c r="AT67" s="289"/>
      <c r="AU67" s="289"/>
    </row>
    <row r="68" spans="1:47" ht="14.25" customHeight="1" x14ac:dyDescent="0.2">
      <c r="A68" s="289"/>
      <c r="B68" s="459"/>
      <c r="C68" s="289"/>
      <c r="D68" s="289"/>
      <c r="E68" s="289"/>
      <c r="F68" s="289"/>
      <c r="G68" s="289"/>
      <c r="H68" s="289"/>
      <c r="I68" s="289"/>
      <c r="J68" s="289"/>
      <c r="K68" s="289"/>
      <c r="L68" s="289"/>
      <c r="M68" s="289"/>
      <c r="N68" s="289"/>
      <c r="O68" s="289"/>
      <c r="P68" s="289"/>
      <c r="Q68" s="289"/>
      <c r="R68" s="289"/>
      <c r="S68" s="289"/>
      <c r="T68" s="289"/>
      <c r="U68" s="289"/>
      <c r="V68" s="289"/>
      <c r="W68" s="289"/>
      <c r="X68" s="289"/>
      <c r="Y68" s="289"/>
      <c r="Z68" s="289"/>
      <c r="AA68" s="289"/>
      <c r="AB68" s="289"/>
      <c r="AC68" s="289"/>
      <c r="AD68" s="289"/>
      <c r="AE68" s="289"/>
      <c r="AF68" s="289"/>
      <c r="AG68" s="289"/>
      <c r="AH68" s="289"/>
      <c r="AI68" s="289"/>
      <c r="AJ68" s="289"/>
      <c r="AK68" s="289"/>
      <c r="AL68" s="289"/>
      <c r="AM68" s="289"/>
      <c r="AN68" s="289"/>
      <c r="AO68" s="289"/>
      <c r="AP68" s="289"/>
      <c r="AQ68" s="289"/>
      <c r="AR68" s="289"/>
      <c r="AS68" s="289"/>
      <c r="AT68" s="289"/>
      <c r="AU68" s="289"/>
    </row>
  </sheetData>
  <sheetProtection sheet="1" objects="1" scenarios="1"/>
  <mergeCells count="48">
    <mergeCell ref="A55:Q55"/>
    <mergeCell ref="A57:Q57"/>
    <mergeCell ref="R57:AG57"/>
    <mergeCell ref="AH57:AU57"/>
    <mergeCell ref="A65:AU65"/>
    <mergeCell ref="A60:AU60"/>
    <mergeCell ref="A61:AU61"/>
    <mergeCell ref="A62:AU62"/>
    <mergeCell ref="A63:AU63"/>
    <mergeCell ref="A64:AU64"/>
    <mergeCell ref="A56:AC56"/>
    <mergeCell ref="C13:C14"/>
    <mergeCell ref="D13:G13"/>
    <mergeCell ref="H13:H14"/>
    <mergeCell ref="H12:L12"/>
    <mergeCell ref="I13:L13"/>
    <mergeCell ref="A9:B15"/>
    <mergeCell ref="M12:Q12"/>
    <mergeCell ref="AQ13:AQ14"/>
    <mergeCell ref="X13:AA13"/>
    <mergeCell ref="AB13:AB14"/>
    <mergeCell ref="AC13:AF13"/>
    <mergeCell ref="AL13:AL14"/>
    <mergeCell ref="AM13:AP13"/>
    <mergeCell ref="R13:R14"/>
    <mergeCell ref="M13:M14"/>
    <mergeCell ref="AH13:AK13"/>
    <mergeCell ref="AG13:AG14"/>
    <mergeCell ref="N13:Q13"/>
    <mergeCell ref="S13:V13"/>
    <mergeCell ref="W13:W14"/>
    <mergeCell ref="C11:G12"/>
    <mergeCell ref="A7:Q7"/>
    <mergeCell ref="A3:Q3"/>
    <mergeCell ref="AR13:AU13"/>
    <mergeCell ref="C9:Q10"/>
    <mergeCell ref="R9:AU9"/>
    <mergeCell ref="R10:AF10"/>
    <mergeCell ref="AG10:AU10"/>
    <mergeCell ref="R11:V12"/>
    <mergeCell ref="W11:AF11"/>
    <mergeCell ref="W12:AA12"/>
    <mergeCell ref="AB12:AF12"/>
    <mergeCell ref="AG11:AK12"/>
    <mergeCell ref="AL11:AU11"/>
    <mergeCell ref="AL12:AP12"/>
    <mergeCell ref="AQ12:AU12"/>
    <mergeCell ref="H11:Q11"/>
  </mergeCells>
  <hyperlinks>
    <hyperlink ref="A59" r:id="rId1" display="http://statistik.arbeitsagentur.de/Statischer-Content/Statistik-nach-Themen/Arbeitsmarktpolitische-Massnahmen/Generische-Publikationen/Plausibilitaet-XSozial.pdf" xr:uid="{00000000-0004-0000-2600-000000000000}"/>
  </hyperlinks>
  <printOptions horizontalCentered="1"/>
  <pageMargins left="0.70866141732283472" right="0.39370078740157483" top="0.39370078740157483" bottom="0.39370078740157483" header="0.51181102362204722" footer="0.51181102362204722"/>
  <pageSetup paperSize="9" scale="55" fitToWidth="3" pageOrder="overThenDown" orientation="landscape" cellComments="asDisplayed" r:id="rId2"/>
  <colBreaks count="2" manualBreakCount="2">
    <brk id="17" max="54" man="1"/>
    <brk id="32" max="54"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7">
    <tabColor rgb="FF0070C0"/>
  </sheetPr>
  <dimension ref="A12:U57"/>
  <sheetViews>
    <sheetView showGridLines="0" workbookViewId="0"/>
  </sheetViews>
  <sheetFormatPr baseColWidth="10" defaultRowHeight="14.25" x14ac:dyDescent="0.2"/>
  <cols>
    <col min="1" max="1" width="11" style="50"/>
    <col min="2" max="2" width="22" style="5" customWidth="1"/>
    <col min="3" max="16384" width="11" style="50"/>
  </cols>
  <sheetData>
    <row r="12" spans="1:21" x14ac:dyDescent="0.2">
      <c r="A12" s="482"/>
      <c r="B12" s="488"/>
      <c r="C12" s="72" t="s">
        <v>154</v>
      </c>
      <c r="D12" s="483" t="s">
        <v>2</v>
      </c>
      <c r="E12" s="483"/>
      <c r="F12" s="483"/>
      <c r="G12" s="483"/>
      <c r="H12" s="483"/>
      <c r="I12" s="483"/>
      <c r="J12" s="483" t="s">
        <v>0</v>
      </c>
      <c r="K12" s="483"/>
      <c r="L12" s="483"/>
      <c r="M12" s="483"/>
      <c r="N12" s="483"/>
      <c r="O12" s="483"/>
      <c r="P12" s="484" t="s">
        <v>1</v>
      </c>
      <c r="Q12" s="484"/>
      <c r="R12" s="484"/>
      <c r="S12" s="484"/>
      <c r="T12" s="484"/>
      <c r="U12" s="484"/>
    </row>
    <row r="13" spans="1:21" x14ac:dyDescent="0.2">
      <c r="A13" s="482"/>
      <c r="B13" s="488"/>
      <c r="C13" s="28"/>
      <c r="D13" s="483" t="s">
        <v>62</v>
      </c>
      <c r="E13" s="487"/>
      <c r="F13" s="483" t="s">
        <v>63</v>
      </c>
      <c r="G13" s="487"/>
      <c r="H13" s="483" t="s">
        <v>64</v>
      </c>
      <c r="I13" s="487"/>
      <c r="J13" s="483" t="s">
        <v>62</v>
      </c>
      <c r="K13" s="487"/>
      <c r="L13" s="483" t="s">
        <v>63</v>
      </c>
      <c r="M13" s="487"/>
      <c r="N13" s="483" t="s">
        <v>64</v>
      </c>
      <c r="O13" s="487"/>
      <c r="P13" s="483" t="s">
        <v>62</v>
      </c>
      <c r="Q13" s="487"/>
      <c r="R13" s="483" t="s">
        <v>63</v>
      </c>
      <c r="S13" s="487"/>
      <c r="T13" s="483" t="s">
        <v>64</v>
      </c>
      <c r="U13" s="487"/>
    </row>
    <row r="14" spans="1:21" ht="33.75" x14ac:dyDescent="0.2">
      <c r="A14" s="482"/>
      <c r="B14" s="488"/>
      <c r="C14" s="28" t="s">
        <v>61</v>
      </c>
      <c r="D14" s="73" t="s">
        <v>155</v>
      </c>
      <c r="E14" s="73" t="s">
        <v>156</v>
      </c>
      <c r="F14" s="73" t="s">
        <v>157</v>
      </c>
      <c r="G14" s="73" t="s">
        <v>158</v>
      </c>
      <c r="H14" s="73" t="s">
        <v>159</v>
      </c>
      <c r="I14" s="73" t="s">
        <v>160</v>
      </c>
      <c r="J14" s="73" t="s">
        <v>155</v>
      </c>
      <c r="K14" s="73" t="s">
        <v>156</v>
      </c>
      <c r="L14" s="73" t="s">
        <v>157</v>
      </c>
      <c r="M14" s="73" t="s">
        <v>158</v>
      </c>
      <c r="N14" s="73" t="s">
        <v>159</v>
      </c>
      <c r="O14" s="73" t="s">
        <v>160</v>
      </c>
      <c r="P14" s="73" t="s">
        <v>155</v>
      </c>
      <c r="Q14" s="73" t="s">
        <v>156</v>
      </c>
      <c r="R14" s="73" t="s">
        <v>157</v>
      </c>
      <c r="S14" s="73" t="s">
        <v>158</v>
      </c>
      <c r="T14" s="73" t="s">
        <v>159</v>
      </c>
      <c r="U14" s="74" t="s">
        <v>160</v>
      </c>
    </row>
    <row r="15" spans="1:21" x14ac:dyDescent="0.2">
      <c r="A15" s="28" t="s">
        <v>161</v>
      </c>
      <c r="B15" s="52" t="s">
        <v>176</v>
      </c>
      <c r="C15" s="28"/>
      <c r="D15" s="73"/>
      <c r="E15" s="73"/>
      <c r="F15" s="73"/>
      <c r="G15" s="73"/>
      <c r="H15" s="73"/>
      <c r="I15" s="73"/>
      <c r="J15" s="73"/>
      <c r="K15" s="73"/>
      <c r="L15" s="73"/>
      <c r="M15" s="73"/>
      <c r="N15" s="73"/>
      <c r="O15" s="73"/>
      <c r="P15" s="73"/>
      <c r="Q15" s="73"/>
      <c r="R15" s="73"/>
      <c r="S15" s="73"/>
      <c r="T15" s="73"/>
      <c r="U15" s="74"/>
    </row>
    <row r="16" spans="1:21" x14ac:dyDescent="0.2">
      <c r="A16" s="481" t="s">
        <v>2</v>
      </c>
      <c r="B16" s="11" t="s">
        <v>2</v>
      </c>
      <c r="C16" s="71"/>
      <c r="D16" s="25">
        <v>52433</v>
      </c>
      <c r="E16" s="75">
        <v>0.62949812877842815</v>
      </c>
      <c r="F16" s="25">
        <v>183649.5</v>
      </c>
      <c r="G16" s="75">
        <v>1.4145523238022046</v>
      </c>
      <c r="H16" s="25">
        <v>46537</v>
      </c>
      <c r="I16" s="75">
        <v>-1.2749798464084179</v>
      </c>
      <c r="J16" s="25">
        <v>42891</v>
      </c>
      <c r="K16" s="75">
        <v>-0.35082012917615352</v>
      </c>
      <c r="L16" s="25">
        <v>132030.66666666666</v>
      </c>
      <c r="M16" s="75">
        <v>1.1348860486062393</v>
      </c>
      <c r="N16" s="25">
        <v>38309</v>
      </c>
      <c r="O16" s="75">
        <v>0.36153100521338188</v>
      </c>
      <c r="P16" s="25">
        <v>9542</v>
      </c>
      <c r="Q16" s="75">
        <v>5.2852256427231596</v>
      </c>
      <c r="R16" s="25">
        <v>51618.833333333336</v>
      </c>
      <c r="S16" s="75">
        <v>2.1369705803787848</v>
      </c>
      <c r="T16" s="25">
        <v>8228</v>
      </c>
      <c r="U16" s="75">
        <v>-8.2413293186126904</v>
      </c>
    </row>
    <row r="17" spans="1:21" ht="22.5" x14ac:dyDescent="0.2">
      <c r="A17" s="481"/>
      <c r="B17" s="47" t="s">
        <v>108</v>
      </c>
      <c r="C17" s="71"/>
      <c r="D17" s="25">
        <v>36013</v>
      </c>
      <c r="E17" s="75">
        <v>0.6118343856512265</v>
      </c>
      <c r="F17" s="25">
        <v>149436.66666666666</v>
      </c>
      <c r="G17" s="75">
        <v>2.2673159648539505</v>
      </c>
      <c r="H17" s="25">
        <v>29276</v>
      </c>
      <c r="I17" s="75">
        <v>-1.5601882985877606</v>
      </c>
      <c r="J17" s="25">
        <v>28055</v>
      </c>
      <c r="K17" s="75">
        <v>-0.66916867299249394</v>
      </c>
      <c r="L17" s="25">
        <v>108490.33333333333</v>
      </c>
      <c r="M17" s="75">
        <v>2.0909333291510483</v>
      </c>
      <c r="N17" s="25">
        <v>22969</v>
      </c>
      <c r="O17" s="75">
        <v>4.7913581322414842E-2</v>
      </c>
      <c r="P17" s="25">
        <v>7958</v>
      </c>
      <c r="Q17" s="75">
        <v>5.4039735099337749</v>
      </c>
      <c r="R17" s="25">
        <v>40946.333333333336</v>
      </c>
      <c r="S17" s="75">
        <v>2.737615077896471</v>
      </c>
      <c r="T17" s="25">
        <v>6307</v>
      </c>
      <c r="U17" s="75">
        <v>-7.0038336773813032</v>
      </c>
    </row>
    <row r="18" spans="1:21" x14ac:dyDescent="0.2">
      <c r="A18" s="481"/>
      <c r="B18" s="47" t="s">
        <v>109</v>
      </c>
      <c r="C18" s="71"/>
      <c r="D18" s="25">
        <v>14914</v>
      </c>
      <c r="E18" s="75">
        <v>6.1796952869144235</v>
      </c>
      <c r="F18" s="25">
        <v>60587.333333333336</v>
      </c>
      <c r="G18" s="75">
        <v>5.0750651798153577</v>
      </c>
      <c r="H18" s="25">
        <v>12190</v>
      </c>
      <c r="I18" s="75">
        <v>1.566405599066822</v>
      </c>
      <c r="J18" s="25">
        <v>11140</v>
      </c>
      <c r="K18" s="75">
        <v>4.9952874646559851</v>
      </c>
      <c r="L18" s="25">
        <v>40144.416666666664</v>
      </c>
      <c r="M18" s="75">
        <v>5.5344272350866435</v>
      </c>
      <c r="N18" s="25">
        <v>9063</v>
      </c>
      <c r="O18" s="75">
        <v>3.7193865873197529</v>
      </c>
      <c r="P18" s="25">
        <v>3774</v>
      </c>
      <c r="Q18" s="75">
        <v>9.8370197904540149</v>
      </c>
      <c r="R18" s="25">
        <v>20442.916666666668</v>
      </c>
      <c r="S18" s="75">
        <v>4.1845393311871977</v>
      </c>
      <c r="T18" s="25">
        <v>3127</v>
      </c>
      <c r="U18" s="75">
        <v>-4.1973039215686274</v>
      </c>
    </row>
    <row r="19" spans="1:21" x14ac:dyDescent="0.2">
      <c r="A19" s="481"/>
      <c r="B19" s="47" t="s">
        <v>110</v>
      </c>
      <c r="C19" s="71"/>
      <c r="D19" s="25">
        <v>1111</v>
      </c>
      <c r="E19" s="75">
        <v>-4.4711951848667244</v>
      </c>
      <c r="F19" s="25">
        <v>5326.666666666667</v>
      </c>
      <c r="G19" s="75">
        <v>-1.9436390691395522</v>
      </c>
      <c r="H19" s="25">
        <v>1261</v>
      </c>
      <c r="I19" s="75">
        <v>3.5303776683087027</v>
      </c>
      <c r="J19" s="25">
        <v>902</v>
      </c>
      <c r="K19" s="75">
        <v>-7.6765609007164795</v>
      </c>
      <c r="L19" s="25">
        <v>3867.5833333333335</v>
      </c>
      <c r="M19" s="75">
        <v>-3.5956129782726101</v>
      </c>
      <c r="N19" s="25">
        <v>1029</v>
      </c>
      <c r="O19" s="75">
        <v>7.0759625390218517</v>
      </c>
      <c r="P19" s="25">
        <v>209</v>
      </c>
      <c r="Q19" s="75">
        <v>12.365591397849462</v>
      </c>
      <c r="R19" s="25">
        <v>1459.0833333333333</v>
      </c>
      <c r="S19" s="75">
        <v>2.7222059254913464</v>
      </c>
      <c r="T19" s="25">
        <v>232</v>
      </c>
      <c r="U19" s="75">
        <v>-9.7276264591439698</v>
      </c>
    </row>
    <row r="20" spans="1:21" x14ac:dyDescent="0.2">
      <c r="A20" s="481"/>
      <c r="B20" s="48" t="s">
        <v>115</v>
      </c>
      <c r="C20" s="71"/>
      <c r="D20" s="25">
        <v>13171</v>
      </c>
      <c r="E20" s="75">
        <v>-4.1132789749563194</v>
      </c>
      <c r="F20" s="25">
        <v>64236.083333333336</v>
      </c>
      <c r="G20" s="75">
        <v>0.88275172493220677</v>
      </c>
      <c r="H20" s="25">
        <v>12395</v>
      </c>
      <c r="I20" s="75">
        <v>-3.2169907082064499</v>
      </c>
      <c r="J20" s="25">
        <v>10117</v>
      </c>
      <c r="K20" s="75">
        <v>-5.1738682163276781</v>
      </c>
      <c r="L20" s="25">
        <v>47031.083333333336</v>
      </c>
      <c r="M20" s="75">
        <v>0.64538104052757539</v>
      </c>
      <c r="N20" s="25">
        <v>9799</v>
      </c>
      <c r="O20" s="75">
        <v>-1.655961461260538</v>
      </c>
      <c r="P20" s="25">
        <v>3054</v>
      </c>
      <c r="Q20" s="75">
        <v>-0.42386697098141507</v>
      </c>
      <c r="R20" s="25">
        <v>17205</v>
      </c>
      <c r="S20" s="75">
        <v>1.5373720086163651</v>
      </c>
      <c r="T20" s="25">
        <v>2596</v>
      </c>
      <c r="U20" s="75">
        <v>-8.6880056278578959</v>
      </c>
    </row>
    <row r="21" spans="1:21" x14ac:dyDescent="0.2">
      <c r="A21" s="481"/>
      <c r="B21" s="47" t="s">
        <v>111</v>
      </c>
      <c r="C21" s="71"/>
      <c r="D21" s="25">
        <v>6817</v>
      </c>
      <c r="E21" s="75">
        <v>-0.46722149218864067</v>
      </c>
      <c r="F21" s="25">
        <v>19286.583333333332</v>
      </c>
      <c r="G21" s="75">
        <v>-0.36034717319051474</v>
      </c>
      <c r="H21" s="25">
        <v>3430</v>
      </c>
      <c r="I21" s="75">
        <v>-7.6218691085375712</v>
      </c>
      <c r="J21" s="25">
        <v>5896</v>
      </c>
      <c r="K21" s="75">
        <v>-1.5364061456245823</v>
      </c>
      <c r="L21" s="25">
        <v>17447.25</v>
      </c>
      <c r="M21" s="75">
        <v>-0.23206610310025064</v>
      </c>
      <c r="N21" s="25">
        <v>3078</v>
      </c>
      <c r="O21" s="75">
        <v>-6.5857359635811834</v>
      </c>
      <c r="P21" s="25">
        <v>921</v>
      </c>
      <c r="Q21" s="75">
        <v>6.968641114982578</v>
      </c>
      <c r="R21" s="25">
        <v>1839.3333333333333</v>
      </c>
      <c r="S21" s="75">
        <v>-1.5609669075015609</v>
      </c>
      <c r="T21" s="25">
        <v>352</v>
      </c>
      <c r="U21" s="75">
        <v>-15.789473684210526</v>
      </c>
    </row>
    <row r="22" spans="1:21" x14ac:dyDescent="0.2">
      <c r="A22" s="481"/>
      <c r="B22" s="47" t="s">
        <v>114</v>
      </c>
      <c r="C22" s="71"/>
      <c r="D22" s="25">
        <v>1697</v>
      </c>
      <c r="E22" s="75">
        <v>1.132300357568534</v>
      </c>
      <c r="F22" s="25">
        <v>6492.416666666667</v>
      </c>
      <c r="G22" s="75">
        <v>0.22383739628224095</v>
      </c>
      <c r="H22" s="25">
        <v>1623</v>
      </c>
      <c r="I22" s="75">
        <v>-3.9644970414201182</v>
      </c>
      <c r="J22" s="25">
        <v>1361</v>
      </c>
      <c r="K22" s="75">
        <v>0.74019245003700962</v>
      </c>
      <c r="L22" s="25">
        <v>4665</v>
      </c>
      <c r="M22" s="75">
        <v>-0.28677793413013658</v>
      </c>
      <c r="N22" s="25">
        <v>1379</v>
      </c>
      <c r="O22" s="75">
        <v>-1.1469534050179211</v>
      </c>
      <c r="P22" s="25">
        <v>336</v>
      </c>
      <c r="Q22" s="75">
        <v>2.7522935779816518</v>
      </c>
      <c r="R22" s="25">
        <v>1827.4166666666667</v>
      </c>
      <c r="S22" s="75">
        <v>1.5513568583865889</v>
      </c>
      <c r="T22" s="25">
        <v>244</v>
      </c>
      <c r="U22" s="75">
        <v>-17.288135593220339</v>
      </c>
    </row>
    <row r="23" spans="1:21" x14ac:dyDescent="0.2">
      <c r="A23" s="481"/>
      <c r="B23" s="48" t="s">
        <v>116</v>
      </c>
      <c r="C23" s="71"/>
      <c r="D23" s="25">
        <v>814</v>
      </c>
      <c r="E23" s="75">
        <v>-1.8094089264173705</v>
      </c>
      <c r="F23" s="25">
        <v>3004</v>
      </c>
      <c r="G23" s="75">
        <v>0.5803571428571429</v>
      </c>
      <c r="H23" s="25">
        <v>720</v>
      </c>
      <c r="I23" s="75">
        <v>-14.792899408284024</v>
      </c>
      <c r="J23" s="25">
        <v>633</v>
      </c>
      <c r="K23" s="75">
        <v>-3.6529680365296802</v>
      </c>
      <c r="L23" s="25">
        <v>1988.5833333333333</v>
      </c>
      <c r="M23" s="75">
        <v>0.85798816568047331</v>
      </c>
      <c r="N23" s="25">
        <v>593</v>
      </c>
      <c r="O23" s="75">
        <v>-11.88707280832095</v>
      </c>
      <c r="P23" s="25">
        <v>181</v>
      </c>
      <c r="Q23" s="75">
        <v>5.2325581395348841</v>
      </c>
      <c r="R23" s="25">
        <v>1015.4166666666666</v>
      </c>
      <c r="S23" s="75">
        <v>4.1050903119868636E-2</v>
      </c>
      <c r="T23" s="25">
        <v>127</v>
      </c>
      <c r="U23" s="75">
        <v>-26.162790697674421</v>
      </c>
    </row>
    <row r="24" spans="1:21" x14ac:dyDescent="0.2">
      <c r="A24" s="481"/>
      <c r="B24" s="48" t="s">
        <v>117</v>
      </c>
      <c r="C24" s="71"/>
      <c r="D24" s="25">
        <v>883</v>
      </c>
      <c r="E24" s="75">
        <v>4.0047114252061249</v>
      </c>
      <c r="F24" s="25">
        <v>3488.4166666666665</v>
      </c>
      <c r="G24" s="75">
        <v>-8.1155269125193941E-2</v>
      </c>
      <c r="H24" s="25">
        <v>903</v>
      </c>
      <c r="I24" s="75">
        <v>6.8639053254437865</v>
      </c>
      <c r="J24" s="25">
        <v>728</v>
      </c>
      <c r="K24" s="75">
        <v>4.8991354466858787</v>
      </c>
      <c r="L24" s="25">
        <v>2676.4166666666665</v>
      </c>
      <c r="M24" s="75">
        <v>-1.1206551522428496</v>
      </c>
      <c r="N24" s="25">
        <v>786</v>
      </c>
      <c r="O24" s="75">
        <v>8.86426592797784</v>
      </c>
      <c r="P24" s="25">
        <v>155</v>
      </c>
      <c r="Q24" s="75">
        <v>0</v>
      </c>
      <c r="R24" s="25">
        <v>812</v>
      </c>
      <c r="S24" s="75">
        <v>3.5054174633524537</v>
      </c>
      <c r="T24" s="25">
        <v>117</v>
      </c>
      <c r="U24" s="75">
        <v>-4.8780487804878048</v>
      </c>
    </row>
    <row r="25" spans="1:21" x14ac:dyDescent="0.2">
      <c r="A25" s="481"/>
      <c r="B25" s="47" t="s">
        <v>118</v>
      </c>
      <c r="C25" s="71"/>
      <c r="D25" s="25">
        <v>14718</v>
      </c>
      <c r="E25" s="75">
        <v>0.6152584085315832</v>
      </c>
      <c r="F25" s="25">
        <v>27709.75</v>
      </c>
      <c r="G25" s="75">
        <v>-2.6808945290435116</v>
      </c>
      <c r="H25" s="25">
        <v>15638</v>
      </c>
      <c r="I25" s="75">
        <v>-0.4392945820334882</v>
      </c>
      <c r="J25" s="25">
        <v>13471</v>
      </c>
      <c r="K25" s="75">
        <v>0.21574170510340723</v>
      </c>
      <c r="L25" s="25">
        <v>18872.25</v>
      </c>
      <c r="M25" s="75">
        <v>-3.7101444345707573</v>
      </c>
      <c r="N25" s="25">
        <v>13961</v>
      </c>
      <c r="O25" s="75">
        <v>1.0348820379215518</v>
      </c>
      <c r="P25" s="25">
        <v>1247</v>
      </c>
      <c r="Q25" s="75">
        <v>5.1433389544688026</v>
      </c>
      <c r="R25" s="25">
        <v>8837.5</v>
      </c>
      <c r="S25" s="75">
        <v>-0.40757296870891402</v>
      </c>
      <c r="T25" s="25">
        <v>1677</v>
      </c>
      <c r="U25" s="75">
        <v>-11.222869242985707</v>
      </c>
    </row>
    <row r="26" spans="1:21" ht="22.5" x14ac:dyDescent="0.2">
      <c r="A26" s="481"/>
      <c r="B26" s="47" t="s">
        <v>119</v>
      </c>
      <c r="C26" s="71"/>
      <c r="D26" s="25">
        <v>12864</v>
      </c>
      <c r="E26" s="75">
        <v>1.4991320814265425</v>
      </c>
      <c r="F26" s="25">
        <v>20114.833333333332</v>
      </c>
      <c r="G26" s="75">
        <v>-2.3559679937864582</v>
      </c>
      <c r="H26" s="25">
        <v>13431</v>
      </c>
      <c r="I26" s="75">
        <v>-0.17095287646796492</v>
      </c>
      <c r="J26" s="25">
        <v>11961</v>
      </c>
      <c r="K26" s="75">
        <v>1.3729977116704806</v>
      </c>
      <c r="L26" s="25">
        <v>13848.833333333334</v>
      </c>
      <c r="M26" s="75">
        <v>-3.242972589021635</v>
      </c>
      <c r="N26" s="25">
        <v>12195</v>
      </c>
      <c r="O26" s="75">
        <v>1.203319502074689</v>
      </c>
      <c r="P26" s="25">
        <v>903</v>
      </c>
      <c r="Q26" s="75">
        <v>3.2</v>
      </c>
      <c r="R26" s="25">
        <v>6266</v>
      </c>
      <c r="S26" s="75">
        <v>-0.33666463430798182</v>
      </c>
      <c r="T26" s="25">
        <v>1236</v>
      </c>
      <c r="U26" s="75">
        <v>-11.965811965811966</v>
      </c>
    </row>
    <row r="27" spans="1:21" x14ac:dyDescent="0.2">
      <c r="A27" s="481"/>
      <c r="B27" s="47" t="s">
        <v>112</v>
      </c>
      <c r="C27" s="71"/>
      <c r="D27" s="25">
        <v>1103</v>
      </c>
      <c r="E27" s="75">
        <v>-12.668250197941408</v>
      </c>
      <c r="F27" s="25">
        <v>5427.333333333333</v>
      </c>
      <c r="G27" s="75">
        <v>-4.1530537159676228</v>
      </c>
      <c r="H27" s="25">
        <v>1415</v>
      </c>
      <c r="I27" s="75">
        <v>-6.8466096115865698</v>
      </c>
      <c r="J27" s="25">
        <v>856</v>
      </c>
      <c r="K27" s="75">
        <v>-16.893203883495143</v>
      </c>
      <c r="L27" s="25">
        <v>3446.3333333333335</v>
      </c>
      <c r="M27" s="75">
        <v>-5.9064433927921369</v>
      </c>
      <c r="N27" s="25">
        <v>1088</v>
      </c>
      <c r="O27" s="75">
        <v>-5.0610820244328103</v>
      </c>
      <c r="P27" s="25">
        <v>247</v>
      </c>
      <c r="Q27" s="75">
        <v>6.0085836909871242</v>
      </c>
      <c r="R27" s="25">
        <v>1981</v>
      </c>
      <c r="S27" s="75">
        <v>-0.94174514542878573</v>
      </c>
      <c r="T27" s="25">
        <v>327</v>
      </c>
      <c r="U27" s="75">
        <v>-12.332439678284182</v>
      </c>
    </row>
    <row r="28" spans="1:21" x14ac:dyDescent="0.2">
      <c r="A28" s="481"/>
      <c r="B28" s="47" t="s">
        <v>113</v>
      </c>
      <c r="C28" s="71"/>
      <c r="D28" s="25">
        <v>751</v>
      </c>
      <c r="E28" s="75">
        <v>8.6830680173661356</v>
      </c>
      <c r="F28" s="25">
        <v>2167.5833333333335</v>
      </c>
      <c r="G28" s="75">
        <v>-1.937794533459001</v>
      </c>
      <c r="H28" s="25">
        <v>792</v>
      </c>
      <c r="I28" s="75">
        <v>7.9019073569482288</v>
      </c>
      <c r="J28" s="25">
        <v>654</v>
      </c>
      <c r="K28" s="75">
        <v>6.6884176182707993</v>
      </c>
      <c r="L28" s="25">
        <v>1577.0833333333333</v>
      </c>
      <c r="M28" s="75">
        <v>-2.8740056453682321</v>
      </c>
      <c r="N28" s="25">
        <v>678</v>
      </c>
      <c r="O28" s="75">
        <v>9.0032154340836019</v>
      </c>
      <c r="P28" s="25">
        <v>97</v>
      </c>
      <c r="Q28" s="75">
        <v>24.358974358974358</v>
      </c>
      <c r="R28" s="25">
        <v>590.5</v>
      </c>
      <c r="S28" s="75">
        <v>0.65340909090909083</v>
      </c>
      <c r="T28" s="25">
        <v>114</v>
      </c>
      <c r="U28" s="75">
        <v>1.7857142857142856</v>
      </c>
    </row>
    <row r="29" spans="1:21" x14ac:dyDescent="0.2">
      <c r="A29" s="481"/>
      <c r="B29" s="49" t="s">
        <v>177</v>
      </c>
      <c r="C29" s="71"/>
      <c r="D29" s="25">
        <v>5</v>
      </c>
      <c r="E29" s="75">
        <v>0</v>
      </c>
      <c r="F29" s="25">
        <v>10.666666666666666</v>
      </c>
      <c r="G29" s="75">
        <v>-20</v>
      </c>
      <c r="H29" s="25">
        <v>0</v>
      </c>
      <c r="I29" s="75">
        <v>-100</v>
      </c>
      <c r="J29" s="25" t="s">
        <v>378</v>
      </c>
      <c r="K29" s="75">
        <v>-20</v>
      </c>
      <c r="L29" s="25">
        <v>3.0833333333333335</v>
      </c>
      <c r="M29" s="75">
        <v>5.7142857142857144</v>
      </c>
      <c r="N29" s="25">
        <v>0</v>
      </c>
      <c r="O29" s="75" t="s">
        <v>264</v>
      </c>
      <c r="P29" s="25" t="s">
        <v>378</v>
      </c>
      <c r="Q29" s="75" t="s">
        <v>264</v>
      </c>
      <c r="R29" s="25">
        <v>7.583333333333333</v>
      </c>
      <c r="S29" s="75">
        <v>-27.200000000000003</v>
      </c>
      <c r="T29" s="25">
        <v>0</v>
      </c>
      <c r="U29" s="75">
        <v>-100</v>
      </c>
    </row>
    <row r="30" spans="1:21" ht="14.25" customHeight="1" x14ac:dyDescent="0.2">
      <c r="A30" s="481" t="s">
        <v>11</v>
      </c>
      <c r="B30" s="11" t="s">
        <v>2</v>
      </c>
      <c r="C30" s="71"/>
      <c r="D30" s="25">
        <v>33493</v>
      </c>
      <c r="E30" s="75">
        <v>1.5893718341472292</v>
      </c>
      <c r="F30" s="25">
        <v>136386.75</v>
      </c>
      <c r="G30" s="75">
        <v>2.6183128281590737</v>
      </c>
      <c r="H30" s="25">
        <v>26125</v>
      </c>
      <c r="I30" s="75">
        <v>-1.429972834289164</v>
      </c>
      <c r="J30" s="25">
        <v>27112</v>
      </c>
      <c r="K30" s="75">
        <v>0.63845582776540455</v>
      </c>
      <c r="L30" s="25">
        <v>104784.5</v>
      </c>
      <c r="M30" s="75">
        <v>2.1615034001998685</v>
      </c>
      <c r="N30" s="25">
        <v>21492</v>
      </c>
      <c r="O30" s="75">
        <v>-0.66555740432612309</v>
      </c>
      <c r="P30" s="25">
        <v>6381</v>
      </c>
      <c r="Q30" s="75">
        <v>5.8384475037319623</v>
      </c>
      <c r="R30" s="25">
        <v>31602.25</v>
      </c>
      <c r="S30" s="75">
        <v>4.1626381594849367</v>
      </c>
      <c r="T30" s="25">
        <v>4633</v>
      </c>
      <c r="U30" s="75">
        <v>-4.8274445357436315</v>
      </c>
    </row>
    <row r="31" spans="1:21" ht="22.5" x14ac:dyDescent="0.2">
      <c r="A31" s="481"/>
      <c r="B31" s="47" t="s">
        <v>108</v>
      </c>
      <c r="C31" s="71"/>
      <c r="D31" s="25">
        <v>29601</v>
      </c>
      <c r="E31" s="75">
        <v>1.446245587580109</v>
      </c>
      <c r="F31" s="25">
        <v>123713.91666666667</v>
      </c>
      <c r="G31" s="75">
        <v>2.8835905133759958</v>
      </c>
      <c r="H31" s="25">
        <v>22398</v>
      </c>
      <c r="I31" s="75">
        <v>-1.1562224183583407</v>
      </c>
      <c r="J31" s="25">
        <v>23685</v>
      </c>
      <c r="K31" s="75">
        <v>0.40271301398897841</v>
      </c>
      <c r="L31" s="25">
        <v>94786.833333333328</v>
      </c>
      <c r="M31" s="75">
        <v>2.4865634390387847</v>
      </c>
      <c r="N31" s="25">
        <v>18125</v>
      </c>
      <c r="O31" s="75">
        <v>-0.39019564739503187</v>
      </c>
      <c r="P31" s="25">
        <v>5916</v>
      </c>
      <c r="Q31" s="75">
        <v>5.8507783145464307</v>
      </c>
      <c r="R31" s="25">
        <v>28927.083333333332</v>
      </c>
      <c r="S31" s="75">
        <v>4.2063804174559385</v>
      </c>
      <c r="T31" s="25">
        <v>4273</v>
      </c>
      <c r="U31" s="75">
        <v>-4.2786738351254483</v>
      </c>
    </row>
    <row r="32" spans="1:21" x14ac:dyDescent="0.2">
      <c r="A32" s="481"/>
      <c r="B32" s="47" t="s">
        <v>109</v>
      </c>
      <c r="C32" s="71"/>
      <c r="D32" s="25">
        <v>9562</v>
      </c>
      <c r="E32" s="75">
        <v>10.35199076745528</v>
      </c>
      <c r="F32" s="25">
        <v>39239.333333333336</v>
      </c>
      <c r="G32" s="75">
        <v>7.8576533323560129</v>
      </c>
      <c r="H32" s="25">
        <v>6622</v>
      </c>
      <c r="I32" s="75">
        <v>4.8448385053831542</v>
      </c>
      <c r="J32" s="25">
        <v>7571</v>
      </c>
      <c r="K32" s="75">
        <v>9.5975680370584833</v>
      </c>
      <c r="L32" s="25">
        <v>29031.166666666668</v>
      </c>
      <c r="M32" s="75">
        <v>7.6198302173563821</v>
      </c>
      <c r="N32" s="25">
        <v>5226</v>
      </c>
      <c r="O32" s="75">
        <v>5.618431689571544</v>
      </c>
      <c r="P32" s="25">
        <v>1991</v>
      </c>
      <c r="Q32" s="75">
        <v>13.318155947638019</v>
      </c>
      <c r="R32" s="25">
        <v>10208.166666666666</v>
      </c>
      <c r="S32" s="75">
        <v>8.539783802941697</v>
      </c>
      <c r="T32" s="25">
        <v>1396</v>
      </c>
      <c r="U32" s="75">
        <v>2.0467836257309941</v>
      </c>
    </row>
    <row r="33" spans="1:21" x14ac:dyDescent="0.2">
      <c r="A33" s="481"/>
      <c r="B33" s="47" t="s">
        <v>110</v>
      </c>
      <c r="C33" s="71"/>
      <c r="D33" s="25">
        <v>586</v>
      </c>
      <c r="E33" s="75">
        <v>0.34246575342465752</v>
      </c>
      <c r="F33" s="25">
        <v>3264.4166666666665</v>
      </c>
      <c r="G33" s="75">
        <v>-1.8909036265277499</v>
      </c>
      <c r="H33" s="25">
        <v>608</v>
      </c>
      <c r="I33" s="75">
        <v>4.4673539518900345</v>
      </c>
      <c r="J33" s="25">
        <v>493</v>
      </c>
      <c r="K33" s="75">
        <v>0</v>
      </c>
      <c r="L33" s="25">
        <v>2620.6666666666665</v>
      </c>
      <c r="M33" s="75">
        <v>-3.376655298491412</v>
      </c>
      <c r="N33" s="25">
        <v>514</v>
      </c>
      <c r="O33" s="75">
        <v>3.0060120240480961</v>
      </c>
      <c r="P33" s="25">
        <v>93</v>
      </c>
      <c r="Q33" s="75">
        <v>2.197802197802198</v>
      </c>
      <c r="R33" s="25">
        <v>643.75</v>
      </c>
      <c r="S33" s="75">
        <v>4.6606150928058536</v>
      </c>
      <c r="T33" s="25">
        <v>94</v>
      </c>
      <c r="U33" s="75">
        <v>13.253012048192772</v>
      </c>
    </row>
    <row r="34" spans="1:21" x14ac:dyDescent="0.2">
      <c r="A34" s="481"/>
      <c r="B34" s="48" t="s">
        <v>115</v>
      </c>
      <c r="C34" s="71"/>
      <c r="D34" s="25">
        <v>12955</v>
      </c>
      <c r="E34" s="75">
        <v>-3.5153049824979519</v>
      </c>
      <c r="F34" s="25">
        <v>62884</v>
      </c>
      <c r="G34" s="75">
        <v>1.0090085266440896</v>
      </c>
      <c r="H34" s="25">
        <v>12101</v>
      </c>
      <c r="I34" s="75">
        <v>-2.881219903691814</v>
      </c>
      <c r="J34" s="25">
        <v>9984</v>
      </c>
      <c r="K34" s="75">
        <v>-4.6691492409051847</v>
      </c>
      <c r="L34" s="25">
        <v>46427.916666666664</v>
      </c>
      <c r="M34" s="75">
        <v>0.6556387825967559</v>
      </c>
      <c r="N34" s="25">
        <v>9610</v>
      </c>
      <c r="O34" s="75">
        <v>-1.7583316295236149</v>
      </c>
      <c r="P34" s="25">
        <v>2971</v>
      </c>
      <c r="Q34" s="75">
        <v>0.57549085985104942</v>
      </c>
      <c r="R34" s="25">
        <v>16456.083333333332</v>
      </c>
      <c r="S34" s="75">
        <v>2.0194870947076935</v>
      </c>
      <c r="T34" s="25">
        <v>2491</v>
      </c>
      <c r="U34" s="75">
        <v>-6.9828230022404778</v>
      </c>
    </row>
    <row r="35" spans="1:21" x14ac:dyDescent="0.2">
      <c r="A35" s="481"/>
      <c r="B35" s="47" t="s">
        <v>111</v>
      </c>
      <c r="C35" s="71"/>
      <c r="D35" s="25">
        <v>6498</v>
      </c>
      <c r="E35" s="75">
        <v>-7.6887590342918657E-2</v>
      </c>
      <c r="F35" s="25">
        <v>18326.166666666668</v>
      </c>
      <c r="G35" s="75">
        <v>0.23793028004667444</v>
      </c>
      <c r="H35" s="25">
        <v>3067</v>
      </c>
      <c r="I35" s="75">
        <v>-7.1168988491823137</v>
      </c>
      <c r="J35" s="25">
        <v>5637</v>
      </c>
      <c r="K35" s="75">
        <v>-1.3820853743876835</v>
      </c>
      <c r="L35" s="25">
        <v>16707.083333333332</v>
      </c>
      <c r="M35" s="75">
        <v>0.20041582535335162</v>
      </c>
      <c r="N35" s="25">
        <v>2775</v>
      </c>
      <c r="O35" s="75">
        <v>-6.4711830131445911</v>
      </c>
      <c r="P35" s="25">
        <v>861</v>
      </c>
      <c r="Q35" s="75">
        <v>9.4027954256670903</v>
      </c>
      <c r="R35" s="25">
        <v>1619.0833333333333</v>
      </c>
      <c r="S35" s="75">
        <v>0.62668324010772736</v>
      </c>
      <c r="T35" s="25">
        <v>292</v>
      </c>
      <c r="U35" s="75">
        <v>-12.835820895522387</v>
      </c>
    </row>
    <row r="36" spans="1:21" x14ac:dyDescent="0.2">
      <c r="A36" s="481"/>
      <c r="B36" s="47" t="s">
        <v>114</v>
      </c>
      <c r="C36" s="71"/>
      <c r="D36" s="25">
        <v>932</v>
      </c>
      <c r="E36" s="75">
        <v>7.9953650057937438</v>
      </c>
      <c r="F36" s="25">
        <v>4516.416666666667</v>
      </c>
      <c r="G36" s="75">
        <v>1.3065909005944147</v>
      </c>
      <c r="H36" s="25">
        <v>843</v>
      </c>
      <c r="I36" s="75">
        <v>2.1818181818181821</v>
      </c>
      <c r="J36" s="25">
        <v>756</v>
      </c>
      <c r="K36" s="75">
        <v>7.6923076923076925</v>
      </c>
      <c r="L36" s="25">
        <v>3598.4166666666665</v>
      </c>
      <c r="M36" s="75">
        <v>0.33692722371967659</v>
      </c>
      <c r="N36" s="25">
        <v>746</v>
      </c>
      <c r="O36" s="75">
        <v>5.5162659123055162</v>
      </c>
      <c r="P36" s="25">
        <v>176</v>
      </c>
      <c r="Q36" s="75">
        <v>9.316770186335404</v>
      </c>
      <c r="R36" s="25">
        <v>918</v>
      </c>
      <c r="S36" s="75">
        <v>5.2953546167080869</v>
      </c>
      <c r="T36" s="25">
        <v>97</v>
      </c>
      <c r="U36" s="75">
        <v>-17.796610169491526</v>
      </c>
    </row>
    <row r="37" spans="1:21" x14ac:dyDescent="0.2">
      <c r="A37" s="481"/>
      <c r="B37" s="48" t="s">
        <v>116</v>
      </c>
      <c r="C37" s="71"/>
      <c r="D37" s="25">
        <v>373</v>
      </c>
      <c r="E37" s="75">
        <v>3.32409972299169</v>
      </c>
      <c r="F37" s="25">
        <v>1710.75</v>
      </c>
      <c r="G37" s="75">
        <v>4.5690709046454767</v>
      </c>
      <c r="H37" s="25">
        <v>262</v>
      </c>
      <c r="I37" s="75">
        <v>-14.37908496732026</v>
      </c>
      <c r="J37" s="25">
        <v>290</v>
      </c>
      <c r="K37" s="75">
        <v>0.69444444444444442</v>
      </c>
      <c r="L37" s="25">
        <v>1312.1666666666667</v>
      </c>
      <c r="M37" s="75">
        <v>3.9751716851558374</v>
      </c>
      <c r="N37" s="25">
        <v>228</v>
      </c>
      <c r="O37" s="75">
        <v>-9.5238095238095237</v>
      </c>
      <c r="P37" s="25">
        <v>83</v>
      </c>
      <c r="Q37" s="75">
        <v>13.698630136986301</v>
      </c>
      <c r="R37" s="25">
        <v>398.58333333333331</v>
      </c>
      <c r="S37" s="75">
        <v>6.5730837789661321</v>
      </c>
      <c r="T37" s="25">
        <v>34</v>
      </c>
      <c r="U37" s="75">
        <v>-37.037037037037038</v>
      </c>
    </row>
    <row r="38" spans="1:21" x14ac:dyDescent="0.2">
      <c r="A38" s="481"/>
      <c r="B38" s="48" t="s">
        <v>117</v>
      </c>
      <c r="C38" s="71"/>
      <c r="D38" s="25">
        <v>559</v>
      </c>
      <c r="E38" s="75">
        <v>11.354581673306772</v>
      </c>
      <c r="F38" s="25">
        <v>2805.6666666666665</v>
      </c>
      <c r="G38" s="75">
        <v>-0.58465717829091124</v>
      </c>
      <c r="H38" s="25">
        <v>581</v>
      </c>
      <c r="I38" s="75">
        <v>11.946050096339114</v>
      </c>
      <c r="J38" s="25">
        <v>466</v>
      </c>
      <c r="K38" s="75">
        <v>12.560386473429952</v>
      </c>
      <c r="L38" s="25">
        <v>2286.25</v>
      </c>
      <c r="M38" s="75">
        <v>-1.6384626416176682</v>
      </c>
      <c r="N38" s="25">
        <v>518</v>
      </c>
      <c r="O38" s="75">
        <v>13.846153846153847</v>
      </c>
      <c r="P38" s="25">
        <v>93</v>
      </c>
      <c r="Q38" s="75">
        <v>5.6818181818181817</v>
      </c>
      <c r="R38" s="25">
        <v>519.41666666666663</v>
      </c>
      <c r="S38" s="75">
        <v>4.3354536324070976</v>
      </c>
      <c r="T38" s="25">
        <v>63</v>
      </c>
      <c r="U38" s="75">
        <v>-1.5625</v>
      </c>
    </row>
    <row r="39" spans="1:21" x14ac:dyDescent="0.2">
      <c r="A39" s="481"/>
      <c r="B39" s="47" t="s">
        <v>118</v>
      </c>
      <c r="C39" s="71"/>
      <c r="D39" s="25">
        <v>2956</v>
      </c>
      <c r="E39" s="75">
        <v>1.0252904989747096</v>
      </c>
      <c r="F39" s="25">
        <v>8154.583333333333</v>
      </c>
      <c r="G39" s="75">
        <v>-0.56194618323713519</v>
      </c>
      <c r="H39" s="25">
        <v>2884</v>
      </c>
      <c r="I39" s="75">
        <v>-4.4716793640278238</v>
      </c>
      <c r="J39" s="25">
        <v>2668</v>
      </c>
      <c r="K39" s="75">
        <v>0.7933509633547412</v>
      </c>
      <c r="L39" s="25">
        <v>6397.666666666667</v>
      </c>
      <c r="M39" s="75">
        <v>-1.4619245036002619</v>
      </c>
      <c r="N39" s="25">
        <v>2621</v>
      </c>
      <c r="O39" s="75">
        <v>-4.0980607391145263</v>
      </c>
      <c r="P39" s="25">
        <v>288</v>
      </c>
      <c r="Q39" s="75">
        <v>3.225806451612903</v>
      </c>
      <c r="R39" s="25">
        <v>1756.9166666666667</v>
      </c>
      <c r="S39" s="75">
        <v>2.8589549690198566</v>
      </c>
      <c r="T39" s="25">
        <v>263</v>
      </c>
      <c r="U39" s="75">
        <v>-8.0419580419580416</v>
      </c>
    </row>
    <row r="40" spans="1:21" ht="22.5" x14ac:dyDescent="0.2">
      <c r="A40" s="481"/>
      <c r="B40" s="47" t="s">
        <v>119</v>
      </c>
      <c r="C40" s="71"/>
      <c r="D40" s="25">
        <v>2304</v>
      </c>
      <c r="E40" s="75">
        <v>-1.1158798283261802</v>
      </c>
      <c r="F40" s="25">
        <v>5027</v>
      </c>
      <c r="G40" s="75">
        <v>0.37772268166464218</v>
      </c>
      <c r="H40" s="25">
        <v>2235</v>
      </c>
      <c r="I40" s="75">
        <v>-3.4140017286084698</v>
      </c>
      <c r="J40" s="25">
        <v>2144</v>
      </c>
      <c r="K40" s="75">
        <v>-0.32543003254300329</v>
      </c>
      <c r="L40" s="25">
        <v>4001</v>
      </c>
      <c r="M40" s="75">
        <v>-0.41896544572115985</v>
      </c>
      <c r="N40" s="25">
        <v>2086</v>
      </c>
      <c r="O40" s="75">
        <v>-2.1575984990619137</v>
      </c>
      <c r="P40" s="25">
        <v>160</v>
      </c>
      <c r="Q40" s="75">
        <v>-10.614525139664805</v>
      </c>
      <c r="R40" s="25">
        <v>1026</v>
      </c>
      <c r="S40" s="75">
        <v>3.6101994445847012</v>
      </c>
      <c r="T40" s="25">
        <v>149</v>
      </c>
      <c r="U40" s="75">
        <v>-18.131868131868131</v>
      </c>
    </row>
    <row r="41" spans="1:21" x14ac:dyDescent="0.2">
      <c r="A41" s="481"/>
      <c r="B41" s="47" t="s">
        <v>112</v>
      </c>
      <c r="C41" s="71"/>
      <c r="D41" s="25">
        <v>348</v>
      </c>
      <c r="E41" s="75">
        <v>-3.0640668523676879</v>
      </c>
      <c r="F41" s="25">
        <v>2055.25</v>
      </c>
      <c r="G41" s="75">
        <v>-3.1304006284367638</v>
      </c>
      <c r="H41" s="25">
        <v>393</v>
      </c>
      <c r="I41" s="75">
        <v>-13.053097345132745</v>
      </c>
      <c r="J41" s="25">
        <v>263</v>
      </c>
      <c r="K41" s="75">
        <v>-9.3103448275862082</v>
      </c>
      <c r="L41" s="25">
        <v>1544</v>
      </c>
      <c r="M41" s="75">
        <v>-4.4505182816770672</v>
      </c>
      <c r="N41" s="25">
        <v>313</v>
      </c>
      <c r="O41" s="75">
        <v>-16.533333333333331</v>
      </c>
      <c r="P41" s="25">
        <v>85</v>
      </c>
      <c r="Q41" s="75">
        <v>23.188405797101449</v>
      </c>
      <c r="R41" s="25">
        <v>511.25</v>
      </c>
      <c r="S41" s="75">
        <v>1.0874938210578349</v>
      </c>
      <c r="T41" s="25">
        <v>80</v>
      </c>
      <c r="U41" s="75">
        <v>3.8961038961038961</v>
      </c>
    </row>
    <row r="42" spans="1:21" x14ac:dyDescent="0.2">
      <c r="A42" s="481"/>
      <c r="B42" s="47" t="s">
        <v>113</v>
      </c>
      <c r="C42" s="71"/>
      <c r="D42" s="25">
        <v>304</v>
      </c>
      <c r="E42" s="75">
        <v>28.270042194092827</v>
      </c>
      <c r="F42" s="25">
        <v>1072.3333333333333</v>
      </c>
      <c r="G42" s="75">
        <v>0.13228542525873474</v>
      </c>
      <c r="H42" s="25">
        <v>256</v>
      </c>
      <c r="I42" s="75">
        <v>1.1857707509881421</v>
      </c>
      <c r="J42" s="25">
        <v>261</v>
      </c>
      <c r="K42" s="75">
        <v>26.699029126213592</v>
      </c>
      <c r="L42" s="25">
        <v>852.66666666666663</v>
      </c>
      <c r="M42" s="75">
        <v>-0.7180283330098971</v>
      </c>
      <c r="N42" s="25">
        <v>222</v>
      </c>
      <c r="O42" s="75">
        <v>-1.7699115044247788</v>
      </c>
      <c r="P42" s="25">
        <v>43</v>
      </c>
      <c r="Q42" s="75">
        <v>38.70967741935484</v>
      </c>
      <c r="R42" s="25">
        <v>219.66666666666666</v>
      </c>
      <c r="S42" s="75">
        <v>3.5756385068762282</v>
      </c>
      <c r="T42" s="25">
        <v>34</v>
      </c>
      <c r="U42" s="75">
        <v>25.925925925925924</v>
      </c>
    </row>
    <row r="43" spans="1:21" x14ac:dyDescent="0.2">
      <c r="A43" s="481"/>
      <c r="B43" s="49" t="s">
        <v>177</v>
      </c>
      <c r="C43" s="71"/>
      <c r="D43" s="25" t="s">
        <v>378</v>
      </c>
      <c r="E43" s="75" t="s">
        <v>267</v>
      </c>
      <c r="F43" s="25">
        <v>1.8333333333333333</v>
      </c>
      <c r="G43" s="75">
        <v>22.222222222222221</v>
      </c>
      <c r="H43" s="25">
        <v>0</v>
      </c>
      <c r="I43" s="75" t="s">
        <v>264</v>
      </c>
      <c r="J43" s="25">
        <v>3</v>
      </c>
      <c r="K43" s="75" t="s">
        <v>378</v>
      </c>
      <c r="L43" s="25">
        <v>1.5833333333333333</v>
      </c>
      <c r="M43" s="75">
        <v>5.5555555555555554</v>
      </c>
      <c r="N43" s="25">
        <v>0</v>
      </c>
      <c r="O43" s="75" t="s">
        <v>264</v>
      </c>
      <c r="P43" s="25" t="s">
        <v>378</v>
      </c>
      <c r="Q43" s="75" t="s">
        <v>264</v>
      </c>
      <c r="R43" s="25">
        <v>0.25</v>
      </c>
      <c r="S43" s="75" t="s">
        <v>264</v>
      </c>
      <c r="T43" s="25">
        <v>0</v>
      </c>
      <c r="U43" s="75" t="s">
        <v>264</v>
      </c>
    </row>
    <row r="44" spans="1:21" ht="14.25" customHeight="1" x14ac:dyDescent="0.2">
      <c r="A44" s="481" t="s">
        <v>12</v>
      </c>
      <c r="B44" s="11" t="s">
        <v>2</v>
      </c>
      <c r="C44" s="71"/>
      <c r="D44" s="25">
        <v>18940</v>
      </c>
      <c r="E44" s="75">
        <v>-1.024247491638796</v>
      </c>
      <c r="F44" s="25">
        <v>47262.75</v>
      </c>
      <c r="G44" s="75">
        <v>-1.9060039123238202</v>
      </c>
      <c r="H44" s="25">
        <v>20412</v>
      </c>
      <c r="I44" s="75">
        <v>-1.0758941552776968</v>
      </c>
      <c r="J44" s="25">
        <v>15779</v>
      </c>
      <c r="K44" s="75">
        <v>-2.0059619922990937</v>
      </c>
      <c r="L44" s="25">
        <v>27246.166666666668</v>
      </c>
      <c r="M44" s="75">
        <v>-2.6282167735325914</v>
      </c>
      <c r="N44" s="25">
        <v>16817</v>
      </c>
      <c r="O44" s="75">
        <v>1.7054732385848199</v>
      </c>
      <c r="P44" s="25">
        <v>3161</v>
      </c>
      <c r="Q44" s="75">
        <v>4.1858932102834538</v>
      </c>
      <c r="R44" s="25">
        <v>20016.583333333332</v>
      </c>
      <c r="S44" s="75">
        <v>-0.90555046742081069</v>
      </c>
      <c r="T44" s="25">
        <v>3595</v>
      </c>
      <c r="U44" s="75">
        <v>-12.295681873627714</v>
      </c>
    </row>
    <row r="45" spans="1:21" ht="22.5" x14ac:dyDescent="0.2">
      <c r="A45" s="481"/>
      <c r="B45" s="47" t="s">
        <v>108</v>
      </c>
      <c r="C45" s="71"/>
      <c r="D45" s="25">
        <v>6412</v>
      </c>
      <c r="E45" s="75">
        <v>-3.0687830687830688</v>
      </c>
      <c r="F45" s="25">
        <v>25722.75</v>
      </c>
      <c r="G45" s="75">
        <v>-0.59640930681909665</v>
      </c>
      <c r="H45" s="25">
        <v>6878</v>
      </c>
      <c r="I45" s="75">
        <v>-2.8531073446327682</v>
      </c>
      <c r="J45" s="25">
        <v>4370</v>
      </c>
      <c r="K45" s="75">
        <v>-6.1022776106574996</v>
      </c>
      <c r="L45" s="25">
        <v>13703.5</v>
      </c>
      <c r="M45" s="75">
        <v>-0.56417233560090707</v>
      </c>
      <c r="N45" s="25">
        <v>4844</v>
      </c>
      <c r="O45" s="75">
        <v>1.7219655606887863</v>
      </c>
      <c r="P45" s="25">
        <v>2042</v>
      </c>
      <c r="Q45" s="75">
        <v>4.1305456399796023</v>
      </c>
      <c r="R45" s="25">
        <v>12019.25</v>
      </c>
      <c r="S45" s="75">
        <v>-0.63313813296589738</v>
      </c>
      <c r="T45" s="25">
        <v>2034</v>
      </c>
      <c r="U45" s="75">
        <v>-12.251941328731665</v>
      </c>
    </row>
    <row r="46" spans="1:21" x14ac:dyDescent="0.2">
      <c r="A46" s="481"/>
      <c r="B46" s="47" t="s">
        <v>109</v>
      </c>
      <c r="C46" s="71"/>
      <c r="D46" s="25">
        <v>5352</v>
      </c>
      <c r="E46" s="75">
        <v>-0.53893328377624972</v>
      </c>
      <c r="F46" s="25">
        <v>21348</v>
      </c>
      <c r="G46" s="75">
        <v>0.31797747529017401</v>
      </c>
      <c r="H46" s="25">
        <v>5568</v>
      </c>
      <c r="I46" s="75">
        <v>-2.0752725993668659</v>
      </c>
      <c r="J46" s="25">
        <v>3569</v>
      </c>
      <c r="K46" s="75">
        <v>-3.5926526202052944</v>
      </c>
      <c r="L46" s="25">
        <v>11113.25</v>
      </c>
      <c r="M46" s="75">
        <v>0.44967686536810231</v>
      </c>
      <c r="N46" s="25">
        <v>3837</v>
      </c>
      <c r="O46" s="75">
        <v>1.2401055408970976</v>
      </c>
      <c r="P46" s="25">
        <v>1783</v>
      </c>
      <c r="Q46" s="75">
        <v>6.1941631923764149</v>
      </c>
      <c r="R46" s="25">
        <v>10234.75</v>
      </c>
      <c r="S46" s="75">
        <v>0.1753641865548686</v>
      </c>
      <c r="T46" s="25">
        <v>1731</v>
      </c>
      <c r="U46" s="75">
        <v>-8.7025316455696213</v>
      </c>
    </row>
    <row r="47" spans="1:21" x14ac:dyDescent="0.2">
      <c r="A47" s="481"/>
      <c r="B47" s="47" t="s">
        <v>110</v>
      </c>
      <c r="C47" s="71"/>
      <c r="D47" s="25">
        <v>525</v>
      </c>
      <c r="E47" s="75">
        <v>-9.3264248704663206</v>
      </c>
      <c r="F47" s="25">
        <v>2062.25</v>
      </c>
      <c r="G47" s="75">
        <v>-2.0270002771289439</v>
      </c>
      <c r="H47" s="25">
        <v>653</v>
      </c>
      <c r="I47" s="75">
        <v>2.6729559748427674</v>
      </c>
      <c r="J47" s="25">
        <v>409</v>
      </c>
      <c r="K47" s="75">
        <v>-15.495867768595042</v>
      </c>
      <c r="L47" s="25">
        <v>1246.9166666666667</v>
      </c>
      <c r="M47" s="75">
        <v>-4.0525809554344345</v>
      </c>
      <c r="N47" s="25">
        <v>515</v>
      </c>
      <c r="O47" s="75">
        <v>11.471861471861471</v>
      </c>
      <c r="P47" s="25">
        <v>116</v>
      </c>
      <c r="Q47" s="75">
        <v>22.105263157894736</v>
      </c>
      <c r="R47" s="25">
        <v>815.33333333333337</v>
      </c>
      <c r="S47" s="75">
        <v>1.2417218543046358</v>
      </c>
      <c r="T47" s="25">
        <v>138</v>
      </c>
      <c r="U47" s="75">
        <v>-20.689655172413794</v>
      </c>
    </row>
    <row r="48" spans="1:21" x14ac:dyDescent="0.2">
      <c r="A48" s="481"/>
      <c r="B48" s="48" t="s">
        <v>115</v>
      </c>
      <c r="C48" s="71"/>
      <c r="D48" s="25">
        <v>216</v>
      </c>
      <c r="E48" s="75">
        <v>-30.097087378640776</v>
      </c>
      <c r="F48" s="25">
        <v>1352.0833333333333</v>
      </c>
      <c r="G48" s="75">
        <v>-4.6597720061111767</v>
      </c>
      <c r="H48" s="25">
        <v>294</v>
      </c>
      <c r="I48" s="75">
        <v>-15.273775216138327</v>
      </c>
      <c r="J48" s="25">
        <v>133</v>
      </c>
      <c r="K48" s="75">
        <v>-32.142857142857146</v>
      </c>
      <c r="L48" s="25">
        <v>603.16666666666663</v>
      </c>
      <c r="M48" s="75">
        <v>-0.13796909492273732</v>
      </c>
      <c r="N48" s="25">
        <v>189</v>
      </c>
      <c r="O48" s="75">
        <v>3.8461538461538463</v>
      </c>
      <c r="P48" s="25">
        <v>83</v>
      </c>
      <c r="Q48" s="75">
        <v>-26.548672566371685</v>
      </c>
      <c r="R48" s="25">
        <v>748.91666666666663</v>
      </c>
      <c r="S48" s="75">
        <v>-8.0143295803480044</v>
      </c>
      <c r="T48" s="25">
        <v>105</v>
      </c>
      <c r="U48" s="75">
        <v>-36.363636363636367</v>
      </c>
    </row>
    <row r="49" spans="1:21" x14ac:dyDescent="0.2">
      <c r="A49" s="481"/>
      <c r="B49" s="47" t="s">
        <v>111</v>
      </c>
      <c r="C49" s="71"/>
      <c r="D49" s="25">
        <v>319</v>
      </c>
      <c r="E49" s="75">
        <v>-7.803468208092486</v>
      </c>
      <c r="F49" s="25">
        <v>960.41666666666663</v>
      </c>
      <c r="G49" s="75">
        <v>-10.547966470040359</v>
      </c>
      <c r="H49" s="25">
        <v>363</v>
      </c>
      <c r="I49" s="75">
        <v>-11.678832116788321</v>
      </c>
      <c r="J49" s="25">
        <v>259</v>
      </c>
      <c r="K49" s="75">
        <v>-4.7794117647058822</v>
      </c>
      <c r="L49" s="25">
        <v>740.16666666666663</v>
      </c>
      <c r="M49" s="75">
        <v>-9.0890481064483115</v>
      </c>
      <c r="N49" s="25">
        <v>303</v>
      </c>
      <c r="O49" s="75">
        <v>-7.6219512195121952</v>
      </c>
      <c r="P49" s="25">
        <v>60</v>
      </c>
      <c r="Q49" s="75">
        <v>-18.918918918918919</v>
      </c>
      <c r="R49" s="25">
        <v>220.25</v>
      </c>
      <c r="S49" s="75">
        <v>-15.1252408477842</v>
      </c>
      <c r="T49" s="25">
        <v>60</v>
      </c>
      <c r="U49" s="75">
        <v>-27.710843373493976</v>
      </c>
    </row>
    <row r="50" spans="1:21" x14ac:dyDescent="0.2">
      <c r="A50" s="481"/>
      <c r="B50" s="47" t="s">
        <v>114</v>
      </c>
      <c r="C50" s="71"/>
      <c r="D50" s="25">
        <v>765</v>
      </c>
      <c r="E50" s="75">
        <v>-6.1349693251533743</v>
      </c>
      <c r="F50" s="25">
        <v>1976</v>
      </c>
      <c r="G50" s="75">
        <v>-2.166109667038</v>
      </c>
      <c r="H50" s="25">
        <v>780</v>
      </c>
      <c r="I50" s="75">
        <v>-9.8265895953757223</v>
      </c>
      <c r="J50" s="25">
        <v>605</v>
      </c>
      <c r="K50" s="75">
        <v>-6.7796610169491522</v>
      </c>
      <c r="L50" s="25">
        <v>1066.5833333333333</v>
      </c>
      <c r="M50" s="75">
        <v>-2.3349866463181992</v>
      </c>
      <c r="N50" s="25">
        <v>633</v>
      </c>
      <c r="O50" s="75">
        <v>-7.9941860465116283</v>
      </c>
      <c r="P50" s="25">
        <v>160</v>
      </c>
      <c r="Q50" s="75">
        <v>-3.6144578313253009</v>
      </c>
      <c r="R50" s="25">
        <v>909.41666666666663</v>
      </c>
      <c r="S50" s="75">
        <v>-1.9673014732303269</v>
      </c>
      <c r="T50" s="25">
        <v>147</v>
      </c>
      <c r="U50" s="75">
        <v>-16.949152542372879</v>
      </c>
    </row>
    <row r="51" spans="1:21" x14ac:dyDescent="0.2">
      <c r="A51" s="481"/>
      <c r="B51" s="48" t="s">
        <v>116</v>
      </c>
      <c r="C51" s="71"/>
      <c r="D51" s="25">
        <v>441</v>
      </c>
      <c r="E51" s="75">
        <v>-5.7692307692307692</v>
      </c>
      <c r="F51" s="25">
        <v>1293.25</v>
      </c>
      <c r="G51" s="75">
        <v>-4.2509871668311945</v>
      </c>
      <c r="H51" s="25">
        <v>458</v>
      </c>
      <c r="I51" s="75">
        <v>-15.027829313543601</v>
      </c>
      <c r="J51" s="25">
        <v>343</v>
      </c>
      <c r="K51" s="75">
        <v>-7.0460704607046063</v>
      </c>
      <c r="L51" s="25">
        <v>676.41666666666663</v>
      </c>
      <c r="M51" s="75">
        <v>-4.6852982620948804</v>
      </c>
      <c r="N51" s="25">
        <v>365</v>
      </c>
      <c r="O51" s="75">
        <v>-13.30166270783848</v>
      </c>
      <c r="P51" s="25">
        <v>98</v>
      </c>
      <c r="Q51" s="75">
        <v>-1.0101010101010102</v>
      </c>
      <c r="R51" s="25">
        <v>616.83333333333337</v>
      </c>
      <c r="S51" s="75">
        <v>-3.7701508060322415</v>
      </c>
      <c r="T51" s="25">
        <v>93</v>
      </c>
      <c r="U51" s="75">
        <v>-21.1864406779661</v>
      </c>
    </row>
    <row r="52" spans="1:21" x14ac:dyDescent="0.2">
      <c r="A52" s="481"/>
      <c r="B52" s="48" t="s">
        <v>117</v>
      </c>
      <c r="C52" s="71"/>
      <c r="D52" s="25">
        <v>324</v>
      </c>
      <c r="E52" s="75">
        <v>-6.6282420749279538</v>
      </c>
      <c r="F52" s="25">
        <v>682.75</v>
      </c>
      <c r="G52" s="75">
        <v>2.0425955909826876</v>
      </c>
      <c r="H52" s="25">
        <v>322</v>
      </c>
      <c r="I52" s="75">
        <v>-1.2269938650306749</v>
      </c>
      <c r="J52" s="25">
        <v>262</v>
      </c>
      <c r="K52" s="75">
        <v>-6.4285714285714279</v>
      </c>
      <c r="L52" s="25">
        <v>390.16666666666669</v>
      </c>
      <c r="M52" s="75">
        <v>2.026585312704293</v>
      </c>
      <c r="N52" s="25">
        <v>268</v>
      </c>
      <c r="O52" s="75">
        <v>0.37453183520599254</v>
      </c>
      <c r="P52" s="25">
        <v>62</v>
      </c>
      <c r="Q52" s="75">
        <v>-7.4626865671641784</v>
      </c>
      <c r="R52" s="25">
        <v>292.58333333333331</v>
      </c>
      <c r="S52" s="75">
        <v>2.0639534883720931</v>
      </c>
      <c r="T52" s="25">
        <v>54</v>
      </c>
      <c r="U52" s="75">
        <v>-8.4745762711864394</v>
      </c>
    </row>
    <row r="53" spans="1:21" x14ac:dyDescent="0.2">
      <c r="A53" s="481"/>
      <c r="B53" s="47" t="s">
        <v>118</v>
      </c>
      <c r="C53" s="71"/>
      <c r="D53" s="25">
        <v>11762</v>
      </c>
      <c r="E53" s="75">
        <v>0.51273286617672198</v>
      </c>
      <c r="F53" s="25">
        <v>19555.166666666668</v>
      </c>
      <c r="G53" s="75">
        <v>-3.5380586922295896</v>
      </c>
      <c r="H53" s="25">
        <v>12754</v>
      </c>
      <c r="I53" s="75">
        <v>0.52017654476670871</v>
      </c>
      <c r="J53" s="25">
        <v>10803</v>
      </c>
      <c r="K53" s="75">
        <v>7.4108383510884668E-2</v>
      </c>
      <c r="L53" s="25">
        <v>12474.583333333334</v>
      </c>
      <c r="M53" s="75">
        <v>-4.8238196360677001</v>
      </c>
      <c r="N53" s="25">
        <v>11340</v>
      </c>
      <c r="O53" s="75">
        <v>2.3004059539918806</v>
      </c>
      <c r="P53" s="25">
        <v>959</v>
      </c>
      <c r="Q53" s="75">
        <v>5.7331863285556786</v>
      </c>
      <c r="R53" s="25">
        <v>7080.583333333333</v>
      </c>
      <c r="S53" s="75">
        <v>-1.1862258248339865</v>
      </c>
      <c r="T53" s="25">
        <v>1414</v>
      </c>
      <c r="U53" s="75">
        <v>-11.790393013100436</v>
      </c>
    </row>
    <row r="54" spans="1:21" ht="22.5" x14ac:dyDescent="0.2">
      <c r="A54" s="481"/>
      <c r="B54" s="47" t="s">
        <v>119</v>
      </c>
      <c r="C54" s="71"/>
      <c r="D54" s="25">
        <v>10560</v>
      </c>
      <c r="E54" s="75">
        <v>2.0881670533642689</v>
      </c>
      <c r="F54" s="25">
        <v>15087.833333333334</v>
      </c>
      <c r="G54" s="75">
        <v>-3.2340129873600381</v>
      </c>
      <c r="H54" s="25">
        <v>11196</v>
      </c>
      <c r="I54" s="75">
        <v>0.50269299820466784</v>
      </c>
      <c r="J54" s="25">
        <v>9817</v>
      </c>
      <c r="K54" s="75">
        <v>1.7516583747927033</v>
      </c>
      <c r="L54" s="25">
        <v>9847.8333333333339</v>
      </c>
      <c r="M54" s="75">
        <v>-4.3450810250764924</v>
      </c>
      <c r="N54" s="25">
        <v>10109</v>
      </c>
      <c r="O54" s="75">
        <v>1.9257914902198021</v>
      </c>
      <c r="P54" s="25">
        <v>743</v>
      </c>
      <c r="Q54" s="75">
        <v>6.7528735632183912</v>
      </c>
      <c r="R54" s="25">
        <v>5240</v>
      </c>
      <c r="S54" s="75">
        <v>-1.0745244875163225</v>
      </c>
      <c r="T54" s="25">
        <v>1087</v>
      </c>
      <c r="U54" s="75">
        <v>-11.047463175122751</v>
      </c>
    </row>
    <row r="55" spans="1:21" x14ac:dyDescent="0.2">
      <c r="A55" s="481"/>
      <c r="B55" s="47" t="s">
        <v>112</v>
      </c>
      <c r="C55" s="71"/>
      <c r="D55" s="25">
        <v>755</v>
      </c>
      <c r="E55" s="75">
        <v>-16.482300884955752</v>
      </c>
      <c r="F55" s="25">
        <v>3372.0833333333335</v>
      </c>
      <c r="G55" s="75">
        <v>-4.7658272534714055</v>
      </c>
      <c r="H55" s="25">
        <v>1022</v>
      </c>
      <c r="I55" s="75">
        <v>-4.2174320524835984</v>
      </c>
      <c r="J55" s="25">
        <v>593</v>
      </c>
      <c r="K55" s="75">
        <v>-19.864864864864863</v>
      </c>
      <c r="L55" s="25">
        <v>1902.3333333333333</v>
      </c>
      <c r="M55" s="75">
        <v>-7.0559016326696797</v>
      </c>
      <c r="N55" s="25">
        <v>775</v>
      </c>
      <c r="O55" s="75">
        <v>0.51880674448767827</v>
      </c>
      <c r="P55" s="25">
        <v>162</v>
      </c>
      <c r="Q55" s="75">
        <v>-1.2195121951219512</v>
      </c>
      <c r="R55" s="25">
        <v>1469.75</v>
      </c>
      <c r="S55" s="75">
        <v>-1.62864632717943</v>
      </c>
      <c r="T55" s="25">
        <v>247</v>
      </c>
      <c r="U55" s="75">
        <v>-16.554054054054053</v>
      </c>
    </row>
    <row r="56" spans="1:21" x14ac:dyDescent="0.2">
      <c r="A56" s="481"/>
      <c r="B56" s="47" t="s">
        <v>113</v>
      </c>
      <c r="C56" s="71"/>
      <c r="D56" s="25">
        <v>447</v>
      </c>
      <c r="E56" s="75">
        <v>-1.5418502202643172</v>
      </c>
      <c r="F56" s="25">
        <v>1095.25</v>
      </c>
      <c r="G56" s="75">
        <v>-3.8832821412900396</v>
      </c>
      <c r="H56" s="25">
        <v>536</v>
      </c>
      <c r="I56" s="75">
        <v>11.434511434511435</v>
      </c>
      <c r="J56" s="25">
        <v>393</v>
      </c>
      <c r="K56" s="75">
        <v>-3.4398034398034398</v>
      </c>
      <c r="L56" s="25">
        <v>724.41666666666663</v>
      </c>
      <c r="M56" s="75">
        <v>-5.2946944111558993</v>
      </c>
      <c r="N56" s="25">
        <v>456</v>
      </c>
      <c r="O56" s="75">
        <v>15.151515151515152</v>
      </c>
      <c r="P56" s="25">
        <v>54</v>
      </c>
      <c r="Q56" s="75">
        <v>14.893617021276595</v>
      </c>
      <c r="R56" s="25">
        <v>370.83333333333331</v>
      </c>
      <c r="S56" s="75">
        <v>-1.0011123470522802</v>
      </c>
      <c r="T56" s="25">
        <v>80</v>
      </c>
      <c r="U56" s="75">
        <v>-5.8823529411764701</v>
      </c>
    </row>
    <row r="57" spans="1:21" x14ac:dyDescent="0.2">
      <c r="A57" s="481"/>
      <c r="B57" s="49" t="s">
        <v>177</v>
      </c>
      <c r="C57" s="71"/>
      <c r="D57" s="25" t="s">
        <v>378</v>
      </c>
      <c r="E57" s="75">
        <v>-75</v>
      </c>
      <c r="F57" s="25">
        <v>8.8333333333333339</v>
      </c>
      <c r="G57" s="75">
        <v>-25.352112676056336</v>
      </c>
      <c r="H57" s="25">
        <v>0</v>
      </c>
      <c r="I57" s="75">
        <v>-100</v>
      </c>
      <c r="J57" s="25" t="s">
        <v>378</v>
      </c>
      <c r="K57" s="75">
        <v>-75</v>
      </c>
      <c r="L57" s="25">
        <v>1.5</v>
      </c>
      <c r="M57" s="75">
        <v>5.8823529411764701</v>
      </c>
      <c r="N57" s="25">
        <v>0</v>
      </c>
      <c r="O57" s="75" t="s">
        <v>264</v>
      </c>
      <c r="P57" s="25">
        <v>0</v>
      </c>
      <c r="Q57" s="75" t="s">
        <v>264</v>
      </c>
      <c r="R57" s="25">
        <v>7.333333333333333</v>
      </c>
      <c r="S57" s="75">
        <v>-29.599999999999998</v>
      </c>
      <c r="T57" s="25">
        <v>0</v>
      </c>
      <c r="U57" s="75">
        <v>-100</v>
      </c>
    </row>
  </sheetData>
  <sheetProtection sheet="1" objects="1" scenarios="1"/>
  <mergeCells count="17">
    <mergeCell ref="D12:I12"/>
    <mergeCell ref="J12:O12"/>
    <mergeCell ref="P12:U12"/>
    <mergeCell ref="D13:E13"/>
    <mergeCell ref="F13:G13"/>
    <mergeCell ref="H13:I13"/>
    <mergeCell ref="J13:K13"/>
    <mergeCell ref="L13:M13"/>
    <mergeCell ref="N13:O13"/>
    <mergeCell ref="P13:Q13"/>
    <mergeCell ref="R13:S13"/>
    <mergeCell ref="T13:U13"/>
    <mergeCell ref="A16:A29"/>
    <mergeCell ref="A30:A43"/>
    <mergeCell ref="A44:A57"/>
    <mergeCell ref="A12:A14"/>
    <mergeCell ref="B12:B14"/>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14">
    <pageSetUpPr fitToPage="1"/>
  </sheetPr>
  <dimension ref="A1:D25"/>
  <sheetViews>
    <sheetView showGridLines="0" zoomScaleNormal="100" zoomScaleSheetLayoutView="100" workbookViewId="0"/>
  </sheetViews>
  <sheetFormatPr baseColWidth="10" defaultColWidth="10.25" defaultRowHeight="12.75" x14ac:dyDescent="0.2"/>
  <cols>
    <col min="1" max="1" width="1.25" style="55" customWidth="1"/>
    <col min="2" max="2" width="76.5" style="363" customWidth="1"/>
    <col min="3" max="3" width="31" style="55" customWidth="1"/>
    <col min="4" max="4" width="17.25" style="55" customWidth="1"/>
    <col min="5" max="225" width="10.25" style="55"/>
    <col min="226" max="226" width="1.25" style="55" customWidth="1"/>
    <col min="227" max="227" width="78.75" style="55" customWidth="1"/>
    <col min="228" max="231" width="10.25" style="55"/>
    <col min="232" max="232" width="4.25" style="55" customWidth="1"/>
    <col min="233" max="256" width="10.25" style="55"/>
    <col min="257" max="257" width="1.25" style="55" customWidth="1"/>
    <col min="258" max="258" width="76.5" style="55" customWidth="1"/>
    <col min="259" max="259" width="31" style="55" customWidth="1"/>
    <col min="260" max="260" width="17.25" style="55" customWidth="1"/>
    <col min="261" max="481" width="10.25" style="55"/>
    <col min="482" max="482" width="1.25" style="55" customWidth="1"/>
    <col min="483" max="483" width="78.75" style="55" customWidth="1"/>
    <col min="484" max="487" width="10.25" style="55"/>
    <col min="488" max="488" width="4.25" style="55" customWidth="1"/>
    <col min="489" max="512" width="10.25" style="55"/>
    <col min="513" max="513" width="1.25" style="55" customWidth="1"/>
    <col min="514" max="514" width="76.5" style="55" customWidth="1"/>
    <col min="515" max="515" width="31" style="55" customWidth="1"/>
    <col min="516" max="516" width="17.25" style="55" customWidth="1"/>
    <col min="517" max="737" width="10.25" style="55"/>
    <col min="738" max="738" width="1.25" style="55" customWidth="1"/>
    <col min="739" max="739" width="78.75" style="55" customWidth="1"/>
    <col min="740" max="743" width="10.25" style="55"/>
    <col min="744" max="744" width="4.25" style="55" customWidth="1"/>
    <col min="745" max="768" width="10.25" style="55"/>
    <col min="769" max="769" width="1.25" style="55" customWidth="1"/>
    <col min="770" max="770" width="76.5" style="55" customWidth="1"/>
    <col min="771" max="771" width="31" style="55" customWidth="1"/>
    <col min="772" max="772" width="17.25" style="55" customWidth="1"/>
    <col min="773" max="993" width="10.25" style="55"/>
    <col min="994" max="994" width="1.25" style="55" customWidth="1"/>
    <col min="995" max="995" width="78.75" style="55" customWidth="1"/>
    <col min="996" max="999" width="10.25" style="55"/>
    <col min="1000" max="1000" width="4.25" style="55" customWidth="1"/>
    <col min="1001" max="1024" width="10.25" style="55"/>
    <col min="1025" max="1025" width="1.25" style="55" customWidth="1"/>
    <col min="1026" max="1026" width="76.5" style="55" customWidth="1"/>
    <col min="1027" max="1027" width="31" style="55" customWidth="1"/>
    <col min="1028" max="1028" width="17.25" style="55" customWidth="1"/>
    <col min="1029" max="1249" width="10.25" style="55"/>
    <col min="1250" max="1250" width="1.25" style="55" customWidth="1"/>
    <col min="1251" max="1251" width="78.75" style="55" customWidth="1"/>
    <col min="1252" max="1255" width="10.25" style="55"/>
    <col min="1256" max="1256" width="4.25" style="55" customWidth="1"/>
    <col min="1257" max="1280" width="10.25" style="55"/>
    <col min="1281" max="1281" width="1.25" style="55" customWidth="1"/>
    <col min="1282" max="1282" width="76.5" style="55" customWidth="1"/>
    <col min="1283" max="1283" width="31" style="55" customWidth="1"/>
    <col min="1284" max="1284" width="17.25" style="55" customWidth="1"/>
    <col min="1285" max="1505" width="10.25" style="55"/>
    <col min="1506" max="1506" width="1.25" style="55" customWidth="1"/>
    <col min="1507" max="1507" width="78.75" style="55" customWidth="1"/>
    <col min="1508" max="1511" width="10.25" style="55"/>
    <col min="1512" max="1512" width="4.25" style="55" customWidth="1"/>
    <col min="1513" max="1536" width="10.25" style="55"/>
    <col min="1537" max="1537" width="1.25" style="55" customWidth="1"/>
    <col min="1538" max="1538" width="76.5" style="55" customWidth="1"/>
    <col min="1539" max="1539" width="31" style="55" customWidth="1"/>
    <col min="1540" max="1540" width="17.25" style="55" customWidth="1"/>
    <col min="1541" max="1761" width="10.25" style="55"/>
    <col min="1762" max="1762" width="1.25" style="55" customWidth="1"/>
    <col min="1763" max="1763" width="78.75" style="55" customWidth="1"/>
    <col min="1764" max="1767" width="10.25" style="55"/>
    <col min="1768" max="1768" width="4.25" style="55" customWidth="1"/>
    <col min="1769" max="1792" width="10.25" style="55"/>
    <col min="1793" max="1793" width="1.25" style="55" customWidth="1"/>
    <col min="1794" max="1794" width="76.5" style="55" customWidth="1"/>
    <col min="1795" max="1795" width="31" style="55" customWidth="1"/>
    <col min="1796" max="1796" width="17.25" style="55" customWidth="1"/>
    <col min="1797" max="2017" width="10.25" style="55"/>
    <col min="2018" max="2018" width="1.25" style="55" customWidth="1"/>
    <col min="2019" max="2019" width="78.75" style="55" customWidth="1"/>
    <col min="2020" max="2023" width="10.25" style="55"/>
    <col min="2024" max="2024" width="4.25" style="55" customWidth="1"/>
    <col min="2025" max="2048" width="10.25" style="55"/>
    <col min="2049" max="2049" width="1.25" style="55" customWidth="1"/>
    <col min="2050" max="2050" width="76.5" style="55" customWidth="1"/>
    <col min="2051" max="2051" width="31" style="55" customWidth="1"/>
    <col min="2052" max="2052" width="17.25" style="55" customWidth="1"/>
    <col min="2053" max="2273" width="10.25" style="55"/>
    <col min="2274" max="2274" width="1.25" style="55" customWidth="1"/>
    <col min="2275" max="2275" width="78.75" style="55" customWidth="1"/>
    <col min="2276" max="2279" width="10.25" style="55"/>
    <col min="2280" max="2280" width="4.25" style="55" customWidth="1"/>
    <col min="2281" max="2304" width="10.25" style="55"/>
    <col min="2305" max="2305" width="1.25" style="55" customWidth="1"/>
    <col min="2306" max="2306" width="76.5" style="55" customWidth="1"/>
    <col min="2307" max="2307" width="31" style="55" customWidth="1"/>
    <col min="2308" max="2308" width="17.25" style="55" customWidth="1"/>
    <col min="2309" max="2529" width="10.25" style="55"/>
    <col min="2530" max="2530" width="1.25" style="55" customWidth="1"/>
    <col min="2531" max="2531" width="78.75" style="55" customWidth="1"/>
    <col min="2532" max="2535" width="10.25" style="55"/>
    <col min="2536" max="2536" width="4.25" style="55" customWidth="1"/>
    <col min="2537" max="2560" width="10.25" style="55"/>
    <col min="2561" max="2561" width="1.25" style="55" customWidth="1"/>
    <col min="2562" max="2562" width="76.5" style="55" customWidth="1"/>
    <col min="2563" max="2563" width="31" style="55" customWidth="1"/>
    <col min="2564" max="2564" width="17.25" style="55" customWidth="1"/>
    <col min="2565" max="2785" width="10.25" style="55"/>
    <col min="2786" max="2786" width="1.25" style="55" customWidth="1"/>
    <col min="2787" max="2787" width="78.75" style="55" customWidth="1"/>
    <col min="2788" max="2791" width="10.25" style="55"/>
    <col min="2792" max="2792" width="4.25" style="55" customWidth="1"/>
    <col min="2793" max="2816" width="10.25" style="55"/>
    <col min="2817" max="2817" width="1.25" style="55" customWidth="1"/>
    <col min="2818" max="2818" width="76.5" style="55" customWidth="1"/>
    <col min="2819" max="2819" width="31" style="55" customWidth="1"/>
    <col min="2820" max="2820" width="17.25" style="55" customWidth="1"/>
    <col min="2821" max="3041" width="10.25" style="55"/>
    <col min="3042" max="3042" width="1.25" style="55" customWidth="1"/>
    <col min="3043" max="3043" width="78.75" style="55" customWidth="1"/>
    <col min="3044" max="3047" width="10.25" style="55"/>
    <col min="3048" max="3048" width="4.25" style="55" customWidth="1"/>
    <col min="3049" max="3072" width="10.25" style="55"/>
    <col min="3073" max="3073" width="1.25" style="55" customWidth="1"/>
    <col min="3074" max="3074" width="76.5" style="55" customWidth="1"/>
    <col min="3075" max="3075" width="31" style="55" customWidth="1"/>
    <col min="3076" max="3076" width="17.25" style="55" customWidth="1"/>
    <col min="3077" max="3297" width="10.25" style="55"/>
    <col min="3298" max="3298" width="1.25" style="55" customWidth="1"/>
    <col min="3299" max="3299" width="78.75" style="55" customWidth="1"/>
    <col min="3300" max="3303" width="10.25" style="55"/>
    <col min="3304" max="3304" width="4.25" style="55" customWidth="1"/>
    <col min="3305" max="3328" width="10.25" style="55"/>
    <col min="3329" max="3329" width="1.25" style="55" customWidth="1"/>
    <col min="3330" max="3330" width="76.5" style="55" customWidth="1"/>
    <col min="3331" max="3331" width="31" style="55" customWidth="1"/>
    <col min="3332" max="3332" width="17.25" style="55" customWidth="1"/>
    <col min="3333" max="3553" width="10.25" style="55"/>
    <col min="3554" max="3554" width="1.25" style="55" customWidth="1"/>
    <col min="3555" max="3555" width="78.75" style="55" customWidth="1"/>
    <col min="3556" max="3559" width="10.25" style="55"/>
    <col min="3560" max="3560" width="4.25" style="55" customWidth="1"/>
    <col min="3561" max="3584" width="10.25" style="55"/>
    <col min="3585" max="3585" width="1.25" style="55" customWidth="1"/>
    <col min="3586" max="3586" width="76.5" style="55" customWidth="1"/>
    <col min="3587" max="3587" width="31" style="55" customWidth="1"/>
    <col min="3588" max="3588" width="17.25" style="55" customWidth="1"/>
    <col min="3589" max="3809" width="10.25" style="55"/>
    <col min="3810" max="3810" width="1.25" style="55" customWidth="1"/>
    <col min="3811" max="3811" width="78.75" style="55" customWidth="1"/>
    <col min="3812" max="3815" width="10.25" style="55"/>
    <col min="3816" max="3816" width="4.25" style="55" customWidth="1"/>
    <col min="3817" max="3840" width="10.25" style="55"/>
    <col min="3841" max="3841" width="1.25" style="55" customWidth="1"/>
    <col min="3842" max="3842" width="76.5" style="55" customWidth="1"/>
    <col min="3843" max="3843" width="31" style="55" customWidth="1"/>
    <col min="3844" max="3844" width="17.25" style="55" customWidth="1"/>
    <col min="3845" max="4065" width="10.25" style="55"/>
    <col min="4066" max="4066" width="1.25" style="55" customWidth="1"/>
    <col min="4067" max="4067" width="78.75" style="55" customWidth="1"/>
    <col min="4068" max="4071" width="10.25" style="55"/>
    <col min="4072" max="4072" width="4.25" style="55" customWidth="1"/>
    <col min="4073" max="4096" width="10.25" style="55"/>
    <col min="4097" max="4097" width="1.25" style="55" customWidth="1"/>
    <col min="4098" max="4098" width="76.5" style="55" customWidth="1"/>
    <col min="4099" max="4099" width="31" style="55" customWidth="1"/>
    <col min="4100" max="4100" width="17.25" style="55" customWidth="1"/>
    <col min="4101" max="4321" width="10.25" style="55"/>
    <col min="4322" max="4322" width="1.25" style="55" customWidth="1"/>
    <col min="4323" max="4323" width="78.75" style="55" customWidth="1"/>
    <col min="4324" max="4327" width="10.25" style="55"/>
    <col min="4328" max="4328" width="4.25" style="55" customWidth="1"/>
    <col min="4329" max="4352" width="10.25" style="55"/>
    <col min="4353" max="4353" width="1.25" style="55" customWidth="1"/>
    <col min="4354" max="4354" width="76.5" style="55" customWidth="1"/>
    <col min="4355" max="4355" width="31" style="55" customWidth="1"/>
    <col min="4356" max="4356" width="17.25" style="55" customWidth="1"/>
    <col min="4357" max="4577" width="10.25" style="55"/>
    <col min="4578" max="4578" width="1.25" style="55" customWidth="1"/>
    <col min="4579" max="4579" width="78.75" style="55" customWidth="1"/>
    <col min="4580" max="4583" width="10.25" style="55"/>
    <col min="4584" max="4584" width="4.25" style="55" customWidth="1"/>
    <col min="4585" max="4608" width="10.25" style="55"/>
    <col min="4609" max="4609" width="1.25" style="55" customWidth="1"/>
    <col min="4610" max="4610" width="76.5" style="55" customWidth="1"/>
    <col min="4611" max="4611" width="31" style="55" customWidth="1"/>
    <col min="4612" max="4612" width="17.25" style="55" customWidth="1"/>
    <col min="4613" max="4833" width="10.25" style="55"/>
    <col min="4834" max="4834" width="1.25" style="55" customWidth="1"/>
    <col min="4835" max="4835" width="78.75" style="55" customWidth="1"/>
    <col min="4836" max="4839" width="10.25" style="55"/>
    <col min="4840" max="4840" width="4.25" style="55" customWidth="1"/>
    <col min="4841" max="4864" width="10.25" style="55"/>
    <col min="4865" max="4865" width="1.25" style="55" customWidth="1"/>
    <col min="4866" max="4866" width="76.5" style="55" customWidth="1"/>
    <col min="4867" max="4867" width="31" style="55" customWidth="1"/>
    <col min="4868" max="4868" width="17.25" style="55" customWidth="1"/>
    <col min="4869" max="5089" width="10.25" style="55"/>
    <col min="5090" max="5090" width="1.25" style="55" customWidth="1"/>
    <col min="5091" max="5091" width="78.75" style="55" customWidth="1"/>
    <col min="5092" max="5095" width="10.25" style="55"/>
    <col min="5096" max="5096" width="4.25" style="55" customWidth="1"/>
    <col min="5097" max="5120" width="10.25" style="55"/>
    <col min="5121" max="5121" width="1.25" style="55" customWidth="1"/>
    <col min="5122" max="5122" width="76.5" style="55" customWidth="1"/>
    <col min="5123" max="5123" width="31" style="55" customWidth="1"/>
    <col min="5124" max="5124" width="17.25" style="55" customWidth="1"/>
    <col min="5125" max="5345" width="10.25" style="55"/>
    <col min="5346" max="5346" width="1.25" style="55" customWidth="1"/>
    <col min="5347" max="5347" width="78.75" style="55" customWidth="1"/>
    <col min="5348" max="5351" width="10.25" style="55"/>
    <col min="5352" max="5352" width="4.25" style="55" customWidth="1"/>
    <col min="5353" max="5376" width="10.25" style="55"/>
    <col min="5377" max="5377" width="1.25" style="55" customWidth="1"/>
    <col min="5378" max="5378" width="76.5" style="55" customWidth="1"/>
    <col min="5379" max="5379" width="31" style="55" customWidth="1"/>
    <col min="5380" max="5380" width="17.25" style="55" customWidth="1"/>
    <col min="5381" max="5601" width="10.25" style="55"/>
    <col min="5602" max="5602" width="1.25" style="55" customWidth="1"/>
    <col min="5603" max="5603" width="78.75" style="55" customWidth="1"/>
    <col min="5604" max="5607" width="10.25" style="55"/>
    <col min="5608" max="5608" width="4.25" style="55" customWidth="1"/>
    <col min="5609" max="5632" width="10.25" style="55"/>
    <col min="5633" max="5633" width="1.25" style="55" customWidth="1"/>
    <col min="5634" max="5634" width="76.5" style="55" customWidth="1"/>
    <col min="5635" max="5635" width="31" style="55" customWidth="1"/>
    <col min="5636" max="5636" width="17.25" style="55" customWidth="1"/>
    <col min="5637" max="5857" width="10.25" style="55"/>
    <col min="5858" max="5858" width="1.25" style="55" customWidth="1"/>
    <col min="5859" max="5859" width="78.75" style="55" customWidth="1"/>
    <col min="5860" max="5863" width="10.25" style="55"/>
    <col min="5864" max="5864" width="4.25" style="55" customWidth="1"/>
    <col min="5865" max="5888" width="10.25" style="55"/>
    <col min="5889" max="5889" width="1.25" style="55" customWidth="1"/>
    <col min="5890" max="5890" width="76.5" style="55" customWidth="1"/>
    <col min="5891" max="5891" width="31" style="55" customWidth="1"/>
    <col min="5892" max="5892" width="17.25" style="55" customWidth="1"/>
    <col min="5893" max="6113" width="10.25" style="55"/>
    <col min="6114" max="6114" width="1.25" style="55" customWidth="1"/>
    <col min="6115" max="6115" width="78.75" style="55" customWidth="1"/>
    <col min="6116" max="6119" width="10.25" style="55"/>
    <col min="6120" max="6120" width="4.25" style="55" customWidth="1"/>
    <col min="6121" max="6144" width="10.25" style="55"/>
    <col min="6145" max="6145" width="1.25" style="55" customWidth="1"/>
    <col min="6146" max="6146" width="76.5" style="55" customWidth="1"/>
    <col min="6147" max="6147" width="31" style="55" customWidth="1"/>
    <col min="6148" max="6148" width="17.25" style="55" customWidth="1"/>
    <col min="6149" max="6369" width="10.25" style="55"/>
    <col min="6370" max="6370" width="1.25" style="55" customWidth="1"/>
    <col min="6371" max="6371" width="78.75" style="55" customWidth="1"/>
    <col min="6372" max="6375" width="10.25" style="55"/>
    <col min="6376" max="6376" width="4.25" style="55" customWidth="1"/>
    <col min="6377" max="6400" width="10.25" style="55"/>
    <col min="6401" max="6401" width="1.25" style="55" customWidth="1"/>
    <col min="6402" max="6402" width="76.5" style="55" customWidth="1"/>
    <col min="6403" max="6403" width="31" style="55" customWidth="1"/>
    <col min="6404" max="6404" width="17.25" style="55" customWidth="1"/>
    <col min="6405" max="6625" width="10.25" style="55"/>
    <col min="6626" max="6626" width="1.25" style="55" customWidth="1"/>
    <col min="6627" max="6627" width="78.75" style="55" customWidth="1"/>
    <col min="6628" max="6631" width="10.25" style="55"/>
    <col min="6632" max="6632" width="4.25" style="55" customWidth="1"/>
    <col min="6633" max="6656" width="10.25" style="55"/>
    <col min="6657" max="6657" width="1.25" style="55" customWidth="1"/>
    <col min="6658" max="6658" width="76.5" style="55" customWidth="1"/>
    <col min="6659" max="6659" width="31" style="55" customWidth="1"/>
    <col min="6660" max="6660" width="17.25" style="55" customWidth="1"/>
    <col min="6661" max="6881" width="10.25" style="55"/>
    <col min="6882" max="6882" width="1.25" style="55" customWidth="1"/>
    <col min="6883" max="6883" width="78.75" style="55" customWidth="1"/>
    <col min="6884" max="6887" width="10.25" style="55"/>
    <col min="6888" max="6888" width="4.25" style="55" customWidth="1"/>
    <col min="6889" max="6912" width="10.25" style="55"/>
    <col min="6913" max="6913" width="1.25" style="55" customWidth="1"/>
    <col min="6914" max="6914" width="76.5" style="55" customWidth="1"/>
    <col min="6915" max="6915" width="31" style="55" customWidth="1"/>
    <col min="6916" max="6916" width="17.25" style="55" customWidth="1"/>
    <col min="6917" max="7137" width="10.25" style="55"/>
    <col min="7138" max="7138" width="1.25" style="55" customWidth="1"/>
    <col min="7139" max="7139" width="78.75" style="55" customWidth="1"/>
    <col min="7140" max="7143" width="10.25" style="55"/>
    <col min="7144" max="7144" width="4.25" style="55" customWidth="1"/>
    <col min="7145" max="7168" width="10.25" style="55"/>
    <col min="7169" max="7169" width="1.25" style="55" customWidth="1"/>
    <col min="7170" max="7170" width="76.5" style="55" customWidth="1"/>
    <col min="7171" max="7171" width="31" style="55" customWidth="1"/>
    <col min="7172" max="7172" width="17.25" style="55" customWidth="1"/>
    <col min="7173" max="7393" width="10.25" style="55"/>
    <col min="7394" max="7394" width="1.25" style="55" customWidth="1"/>
    <col min="7395" max="7395" width="78.75" style="55" customWidth="1"/>
    <col min="7396" max="7399" width="10.25" style="55"/>
    <col min="7400" max="7400" width="4.25" style="55" customWidth="1"/>
    <col min="7401" max="7424" width="10.25" style="55"/>
    <col min="7425" max="7425" width="1.25" style="55" customWidth="1"/>
    <col min="7426" max="7426" width="76.5" style="55" customWidth="1"/>
    <col min="7427" max="7427" width="31" style="55" customWidth="1"/>
    <col min="7428" max="7428" width="17.25" style="55" customWidth="1"/>
    <col min="7429" max="7649" width="10.25" style="55"/>
    <col min="7650" max="7650" width="1.25" style="55" customWidth="1"/>
    <col min="7651" max="7651" width="78.75" style="55" customWidth="1"/>
    <col min="7652" max="7655" width="10.25" style="55"/>
    <col min="7656" max="7656" width="4.25" style="55" customWidth="1"/>
    <col min="7657" max="7680" width="10.25" style="55"/>
    <col min="7681" max="7681" width="1.25" style="55" customWidth="1"/>
    <col min="7682" max="7682" width="76.5" style="55" customWidth="1"/>
    <col min="7683" max="7683" width="31" style="55" customWidth="1"/>
    <col min="7684" max="7684" width="17.25" style="55" customWidth="1"/>
    <col min="7685" max="7905" width="10.25" style="55"/>
    <col min="7906" max="7906" width="1.25" style="55" customWidth="1"/>
    <col min="7907" max="7907" width="78.75" style="55" customWidth="1"/>
    <col min="7908" max="7911" width="10.25" style="55"/>
    <col min="7912" max="7912" width="4.25" style="55" customWidth="1"/>
    <col min="7913" max="7936" width="10.25" style="55"/>
    <col min="7937" max="7937" width="1.25" style="55" customWidth="1"/>
    <col min="7938" max="7938" width="76.5" style="55" customWidth="1"/>
    <col min="7939" max="7939" width="31" style="55" customWidth="1"/>
    <col min="7940" max="7940" width="17.25" style="55" customWidth="1"/>
    <col min="7941" max="8161" width="10.25" style="55"/>
    <col min="8162" max="8162" width="1.25" style="55" customWidth="1"/>
    <col min="8163" max="8163" width="78.75" style="55" customWidth="1"/>
    <col min="8164" max="8167" width="10.25" style="55"/>
    <col min="8168" max="8168" width="4.25" style="55" customWidth="1"/>
    <col min="8169" max="8192" width="10.25" style="55"/>
    <col min="8193" max="8193" width="1.25" style="55" customWidth="1"/>
    <col min="8194" max="8194" width="76.5" style="55" customWidth="1"/>
    <col min="8195" max="8195" width="31" style="55" customWidth="1"/>
    <col min="8196" max="8196" width="17.25" style="55" customWidth="1"/>
    <col min="8197" max="8417" width="10.25" style="55"/>
    <col min="8418" max="8418" width="1.25" style="55" customWidth="1"/>
    <col min="8419" max="8419" width="78.75" style="55" customWidth="1"/>
    <col min="8420" max="8423" width="10.25" style="55"/>
    <col min="8424" max="8424" width="4.25" style="55" customWidth="1"/>
    <col min="8425" max="8448" width="10.25" style="55"/>
    <col min="8449" max="8449" width="1.25" style="55" customWidth="1"/>
    <col min="8450" max="8450" width="76.5" style="55" customWidth="1"/>
    <col min="8451" max="8451" width="31" style="55" customWidth="1"/>
    <col min="8452" max="8452" width="17.25" style="55" customWidth="1"/>
    <col min="8453" max="8673" width="10.25" style="55"/>
    <col min="8674" max="8674" width="1.25" style="55" customWidth="1"/>
    <col min="8675" max="8675" width="78.75" style="55" customWidth="1"/>
    <col min="8676" max="8679" width="10.25" style="55"/>
    <col min="8680" max="8680" width="4.25" style="55" customWidth="1"/>
    <col min="8681" max="8704" width="10.25" style="55"/>
    <col min="8705" max="8705" width="1.25" style="55" customWidth="1"/>
    <col min="8706" max="8706" width="76.5" style="55" customWidth="1"/>
    <col min="8707" max="8707" width="31" style="55" customWidth="1"/>
    <col min="8708" max="8708" width="17.25" style="55" customWidth="1"/>
    <col min="8709" max="8929" width="10.25" style="55"/>
    <col min="8930" max="8930" width="1.25" style="55" customWidth="1"/>
    <col min="8931" max="8931" width="78.75" style="55" customWidth="1"/>
    <col min="8932" max="8935" width="10.25" style="55"/>
    <col min="8936" max="8936" width="4.25" style="55" customWidth="1"/>
    <col min="8937" max="8960" width="10.25" style="55"/>
    <col min="8961" max="8961" width="1.25" style="55" customWidth="1"/>
    <col min="8962" max="8962" width="76.5" style="55" customWidth="1"/>
    <col min="8963" max="8963" width="31" style="55" customWidth="1"/>
    <col min="8964" max="8964" width="17.25" style="55" customWidth="1"/>
    <col min="8965" max="9185" width="10.25" style="55"/>
    <col min="9186" max="9186" width="1.25" style="55" customWidth="1"/>
    <col min="9187" max="9187" width="78.75" style="55" customWidth="1"/>
    <col min="9188" max="9191" width="10.25" style="55"/>
    <col min="9192" max="9192" width="4.25" style="55" customWidth="1"/>
    <col min="9193" max="9216" width="10.25" style="55"/>
    <col min="9217" max="9217" width="1.25" style="55" customWidth="1"/>
    <col min="9218" max="9218" width="76.5" style="55" customWidth="1"/>
    <col min="9219" max="9219" width="31" style="55" customWidth="1"/>
    <col min="9220" max="9220" width="17.25" style="55" customWidth="1"/>
    <col min="9221" max="9441" width="10.25" style="55"/>
    <col min="9442" max="9442" width="1.25" style="55" customWidth="1"/>
    <col min="9443" max="9443" width="78.75" style="55" customWidth="1"/>
    <col min="9444" max="9447" width="10.25" style="55"/>
    <col min="9448" max="9448" width="4.25" style="55" customWidth="1"/>
    <col min="9449" max="9472" width="10.25" style="55"/>
    <col min="9473" max="9473" width="1.25" style="55" customWidth="1"/>
    <col min="9474" max="9474" width="76.5" style="55" customWidth="1"/>
    <col min="9475" max="9475" width="31" style="55" customWidth="1"/>
    <col min="9476" max="9476" width="17.25" style="55" customWidth="1"/>
    <col min="9477" max="9697" width="10.25" style="55"/>
    <col min="9698" max="9698" width="1.25" style="55" customWidth="1"/>
    <col min="9699" max="9699" width="78.75" style="55" customWidth="1"/>
    <col min="9700" max="9703" width="10.25" style="55"/>
    <col min="9704" max="9704" width="4.25" style="55" customWidth="1"/>
    <col min="9705" max="9728" width="10.25" style="55"/>
    <col min="9729" max="9729" width="1.25" style="55" customWidth="1"/>
    <col min="9730" max="9730" width="76.5" style="55" customWidth="1"/>
    <col min="9731" max="9731" width="31" style="55" customWidth="1"/>
    <col min="9732" max="9732" width="17.25" style="55" customWidth="1"/>
    <col min="9733" max="9953" width="10.25" style="55"/>
    <col min="9954" max="9954" width="1.25" style="55" customWidth="1"/>
    <col min="9955" max="9955" width="78.75" style="55" customWidth="1"/>
    <col min="9956" max="9959" width="10.25" style="55"/>
    <col min="9960" max="9960" width="4.25" style="55" customWidth="1"/>
    <col min="9961" max="9984" width="10.25" style="55"/>
    <col min="9985" max="9985" width="1.25" style="55" customWidth="1"/>
    <col min="9986" max="9986" width="76.5" style="55" customWidth="1"/>
    <col min="9987" max="9987" width="31" style="55" customWidth="1"/>
    <col min="9988" max="9988" width="17.25" style="55" customWidth="1"/>
    <col min="9989" max="10209" width="10.25" style="55"/>
    <col min="10210" max="10210" width="1.25" style="55" customWidth="1"/>
    <col min="10211" max="10211" width="78.75" style="55" customWidth="1"/>
    <col min="10212" max="10215" width="10.25" style="55"/>
    <col min="10216" max="10216" width="4.25" style="55" customWidth="1"/>
    <col min="10217" max="10240" width="10.25" style="55"/>
    <col min="10241" max="10241" width="1.25" style="55" customWidth="1"/>
    <col min="10242" max="10242" width="76.5" style="55" customWidth="1"/>
    <col min="10243" max="10243" width="31" style="55" customWidth="1"/>
    <col min="10244" max="10244" width="17.25" style="55" customWidth="1"/>
    <col min="10245" max="10465" width="10.25" style="55"/>
    <col min="10466" max="10466" width="1.25" style="55" customWidth="1"/>
    <col min="10467" max="10467" width="78.75" style="55" customWidth="1"/>
    <col min="10468" max="10471" width="10.25" style="55"/>
    <col min="10472" max="10472" width="4.25" style="55" customWidth="1"/>
    <col min="10473" max="10496" width="10.25" style="55"/>
    <col min="10497" max="10497" width="1.25" style="55" customWidth="1"/>
    <col min="10498" max="10498" width="76.5" style="55" customWidth="1"/>
    <col min="10499" max="10499" width="31" style="55" customWidth="1"/>
    <col min="10500" max="10500" width="17.25" style="55" customWidth="1"/>
    <col min="10501" max="10721" width="10.25" style="55"/>
    <col min="10722" max="10722" width="1.25" style="55" customWidth="1"/>
    <col min="10723" max="10723" width="78.75" style="55" customWidth="1"/>
    <col min="10724" max="10727" width="10.25" style="55"/>
    <col min="10728" max="10728" width="4.25" style="55" customWidth="1"/>
    <col min="10729" max="10752" width="10.25" style="55"/>
    <col min="10753" max="10753" width="1.25" style="55" customWidth="1"/>
    <col min="10754" max="10754" width="76.5" style="55" customWidth="1"/>
    <col min="10755" max="10755" width="31" style="55" customWidth="1"/>
    <col min="10756" max="10756" width="17.25" style="55" customWidth="1"/>
    <col min="10757" max="10977" width="10.25" style="55"/>
    <col min="10978" max="10978" width="1.25" style="55" customWidth="1"/>
    <col min="10979" max="10979" width="78.75" style="55" customWidth="1"/>
    <col min="10980" max="10983" width="10.25" style="55"/>
    <col min="10984" max="10984" width="4.25" style="55" customWidth="1"/>
    <col min="10985" max="11008" width="10.25" style="55"/>
    <col min="11009" max="11009" width="1.25" style="55" customWidth="1"/>
    <col min="11010" max="11010" width="76.5" style="55" customWidth="1"/>
    <col min="11011" max="11011" width="31" style="55" customWidth="1"/>
    <col min="11012" max="11012" width="17.25" style="55" customWidth="1"/>
    <col min="11013" max="11233" width="10.25" style="55"/>
    <col min="11234" max="11234" width="1.25" style="55" customWidth="1"/>
    <col min="11235" max="11235" width="78.75" style="55" customWidth="1"/>
    <col min="11236" max="11239" width="10.25" style="55"/>
    <col min="11240" max="11240" width="4.25" style="55" customWidth="1"/>
    <col min="11241" max="11264" width="10.25" style="55"/>
    <col min="11265" max="11265" width="1.25" style="55" customWidth="1"/>
    <col min="11266" max="11266" width="76.5" style="55" customWidth="1"/>
    <col min="11267" max="11267" width="31" style="55" customWidth="1"/>
    <col min="11268" max="11268" width="17.25" style="55" customWidth="1"/>
    <col min="11269" max="11489" width="10.25" style="55"/>
    <col min="11490" max="11490" width="1.25" style="55" customWidth="1"/>
    <col min="11491" max="11491" width="78.75" style="55" customWidth="1"/>
    <col min="11492" max="11495" width="10.25" style="55"/>
    <col min="11496" max="11496" width="4.25" style="55" customWidth="1"/>
    <col min="11497" max="11520" width="10.25" style="55"/>
    <col min="11521" max="11521" width="1.25" style="55" customWidth="1"/>
    <col min="11522" max="11522" width="76.5" style="55" customWidth="1"/>
    <col min="11523" max="11523" width="31" style="55" customWidth="1"/>
    <col min="11524" max="11524" width="17.25" style="55" customWidth="1"/>
    <col min="11525" max="11745" width="10.25" style="55"/>
    <col min="11746" max="11746" width="1.25" style="55" customWidth="1"/>
    <col min="11747" max="11747" width="78.75" style="55" customWidth="1"/>
    <col min="11748" max="11751" width="10.25" style="55"/>
    <col min="11752" max="11752" width="4.25" style="55" customWidth="1"/>
    <col min="11753" max="11776" width="10.25" style="55"/>
    <col min="11777" max="11777" width="1.25" style="55" customWidth="1"/>
    <col min="11778" max="11778" width="76.5" style="55" customWidth="1"/>
    <col min="11779" max="11779" width="31" style="55" customWidth="1"/>
    <col min="11780" max="11780" width="17.25" style="55" customWidth="1"/>
    <col min="11781" max="12001" width="10.25" style="55"/>
    <col min="12002" max="12002" width="1.25" style="55" customWidth="1"/>
    <col min="12003" max="12003" width="78.75" style="55" customWidth="1"/>
    <col min="12004" max="12007" width="10.25" style="55"/>
    <col min="12008" max="12008" width="4.25" style="55" customWidth="1"/>
    <col min="12009" max="12032" width="10.25" style="55"/>
    <col min="12033" max="12033" width="1.25" style="55" customWidth="1"/>
    <col min="12034" max="12034" width="76.5" style="55" customWidth="1"/>
    <col min="12035" max="12035" width="31" style="55" customWidth="1"/>
    <col min="12036" max="12036" width="17.25" style="55" customWidth="1"/>
    <col min="12037" max="12257" width="10.25" style="55"/>
    <col min="12258" max="12258" width="1.25" style="55" customWidth="1"/>
    <col min="12259" max="12259" width="78.75" style="55" customWidth="1"/>
    <col min="12260" max="12263" width="10.25" style="55"/>
    <col min="12264" max="12264" width="4.25" style="55" customWidth="1"/>
    <col min="12265" max="12288" width="10.25" style="55"/>
    <col min="12289" max="12289" width="1.25" style="55" customWidth="1"/>
    <col min="12290" max="12290" width="76.5" style="55" customWidth="1"/>
    <col min="12291" max="12291" width="31" style="55" customWidth="1"/>
    <col min="12292" max="12292" width="17.25" style="55" customWidth="1"/>
    <col min="12293" max="12513" width="10.25" style="55"/>
    <col min="12514" max="12514" width="1.25" style="55" customWidth="1"/>
    <col min="12515" max="12515" width="78.75" style="55" customWidth="1"/>
    <col min="12516" max="12519" width="10.25" style="55"/>
    <col min="12520" max="12520" width="4.25" style="55" customWidth="1"/>
    <col min="12521" max="12544" width="10.25" style="55"/>
    <col min="12545" max="12545" width="1.25" style="55" customWidth="1"/>
    <col min="12546" max="12546" width="76.5" style="55" customWidth="1"/>
    <col min="12547" max="12547" width="31" style="55" customWidth="1"/>
    <col min="12548" max="12548" width="17.25" style="55" customWidth="1"/>
    <col min="12549" max="12769" width="10.25" style="55"/>
    <col min="12770" max="12770" width="1.25" style="55" customWidth="1"/>
    <col min="12771" max="12771" width="78.75" style="55" customWidth="1"/>
    <col min="12772" max="12775" width="10.25" style="55"/>
    <col min="12776" max="12776" width="4.25" style="55" customWidth="1"/>
    <col min="12777" max="12800" width="10.25" style="55"/>
    <col min="12801" max="12801" width="1.25" style="55" customWidth="1"/>
    <col min="12802" max="12802" width="76.5" style="55" customWidth="1"/>
    <col min="12803" max="12803" width="31" style="55" customWidth="1"/>
    <col min="12804" max="12804" width="17.25" style="55" customWidth="1"/>
    <col min="12805" max="13025" width="10.25" style="55"/>
    <col min="13026" max="13026" width="1.25" style="55" customWidth="1"/>
    <col min="13027" max="13027" width="78.75" style="55" customWidth="1"/>
    <col min="13028" max="13031" width="10.25" style="55"/>
    <col min="13032" max="13032" width="4.25" style="55" customWidth="1"/>
    <col min="13033" max="13056" width="10.25" style="55"/>
    <col min="13057" max="13057" width="1.25" style="55" customWidth="1"/>
    <col min="13058" max="13058" width="76.5" style="55" customWidth="1"/>
    <col min="13059" max="13059" width="31" style="55" customWidth="1"/>
    <col min="13060" max="13060" width="17.25" style="55" customWidth="1"/>
    <col min="13061" max="13281" width="10.25" style="55"/>
    <col min="13282" max="13282" width="1.25" style="55" customWidth="1"/>
    <col min="13283" max="13283" width="78.75" style="55" customWidth="1"/>
    <col min="13284" max="13287" width="10.25" style="55"/>
    <col min="13288" max="13288" width="4.25" style="55" customWidth="1"/>
    <col min="13289" max="13312" width="10.25" style="55"/>
    <col min="13313" max="13313" width="1.25" style="55" customWidth="1"/>
    <col min="13314" max="13314" width="76.5" style="55" customWidth="1"/>
    <col min="13315" max="13315" width="31" style="55" customWidth="1"/>
    <col min="13316" max="13316" width="17.25" style="55" customWidth="1"/>
    <col min="13317" max="13537" width="10.25" style="55"/>
    <col min="13538" max="13538" width="1.25" style="55" customWidth="1"/>
    <col min="13539" max="13539" width="78.75" style="55" customWidth="1"/>
    <col min="13540" max="13543" width="10.25" style="55"/>
    <col min="13544" max="13544" width="4.25" style="55" customWidth="1"/>
    <col min="13545" max="13568" width="10.25" style="55"/>
    <col min="13569" max="13569" width="1.25" style="55" customWidth="1"/>
    <col min="13570" max="13570" width="76.5" style="55" customWidth="1"/>
    <col min="13571" max="13571" width="31" style="55" customWidth="1"/>
    <col min="13572" max="13572" width="17.25" style="55" customWidth="1"/>
    <col min="13573" max="13793" width="10.25" style="55"/>
    <col min="13794" max="13794" width="1.25" style="55" customWidth="1"/>
    <col min="13795" max="13795" width="78.75" style="55" customWidth="1"/>
    <col min="13796" max="13799" width="10.25" style="55"/>
    <col min="13800" max="13800" width="4.25" style="55" customWidth="1"/>
    <col min="13801" max="13824" width="10.25" style="55"/>
    <col min="13825" max="13825" width="1.25" style="55" customWidth="1"/>
    <col min="13826" max="13826" width="76.5" style="55" customWidth="1"/>
    <col min="13827" max="13827" width="31" style="55" customWidth="1"/>
    <col min="13828" max="13828" width="17.25" style="55" customWidth="1"/>
    <col min="13829" max="14049" width="10.25" style="55"/>
    <col min="14050" max="14050" width="1.25" style="55" customWidth="1"/>
    <col min="14051" max="14051" width="78.75" style="55" customWidth="1"/>
    <col min="14052" max="14055" width="10.25" style="55"/>
    <col min="14056" max="14056" width="4.25" style="55" customWidth="1"/>
    <col min="14057" max="14080" width="10.25" style="55"/>
    <col min="14081" max="14081" width="1.25" style="55" customWidth="1"/>
    <col min="14082" max="14082" width="76.5" style="55" customWidth="1"/>
    <col min="14083" max="14083" width="31" style="55" customWidth="1"/>
    <col min="14084" max="14084" width="17.25" style="55" customWidth="1"/>
    <col min="14085" max="14305" width="10.25" style="55"/>
    <col min="14306" max="14306" width="1.25" style="55" customWidth="1"/>
    <col min="14307" max="14307" width="78.75" style="55" customWidth="1"/>
    <col min="14308" max="14311" width="10.25" style="55"/>
    <col min="14312" max="14312" width="4.25" style="55" customWidth="1"/>
    <col min="14313" max="14336" width="10.25" style="55"/>
    <col min="14337" max="14337" width="1.25" style="55" customWidth="1"/>
    <col min="14338" max="14338" width="76.5" style="55" customWidth="1"/>
    <col min="14339" max="14339" width="31" style="55" customWidth="1"/>
    <col min="14340" max="14340" width="17.25" style="55" customWidth="1"/>
    <col min="14341" max="14561" width="10.25" style="55"/>
    <col min="14562" max="14562" width="1.25" style="55" customWidth="1"/>
    <col min="14563" max="14563" width="78.75" style="55" customWidth="1"/>
    <col min="14564" max="14567" width="10.25" style="55"/>
    <col min="14568" max="14568" width="4.25" style="55" customWidth="1"/>
    <col min="14569" max="14592" width="10.25" style="55"/>
    <col min="14593" max="14593" width="1.25" style="55" customWidth="1"/>
    <col min="14594" max="14594" width="76.5" style="55" customWidth="1"/>
    <col min="14595" max="14595" width="31" style="55" customWidth="1"/>
    <col min="14596" max="14596" width="17.25" style="55" customWidth="1"/>
    <col min="14597" max="14817" width="10.25" style="55"/>
    <col min="14818" max="14818" width="1.25" style="55" customWidth="1"/>
    <col min="14819" max="14819" width="78.75" style="55" customWidth="1"/>
    <col min="14820" max="14823" width="10.25" style="55"/>
    <col min="14824" max="14824" width="4.25" style="55" customWidth="1"/>
    <col min="14825" max="14848" width="10.25" style="55"/>
    <col min="14849" max="14849" width="1.25" style="55" customWidth="1"/>
    <col min="14850" max="14850" width="76.5" style="55" customWidth="1"/>
    <col min="14851" max="14851" width="31" style="55" customWidth="1"/>
    <col min="14852" max="14852" width="17.25" style="55" customWidth="1"/>
    <col min="14853" max="15073" width="10.25" style="55"/>
    <col min="15074" max="15074" width="1.25" style="55" customWidth="1"/>
    <col min="15075" max="15075" width="78.75" style="55" customWidth="1"/>
    <col min="15076" max="15079" width="10.25" style="55"/>
    <col min="15080" max="15080" width="4.25" style="55" customWidth="1"/>
    <col min="15081" max="15104" width="10.25" style="55"/>
    <col min="15105" max="15105" width="1.25" style="55" customWidth="1"/>
    <col min="15106" max="15106" width="76.5" style="55" customWidth="1"/>
    <col min="15107" max="15107" width="31" style="55" customWidth="1"/>
    <col min="15108" max="15108" width="17.25" style="55" customWidth="1"/>
    <col min="15109" max="15329" width="10.25" style="55"/>
    <col min="15330" max="15330" width="1.25" style="55" customWidth="1"/>
    <col min="15331" max="15331" width="78.75" style="55" customWidth="1"/>
    <col min="15332" max="15335" width="10.25" style="55"/>
    <col min="15336" max="15336" width="4.25" style="55" customWidth="1"/>
    <col min="15337" max="15360" width="10.25" style="55"/>
    <col min="15361" max="15361" width="1.25" style="55" customWidth="1"/>
    <col min="15362" max="15362" width="76.5" style="55" customWidth="1"/>
    <col min="15363" max="15363" width="31" style="55" customWidth="1"/>
    <col min="15364" max="15364" width="17.25" style="55" customWidth="1"/>
    <col min="15365" max="15585" width="10.25" style="55"/>
    <col min="15586" max="15586" width="1.25" style="55" customWidth="1"/>
    <col min="15587" max="15587" width="78.75" style="55" customWidth="1"/>
    <col min="15588" max="15591" width="10.25" style="55"/>
    <col min="15592" max="15592" width="4.25" style="55" customWidth="1"/>
    <col min="15593" max="15616" width="10.25" style="55"/>
    <col min="15617" max="15617" width="1.25" style="55" customWidth="1"/>
    <col min="15618" max="15618" width="76.5" style="55" customWidth="1"/>
    <col min="15619" max="15619" width="31" style="55" customWidth="1"/>
    <col min="15620" max="15620" width="17.25" style="55" customWidth="1"/>
    <col min="15621" max="15841" width="10.25" style="55"/>
    <col min="15842" max="15842" width="1.25" style="55" customWidth="1"/>
    <col min="15843" max="15843" width="78.75" style="55" customWidth="1"/>
    <col min="15844" max="15847" width="10.25" style="55"/>
    <col min="15848" max="15848" width="4.25" style="55" customWidth="1"/>
    <col min="15849" max="15872" width="10.25" style="55"/>
    <col min="15873" max="15873" width="1.25" style="55" customWidth="1"/>
    <col min="15874" max="15874" width="76.5" style="55" customWidth="1"/>
    <col min="15875" max="15875" width="31" style="55" customWidth="1"/>
    <col min="15876" max="15876" width="17.25" style="55" customWidth="1"/>
    <col min="15877" max="16097" width="10.25" style="55"/>
    <col min="16098" max="16098" width="1.25" style="55" customWidth="1"/>
    <col min="16099" max="16099" width="78.75" style="55" customWidth="1"/>
    <col min="16100" max="16103" width="10.25" style="55"/>
    <col min="16104" max="16104" width="4.25" style="55" customWidth="1"/>
    <col min="16105" max="16128" width="10.25" style="55"/>
    <col min="16129" max="16129" width="1.25" style="55" customWidth="1"/>
    <col min="16130" max="16130" width="76.5" style="55" customWidth="1"/>
    <col min="16131" max="16131" width="31" style="55" customWidth="1"/>
    <col min="16132" max="16132" width="17.25" style="55" customWidth="1"/>
    <col min="16133" max="16353" width="10.25" style="55"/>
    <col min="16354" max="16354" width="1.25" style="55" customWidth="1"/>
    <col min="16355" max="16355" width="78.75" style="55" customWidth="1"/>
    <col min="16356" max="16359" width="10.25" style="55"/>
    <col min="16360" max="16360" width="4.25" style="55" customWidth="1"/>
    <col min="16361" max="16384" width="10.25" style="55"/>
  </cols>
  <sheetData>
    <row r="1" spans="1:4" ht="39.75" customHeight="1" x14ac:dyDescent="0.2">
      <c r="A1" s="375"/>
      <c r="B1" s="376" t="s">
        <v>188</v>
      </c>
    </row>
    <row r="2" spans="1:4" ht="25.5" customHeight="1" x14ac:dyDescent="0.2">
      <c r="B2" s="425" t="s">
        <v>354</v>
      </c>
    </row>
    <row r="3" spans="1:4" ht="30" customHeight="1" x14ac:dyDescent="0.2">
      <c r="A3" s="258"/>
      <c r="B3" s="361" t="s">
        <v>303</v>
      </c>
    </row>
    <row r="4" spans="1:4" ht="12.75" customHeight="1" x14ac:dyDescent="0.2">
      <c r="A4" s="258"/>
      <c r="B4" s="361"/>
    </row>
    <row r="5" spans="1:4" ht="25.5" x14ac:dyDescent="0.2">
      <c r="A5" s="258"/>
      <c r="B5" s="273" t="s">
        <v>304</v>
      </c>
    </row>
    <row r="6" spans="1:4" x14ac:dyDescent="0.2">
      <c r="A6" s="258"/>
      <c r="B6" s="273"/>
    </row>
    <row r="7" spans="1:4" x14ac:dyDescent="0.2">
      <c r="A7" s="258"/>
      <c r="B7" s="273" t="s">
        <v>305</v>
      </c>
    </row>
    <row r="8" spans="1:4" x14ac:dyDescent="0.2">
      <c r="A8" s="258"/>
      <c r="B8" s="273"/>
    </row>
    <row r="9" spans="1:4" s="363" customFormat="1" ht="168.75" customHeight="1" x14ac:dyDescent="0.2">
      <c r="A9" s="362"/>
      <c r="B9" s="259" t="s">
        <v>306</v>
      </c>
    </row>
    <row r="10" spans="1:4" s="363" customFormat="1" x14ac:dyDescent="0.2">
      <c r="A10" s="362"/>
      <c r="B10" s="259"/>
      <c r="D10" s="364"/>
    </row>
    <row r="11" spans="1:4" s="363" customFormat="1" ht="216.75" x14ac:dyDescent="0.2">
      <c r="A11" s="362"/>
      <c r="B11" s="381" t="s">
        <v>321</v>
      </c>
      <c r="D11" s="365"/>
    </row>
    <row r="12" spans="1:4" x14ac:dyDescent="0.2">
      <c r="A12" s="258"/>
      <c r="B12" s="362"/>
    </row>
    <row r="13" spans="1:4" ht="48.75" x14ac:dyDescent="0.2">
      <c r="A13" s="258"/>
      <c r="B13" s="259" t="s">
        <v>307</v>
      </c>
    </row>
    <row r="14" spans="1:4" x14ac:dyDescent="0.2">
      <c r="A14" s="258"/>
      <c r="B14" s="362"/>
    </row>
    <row r="15" spans="1:4" ht="132.75" x14ac:dyDescent="0.2">
      <c r="A15" s="258"/>
      <c r="B15" s="259" t="s">
        <v>322</v>
      </c>
    </row>
    <row r="16" spans="1:4" x14ac:dyDescent="0.2">
      <c r="A16" s="258"/>
      <c r="B16" s="362"/>
    </row>
    <row r="17" spans="1:4" x14ac:dyDescent="0.2">
      <c r="A17" s="258"/>
      <c r="B17" s="273" t="s">
        <v>308</v>
      </c>
    </row>
    <row r="18" spans="1:4" x14ac:dyDescent="0.2">
      <c r="A18" s="258"/>
      <c r="B18" s="362"/>
    </row>
    <row r="19" spans="1:4" ht="137.25" customHeight="1" x14ac:dyDescent="0.2">
      <c r="A19" s="258"/>
      <c r="B19" s="259" t="s">
        <v>309</v>
      </c>
      <c r="C19" s="366"/>
      <c r="D19" s="274"/>
    </row>
    <row r="20" spans="1:4" x14ac:dyDescent="0.2">
      <c r="A20" s="258"/>
      <c r="B20" s="259"/>
    </row>
    <row r="21" spans="1:4" ht="350.25" customHeight="1" x14ac:dyDescent="0.2">
      <c r="A21" s="258"/>
      <c r="B21" s="381" t="s">
        <v>367</v>
      </c>
    </row>
    <row r="22" spans="1:4" x14ac:dyDescent="0.2">
      <c r="A22" s="258"/>
      <c r="B22" s="362"/>
    </row>
    <row r="23" spans="1:4" ht="48.75" x14ac:dyDescent="0.2">
      <c r="A23" s="258"/>
      <c r="B23" s="259" t="s">
        <v>310</v>
      </c>
      <c r="C23" s="366"/>
      <c r="D23" s="274"/>
    </row>
    <row r="24" spans="1:4" x14ac:dyDescent="0.2">
      <c r="A24" s="258"/>
      <c r="B24" s="362"/>
    </row>
    <row r="25" spans="1:4" x14ac:dyDescent="0.2">
      <c r="A25" s="258"/>
      <c r="B25" s="362"/>
    </row>
  </sheetData>
  <sheetProtection sheet="1" objects="1" scenarios="1"/>
  <pageMargins left="0.70866141732283472" right="0.70866141732283472" top="0.59055118110236227" bottom="0.59055118110236227" header="0.31496062992125984" footer="0.31496062992125984"/>
  <pageSetup paperSize="9" fitToHeight="0" orientation="portrait" r:id="rId1"/>
  <headerFooter>
    <oddFooter>&amp;C&amp;8Seite &amp;P von &amp;N</oddFooter>
  </headerFooter>
  <rowBreaks count="1" manualBreakCount="1">
    <brk id="15" max="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6"/>
  <dimension ref="A1:I23"/>
  <sheetViews>
    <sheetView showGridLines="0" zoomScaleNormal="100" workbookViewId="0"/>
  </sheetViews>
  <sheetFormatPr baseColWidth="10" defaultRowHeight="12.75" x14ac:dyDescent="0.2"/>
  <cols>
    <col min="1" max="1" width="1.25" style="55" customWidth="1"/>
    <col min="2" max="2" width="76.5" style="55" customWidth="1"/>
    <col min="3" max="6" width="11" style="55"/>
    <col min="7" max="7" width="4.125" style="55" customWidth="1"/>
    <col min="8" max="256" width="11" style="55"/>
    <col min="257" max="257" width="1.25" style="55" customWidth="1"/>
    <col min="258" max="258" width="76.5" style="55" customWidth="1"/>
    <col min="259" max="262" width="11" style="55"/>
    <col min="263" max="263" width="4.125" style="55" customWidth="1"/>
    <col min="264" max="512" width="11" style="55"/>
    <col min="513" max="513" width="1.25" style="55" customWidth="1"/>
    <col min="514" max="514" width="76.5" style="55" customWidth="1"/>
    <col min="515" max="518" width="11" style="55"/>
    <col min="519" max="519" width="4.125" style="55" customWidth="1"/>
    <col min="520" max="768" width="11" style="55"/>
    <col min="769" max="769" width="1.25" style="55" customWidth="1"/>
    <col min="770" max="770" width="76.5" style="55" customWidth="1"/>
    <col min="771" max="774" width="11" style="55"/>
    <col min="775" max="775" width="4.125" style="55" customWidth="1"/>
    <col min="776" max="1024" width="11" style="55"/>
    <col min="1025" max="1025" width="1.25" style="55" customWidth="1"/>
    <col min="1026" max="1026" width="76.5" style="55" customWidth="1"/>
    <col min="1027" max="1030" width="11" style="55"/>
    <col min="1031" max="1031" width="4.125" style="55" customWidth="1"/>
    <col min="1032" max="1280" width="11" style="55"/>
    <col min="1281" max="1281" width="1.25" style="55" customWidth="1"/>
    <col min="1282" max="1282" width="76.5" style="55" customWidth="1"/>
    <col min="1283" max="1286" width="11" style="55"/>
    <col min="1287" max="1287" width="4.125" style="55" customWidth="1"/>
    <col min="1288" max="1536" width="11" style="55"/>
    <col min="1537" max="1537" width="1.25" style="55" customWidth="1"/>
    <col min="1538" max="1538" width="76.5" style="55" customWidth="1"/>
    <col min="1539" max="1542" width="11" style="55"/>
    <col min="1543" max="1543" width="4.125" style="55" customWidth="1"/>
    <col min="1544" max="1792" width="11" style="55"/>
    <col min="1793" max="1793" width="1.25" style="55" customWidth="1"/>
    <col min="1794" max="1794" width="76.5" style="55" customWidth="1"/>
    <col min="1795" max="1798" width="11" style="55"/>
    <col min="1799" max="1799" width="4.125" style="55" customWidth="1"/>
    <col min="1800" max="2048" width="11" style="55"/>
    <col min="2049" max="2049" width="1.25" style="55" customWidth="1"/>
    <col min="2050" max="2050" width="76.5" style="55" customWidth="1"/>
    <col min="2051" max="2054" width="11" style="55"/>
    <col min="2055" max="2055" width="4.125" style="55" customWidth="1"/>
    <col min="2056" max="2304" width="11" style="55"/>
    <col min="2305" max="2305" width="1.25" style="55" customWidth="1"/>
    <col min="2306" max="2306" width="76.5" style="55" customWidth="1"/>
    <col min="2307" max="2310" width="11" style="55"/>
    <col min="2311" max="2311" width="4.125" style="55" customWidth="1"/>
    <col min="2312" max="2560" width="11" style="55"/>
    <col min="2561" max="2561" width="1.25" style="55" customWidth="1"/>
    <col min="2562" max="2562" width="76.5" style="55" customWidth="1"/>
    <col min="2563" max="2566" width="11" style="55"/>
    <col min="2567" max="2567" width="4.125" style="55" customWidth="1"/>
    <col min="2568" max="2816" width="11" style="55"/>
    <col min="2817" max="2817" width="1.25" style="55" customWidth="1"/>
    <col min="2818" max="2818" width="76.5" style="55" customWidth="1"/>
    <col min="2819" max="2822" width="11" style="55"/>
    <col min="2823" max="2823" width="4.125" style="55" customWidth="1"/>
    <col min="2824" max="3072" width="11" style="55"/>
    <col min="3073" max="3073" width="1.25" style="55" customWidth="1"/>
    <col min="3074" max="3074" width="76.5" style="55" customWidth="1"/>
    <col min="3075" max="3078" width="11" style="55"/>
    <col min="3079" max="3079" width="4.125" style="55" customWidth="1"/>
    <col min="3080" max="3328" width="11" style="55"/>
    <col min="3329" max="3329" width="1.25" style="55" customWidth="1"/>
    <col min="3330" max="3330" width="76.5" style="55" customWidth="1"/>
    <col min="3331" max="3334" width="11" style="55"/>
    <col min="3335" max="3335" width="4.125" style="55" customWidth="1"/>
    <col min="3336" max="3584" width="11" style="55"/>
    <col min="3585" max="3585" width="1.25" style="55" customWidth="1"/>
    <col min="3586" max="3586" width="76.5" style="55" customWidth="1"/>
    <col min="3587" max="3590" width="11" style="55"/>
    <col min="3591" max="3591" width="4.125" style="55" customWidth="1"/>
    <col min="3592" max="3840" width="11" style="55"/>
    <col min="3841" max="3841" width="1.25" style="55" customWidth="1"/>
    <col min="3842" max="3842" width="76.5" style="55" customWidth="1"/>
    <col min="3843" max="3846" width="11" style="55"/>
    <col min="3847" max="3847" width="4.125" style="55" customWidth="1"/>
    <col min="3848" max="4096" width="11" style="55"/>
    <col min="4097" max="4097" width="1.25" style="55" customWidth="1"/>
    <col min="4098" max="4098" width="76.5" style="55" customWidth="1"/>
    <col min="4099" max="4102" width="11" style="55"/>
    <col min="4103" max="4103" width="4.125" style="55" customWidth="1"/>
    <col min="4104" max="4352" width="11" style="55"/>
    <col min="4353" max="4353" width="1.25" style="55" customWidth="1"/>
    <col min="4354" max="4354" width="76.5" style="55" customWidth="1"/>
    <col min="4355" max="4358" width="11" style="55"/>
    <col min="4359" max="4359" width="4.125" style="55" customWidth="1"/>
    <col min="4360" max="4608" width="11" style="55"/>
    <col min="4609" max="4609" width="1.25" style="55" customWidth="1"/>
    <col min="4610" max="4610" width="76.5" style="55" customWidth="1"/>
    <col min="4611" max="4614" width="11" style="55"/>
    <col min="4615" max="4615" width="4.125" style="55" customWidth="1"/>
    <col min="4616" max="4864" width="11" style="55"/>
    <col min="4865" max="4865" width="1.25" style="55" customWidth="1"/>
    <col min="4866" max="4866" width="76.5" style="55" customWidth="1"/>
    <col min="4867" max="4870" width="11" style="55"/>
    <col min="4871" max="4871" width="4.125" style="55" customWidth="1"/>
    <col min="4872" max="5120" width="11" style="55"/>
    <col min="5121" max="5121" width="1.25" style="55" customWidth="1"/>
    <col min="5122" max="5122" width="76.5" style="55" customWidth="1"/>
    <col min="5123" max="5126" width="11" style="55"/>
    <col min="5127" max="5127" width="4.125" style="55" customWidth="1"/>
    <col min="5128" max="5376" width="11" style="55"/>
    <col min="5377" max="5377" width="1.25" style="55" customWidth="1"/>
    <col min="5378" max="5378" width="76.5" style="55" customWidth="1"/>
    <col min="5379" max="5382" width="11" style="55"/>
    <col min="5383" max="5383" width="4.125" style="55" customWidth="1"/>
    <col min="5384" max="5632" width="11" style="55"/>
    <col min="5633" max="5633" width="1.25" style="55" customWidth="1"/>
    <col min="5634" max="5634" width="76.5" style="55" customWidth="1"/>
    <col min="5635" max="5638" width="11" style="55"/>
    <col min="5639" max="5639" width="4.125" style="55" customWidth="1"/>
    <col min="5640" max="5888" width="11" style="55"/>
    <col min="5889" max="5889" width="1.25" style="55" customWidth="1"/>
    <col min="5890" max="5890" width="76.5" style="55" customWidth="1"/>
    <col min="5891" max="5894" width="11" style="55"/>
    <col min="5895" max="5895" width="4.125" style="55" customWidth="1"/>
    <col min="5896" max="6144" width="11" style="55"/>
    <col min="6145" max="6145" width="1.25" style="55" customWidth="1"/>
    <col min="6146" max="6146" width="76.5" style="55" customWidth="1"/>
    <col min="6147" max="6150" width="11" style="55"/>
    <col min="6151" max="6151" width="4.125" style="55" customWidth="1"/>
    <col min="6152" max="6400" width="11" style="55"/>
    <col min="6401" max="6401" width="1.25" style="55" customWidth="1"/>
    <col min="6402" max="6402" width="76.5" style="55" customWidth="1"/>
    <col min="6403" max="6406" width="11" style="55"/>
    <col min="6407" max="6407" width="4.125" style="55" customWidth="1"/>
    <col min="6408" max="6656" width="11" style="55"/>
    <col min="6657" max="6657" width="1.25" style="55" customWidth="1"/>
    <col min="6658" max="6658" width="76.5" style="55" customWidth="1"/>
    <col min="6659" max="6662" width="11" style="55"/>
    <col min="6663" max="6663" width="4.125" style="55" customWidth="1"/>
    <col min="6664" max="6912" width="11" style="55"/>
    <col min="6913" max="6913" width="1.25" style="55" customWidth="1"/>
    <col min="6914" max="6914" width="76.5" style="55" customWidth="1"/>
    <col min="6915" max="6918" width="11" style="55"/>
    <col min="6919" max="6919" width="4.125" style="55" customWidth="1"/>
    <col min="6920" max="7168" width="11" style="55"/>
    <col min="7169" max="7169" width="1.25" style="55" customWidth="1"/>
    <col min="7170" max="7170" width="76.5" style="55" customWidth="1"/>
    <col min="7171" max="7174" width="11" style="55"/>
    <col min="7175" max="7175" width="4.125" style="55" customWidth="1"/>
    <col min="7176" max="7424" width="11" style="55"/>
    <col min="7425" max="7425" width="1.25" style="55" customWidth="1"/>
    <col min="7426" max="7426" width="76.5" style="55" customWidth="1"/>
    <col min="7427" max="7430" width="11" style="55"/>
    <col min="7431" max="7431" width="4.125" style="55" customWidth="1"/>
    <col min="7432" max="7680" width="11" style="55"/>
    <col min="7681" max="7681" width="1.25" style="55" customWidth="1"/>
    <col min="7682" max="7682" width="76.5" style="55" customWidth="1"/>
    <col min="7683" max="7686" width="11" style="55"/>
    <col min="7687" max="7687" width="4.125" style="55" customWidth="1"/>
    <col min="7688" max="7936" width="11" style="55"/>
    <col min="7937" max="7937" width="1.25" style="55" customWidth="1"/>
    <col min="7938" max="7938" width="76.5" style="55" customWidth="1"/>
    <col min="7939" max="7942" width="11" style="55"/>
    <col min="7943" max="7943" width="4.125" style="55" customWidth="1"/>
    <col min="7944" max="8192" width="11" style="55"/>
    <col min="8193" max="8193" width="1.25" style="55" customWidth="1"/>
    <col min="8194" max="8194" width="76.5" style="55" customWidth="1"/>
    <col min="8195" max="8198" width="11" style="55"/>
    <col min="8199" max="8199" width="4.125" style="55" customWidth="1"/>
    <col min="8200" max="8448" width="11" style="55"/>
    <col min="8449" max="8449" width="1.25" style="55" customWidth="1"/>
    <col min="8450" max="8450" width="76.5" style="55" customWidth="1"/>
    <col min="8451" max="8454" width="11" style="55"/>
    <col min="8455" max="8455" width="4.125" style="55" customWidth="1"/>
    <col min="8456" max="8704" width="11" style="55"/>
    <col min="8705" max="8705" width="1.25" style="55" customWidth="1"/>
    <col min="8706" max="8706" width="76.5" style="55" customWidth="1"/>
    <col min="8707" max="8710" width="11" style="55"/>
    <col min="8711" max="8711" width="4.125" style="55" customWidth="1"/>
    <col min="8712" max="8960" width="11" style="55"/>
    <col min="8961" max="8961" width="1.25" style="55" customWidth="1"/>
    <col min="8962" max="8962" width="76.5" style="55" customWidth="1"/>
    <col min="8963" max="8966" width="11" style="55"/>
    <col min="8967" max="8967" width="4.125" style="55" customWidth="1"/>
    <col min="8968" max="9216" width="11" style="55"/>
    <col min="9217" max="9217" width="1.25" style="55" customWidth="1"/>
    <col min="9218" max="9218" width="76.5" style="55" customWidth="1"/>
    <col min="9219" max="9222" width="11" style="55"/>
    <col min="9223" max="9223" width="4.125" style="55" customWidth="1"/>
    <col min="9224" max="9472" width="11" style="55"/>
    <col min="9473" max="9473" width="1.25" style="55" customWidth="1"/>
    <col min="9474" max="9474" width="76.5" style="55" customWidth="1"/>
    <col min="9475" max="9478" width="11" style="55"/>
    <col min="9479" max="9479" width="4.125" style="55" customWidth="1"/>
    <col min="9480" max="9728" width="11" style="55"/>
    <col min="9729" max="9729" width="1.25" style="55" customWidth="1"/>
    <col min="9730" max="9730" width="76.5" style="55" customWidth="1"/>
    <col min="9731" max="9734" width="11" style="55"/>
    <col min="9735" max="9735" width="4.125" style="55" customWidth="1"/>
    <col min="9736" max="9984" width="11" style="55"/>
    <col min="9985" max="9985" width="1.25" style="55" customWidth="1"/>
    <col min="9986" max="9986" width="76.5" style="55" customWidth="1"/>
    <col min="9987" max="9990" width="11" style="55"/>
    <col min="9991" max="9991" width="4.125" style="55" customWidth="1"/>
    <col min="9992" max="10240" width="11" style="55"/>
    <col min="10241" max="10241" width="1.25" style="55" customWidth="1"/>
    <col min="10242" max="10242" width="76.5" style="55" customWidth="1"/>
    <col min="10243" max="10246" width="11" style="55"/>
    <col min="10247" max="10247" width="4.125" style="55" customWidth="1"/>
    <col min="10248" max="10496" width="11" style="55"/>
    <col min="10497" max="10497" width="1.25" style="55" customWidth="1"/>
    <col min="10498" max="10498" width="76.5" style="55" customWidth="1"/>
    <col min="10499" max="10502" width="11" style="55"/>
    <col min="10503" max="10503" width="4.125" style="55" customWidth="1"/>
    <col min="10504" max="10752" width="11" style="55"/>
    <col min="10753" max="10753" width="1.25" style="55" customWidth="1"/>
    <col min="10754" max="10754" width="76.5" style="55" customWidth="1"/>
    <col min="10755" max="10758" width="11" style="55"/>
    <col min="10759" max="10759" width="4.125" style="55" customWidth="1"/>
    <col min="10760" max="11008" width="11" style="55"/>
    <col min="11009" max="11009" width="1.25" style="55" customWidth="1"/>
    <col min="11010" max="11010" width="76.5" style="55" customWidth="1"/>
    <col min="11011" max="11014" width="11" style="55"/>
    <col min="11015" max="11015" width="4.125" style="55" customWidth="1"/>
    <col min="11016" max="11264" width="11" style="55"/>
    <col min="11265" max="11265" width="1.25" style="55" customWidth="1"/>
    <col min="11266" max="11266" width="76.5" style="55" customWidth="1"/>
    <col min="11267" max="11270" width="11" style="55"/>
    <col min="11271" max="11271" width="4.125" style="55" customWidth="1"/>
    <col min="11272" max="11520" width="11" style="55"/>
    <col min="11521" max="11521" width="1.25" style="55" customWidth="1"/>
    <col min="11522" max="11522" width="76.5" style="55" customWidth="1"/>
    <col min="11523" max="11526" width="11" style="55"/>
    <col min="11527" max="11527" width="4.125" style="55" customWidth="1"/>
    <col min="11528" max="11776" width="11" style="55"/>
    <col min="11777" max="11777" width="1.25" style="55" customWidth="1"/>
    <col min="11778" max="11778" width="76.5" style="55" customWidth="1"/>
    <col min="11779" max="11782" width="11" style="55"/>
    <col min="11783" max="11783" width="4.125" style="55" customWidth="1"/>
    <col min="11784" max="12032" width="11" style="55"/>
    <col min="12033" max="12033" width="1.25" style="55" customWidth="1"/>
    <col min="12034" max="12034" width="76.5" style="55" customWidth="1"/>
    <col min="12035" max="12038" width="11" style="55"/>
    <col min="12039" max="12039" width="4.125" style="55" customWidth="1"/>
    <col min="12040" max="12288" width="11" style="55"/>
    <col min="12289" max="12289" width="1.25" style="55" customWidth="1"/>
    <col min="12290" max="12290" width="76.5" style="55" customWidth="1"/>
    <col min="12291" max="12294" width="11" style="55"/>
    <col min="12295" max="12295" width="4.125" style="55" customWidth="1"/>
    <col min="12296" max="12544" width="11" style="55"/>
    <col min="12545" max="12545" width="1.25" style="55" customWidth="1"/>
    <col min="12546" max="12546" width="76.5" style="55" customWidth="1"/>
    <col min="12547" max="12550" width="11" style="55"/>
    <col min="12551" max="12551" width="4.125" style="55" customWidth="1"/>
    <col min="12552" max="12800" width="11" style="55"/>
    <col min="12801" max="12801" width="1.25" style="55" customWidth="1"/>
    <col min="12802" max="12802" width="76.5" style="55" customWidth="1"/>
    <col min="12803" max="12806" width="11" style="55"/>
    <col min="12807" max="12807" width="4.125" style="55" customWidth="1"/>
    <col min="12808" max="13056" width="11" style="55"/>
    <col min="13057" max="13057" width="1.25" style="55" customWidth="1"/>
    <col min="13058" max="13058" width="76.5" style="55" customWidth="1"/>
    <col min="13059" max="13062" width="11" style="55"/>
    <col min="13063" max="13063" width="4.125" style="55" customWidth="1"/>
    <col min="13064" max="13312" width="11" style="55"/>
    <col min="13313" max="13313" width="1.25" style="55" customWidth="1"/>
    <col min="13314" max="13314" width="76.5" style="55" customWidth="1"/>
    <col min="13315" max="13318" width="11" style="55"/>
    <col min="13319" max="13319" width="4.125" style="55" customWidth="1"/>
    <col min="13320" max="13568" width="11" style="55"/>
    <col min="13569" max="13569" width="1.25" style="55" customWidth="1"/>
    <col min="13570" max="13570" width="76.5" style="55" customWidth="1"/>
    <col min="13571" max="13574" width="11" style="55"/>
    <col min="13575" max="13575" width="4.125" style="55" customWidth="1"/>
    <col min="13576" max="13824" width="11" style="55"/>
    <col min="13825" max="13825" width="1.25" style="55" customWidth="1"/>
    <col min="13826" max="13826" width="76.5" style="55" customWidth="1"/>
    <col min="13827" max="13830" width="11" style="55"/>
    <col min="13831" max="13831" width="4.125" style="55" customWidth="1"/>
    <col min="13832" max="14080" width="11" style="55"/>
    <col min="14081" max="14081" width="1.25" style="55" customWidth="1"/>
    <col min="14082" max="14082" width="76.5" style="55" customWidth="1"/>
    <col min="14083" max="14086" width="11" style="55"/>
    <col min="14087" max="14087" width="4.125" style="55" customWidth="1"/>
    <col min="14088" max="14336" width="11" style="55"/>
    <col min="14337" max="14337" width="1.25" style="55" customWidth="1"/>
    <col min="14338" max="14338" width="76.5" style="55" customWidth="1"/>
    <col min="14339" max="14342" width="11" style="55"/>
    <col min="14343" max="14343" width="4.125" style="55" customWidth="1"/>
    <col min="14344" max="14592" width="11" style="55"/>
    <col min="14593" max="14593" width="1.25" style="55" customWidth="1"/>
    <col min="14594" max="14594" width="76.5" style="55" customWidth="1"/>
    <col min="14595" max="14598" width="11" style="55"/>
    <col min="14599" max="14599" width="4.125" style="55" customWidth="1"/>
    <col min="14600" max="14848" width="11" style="55"/>
    <col min="14849" max="14849" width="1.25" style="55" customWidth="1"/>
    <col min="14850" max="14850" width="76.5" style="55" customWidth="1"/>
    <col min="14851" max="14854" width="11" style="55"/>
    <col min="14855" max="14855" width="4.125" style="55" customWidth="1"/>
    <col min="14856" max="15104" width="11" style="55"/>
    <col min="15105" max="15105" width="1.25" style="55" customWidth="1"/>
    <col min="15106" max="15106" width="76.5" style="55" customWidth="1"/>
    <col min="15107" max="15110" width="11" style="55"/>
    <col min="15111" max="15111" width="4.125" style="55" customWidth="1"/>
    <col min="15112" max="15360" width="11" style="55"/>
    <col min="15361" max="15361" width="1.25" style="55" customWidth="1"/>
    <col min="15362" max="15362" width="76.5" style="55" customWidth="1"/>
    <col min="15363" max="15366" width="11" style="55"/>
    <col min="15367" max="15367" width="4.125" style="55" customWidth="1"/>
    <col min="15368" max="15616" width="11" style="55"/>
    <col min="15617" max="15617" width="1.25" style="55" customWidth="1"/>
    <col min="15618" max="15618" width="76.5" style="55" customWidth="1"/>
    <col min="15619" max="15622" width="11" style="55"/>
    <col min="15623" max="15623" width="4.125" style="55" customWidth="1"/>
    <col min="15624" max="15872" width="11" style="55"/>
    <col min="15873" max="15873" width="1.25" style="55" customWidth="1"/>
    <col min="15874" max="15874" width="76.5" style="55" customWidth="1"/>
    <col min="15875" max="15878" width="11" style="55"/>
    <col min="15879" max="15879" width="4.125" style="55" customWidth="1"/>
    <col min="15880" max="16128" width="11" style="55"/>
    <col min="16129" max="16129" width="1.25" style="55" customWidth="1"/>
    <col min="16130" max="16130" width="76.5" style="55" customWidth="1"/>
    <col min="16131" max="16134" width="11" style="55"/>
    <col min="16135" max="16135" width="4.125" style="55" customWidth="1"/>
    <col min="16136" max="16384" width="11" style="55"/>
  </cols>
  <sheetData>
    <row r="1" spans="1:9" ht="39.75" customHeight="1" x14ac:dyDescent="0.2">
      <c r="A1" s="375"/>
      <c r="B1" s="376" t="s">
        <v>188</v>
      </c>
    </row>
    <row r="2" spans="1:9" ht="25.5" customHeight="1" x14ac:dyDescent="0.2">
      <c r="B2" s="267" t="s">
        <v>355</v>
      </c>
    </row>
    <row r="3" spans="1:9" ht="24.95" customHeight="1" x14ac:dyDescent="0.2">
      <c r="A3" s="258"/>
      <c r="B3" s="268" t="s">
        <v>288</v>
      </c>
    </row>
    <row r="4" spans="1:9" x14ac:dyDescent="0.2">
      <c r="A4" s="258"/>
      <c r="B4" s="258"/>
      <c r="C4" s="258"/>
      <c r="D4" s="258"/>
      <c r="E4" s="258"/>
      <c r="F4" s="258"/>
    </row>
    <row r="5" spans="1:9" ht="60.75" x14ac:dyDescent="0.2">
      <c r="A5" s="258"/>
      <c r="B5" s="263" t="s">
        <v>289</v>
      </c>
      <c r="C5" s="258"/>
      <c r="D5" s="269"/>
      <c r="E5" s="258"/>
      <c r="F5" s="258"/>
    </row>
    <row r="6" spans="1:9" x14ac:dyDescent="0.2">
      <c r="A6" s="258"/>
      <c r="B6" s="258"/>
      <c r="C6" s="258"/>
      <c r="D6" s="258"/>
      <c r="E6" s="258"/>
      <c r="F6" s="258"/>
    </row>
    <row r="7" spans="1:9" ht="48.75" x14ac:dyDescent="0.2">
      <c r="A7" s="258"/>
      <c r="B7" s="260" t="s">
        <v>290</v>
      </c>
      <c r="C7" s="258"/>
      <c r="D7" s="258"/>
      <c r="E7" s="258"/>
      <c r="F7" s="258"/>
    </row>
    <row r="8" spans="1:9" x14ac:dyDescent="0.2">
      <c r="A8" s="258"/>
      <c r="B8" s="258"/>
      <c r="C8" s="258"/>
      <c r="D8" s="258"/>
      <c r="E8" s="258"/>
      <c r="F8" s="258"/>
    </row>
    <row r="9" spans="1:9" ht="240.75" x14ac:dyDescent="0.2">
      <c r="A9" s="258"/>
      <c r="B9" s="426" t="s">
        <v>356</v>
      </c>
      <c r="C9" s="258"/>
      <c r="D9" s="258"/>
      <c r="E9" s="258"/>
      <c r="F9" s="270"/>
    </row>
    <row r="10" spans="1:9" x14ac:dyDescent="0.2">
      <c r="A10" s="258"/>
      <c r="B10" s="271"/>
      <c r="C10" s="258"/>
      <c r="D10" s="258"/>
      <c r="E10" s="258"/>
      <c r="F10" s="258"/>
    </row>
    <row r="11" spans="1:9" x14ac:dyDescent="0.2">
      <c r="A11" s="258"/>
      <c r="B11" s="272" t="s">
        <v>291</v>
      </c>
      <c r="C11" s="258"/>
      <c r="D11" s="258"/>
      <c r="E11" s="258"/>
      <c r="F11" s="258"/>
    </row>
    <row r="12" spans="1:9" x14ac:dyDescent="0.2">
      <c r="A12" s="258"/>
      <c r="B12" s="260"/>
      <c r="C12" s="258"/>
      <c r="D12" s="258"/>
      <c r="E12" s="258"/>
      <c r="F12" s="258"/>
    </row>
    <row r="13" spans="1:9" ht="204.75" x14ac:dyDescent="0.2">
      <c r="A13" s="258"/>
      <c r="B13" s="427" t="s">
        <v>357</v>
      </c>
      <c r="C13" s="258"/>
      <c r="D13" s="258"/>
      <c r="E13" s="258"/>
      <c r="F13" s="258"/>
      <c r="H13" s="274"/>
      <c r="I13" s="274"/>
    </row>
    <row r="14" spans="1:9" x14ac:dyDescent="0.2">
      <c r="A14" s="258"/>
      <c r="B14" s="260"/>
      <c r="C14" s="258"/>
      <c r="D14" s="258"/>
      <c r="E14" s="258"/>
      <c r="F14" s="258"/>
    </row>
    <row r="15" spans="1:9" ht="120.75" x14ac:dyDescent="0.2">
      <c r="A15" s="258"/>
      <c r="B15" s="273" t="s">
        <v>292</v>
      </c>
      <c r="C15" s="258"/>
      <c r="D15" s="258"/>
      <c r="E15" s="258"/>
      <c r="F15" s="258"/>
    </row>
    <row r="16" spans="1:9" x14ac:dyDescent="0.2">
      <c r="A16" s="258"/>
      <c r="B16" s="258"/>
      <c r="C16" s="258"/>
      <c r="D16" s="258"/>
      <c r="E16" s="258"/>
      <c r="F16" s="258"/>
    </row>
    <row r="17" spans="1:8" ht="60.75" x14ac:dyDescent="0.2">
      <c r="A17" s="262"/>
      <c r="B17" s="426" t="s">
        <v>358</v>
      </c>
      <c r="C17" s="262"/>
      <c r="D17" s="262"/>
      <c r="E17" s="262"/>
      <c r="F17" s="262"/>
      <c r="H17" s="274"/>
    </row>
    <row r="18" spans="1:8" x14ac:dyDescent="0.2">
      <c r="A18" s="258"/>
      <c r="B18" s="390" t="s">
        <v>320</v>
      </c>
      <c r="C18" s="258"/>
      <c r="D18" s="258"/>
      <c r="E18" s="258"/>
      <c r="F18" s="258"/>
    </row>
    <row r="19" spans="1:8" x14ac:dyDescent="0.2">
      <c r="A19" s="258"/>
      <c r="B19" s="260"/>
      <c r="C19" s="258"/>
      <c r="D19" s="258"/>
      <c r="E19" s="258"/>
      <c r="F19" s="258"/>
    </row>
    <row r="20" spans="1:8" x14ac:dyDescent="0.2">
      <c r="A20" s="265"/>
      <c r="B20" s="259" t="s">
        <v>359</v>
      </c>
      <c r="C20" s="258"/>
      <c r="D20" s="258"/>
      <c r="E20" s="258"/>
      <c r="F20" s="258"/>
    </row>
    <row r="21" spans="1:8" x14ac:dyDescent="0.2">
      <c r="A21" s="266"/>
      <c r="B21" s="380" t="s">
        <v>226</v>
      </c>
      <c r="C21" s="258"/>
      <c r="D21" s="258"/>
      <c r="E21" s="258"/>
      <c r="F21" s="258"/>
    </row>
    <row r="22" spans="1:8" x14ac:dyDescent="0.2">
      <c r="A22" s="258"/>
      <c r="B22" s="380" t="s">
        <v>293</v>
      </c>
      <c r="C22" s="258"/>
      <c r="D22" s="258"/>
      <c r="E22" s="258"/>
      <c r="F22" s="258"/>
    </row>
    <row r="23" spans="1:8" x14ac:dyDescent="0.2">
      <c r="B23" s="380" t="s">
        <v>360</v>
      </c>
    </row>
  </sheetData>
  <sheetProtection sheet="1" objects="1" scenarios="1"/>
  <hyperlinks>
    <hyperlink ref="B18" r:id="rId1" xr:uid="{00000000-0004-0000-2800-000000000000}"/>
    <hyperlink ref="B23" r:id="rId2" display="Handbuch XSozial-SGB II Förderstatistik" xr:uid="{00000000-0004-0000-2800-000001000000}"/>
    <hyperlink ref="B22" r:id="rId3" xr:uid="{00000000-0004-0000-2800-000002000000}"/>
    <hyperlink ref="B21" r:id="rId4" xr:uid="{00000000-0004-0000-2800-000003000000}"/>
  </hyperlinks>
  <pageMargins left="0.70866141732283472" right="0.70866141732283472" top="0.78740157480314965" bottom="0.78740157480314965" header="0.31496062992125984" footer="0.31496062992125984"/>
  <pageSetup paperSize="9" fitToHeight="2" orientation="portrait" r:id="rId5"/>
  <headerFooter>
    <oddFooter>&amp;C&amp;8Seite &amp;P von &amp;N</oddFooter>
  </headerFooter>
  <rowBreaks count="1" manualBreakCount="1">
    <brk id="10" max="1" man="1"/>
  </rowBreaks>
  <drawing r:id="rId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17"/>
  <dimension ref="A1:F34"/>
  <sheetViews>
    <sheetView showGridLines="0" zoomScaleNormal="100" workbookViewId="0"/>
  </sheetViews>
  <sheetFormatPr baseColWidth="10" defaultRowHeight="12.75" x14ac:dyDescent="0.2"/>
  <cols>
    <col min="1" max="1" width="1.25" style="55" customWidth="1"/>
    <col min="2" max="2" width="76.5" style="55" customWidth="1"/>
    <col min="3" max="6" width="11" style="55"/>
    <col min="7" max="7" width="4.125" style="55" customWidth="1"/>
    <col min="8" max="256" width="11" style="55"/>
    <col min="257" max="257" width="1.25" style="55" customWidth="1"/>
    <col min="258" max="258" width="76.5" style="55" customWidth="1"/>
    <col min="259" max="262" width="11" style="55"/>
    <col min="263" max="263" width="4.125" style="55" customWidth="1"/>
    <col min="264" max="512" width="11" style="55"/>
    <col min="513" max="513" width="1.25" style="55" customWidth="1"/>
    <col min="514" max="514" width="76.5" style="55" customWidth="1"/>
    <col min="515" max="518" width="11" style="55"/>
    <col min="519" max="519" width="4.125" style="55" customWidth="1"/>
    <col min="520" max="768" width="11" style="55"/>
    <col min="769" max="769" width="1.25" style="55" customWidth="1"/>
    <col min="770" max="770" width="76.5" style="55" customWidth="1"/>
    <col min="771" max="774" width="11" style="55"/>
    <col min="775" max="775" width="4.125" style="55" customWidth="1"/>
    <col min="776" max="1024" width="11" style="55"/>
    <col min="1025" max="1025" width="1.25" style="55" customWidth="1"/>
    <col min="1026" max="1026" width="76.5" style="55" customWidth="1"/>
    <col min="1027" max="1030" width="11" style="55"/>
    <col min="1031" max="1031" width="4.125" style="55" customWidth="1"/>
    <col min="1032" max="1280" width="11" style="55"/>
    <col min="1281" max="1281" width="1.25" style="55" customWidth="1"/>
    <col min="1282" max="1282" width="76.5" style="55" customWidth="1"/>
    <col min="1283" max="1286" width="11" style="55"/>
    <col min="1287" max="1287" width="4.125" style="55" customWidth="1"/>
    <col min="1288" max="1536" width="11" style="55"/>
    <col min="1537" max="1537" width="1.25" style="55" customWidth="1"/>
    <col min="1538" max="1538" width="76.5" style="55" customWidth="1"/>
    <col min="1539" max="1542" width="11" style="55"/>
    <col min="1543" max="1543" width="4.125" style="55" customWidth="1"/>
    <col min="1544" max="1792" width="11" style="55"/>
    <col min="1793" max="1793" width="1.25" style="55" customWidth="1"/>
    <col min="1794" max="1794" width="76.5" style="55" customWidth="1"/>
    <col min="1795" max="1798" width="11" style="55"/>
    <col min="1799" max="1799" width="4.125" style="55" customWidth="1"/>
    <col min="1800" max="2048" width="11" style="55"/>
    <col min="2049" max="2049" width="1.25" style="55" customWidth="1"/>
    <col min="2050" max="2050" width="76.5" style="55" customWidth="1"/>
    <col min="2051" max="2054" width="11" style="55"/>
    <col min="2055" max="2055" width="4.125" style="55" customWidth="1"/>
    <col min="2056" max="2304" width="11" style="55"/>
    <col min="2305" max="2305" width="1.25" style="55" customWidth="1"/>
    <col min="2306" max="2306" width="76.5" style="55" customWidth="1"/>
    <col min="2307" max="2310" width="11" style="55"/>
    <col min="2311" max="2311" width="4.125" style="55" customWidth="1"/>
    <col min="2312" max="2560" width="11" style="55"/>
    <col min="2561" max="2561" width="1.25" style="55" customWidth="1"/>
    <col min="2562" max="2562" width="76.5" style="55" customWidth="1"/>
    <col min="2563" max="2566" width="11" style="55"/>
    <col min="2567" max="2567" width="4.125" style="55" customWidth="1"/>
    <col min="2568" max="2816" width="11" style="55"/>
    <col min="2817" max="2817" width="1.25" style="55" customWidth="1"/>
    <col min="2818" max="2818" width="76.5" style="55" customWidth="1"/>
    <col min="2819" max="2822" width="11" style="55"/>
    <col min="2823" max="2823" width="4.125" style="55" customWidth="1"/>
    <col min="2824" max="3072" width="11" style="55"/>
    <col min="3073" max="3073" width="1.25" style="55" customWidth="1"/>
    <col min="3074" max="3074" width="76.5" style="55" customWidth="1"/>
    <col min="3075" max="3078" width="11" style="55"/>
    <col min="3079" max="3079" width="4.125" style="55" customWidth="1"/>
    <col min="3080" max="3328" width="11" style="55"/>
    <col min="3329" max="3329" width="1.25" style="55" customWidth="1"/>
    <col min="3330" max="3330" width="76.5" style="55" customWidth="1"/>
    <col min="3331" max="3334" width="11" style="55"/>
    <col min="3335" max="3335" width="4.125" style="55" customWidth="1"/>
    <col min="3336" max="3584" width="11" style="55"/>
    <col min="3585" max="3585" width="1.25" style="55" customWidth="1"/>
    <col min="3586" max="3586" width="76.5" style="55" customWidth="1"/>
    <col min="3587" max="3590" width="11" style="55"/>
    <col min="3591" max="3591" width="4.125" style="55" customWidth="1"/>
    <col min="3592" max="3840" width="11" style="55"/>
    <col min="3841" max="3841" width="1.25" style="55" customWidth="1"/>
    <col min="3842" max="3842" width="76.5" style="55" customWidth="1"/>
    <col min="3843" max="3846" width="11" style="55"/>
    <col min="3847" max="3847" width="4.125" style="55" customWidth="1"/>
    <col min="3848" max="4096" width="11" style="55"/>
    <col min="4097" max="4097" width="1.25" style="55" customWidth="1"/>
    <col min="4098" max="4098" width="76.5" style="55" customWidth="1"/>
    <col min="4099" max="4102" width="11" style="55"/>
    <col min="4103" max="4103" width="4.125" style="55" customWidth="1"/>
    <col min="4104" max="4352" width="11" style="55"/>
    <col min="4353" max="4353" width="1.25" style="55" customWidth="1"/>
    <col min="4354" max="4354" width="76.5" style="55" customWidth="1"/>
    <col min="4355" max="4358" width="11" style="55"/>
    <col min="4359" max="4359" width="4.125" style="55" customWidth="1"/>
    <col min="4360" max="4608" width="11" style="55"/>
    <col min="4609" max="4609" width="1.25" style="55" customWidth="1"/>
    <col min="4610" max="4610" width="76.5" style="55" customWidth="1"/>
    <col min="4611" max="4614" width="11" style="55"/>
    <col min="4615" max="4615" width="4.125" style="55" customWidth="1"/>
    <col min="4616" max="4864" width="11" style="55"/>
    <col min="4865" max="4865" width="1.25" style="55" customWidth="1"/>
    <col min="4866" max="4866" width="76.5" style="55" customWidth="1"/>
    <col min="4867" max="4870" width="11" style="55"/>
    <col min="4871" max="4871" width="4.125" style="55" customWidth="1"/>
    <col min="4872" max="5120" width="11" style="55"/>
    <col min="5121" max="5121" width="1.25" style="55" customWidth="1"/>
    <col min="5122" max="5122" width="76.5" style="55" customWidth="1"/>
    <col min="5123" max="5126" width="11" style="55"/>
    <col min="5127" max="5127" width="4.125" style="55" customWidth="1"/>
    <col min="5128" max="5376" width="11" style="55"/>
    <col min="5377" max="5377" width="1.25" style="55" customWidth="1"/>
    <col min="5378" max="5378" width="76.5" style="55" customWidth="1"/>
    <col min="5379" max="5382" width="11" style="55"/>
    <col min="5383" max="5383" width="4.125" style="55" customWidth="1"/>
    <col min="5384" max="5632" width="11" style="55"/>
    <col min="5633" max="5633" width="1.25" style="55" customWidth="1"/>
    <col min="5634" max="5634" width="76.5" style="55" customWidth="1"/>
    <col min="5635" max="5638" width="11" style="55"/>
    <col min="5639" max="5639" width="4.125" style="55" customWidth="1"/>
    <col min="5640" max="5888" width="11" style="55"/>
    <col min="5889" max="5889" width="1.25" style="55" customWidth="1"/>
    <col min="5890" max="5890" width="76.5" style="55" customWidth="1"/>
    <col min="5891" max="5894" width="11" style="55"/>
    <col min="5895" max="5895" width="4.125" style="55" customWidth="1"/>
    <col min="5896" max="6144" width="11" style="55"/>
    <col min="6145" max="6145" width="1.25" style="55" customWidth="1"/>
    <col min="6146" max="6146" width="76.5" style="55" customWidth="1"/>
    <col min="6147" max="6150" width="11" style="55"/>
    <col min="6151" max="6151" width="4.125" style="55" customWidth="1"/>
    <col min="6152" max="6400" width="11" style="55"/>
    <col min="6401" max="6401" width="1.25" style="55" customWidth="1"/>
    <col min="6402" max="6402" width="76.5" style="55" customWidth="1"/>
    <col min="6403" max="6406" width="11" style="55"/>
    <col min="6407" max="6407" width="4.125" style="55" customWidth="1"/>
    <col min="6408" max="6656" width="11" style="55"/>
    <col min="6657" max="6657" width="1.25" style="55" customWidth="1"/>
    <col min="6658" max="6658" width="76.5" style="55" customWidth="1"/>
    <col min="6659" max="6662" width="11" style="55"/>
    <col min="6663" max="6663" width="4.125" style="55" customWidth="1"/>
    <col min="6664" max="6912" width="11" style="55"/>
    <col min="6913" max="6913" width="1.25" style="55" customWidth="1"/>
    <col min="6914" max="6914" width="76.5" style="55" customWidth="1"/>
    <col min="6915" max="6918" width="11" style="55"/>
    <col min="6919" max="6919" width="4.125" style="55" customWidth="1"/>
    <col min="6920" max="7168" width="11" style="55"/>
    <col min="7169" max="7169" width="1.25" style="55" customWidth="1"/>
    <col min="7170" max="7170" width="76.5" style="55" customWidth="1"/>
    <col min="7171" max="7174" width="11" style="55"/>
    <col min="7175" max="7175" width="4.125" style="55" customWidth="1"/>
    <col min="7176" max="7424" width="11" style="55"/>
    <col min="7425" max="7425" width="1.25" style="55" customWidth="1"/>
    <col min="7426" max="7426" width="76.5" style="55" customWidth="1"/>
    <col min="7427" max="7430" width="11" style="55"/>
    <col min="7431" max="7431" width="4.125" style="55" customWidth="1"/>
    <col min="7432" max="7680" width="11" style="55"/>
    <col min="7681" max="7681" width="1.25" style="55" customWidth="1"/>
    <col min="7682" max="7682" width="76.5" style="55" customWidth="1"/>
    <col min="7683" max="7686" width="11" style="55"/>
    <col min="7687" max="7687" width="4.125" style="55" customWidth="1"/>
    <col min="7688" max="7936" width="11" style="55"/>
    <col min="7937" max="7937" width="1.25" style="55" customWidth="1"/>
    <col min="7938" max="7938" width="76.5" style="55" customWidth="1"/>
    <col min="7939" max="7942" width="11" style="55"/>
    <col min="7943" max="7943" width="4.125" style="55" customWidth="1"/>
    <col min="7944" max="8192" width="11" style="55"/>
    <col min="8193" max="8193" width="1.25" style="55" customWidth="1"/>
    <col min="8194" max="8194" width="76.5" style="55" customWidth="1"/>
    <col min="8195" max="8198" width="11" style="55"/>
    <col min="8199" max="8199" width="4.125" style="55" customWidth="1"/>
    <col min="8200" max="8448" width="11" style="55"/>
    <col min="8449" max="8449" width="1.25" style="55" customWidth="1"/>
    <col min="8450" max="8450" width="76.5" style="55" customWidth="1"/>
    <col min="8451" max="8454" width="11" style="55"/>
    <col min="8455" max="8455" width="4.125" style="55" customWidth="1"/>
    <col min="8456" max="8704" width="11" style="55"/>
    <col min="8705" max="8705" width="1.25" style="55" customWidth="1"/>
    <col min="8706" max="8706" width="76.5" style="55" customWidth="1"/>
    <col min="8707" max="8710" width="11" style="55"/>
    <col min="8711" max="8711" width="4.125" style="55" customWidth="1"/>
    <col min="8712" max="8960" width="11" style="55"/>
    <col min="8961" max="8961" width="1.25" style="55" customWidth="1"/>
    <col min="8962" max="8962" width="76.5" style="55" customWidth="1"/>
    <col min="8963" max="8966" width="11" style="55"/>
    <col min="8967" max="8967" width="4.125" style="55" customWidth="1"/>
    <col min="8968" max="9216" width="11" style="55"/>
    <col min="9217" max="9217" width="1.25" style="55" customWidth="1"/>
    <col min="9218" max="9218" width="76.5" style="55" customWidth="1"/>
    <col min="9219" max="9222" width="11" style="55"/>
    <col min="9223" max="9223" width="4.125" style="55" customWidth="1"/>
    <col min="9224" max="9472" width="11" style="55"/>
    <col min="9473" max="9473" width="1.25" style="55" customWidth="1"/>
    <col min="9474" max="9474" width="76.5" style="55" customWidth="1"/>
    <col min="9475" max="9478" width="11" style="55"/>
    <col min="9479" max="9479" width="4.125" style="55" customWidth="1"/>
    <col min="9480" max="9728" width="11" style="55"/>
    <col min="9729" max="9729" width="1.25" style="55" customWidth="1"/>
    <col min="9730" max="9730" width="76.5" style="55" customWidth="1"/>
    <col min="9731" max="9734" width="11" style="55"/>
    <col min="9735" max="9735" width="4.125" style="55" customWidth="1"/>
    <col min="9736" max="9984" width="11" style="55"/>
    <col min="9985" max="9985" width="1.25" style="55" customWidth="1"/>
    <col min="9986" max="9986" width="76.5" style="55" customWidth="1"/>
    <col min="9987" max="9990" width="11" style="55"/>
    <col min="9991" max="9991" width="4.125" style="55" customWidth="1"/>
    <col min="9992" max="10240" width="11" style="55"/>
    <col min="10241" max="10241" width="1.25" style="55" customWidth="1"/>
    <col min="10242" max="10242" width="76.5" style="55" customWidth="1"/>
    <col min="10243" max="10246" width="11" style="55"/>
    <col min="10247" max="10247" width="4.125" style="55" customWidth="1"/>
    <col min="10248" max="10496" width="11" style="55"/>
    <col min="10497" max="10497" width="1.25" style="55" customWidth="1"/>
    <col min="10498" max="10498" width="76.5" style="55" customWidth="1"/>
    <col min="10499" max="10502" width="11" style="55"/>
    <col min="10503" max="10503" width="4.125" style="55" customWidth="1"/>
    <col min="10504" max="10752" width="11" style="55"/>
    <col min="10753" max="10753" width="1.25" style="55" customWidth="1"/>
    <col min="10754" max="10754" width="76.5" style="55" customWidth="1"/>
    <col min="10755" max="10758" width="11" style="55"/>
    <col min="10759" max="10759" width="4.125" style="55" customWidth="1"/>
    <col min="10760" max="11008" width="11" style="55"/>
    <col min="11009" max="11009" width="1.25" style="55" customWidth="1"/>
    <col min="11010" max="11010" width="76.5" style="55" customWidth="1"/>
    <col min="11011" max="11014" width="11" style="55"/>
    <col min="11015" max="11015" width="4.125" style="55" customWidth="1"/>
    <col min="11016" max="11264" width="11" style="55"/>
    <col min="11265" max="11265" width="1.25" style="55" customWidth="1"/>
    <col min="11266" max="11266" width="76.5" style="55" customWidth="1"/>
    <col min="11267" max="11270" width="11" style="55"/>
    <col min="11271" max="11271" width="4.125" style="55" customWidth="1"/>
    <col min="11272" max="11520" width="11" style="55"/>
    <col min="11521" max="11521" width="1.25" style="55" customWidth="1"/>
    <col min="11522" max="11522" width="76.5" style="55" customWidth="1"/>
    <col min="11523" max="11526" width="11" style="55"/>
    <col min="11527" max="11527" width="4.125" style="55" customWidth="1"/>
    <col min="11528" max="11776" width="11" style="55"/>
    <col min="11777" max="11777" width="1.25" style="55" customWidth="1"/>
    <col min="11778" max="11778" width="76.5" style="55" customWidth="1"/>
    <col min="11779" max="11782" width="11" style="55"/>
    <col min="11783" max="11783" width="4.125" style="55" customWidth="1"/>
    <col min="11784" max="12032" width="11" style="55"/>
    <col min="12033" max="12033" width="1.25" style="55" customWidth="1"/>
    <col min="12034" max="12034" width="76.5" style="55" customWidth="1"/>
    <col min="12035" max="12038" width="11" style="55"/>
    <col min="12039" max="12039" width="4.125" style="55" customWidth="1"/>
    <col min="12040" max="12288" width="11" style="55"/>
    <col min="12289" max="12289" width="1.25" style="55" customWidth="1"/>
    <col min="12290" max="12290" width="76.5" style="55" customWidth="1"/>
    <col min="12291" max="12294" width="11" style="55"/>
    <col min="12295" max="12295" width="4.125" style="55" customWidth="1"/>
    <col min="12296" max="12544" width="11" style="55"/>
    <col min="12545" max="12545" width="1.25" style="55" customWidth="1"/>
    <col min="12546" max="12546" width="76.5" style="55" customWidth="1"/>
    <col min="12547" max="12550" width="11" style="55"/>
    <col min="12551" max="12551" width="4.125" style="55" customWidth="1"/>
    <col min="12552" max="12800" width="11" style="55"/>
    <col min="12801" max="12801" width="1.25" style="55" customWidth="1"/>
    <col min="12802" max="12802" width="76.5" style="55" customWidth="1"/>
    <col min="12803" max="12806" width="11" style="55"/>
    <col min="12807" max="12807" width="4.125" style="55" customWidth="1"/>
    <col min="12808" max="13056" width="11" style="55"/>
    <col min="13057" max="13057" width="1.25" style="55" customWidth="1"/>
    <col min="13058" max="13058" width="76.5" style="55" customWidth="1"/>
    <col min="13059" max="13062" width="11" style="55"/>
    <col min="13063" max="13063" width="4.125" style="55" customWidth="1"/>
    <col min="13064" max="13312" width="11" style="55"/>
    <col min="13313" max="13313" width="1.25" style="55" customWidth="1"/>
    <col min="13314" max="13314" width="76.5" style="55" customWidth="1"/>
    <col min="13315" max="13318" width="11" style="55"/>
    <col min="13319" max="13319" width="4.125" style="55" customWidth="1"/>
    <col min="13320" max="13568" width="11" style="55"/>
    <col min="13569" max="13569" width="1.25" style="55" customWidth="1"/>
    <col min="13570" max="13570" width="76.5" style="55" customWidth="1"/>
    <col min="13571" max="13574" width="11" style="55"/>
    <col min="13575" max="13575" width="4.125" style="55" customWidth="1"/>
    <col min="13576" max="13824" width="11" style="55"/>
    <col min="13825" max="13825" width="1.25" style="55" customWidth="1"/>
    <col min="13826" max="13826" width="76.5" style="55" customWidth="1"/>
    <col min="13827" max="13830" width="11" style="55"/>
    <col min="13831" max="13831" width="4.125" style="55" customWidth="1"/>
    <col min="13832" max="14080" width="11" style="55"/>
    <col min="14081" max="14081" width="1.25" style="55" customWidth="1"/>
    <col min="14082" max="14082" width="76.5" style="55" customWidth="1"/>
    <col min="14083" max="14086" width="11" style="55"/>
    <col min="14087" max="14087" width="4.125" style="55" customWidth="1"/>
    <col min="14088" max="14336" width="11" style="55"/>
    <col min="14337" max="14337" width="1.25" style="55" customWidth="1"/>
    <col min="14338" max="14338" width="76.5" style="55" customWidth="1"/>
    <col min="14339" max="14342" width="11" style="55"/>
    <col min="14343" max="14343" width="4.125" style="55" customWidth="1"/>
    <col min="14344" max="14592" width="11" style="55"/>
    <col min="14593" max="14593" width="1.25" style="55" customWidth="1"/>
    <col min="14594" max="14594" width="76.5" style="55" customWidth="1"/>
    <col min="14595" max="14598" width="11" style="55"/>
    <col min="14599" max="14599" width="4.125" style="55" customWidth="1"/>
    <col min="14600" max="14848" width="11" style="55"/>
    <col min="14849" max="14849" width="1.25" style="55" customWidth="1"/>
    <col min="14850" max="14850" width="76.5" style="55" customWidth="1"/>
    <col min="14851" max="14854" width="11" style="55"/>
    <col min="14855" max="14855" width="4.125" style="55" customWidth="1"/>
    <col min="14856" max="15104" width="11" style="55"/>
    <col min="15105" max="15105" width="1.25" style="55" customWidth="1"/>
    <col min="15106" max="15106" width="76.5" style="55" customWidth="1"/>
    <col min="15107" max="15110" width="11" style="55"/>
    <col min="15111" max="15111" width="4.125" style="55" customWidth="1"/>
    <col min="15112" max="15360" width="11" style="55"/>
    <col min="15361" max="15361" width="1.25" style="55" customWidth="1"/>
    <col min="15362" max="15362" width="76.5" style="55" customWidth="1"/>
    <col min="15363" max="15366" width="11" style="55"/>
    <col min="15367" max="15367" width="4.125" style="55" customWidth="1"/>
    <col min="15368" max="15616" width="11" style="55"/>
    <col min="15617" max="15617" width="1.25" style="55" customWidth="1"/>
    <col min="15618" max="15618" width="76.5" style="55" customWidth="1"/>
    <col min="15619" max="15622" width="11" style="55"/>
    <col min="15623" max="15623" width="4.125" style="55" customWidth="1"/>
    <col min="15624" max="15872" width="11" style="55"/>
    <col min="15873" max="15873" width="1.25" style="55" customWidth="1"/>
    <col min="15874" max="15874" width="76.5" style="55" customWidth="1"/>
    <col min="15875" max="15878" width="11" style="55"/>
    <col min="15879" max="15879" width="4.125" style="55" customWidth="1"/>
    <col min="15880" max="16128" width="11" style="55"/>
    <col min="16129" max="16129" width="1.25" style="55" customWidth="1"/>
    <col min="16130" max="16130" width="76.5" style="55" customWidth="1"/>
    <col min="16131" max="16134" width="11" style="55"/>
    <col min="16135" max="16135" width="4.125" style="55" customWidth="1"/>
    <col min="16136" max="16384" width="11" style="55"/>
  </cols>
  <sheetData>
    <row r="1" spans="1:6" ht="39.75" customHeight="1" x14ac:dyDescent="0.2">
      <c r="A1" s="375"/>
      <c r="B1" s="376" t="s">
        <v>188</v>
      </c>
    </row>
    <row r="2" spans="1:6" ht="25.5" customHeight="1" x14ac:dyDescent="0.2">
      <c r="B2" s="257" t="s">
        <v>361</v>
      </c>
    </row>
    <row r="3" spans="1:6" ht="33" customHeight="1" x14ac:dyDescent="0.2">
      <c r="A3" s="258"/>
      <c r="B3" s="428" t="s">
        <v>276</v>
      </c>
    </row>
    <row r="4" spans="1:6" ht="147.75" customHeight="1" x14ac:dyDescent="0.2">
      <c r="A4" s="258"/>
      <c r="B4" s="429" t="s">
        <v>323</v>
      </c>
    </row>
    <row r="5" spans="1:6" x14ac:dyDescent="0.2">
      <c r="A5" s="258"/>
      <c r="B5" s="258"/>
      <c r="C5" s="258"/>
      <c r="D5" s="258"/>
      <c r="E5" s="258"/>
      <c r="F5" s="258"/>
    </row>
    <row r="6" spans="1:6" ht="62.25" customHeight="1" x14ac:dyDescent="0.2">
      <c r="A6" s="258"/>
      <c r="B6" s="259" t="s">
        <v>277</v>
      </c>
      <c r="C6" s="258"/>
      <c r="D6" s="258"/>
      <c r="E6" s="258"/>
      <c r="F6" s="258"/>
    </row>
    <row r="7" spans="1:6" x14ac:dyDescent="0.2">
      <c r="A7" s="258"/>
      <c r="B7" s="260"/>
      <c r="C7" s="258"/>
      <c r="D7" s="258"/>
      <c r="E7" s="258"/>
      <c r="F7" s="258"/>
    </row>
    <row r="8" spans="1:6" ht="129" customHeight="1" x14ac:dyDescent="0.2">
      <c r="A8" s="258"/>
      <c r="B8" s="261" t="s">
        <v>278</v>
      </c>
      <c r="C8" s="258"/>
      <c r="D8" s="258"/>
      <c r="E8" s="258"/>
      <c r="F8" s="258"/>
    </row>
    <row r="9" spans="1:6" x14ac:dyDescent="0.2">
      <c r="A9" s="258"/>
      <c r="B9" s="260"/>
      <c r="C9" s="258"/>
      <c r="D9" s="258"/>
      <c r="E9" s="258"/>
      <c r="F9" s="258"/>
    </row>
    <row r="10" spans="1:6" ht="123.75" customHeight="1" x14ac:dyDescent="0.2">
      <c r="A10" s="258"/>
      <c r="B10" s="261" t="s">
        <v>279</v>
      </c>
      <c r="C10" s="258"/>
      <c r="D10" s="258"/>
      <c r="E10" s="258"/>
      <c r="F10" s="258"/>
    </row>
    <row r="11" spans="1:6" x14ac:dyDescent="0.2">
      <c r="A11" s="258"/>
      <c r="B11" s="260"/>
      <c r="C11" s="258"/>
      <c r="D11" s="258"/>
      <c r="E11" s="258"/>
      <c r="F11" s="258"/>
    </row>
    <row r="12" spans="1:6" ht="97.5" customHeight="1" x14ac:dyDescent="0.2">
      <c r="A12" s="258"/>
      <c r="B12" s="261" t="s">
        <v>280</v>
      </c>
      <c r="C12" s="258"/>
      <c r="D12" s="258"/>
      <c r="E12" s="258"/>
      <c r="F12" s="258"/>
    </row>
    <row r="13" spans="1:6" x14ac:dyDescent="0.2">
      <c r="A13" s="258"/>
      <c r="B13" s="260"/>
      <c r="C13" s="258"/>
      <c r="D13" s="258"/>
      <c r="E13" s="258"/>
      <c r="F13" s="258"/>
    </row>
    <row r="14" spans="1:6" ht="111" customHeight="1" x14ac:dyDescent="0.2">
      <c r="A14" s="258"/>
      <c r="B14" s="261" t="s">
        <v>324</v>
      </c>
      <c r="C14" s="258"/>
      <c r="D14" s="258"/>
      <c r="E14" s="258"/>
      <c r="F14" s="258"/>
    </row>
    <row r="15" spans="1:6" x14ac:dyDescent="0.2">
      <c r="A15" s="258"/>
      <c r="B15" s="260"/>
      <c r="C15" s="258"/>
      <c r="D15" s="258"/>
      <c r="E15" s="258"/>
      <c r="F15" s="258"/>
    </row>
    <row r="16" spans="1:6" ht="205.5" customHeight="1" x14ac:dyDescent="0.2">
      <c r="A16" s="258"/>
      <c r="B16" s="261" t="s">
        <v>362</v>
      </c>
      <c r="C16" s="258"/>
      <c r="D16" s="258"/>
      <c r="E16" s="258"/>
      <c r="F16" s="258"/>
    </row>
    <row r="17" spans="1:6" x14ac:dyDescent="0.2">
      <c r="A17" s="258"/>
      <c r="B17" s="258"/>
      <c r="C17" s="258"/>
      <c r="D17" s="258"/>
      <c r="E17" s="258"/>
      <c r="F17" s="258"/>
    </row>
    <row r="18" spans="1:6" ht="149.25" customHeight="1" x14ac:dyDescent="0.2">
      <c r="A18" s="258"/>
      <c r="B18" s="260" t="s">
        <v>281</v>
      </c>
      <c r="C18" s="258"/>
      <c r="D18" s="258"/>
      <c r="E18" s="258"/>
      <c r="F18" s="258"/>
    </row>
    <row r="19" spans="1:6" x14ac:dyDescent="0.2">
      <c r="A19" s="258"/>
      <c r="B19" s="258"/>
      <c r="C19" s="258"/>
      <c r="D19" s="258"/>
      <c r="E19" s="258"/>
      <c r="F19" s="258"/>
    </row>
    <row r="20" spans="1:6" ht="143.25" customHeight="1" x14ac:dyDescent="0.2">
      <c r="A20" s="258"/>
      <c r="B20" s="260" t="s">
        <v>282</v>
      </c>
      <c r="C20" s="258"/>
      <c r="D20" s="258"/>
      <c r="E20" s="258"/>
      <c r="F20" s="258"/>
    </row>
    <row r="21" spans="1:6" x14ac:dyDescent="0.2">
      <c r="A21" s="258"/>
      <c r="B21" s="258"/>
      <c r="C21" s="258"/>
      <c r="D21" s="258"/>
      <c r="E21" s="258"/>
      <c r="F21" s="258"/>
    </row>
    <row r="22" spans="1:6" ht="146.25" customHeight="1" x14ac:dyDescent="0.2">
      <c r="A22" s="258"/>
      <c r="B22" s="260" t="s">
        <v>283</v>
      </c>
      <c r="C22" s="258"/>
      <c r="D22" s="258"/>
      <c r="E22" s="258"/>
      <c r="F22" s="258"/>
    </row>
    <row r="23" spans="1:6" x14ac:dyDescent="0.2">
      <c r="A23" s="258"/>
      <c r="B23" s="260"/>
      <c r="C23" s="258"/>
      <c r="D23" s="258"/>
      <c r="E23" s="258"/>
      <c r="F23" s="258"/>
    </row>
    <row r="24" spans="1:6" ht="170.25" customHeight="1" x14ac:dyDescent="0.2">
      <c r="A24" s="258"/>
      <c r="B24" s="261" t="s">
        <v>284</v>
      </c>
      <c r="C24" s="258"/>
      <c r="D24" s="258"/>
      <c r="E24" s="258"/>
      <c r="F24" s="258"/>
    </row>
    <row r="25" spans="1:6" x14ac:dyDescent="0.2">
      <c r="A25" s="258"/>
      <c r="B25" s="260"/>
      <c r="C25" s="258"/>
      <c r="D25" s="258"/>
      <c r="E25" s="258"/>
      <c r="F25" s="258"/>
    </row>
    <row r="26" spans="1:6" ht="165" customHeight="1" x14ac:dyDescent="0.2">
      <c r="A26" s="258"/>
      <c r="B26" s="261" t="s">
        <v>285</v>
      </c>
      <c r="C26" s="258"/>
      <c r="D26" s="258"/>
      <c r="E26" s="258"/>
      <c r="F26" s="258"/>
    </row>
    <row r="27" spans="1:6" x14ac:dyDescent="0.2">
      <c r="A27" s="258"/>
      <c r="B27" s="260"/>
      <c r="C27" s="258"/>
      <c r="D27" s="258"/>
      <c r="E27" s="258"/>
      <c r="F27" s="258"/>
    </row>
    <row r="28" spans="1:6" ht="245.25" customHeight="1" x14ac:dyDescent="0.2">
      <c r="A28" s="262"/>
      <c r="B28" s="263" t="s">
        <v>363</v>
      </c>
      <c r="C28" s="262"/>
      <c r="D28" s="262"/>
      <c r="E28" s="264"/>
      <c r="F28" s="262"/>
    </row>
    <row r="29" spans="1:6" x14ac:dyDescent="0.2">
      <c r="A29" s="258"/>
      <c r="B29" s="258"/>
      <c r="C29" s="258"/>
      <c r="D29" s="258"/>
      <c r="E29" s="258"/>
      <c r="F29" s="258"/>
    </row>
    <row r="30" spans="1:6" ht="38.25" customHeight="1" x14ac:dyDescent="0.2">
      <c r="A30" s="262"/>
      <c r="B30" s="260" t="s">
        <v>286</v>
      </c>
      <c r="C30" s="262"/>
      <c r="D30" s="262"/>
      <c r="E30" s="262"/>
      <c r="F30" s="262"/>
    </row>
    <row r="31" spans="1:6" ht="27" customHeight="1" x14ac:dyDescent="0.2">
      <c r="A31" s="258"/>
      <c r="B31" s="382" t="s">
        <v>364</v>
      </c>
      <c r="C31" s="258"/>
      <c r="D31" s="258"/>
      <c r="E31" s="258"/>
      <c r="F31" s="258"/>
    </row>
    <row r="32" spans="1:6" x14ac:dyDescent="0.2">
      <c r="A32" s="258"/>
      <c r="B32" s="260"/>
      <c r="C32" s="258"/>
      <c r="D32" s="258"/>
      <c r="E32" s="258"/>
      <c r="F32" s="258"/>
    </row>
    <row r="33" spans="1:6" ht="201.75" customHeight="1" x14ac:dyDescent="0.2">
      <c r="A33" s="258"/>
      <c r="B33" s="261" t="s">
        <v>287</v>
      </c>
      <c r="C33" s="258"/>
      <c r="D33" s="258"/>
      <c r="E33" s="258"/>
      <c r="F33" s="258"/>
    </row>
    <row r="34" spans="1:6" x14ac:dyDescent="0.2">
      <c r="A34" s="258"/>
      <c r="B34" s="258"/>
      <c r="C34" s="258"/>
      <c r="D34" s="258"/>
      <c r="E34" s="258"/>
      <c r="F34" s="258"/>
    </row>
  </sheetData>
  <sheetProtection sheet="1" objects="1" scenarios="1"/>
  <hyperlinks>
    <hyperlink ref="B31" r:id="rId1" xr:uid="{00000000-0004-0000-2900-000000000000}"/>
  </hyperlinks>
  <pageMargins left="0.70866141732283472" right="0.70866141732283472" top="0.59055118110236227" bottom="0.59055118110236227" header="0.31496062992125984" footer="0.31496062992125984"/>
  <pageSetup paperSize="9" orientation="portrait" r:id="rId2"/>
  <headerFooter>
    <oddFooter>&amp;C&amp;8Seite &amp;P von &amp;N</oddFooter>
  </headerFooter>
  <rowBreaks count="3" manualBreakCount="3">
    <brk id="12" max="1" man="1"/>
    <brk id="21" max="1" man="1"/>
    <brk id="26" max="1" man="1"/>
  </rowBreak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18"/>
  <dimension ref="A1:K59"/>
  <sheetViews>
    <sheetView showGridLines="0" zoomScaleNormal="100" workbookViewId="0"/>
  </sheetViews>
  <sheetFormatPr baseColWidth="10" defaultRowHeight="16.5" customHeight="1" x14ac:dyDescent="0.2"/>
  <cols>
    <col min="1" max="1" width="2.375" style="70" customWidth="1"/>
    <col min="2" max="2" width="15.125" style="70" customWidth="1"/>
    <col min="3" max="3" width="20.375" style="70" customWidth="1"/>
    <col min="4" max="5" width="10" style="70" customWidth="1"/>
    <col min="6" max="8" width="11" style="70"/>
    <col min="9" max="9" width="13.75" style="70" customWidth="1"/>
    <col min="10" max="256" width="11" style="70"/>
    <col min="257" max="257" width="2.375" style="70" customWidth="1"/>
    <col min="258" max="258" width="15.125" style="70" customWidth="1"/>
    <col min="259" max="259" width="20.375" style="70" customWidth="1"/>
    <col min="260" max="261" width="10" style="70" customWidth="1"/>
    <col min="262" max="264" width="11" style="70"/>
    <col min="265" max="265" width="13.75" style="70" customWidth="1"/>
    <col min="266" max="512" width="11" style="70"/>
    <col min="513" max="513" width="2.375" style="70" customWidth="1"/>
    <col min="514" max="514" width="15.125" style="70" customWidth="1"/>
    <col min="515" max="515" width="20.375" style="70" customWidth="1"/>
    <col min="516" max="517" width="10" style="70" customWidth="1"/>
    <col min="518" max="520" width="11" style="70"/>
    <col min="521" max="521" width="13.75" style="70" customWidth="1"/>
    <col min="522" max="768" width="11" style="70"/>
    <col min="769" max="769" width="2.375" style="70" customWidth="1"/>
    <col min="770" max="770" width="15.125" style="70" customWidth="1"/>
    <col min="771" max="771" width="20.375" style="70" customWidth="1"/>
    <col min="772" max="773" width="10" style="70" customWidth="1"/>
    <col min="774" max="776" width="11" style="70"/>
    <col min="777" max="777" width="13.75" style="70" customWidth="1"/>
    <col min="778" max="1024" width="11" style="70"/>
    <col min="1025" max="1025" width="2.375" style="70" customWidth="1"/>
    <col min="1026" max="1026" width="15.125" style="70" customWidth="1"/>
    <col min="1027" max="1027" width="20.375" style="70" customWidth="1"/>
    <col min="1028" max="1029" width="10" style="70" customWidth="1"/>
    <col min="1030" max="1032" width="11" style="70"/>
    <col min="1033" max="1033" width="13.75" style="70" customWidth="1"/>
    <col min="1034" max="1280" width="11" style="70"/>
    <col min="1281" max="1281" width="2.375" style="70" customWidth="1"/>
    <col min="1282" max="1282" width="15.125" style="70" customWidth="1"/>
    <col min="1283" max="1283" width="20.375" style="70" customWidth="1"/>
    <col min="1284" max="1285" width="10" style="70" customWidth="1"/>
    <col min="1286" max="1288" width="11" style="70"/>
    <col min="1289" max="1289" width="13.75" style="70" customWidth="1"/>
    <col min="1290" max="1536" width="11" style="70"/>
    <col min="1537" max="1537" width="2.375" style="70" customWidth="1"/>
    <col min="1538" max="1538" width="15.125" style="70" customWidth="1"/>
    <col min="1539" max="1539" width="20.375" style="70" customWidth="1"/>
    <col min="1540" max="1541" width="10" style="70" customWidth="1"/>
    <col min="1542" max="1544" width="11" style="70"/>
    <col min="1545" max="1545" width="13.75" style="70" customWidth="1"/>
    <col min="1546" max="1792" width="11" style="70"/>
    <col min="1793" max="1793" width="2.375" style="70" customWidth="1"/>
    <col min="1794" max="1794" width="15.125" style="70" customWidth="1"/>
    <col min="1795" max="1795" width="20.375" style="70" customWidth="1"/>
    <col min="1796" max="1797" width="10" style="70" customWidth="1"/>
    <col min="1798" max="1800" width="11" style="70"/>
    <col min="1801" max="1801" width="13.75" style="70" customWidth="1"/>
    <col min="1802" max="2048" width="11" style="70"/>
    <col min="2049" max="2049" width="2.375" style="70" customWidth="1"/>
    <col min="2050" max="2050" width="15.125" style="70" customWidth="1"/>
    <col min="2051" max="2051" width="20.375" style="70" customWidth="1"/>
    <col min="2052" max="2053" width="10" style="70" customWidth="1"/>
    <col min="2054" max="2056" width="11" style="70"/>
    <col min="2057" max="2057" width="13.75" style="70" customWidth="1"/>
    <col min="2058" max="2304" width="11" style="70"/>
    <col min="2305" max="2305" width="2.375" style="70" customWidth="1"/>
    <col min="2306" max="2306" width="15.125" style="70" customWidth="1"/>
    <col min="2307" max="2307" width="20.375" style="70" customWidth="1"/>
    <col min="2308" max="2309" width="10" style="70" customWidth="1"/>
    <col min="2310" max="2312" width="11" style="70"/>
    <col min="2313" max="2313" width="13.75" style="70" customWidth="1"/>
    <col min="2314" max="2560" width="11" style="70"/>
    <col min="2561" max="2561" width="2.375" style="70" customWidth="1"/>
    <col min="2562" max="2562" width="15.125" style="70" customWidth="1"/>
    <col min="2563" max="2563" width="20.375" style="70" customWidth="1"/>
    <col min="2564" max="2565" width="10" style="70" customWidth="1"/>
    <col min="2566" max="2568" width="11" style="70"/>
    <col min="2569" max="2569" width="13.75" style="70" customWidth="1"/>
    <col min="2570" max="2816" width="11" style="70"/>
    <col min="2817" max="2817" width="2.375" style="70" customWidth="1"/>
    <col min="2818" max="2818" width="15.125" style="70" customWidth="1"/>
    <col min="2819" max="2819" width="20.375" style="70" customWidth="1"/>
    <col min="2820" max="2821" width="10" style="70" customWidth="1"/>
    <col min="2822" max="2824" width="11" style="70"/>
    <col min="2825" max="2825" width="13.75" style="70" customWidth="1"/>
    <col min="2826" max="3072" width="11" style="70"/>
    <col min="3073" max="3073" width="2.375" style="70" customWidth="1"/>
    <col min="3074" max="3074" width="15.125" style="70" customWidth="1"/>
    <col min="3075" max="3075" width="20.375" style="70" customWidth="1"/>
    <col min="3076" max="3077" width="10" style="70" customWidth="1"/>
    <col min="3078" max="3080" width="11" style="70"/>
    <col min="3081" max="3081" width="13.75" style="70" customWidth="1"/>
    <col min="3082" max="3328" width="11" style="70"/>
    <col min="3329" max="3329" width="2.375" style="70" customWidth="1"/>
    <col min="3330" max="3330" width="15.125" style="70" customWidth="1"/>
    <col min="3331" max="3331" width="20.375" style="70" customWidth="1"/>
    <col min="3332" max="3333" width="10" style="70" customWidth="1"/>
    <col min="3334" max="3336" width="11" style="70"/>
    <col min="3337" max="3337" width="13.75" style="70" customWidth="1"/>
    <col min="3338" max="3584" width="11" style="70"/>
    <col min="3585" max="3585" width="2.375" style="70" customWidth="1"/>
    <col min="3586" max="3586" width="15.125" style="70" customWidth="1"/>
    <col min="3587" max="3587" width="20.375" style="70" customWidth="1"/>
    <col min="3588" max="3589" width="10" style="70" customWidth="1"/>
    <col min="3590" max="3592" width="11" style="70"/>
    <col min="3593" max="3593" width="13.75" style="70" customWidth="1"/>
    <col min="3594" max="3840" width="11" style="70"/>
    <col min="3841" max="3841" width="2.375" style="70" customWidth="1"/>
    <col min="3842" max="3842" width="15.125" style="70" customWidth="1"/>
    <col min="3843" max="3843" width="20.375" style="70" customWidth="1"/>
    <col min="3844" max="3845" width="10" style="70" customWidth="1"/>
    <col min="3846" max="3848" width="11" style="70"/>
    <col min="3849" max="3849" width="13.75" style="70" customWidth="1"/>
    <col min="3850" max="4096" width="11" style="70"/>
    <col min="4097" max="4097" width="2.375" style="70" customWidth="1"/>
    <col min="4098" max="4098" width="15.125" style="70" customWidth="1"/>
    <col min="4099" max="4099" width="20.375" style="70" customWidth="1"/>
    <col min="4100" max="4101" width="10" style="70" customWidth="1"/>
    <col min="4102" max="4104" width="11" style="70"/>
    <col min="4105" max="4105" width="13.75" style="70" customWidth="1"/>
    <col min="4106" max="4352" width="11" style="70"/>
    <col min="4353" max="4353" width="2.375" style="70" customWidth="1"/>
    <col min="4354" max="4354" width="15.125" style="70" customWidth="1"/>
    <col min="4355" max="4355" width="20.375" style="70" customWidth="1"/>
    <col min="4356" max="4357" width="10" style="70" customWidth="1"/>
    <col min="4358" max="4360" width="11" style="70"/>
    <col min="4361" max="4361" width="13.75" style="70" customWidth="1"/>
    <col min="4362" max="4608" width="11" style="70"/>
    <col min="4609" max="4609" width="2.375" style="70" customWidth="1"/>
    <col min="4610" max="4610" width="15.125" style="70" customWidth="1"/>
    <col min="4611" max="4611" width="20.375" style="70" customWidth="1"/>
    <col min="4612" max="4613" width="10" style="70" customWidth="1"/>
    <col min="4614" max="4616" width="11" style="70"/>
    <col min="4617" max="4617" width="13.75" style="70" customWidth="1"/>
    <col min="4618" max="4864" width="11" style="70"/>
    <col min="4865" max="4865" width="2.375" style="70" customWidth="1"/>
    <col min="4866" max="4866" width="15.125" style="70" customWidth="1"/>
    <col min="4867" max="4867" width="20.375" style="70" customWidth="1"/>
    <col min="4868" max="4869" width="10" style="70" customWidth="1"/>
    <col min="4870" max="4872" width="11" style="70"/>
    <col min="4873" max="4873" width="13.75" style="70" customWidth="1"/>
    <col min="4874" max="5120" width="11" style="70"/>
    <col min="5121" max="5121" width="2.375" style="70" customWidth="1"/>
    <col min="5122" max="5122" width="15.125" style="70" customWidth="1"/>
    <col min="5123" max="5123" width="20.375" style="70" customWidth="1"/>
    <col min="5124" max="5125" width="10" style="70" customWidth="1"/>
    <col min="5126" max="5128" width="11" style="70"/>
    <col min="5129" max="5129" width="13.75" style="70" customWidth="1"/>
    <col min="5130" max="5376" width="11" style="70"/>
    <col min="5377" max="5377" width="2.375" style="70" customWidth="1"/>
    <col min="5378" max="5378" width="15.125" style="70" customWidth="1"/>
    <col min="5379" max="5379" width="20.375" style="70" customWidth="1"/>
    <col min="5380" max="5381" width="10" style="70" customWidth="1"/>
    <col min="5382" max="5384" width="11" style="70"/>
    <col min="5385" max="5385" width="13.75" style="70" customWidth="1"/>
    <col min="5386" max="5632" width="11" style="70"/>
    <col min="5633" max="5633" width="2.375" style="70" customWidth="1"/>
    <col min="5634" max="5634" width="15.125" style="70" customWidth="1"/>
    <col min="5635" max="5635" width="20.375" style="70" customWidth="1"/>
    <col min="5636" max="5637" width="10" style="70" customWidth="1"/>
    <col min="5638" max="5640" width="11" style="70"/>
    <col min="5641" max="5641" width="13.75" style="70" customWidth="1"/>
    <col min="5642" max="5888" width="11" style="70"/>
    <col min="5889" max="5889" width="2.375" style="70" customWidth="1"/>
    <col min="5890" max="5890" width="15.125" style="70" customWidth="1"/>
    <col min="5891" max="5891" width="20.375" style="70" customWidth="1"/>
    <col min="5892" max="5893" width="10" style="70" customWidth="1"/>
    <col min="5894" max="5896" width="11" style="70"/>
    <col min="5897" max="5897" width="13.75" style="70" customWidth="1"/>
    <col min="5898" max="6144" width="11" style="70"/>
    <col min="6145" max="6145" width="2.375" style="70" customWidth="1"/>
    <col min="6146" max="6146" width="15.125" style="70" customWidth="1"/>
    <col min="6147" max="6147" width="20.375" style="70" customWidth="1"/>
    <col min="6148" max="6149" width="10" style="70" customWidth="1"/>
    <col min="6150" max="6152" width="11" style="70"/>
    <col min="6153" max="6153" width="13.75" style="70" customWidth="1"/>
    <col min="6154" max="6400" width="11" style="70"/>
    <col min="6401" max="6401" width="2.375" style="70" customWidth="1"/>
    <col min="6402" max="6402" width="15.125" style="70" customWidth="1"/>
    <col min="6403" max="6403" width="20.375" style="70" customWidth="1"/>
    <col min="6404" max="6405" width="10" style="70" customWidth="1"/>
    <col min="6406" max="6408" width="11" style="70"/>
    <col min="6409" max="6409" width="13.75" style="70" customWidth="1"/>
    <col min="6410" max="6656" width="11" style="70"/>
    <col min="6657" max="6657" width="2.375" style="70" customWidth="1"/>
    <col min="6658" max="6658" width="15.125" style="70" customWidth="1"/>
    <col min="6659" max="6659" width="20.375" style="70" customWidth="1"/>
    <col min="6660" max="6661" width="10" style="70" customWidth="1"/>
    <col min="6662" max="6664" width="11" style="70"/>
    <col min="6665" max="6665" width="13.75" style="70" customWidth="1"/>
    <col min="6666" max="6912" width="11" style="70"/>
    <col min="6913" max="6913" width="2.375" style="70" customWidth="1"/>
    <col min="6914" max="6914" width="15.125" style="70" customWidth="1"/>
    <col min="6915" max="6915" width="20.375" style="70" customWidth="1"/>
    <col min="6916" max="6917" width="10" style="70" customWidth="1"/>
    <col min="6918" max="6920" width="11" style="70"/>
    <col min="6921" max="6921" width="13.75" style="70" customWidth="1"/>
    <col min="6922" max="7168" width="11" style="70"/>
    <col min="7169" max="7169" width="2.375" style="70" customWidth="1"/>
    <col min="7170" max="7170" width="15.125" style="70" customWidth="1"/>
    <col min="7171" max="7171" width="20.375" style="70" customWidth="1"/>
    <col min="7172" max="7173" width="10" style="70" customWidth="1"/>
    <col min="7174" max="7176" width="11" style="70"/>
    <col min="7177" max="7177" width="13.75" style="70" customWidth="1"/>
    <col min="7178" max="7424" width="11" style="70"/>
    <col min="7425" max="7425" width="2.375" style="70" customWidth="1"/>
    <col min="7426" max="7426" width="15.125" style="70" customWidth="1"/>
    <col min="7427" max="7427" width="20.375" style="70" customWidth="1"/>
    <col min="7428" max="7429" width="10" style="70" customWidth="1"/>
    <col min="7430" max="7432" width="11" style="70"/>
    <col min="7433" max="7433" width="13.75" style="70" customWidth="1"/>
    <col min="7434" max="7680" width="11" style="70"/>
    <col min="7681" max="7681" width="2.375" style="70" customWidth="1"/>
    <col min="7682" max="7682" width="15.125" style="70" customWidth="1"/>
    <col min="7683" max="7683" width="20.375" style="70" customWidth="1"/>
    <col min="7684" max="7685" width="10" style="70" customWidth="1"/>
    <col min="7686" max="7688" width="11" style="70"/>
    <col min="7689" max="7689" width="13.75" style="70" customWidth="1"/>
    <col min="7690" max="7936" width="11" style="70"/>
    <col min="7937" max="7937" width="2.375" style="70" customWidth="1"/>
    <col min="7938" max="7938" width="15.125" style="70" customWidth="1"/>
    <col min="7939" max="7939" width="20.375" style="70" customWidth="1"/>
    <col min="7940" max="7941" width="10" style="70" customWidth="1"/>
    <col min="7942" max="7944" width="11" style="70"/>
    <col min="7945" max="7945" width="13.75" style="70" customWidth="1"/>
    <col min="7946" max="8192" width="11" style="70"/>
    <col min="8193" max="8193" width="2.375" style="70" customWidth="1"/>
    <col min="8194" max="8194" width="15.125" style="70" customWidth="1"/>
    <col min="8195" max="8195" width="20.375" style="70" customWidth="1"/>
    <col min="8196" max="8197" width="10" style="70" customWidth="1"/>
    <col min="8198" max="8200" width="11" style="70"/>
    <col min="8201" max="8201" width="13.75" style="70" customWidth="1"/>
    <col min="8202" max="8448" width="11" style="70"/>
    <col min="8449" max="8449" width="2.375" style="70" customWidth="1"/>
    <col min="8450" max="8450" width="15.125" style="70" customWidth="1"/>
    <col min="8451" max="8451" width="20.375" style="70" customWidth="1"/>
    <col min="8452" max="8453" width="10" style="70" customWidth="1"/>
    <col min="8454" max="8456" width="11" style="70"/>
    <col min="8457" max="8457" width="13.75" style="70" customWidth="1"/>
    <col min="8458" max="8704" width="11" style="70"/>
    <col min="8705" max="8705" width="2.375" style="70" customWidth="1"/>
    <col min="8706" max="8706" width="15.125" style="70" customWidth="1"/>
    <col min="8707" max="8707" width="20.375" style="70" customWidth="1"/>
    <col min="8708" max="8709" width="10" style="70" customWidth="1"/>
    <col min="8710" max="8712" width="11" style="70"/>
    <col min="8713" max="8713" width="13.75" style="70" customWidth="1"/>
    <col min="8714" max="8960" width="11" style="70"/>
    <col min="8961" max="8961" width="2.375" style="70" customWidth="1"/>
    <col min="8962" max="8962" width="15.125" style="70" customWidth="1"/>
    <col min="8963" max="8963" width="20.375" style="70" customWidth="1"/>
    <col min="8964" max="8965" width="10" style="70" customWidth="1"/>
    <col min="8966" max="8968" width="11" style="70"/>
    <col min="8969" max="8969" width="13.75" style="70" customWidth="1"/>
    <col min="8970" max="9216" width="11" style="70"/>
    <col min="9217" max="9217" width="2.375" style="70" customWidth="1"/>
    <col min="9218" max="9218" width="15.125" style="70" customWidth="1"/>
    <col min="9219" max="9219" width="20.375" style="70" customWidth="1"/>
    <col min="9220" max="9221" width="10" style="70" customWidth="1"/>
    <col min="9222" max="9224" width="11" style="70"/>
    <col min="9225" max="9225" width="13.75" style="70" customWidth="1"/>
    <col min="9226" max="9472" width="11" style="70"/>
    <col min="9473" max="9473" width="2.375" style="70" customWidth="1"/>
    <col min="9474" max="9474" width="15.125" style="70" customWidth="1"/>
    <col min="9475" max="9475" width="20.375" style="70" customWidth="1"/>
    <col min="9476" max="9477" width="10" style="70" customWidth="1"/>
    <col min="9478" max="9480" width="11" style="70"/>
    <col min="9481" max="9481" width="13.75" style="70" customWidth="1"/>
    <col min="9482" max="9728" width="11" style="70"/>
    <col min="9729" max="9729" width="2.375" style="70" customWidth="1"/>
    <col min="9730" max="9730" width="15.125" style="70" customWidth="1"/>
    <col min="9731" max="9731" width="20.375" style="70" customWidth="1"/>
    <col min="9732" max="9733" width="10" style="70" customWidth="1"/>
    <col min="9734" max="9736" width="11" style="70"/>
    <col min="9737" max="9737" width="13.75" style="70" customWidth="1"/>
    <col min="9738" max="9984" width="11" style="70"/>
    <col min="9985" max="9985" width="2.375" style="70" customWidth="1"/>
    <col min="9986" max="9986" width="15.125" style="70" customWidth="1"/>
    <col min="9987" max="9987" width="20.375" style="70" customWidth="1"/>
    <col min="9988" max="9989" width="10" style="70" customWidth="1"/>
    <col min="9990" max="9992" width="11" style="70"/>
    <col min="9993" max="9993" width="13.75" style="70" customWidth="1"/>
    <col min="9994" max="10240" width="11" style="70"/>
    <col min="10241" max="10241" width="2.375" style="70" customWidth="1"/>
    <col min="10242" max="10242" width="15.125" style="70" customWidth="1"/>
    <col min="10243" max="10243" width="20.375" style="70" customWidth="1"/>
    <col min="10244" max="10245" width="10" style="70" customWidth="1"/>
    <col min="10246" max="10248" width="11" style="70"/>
    <col min="10249" max="10249" width="13.75" style="70" customWidth="1"/>
    <col min="10250" max="10496" width="11" style="70"/>
    <col min="10497" max="10497" width="2.375" style="70" customWidth="1"/>
    <col min="10498" max="10498" width="15.125" style="70" customWidth="1"/>
    <col min="10499" max="10499" width="20.375" style="70" customWidth="1"/>
    <col min="10500" max="10501" width="10" style="70" customWidth="1"/>
    <col min="10502" max="10504" width="11" style="70"/>
    <col min="10505" max="10505" width="13.75" style="70" customWidth="1"/>
    <col min="10506" max="10752" width="11" style="70"/>
    <col min="10753" max="10753" width="2.375" style="70" customWidth="1"/>
    <col min="10754" max="10754" width="15.125" style="70" customWidth="1"/>
    <col min="10755" max="10755" width="20.375" style="70" customWidth="1"/>
    <col min="10756" max="10757" width="10" style="70" customWidth="1"/>
    <col min="10758" max="10760" width="11" style="70"/>
    <col min="10761" max="10761" width="13.75" style="70" customWidth="1"/>
    <col min="10762" max="11008" width="11" style="70"/>
    <col min="11009" max="11009" width="2.375" style="70" customWidth="1"/>
    <col min="11010" max="11010" width="15.125" style="70" customWidth="1"/>
    <col min="11011" max="11011" width="20.375" style="70" customWidth="1"/>
    <col min="11012" max="11013" width="10" style="70" customWidth="1"/>
    <col min="11014" max="11016" width="11" style="70"/>
    <col min="11017" max="11017" width="13.75" style="70" customWidth="1"/>
    <col min="11018" max="11264" width="11" style="70"/>
    <col min="11265" max="11265" width="2.375" style="70" customWidth="1"/>
    <col min="11266" max="11266" width="15.125" style="70" customWidth="1"/>
    <col min="11267" max="11267" width="20.375" style="70" customWidth="1"/>
    <col min="11268" max="11269" width="10" style="70" customWidth="1"/>
    <col min="11270" max="11272" width="11" style="70"/>
    <col min="11273" max="11273" width="13.75" style="70" customWidth="1"/>
    <col min="11274" max="11520" width="11" style="70"/>
    <col min="11521" max="11521" width="2.375" style="70" customWidth="1"/>
    <col min="11522" max="11522" width="15.125" style="70" customWidth="1"/>
    <col min="11523" max="11523" width="20.375" style="70" customWidth="1"/>
    <col min="11524" max="11525" width="10" style="70" customWidth="1"/>
    <col min="11526" max="11528" width="11" style="70"/>
    <col min="11529" max="11529" width="13.75" style="70" customWidth="1"/>
    <col min="11530" max="11776" width="11" style="70"/>
    <col min="11777" max="11777" width="2.375" style="70" customWidth="1"/>
    <col min="11778" max="11778" width="15.125" style="70" customWidth="1"/>
    <col min="11779" max="11779" width="20.375" style="70" customWidth="1"/>
    <col min="11780" max="11781" width="10" style="70" customWidth="1"/>
    <col min="11782" max="11784" width="11" style="70"/>
    <col min="11785" max="11785" width="13.75" style="70" customWidth="1"/>
    <col min="11786" max="12032" width="11" style="70"/>
    <col min="12033" max="12033" width="2.375" style="70" customWidth="1"/>
    <col min="12034" max="12034" width="15.125" style="70" customWidth="1"/>
    <col min="12035" max="12035" width="20.375" style="70" customWidth="1"/>
    <col min="12036" max="12037" width="10" style="70" customWidth="1"/>
    <col min="12038" max="12040" width="11" style="70"/>
    <col min="12041" max="12041" width="13.75" style="70" customWidth="1"/>
    <col min="12042" max="12288" width="11" style="70"/>
    <col min="12289" max="12289" width="2.375" style="70" customWidth="1"/>
    <col min="12290" max="12290" width="15.125" style="70" customWidth="1"/>
    <col min="12291" max="12291" width="20.375" style="70" customWidth="1"/>
    <col min="12292" max="12293" width="10" style="70" customWidth="1"/>
    <col min="12294" max="12296" width="11" style="70"/>
    <col min="12297" max="12297" width="13.75" style="70" customWidth="1"/>
    <col min="12298" max="12544" width="11" style="70"/>
    <col min="12545" max="12545" width="2.375" style="70" customWidth="1"/>
    <col min="12546" max="12546" width="15.125" style="70" customWidth="1"/>
    <col min="12547" max="12547" width="20.375" style="70" customWidth="1"/>
    <col min="12548" max="12549" width="10" style="70" customWidth="1"/>
    <col min="12550" max="12552" width="11" style="70"/>
    <col min="12553" max="12553" width="13.75" style="70" customWidth="1"/>
    <col min="12554" max="12800" width="11" style="70"/>
    <col min="12801" max="12801" width="2.375" style="70" customWidth="1"/>
    <col min="12802" max="12802" width="15.125" style="70" customWidth="1"/>
    <col min="12803" max="12803" width="20.375" style="70" customWidth="1"/>
    <col min="12804" max="12805" width="10" style="70" customWidth="1"/>
    <col min="12806" max="12808" width="11" style="70"/>
    <col min="12809" max="12809" width="13.75" style="70" customWidth="1"/>
    <col min="12810" max="13056" width="11" style="70"/>
    <col min="13057" max="13057" width="2.375" style="70" customWidth="1"/>
    <col min="13058" max="13058" width="15.125" style="70" customWidth="1"/>
    <col min="13059" max="13059" width="20.375" style="70" customWidth="1"/>
    <col min="13060" max="13061" width="10" style="70" customWidth="1"/>
    <col min="13062" max="13064" width="11" style="70"/>
    <col min="13065" max="13065" width="13.75" style="70" customWidth="1"/>
    <col min="13066" max="13312" width="11" style="70"/>
    <col min="13313" max="13313" width="2.375" style="70" customWidth="1"/>
    <col min="13314" max="13314" width="15.125" style="70" customWidth="1"/>
    <col min="13315" max="13315" width="20.375" style="70" customWidth="1"/>
    <col min="13316" max="13317" width="10" style="70" customWidth="1"/>
    <col min="13318" max="13320" width="11" style="70"/>
    <col min="13321" max="13321" width="13.75" style="70" customWidth="1"/>
    <col min="13322" max="13568" width="11" style="70"/>
    <col min="13569" max="13569" width="2.375" style="70" customWidth="1"/>
    <col min="13570" max="13570" width="15.125" style="70" customWidth="1"/>
    <col min="13571" max="13571" width="20.375" style="70" customWidth="1"/>
    <col min="13572" max="13573" width="10" style="70" customWidth="1"/>
    <col min="13574" max="13576" width="11" style="70"/>
    <col min="13577" max="13577" width="13.75" style="70" customWidth="1"/>
    <col min="13578" max="13824" width="11" style="70"/>
    <col min="13825" max="13825" width="2.375" style="70" customWidth="1"/>
    <col min="13826" max="13826" width="15.125" style="70" customWidth="1"/>
    <col min="13827" max="13827" width="20.375" style="70" customWidth="1"/>
    <col min="13828" max="13829" width="10" style="70" customWidth="1"/>
    <col min="13830" max="13832" width="11" style="70"/>
    <col min="13833" max="13833" width="13.75" style="70" customWidth="1"/>
    <col min="13834" max="14080" width="11" style="70"/>
    <col min="14081" max="14081" width="2.375" style="70" customWidth="1"/>
    <col min="14082" max="14082" width="15.125" style="70" customWidth="1"/>
    <col min="14083" max="14083" width="20.375" style="70" customWidth="1"/>
    <col min="14084" max="14085" width="10" style="70" customWidth="1"/>
    <col min="14086" max="14088" width="11" style="70"/>
    <col min="14089" max="14089" width="13.75" style="70" customWidth="1"/>
    <col min="14090" max="14336" width="11" style="70"/>
    <col min="14337" max="14337" width="2.375" style="70" customWidth="1"/>
    <col min="14338" max="14338" width="15.125" style="70" customWidth="1"/>
    <col min="14339" max="14339" width="20.375" style="70" customWidth="1"/>
    <col min="14340" max="14341" width="10" style="70" customWidth="1"/>
    <col min="14342" max="14344" width="11" style="70"/>
    <col min="14345" max="14345" width="13.75" style="70" customWidth="1"/>
    <col min="14346" max="14592" width="11" style="70"/>
    <col min="14593" max="14593" width="2.375" style="70" customWidth="1"/>
    <col min="14594" max="14594" width="15.125" style="70" customWidth="1"/>
    <col min="14595" max="14595" width="20.375" style="70" customWidth="1"/>
    <col min="14596" max="14597" width="10" style="70" customWidth="1"/>
    <col min="14598" max="14600" width="11" style="70"/>
    <col min="14601" max="14601" width="13.75" style="70" customWidth="1"/>
    <col min="14602" max="14848" width="11" style="70"/>
    <col min="14849" max="14849" width="2.375" style="70" customWidth="1"/>
    <col min="14850" max="14850" width="15.125" style="70" customWidth="1"/>
    <col min="14851" max="14851" width="20.375" style="70" customWidth="1"/>
    <col min="14852" max="14853" width="10" style="70" customWidth="1"/>
    <col min="14854" max="14856" width="11" style="70"/>
    <col min="14857" max="14857" width="13.75" style="70" customWidth="1"/>
    <col min="14858" max="15104" width="11" style="70"/>
    <col min="15105" max="15105" width="2.375" style="70" customWidth="1"/>
    <col min="15106" max="15106" width="15.125" style="70" customWidth="1"/>
    <col min="15107" max="15107" width="20.375" style="70" customWidth="1"/>
    <col min="15108" max="15109" width="10" style="70" customWidth="1"/>
    <col min="15110" max="15112" width="11" style="70"/>
    <col min="15113" max="15113" width="13.75" style="70" customWidth="1"/>
    <col min="15114" max="15360" width="11" style="70"/>
    <col min="15361" max="15361" width="2.375" style="70" customWidth="1"/>
    <col min="15362" max="15362" width="15.125" style="70" customWidth="1"/>
    <col min="15363" max="15363" width="20.375" style="70" customWidth="1"/>
    <col min="15364" max="15365" width="10" style="70" customWidth="1"/>
    <col min="15366" max="15368" width="11" style="70"/>
    <col min="15369" max="15369" width="13.75" style="70" customWidth="1"/>
    <col min="15370" max="15616" width="11" style="70"/>
    <col min="15617" max="15617" width="2.375" style="70" customWidth="1"/>
    <col min="15618" max="15618" width="15.125" style="70" customWidth="1"/>
    <col min="15619" max="15619" width="20.375" style="70" customWidth="1"/>
    <col min="15620" max="15621" width="10" style="70" customWidth="1"/>
    <col min="15622" max="15624" width="11" style="70"/>
    <col min="15625" max="15625" width="13.75" style="70" customWidth="1"/>
    <col min="15626" max="15872" width="11" style="70"/>
    <col min="15873" max="15873" width="2.375" style="70" customWidth="1"/>
    <col min="15874" max="15874" width="15.125" style="70" customWidth="1"/>
    <col min="15875" max="15875" width="20.375" style="70" customWidth="1"/>
    <col min="15876" max="15877" width="10" style="70" customWidth="1"/>
    <col min="15878" max="15880" width="11" style="70"/>
    <col min="15881" max="15881" width="13.75" style="70" customWidth="1"/>
    <col min="15882" max="16128" width="11" style="70"/>
    <col min="16129" max="16129" width="2.375" style="70" customWidth="1"/>
    <col min="16130" max="16130" width="15.125" style="70" customWidth="1"/>
    <col min="16131" max="16131" width="20.375" style="70" customWidth="1"/>
    <col min="16132" max="16133" width="10" style="70" customWidth="1"/>
    <col min="16134" max="16136" width="11" style="70"/>
    <col min="16137" max="16137" width="13.75" style="70" customWidth="1"/>
    <col min="16138" max="16384" width="11" style="70"/>
  </cols>
  <sheetData>
    <row r="1" spans="1:11" s="56" customFormat="1" ht="33.6" customHeight="1" x14ac:dyDescent="0.2">
      <c r="A1" s="377"/>
      <c r="B1" s="377"/>
      <c r="C1" s="377"/>
      <c r="D1" s="377"/>
      <c r="E1" s="378"/>
      <c r="F1" s="378"/>
      <c r="G1" s="378"/>
      <c r="I1" s="175"/>
    </row>
    <row r="2" spans="1:11" s="58" customFormat="1" ht="13.15" customHeight="1" x14ac:dyDescent="0.2">
      <c r="A2" s="57"/>
      <c r="C2" s="59"/>
      <c r="D2" s="59"/>
      <c r="G2" s="176" t="s">
        <v>329</v>
      </c>
      <c r="H2" s="60"/>
      <c r="I2" s="60"/>
      <c r="K2" s="175"/>
    </row>
    <row r="3" spans="1:11" s="56" customFormat="1" ht="19.5" customHeight="1" x14ac:dyDescent="0.25">
      <c r="A3" s="61" t="s">
        <v>227</v>
      </c>
      <c r="D3" s="62"/>
    </row>
    <row r="4" spans="1:11" s="58" customFormat="1" ht="19.5" customHeight="1" x14ac:dyDescent="0.2">
      <c r="A4" s="57"/>
      <c r="C4" s="59"/>
      <c r="D4" s="59"/>
      <c r="E4" s="59"/>
      <c r="G4" s="63"/>
      <c r="H4" s="60"/>
      <c r="I4" s="60"/>
    </row>
    <row r="5" spans="1:11" s="58" customFormat="1" ht="13.15" customHeight="1" x14ac:dyDescent="0.2">
      <c r="A5" s="57"/>
      <c r="C5" s="59"/>
      <c r="D5" s="59"/>
      <c r="E5" s="59"/>
      <c r="G5" s="63"/>
      <c r="H5" s="60"/>
      <c r="I5" s="60"/>
    </row>
    <row r="6" spans="1:11" s="58" customFormat="1" ht="13.15" customHeight="1" x14ac:dyDescent="0.2">
      <c r="A6" s="571" t="s">
        <v>228</v>
      </c>
      <c r="B6" s="572"/>
      <c r="C6" s="572"/>
      <c r="D6" s="572"/>
      <c r="E6" s="572"/>
      <c r="F6" s="573"/>
      <c r="G6" s="573"/>
      <c r="H6" s="60"/>
      <c r="I6" s="60"/>
    </row>
    <row r="7" spans="1:11" s="58" customFormat="1" ht="13.15" customHeight="1" x14ac:dyDescent="0.2">
      <c r="A7" s="57"/>
      <c r="C7" s="59"/>
      <c r="D7" s="59"/>
      <c r="E7" s="59"/>
      <c r="G7" s="63"/>
      <c r="H7" s="60"/>
      <c r="I7" s="60"/>
    </row>
    <row r="8" spans="1:11" s="63" customFormat="1" ht="13.15" customHeight="1" x14ac:dyDescent="0.2">
      <c r="B8" s="391" t="s">
        <v>330</v>
      </c>
      <c r="C8" s="392"/>
      <c r="D8" s="392"/>
      <c r="E8" s="393"/>
      <c r="F8" s="394"/>
      <c r="G8" s="394"/>
      <c r="H8" s="60"/>
      <c r="I8" s="60"/>
    </row>
    <row r="9" spans="1:11" s="63" customFormat="1" ht="13.15" customHeight="1" x14ac:dyDescent="0.2">
      <c r="A9" s="383"/>
      <c r="B9" s="569" t="s">
        <v>331</v>
      </c>
      <c r="C9" s="569"/>
      <c r="D9" s="570"/>
      <c r="E9" s="385"/>
      <c r="F9" s="385"/>
      <c r="H9" s="60"/>
      <c r="I9" s="60"/>
    </row>
    <row r="10" spans="1:11" s="63" customFormat="1" ht="13.15" customHeight="1" x14ac:dyDescent="0.2">
      <c r="A10" s="383"/>
      <c r="B10" s="569" t="s">
        <v>312</v>
      </c>
      <c r="C10" s="569"/>
      <c r="D10" s="570"/>
      <c r="E10" s="384"/>
      <c r="G10" s="386"/>
      <c r="H10" s="64"/>
      <c r="I10" s="64"/>
    </row>
    <row r="11" spans="1:11" s="63" customFormat="1" ht="13.15" customHeight="1" x14ac:dyDescent="0.2">
      <c r="A11" s="383"/>
      <c r="B11" s="569" t="s">
        <v>229</v>
      </c>
      <c r="C11" s="569"/>
      <c r="D11" s="570"/>
      <c r="E11" s="384"/>
      <c r="G11" s="386"/>
      <c r="H11" s="65"/>
      <c r="I11" s="65"/>
    </row>
    <row r="12" spans="1:11" s="63" customFormat="1" ht="13.15" customHeight="1" x14ac:dyDescent="0.2">
      <c r="A12" s="383"/>
      <c r="B12" s="569" t="s">
        <v>270</v>
      </c>
      <c r="C12" s="569"/>
      <c r="D12" s="570"/>
      <c r="E12" s="384"/>
      <c r="G12" s="386"/>
      <c r="H12" s="65"/>
      <c r="I12" s="65"/>
    </row>
    <row r="13" spans="1:11" s="63" customFormat="1" ht="13.15" customHeight="1" x14ac:dyDescent="0.2">
      <c r="A13" s="383"/>
      <c r="B13" s="569" t="s">
        <v>268</v>
      </c>
      <c r="C13" s="569"/>
      <c r="D13" s="570"/>
      <c r="E13" s="384"/>
      <c r="G13" s="386"/>
    </row>
    <row r="14" spans="1:11" s="63" customFormat="1" ht="13.15" customHeight="1" x14ac:dyDescent="0.2">
      <c r="A14" s="383"/>
      <c r="B14" s="569" t="s">
        <v>332</v>
      </c>
      <c r="C14" s="569"/>
      <c r="D14" s="570"/>
      <c r="E14" s="384"/>
      <c r="G14" s="386"/>
    </row>
    <row r="15" spans="1:11" s="63" customFormat="1" ht="13.15" customHeight="1" x14ac:dyDescent="0.2">
      <c r="A15" s="383"/>
      <c r="B15" s="569" t="s">
        <v>230</v>
      </c>
      <c r="C15" s="569"/>
      <c r="D15" s="570"/>
      <c r="E15" s="384"/>
      <c r="G15" s="386"/>
    </row>
    <row r="16" spans="1:11" s="63" customFormat="1" ht="13.15" customHeight="1" x14ac:dyDescent="0.2">
      <c r="A16" s="383"/>
      <c r="B16" s="569" t="s">
        <v>231</v>
      </c>
      <c r="C16" s="569"/>
      <c r="D16" s="570"/>
      <c r="E16" s="384"/>
      <c r="G16" s="386"/>
    </row>
    <row r="17" spans="1:8" s="63" customFormat="1" ht="13.15" customHeight="1" x14ac:dyDescent="0.2">
      <c r="A17" s="383"/>
      <c r="B17" s="574"/>
      <c r="C17" s="574"/>
      <c r="D17" s="177"/>
      <c r="E17" s="384"/>
      <c r="G17" s="386"/>
    </row>
    <row r="18" spans="1:8" s="63" customFormat="1" ht="13.15" customHeight="1" x14ac:dyDescent="0.2">
      <c r="B18" s="391" t="s">
        <v>333</v>
      </c>
      <c r="C18" s="387"/>
      <c r="D18" s="177"/>
      <c r="E18" s="384"/>
      <c r="G18" s="386"/>
    </row>
    <row r="19" spans="1:8" s="63" customFormat="1" ht="13.15" customHeight="1" x14ac:dyDescent="0.2">
      <c r="A19" s="383"/>
      <c r="B19" s="569" t="s">
        <v>235</v>
      </c>
      <c r="C19" s="569"/>
      <c r="D19" s="570"/>
      <c r="E19" s="384"/>
      <c r="G19" s="386"/>
    </row>
    <row r="20" spans="1:8" s="63" customFormat="1" ht="13.15" customHeight="1" x14ac:dyDescent="0.2">
      <c r="A20" s="383"/>
      <c r="B20" s="569" t="s">
        <v>269</v>
      </c>
      <c r="C20" s="569"/>
      <c r="D20" s="570"/>
      <c r="E20" s="384"/>
      <c r="G20" s="386"/>
    </row>
    <row r="21" spans="1:8" s="63" customFormat="1" ht="13.15" customHeight="1" x14ac:dyDescent="0.2">
      <c r="A21" s="383"/>
      <c r="B21" s="569" t="s">
        <v>334</v>
      </c>
      <c r="C21" s="569"/>
      <c r="D21" s="570"/>
      <c r="E21" s="384"/>
      <c r="G21" s="386"/>
    </row>
    <row r="22" spans="1:8" s="63" customFormat="1" ht="13.15" customHeight="1" x14ac:dyDescent="0.2">
      <c r="A22" s="383"/>
      <c r="B22" s="569" t="s">
        <v>335</v>
      </c>
      <c r="C22" s="569"/>
      <c r="D22" s="570"/>
      <c r="E22" s="384"/>
      <c r="G22" s="386"/>
    </row>
    <row r="23" spans="1:8" s="63" customFormat="1" ht="13.15" customHeight="1" x14ac:dyDescent="0.2">
      <c r="A23" s="383"/>
      <c r="B23" s="569" t="s">
        <v>336</v>
      </c>
      <c r="C23" s="569"/>
      <c r="D23" s="570"/>
      <c r="E23" s="384"/>
      <c r="G23" s="386"/>
    </row>
    <row r="24" spans="1:8" s="63" customFormat="1" ht="13.15" customHeight="1" x14ac:dyDescent="0.2">
      <c r="A24" s="383"/>
      <c r="B24" s="569" t="s">
        <v>337</v>
      </c>
      <c r="C24" s="569"/>
      <c r="D24" s="570"/>
      <c r="E24" s="384"/>
      <c r="G24" s="386"/>
    </row>
    <row r="25" spans="1:8" s="63" customFormat="1" ht="13.15" customHeight="1" x14ac:dyDescent="0.2">
      <c r="A25" s="383"/>
      <c r="B25" s="569" t="s">
        <v>338</v>
      </c>
      <c r="C25" s="569"/>
      <c r="D25" s="570"/>
      <c r="E25" s="384"/>
      <c r="G25" s="386"/>
    </row>
    <row r="26" spans="1:8" s="63" customFormat="1" ht="13.15" customHeight="1" x14ac:dyDescent="0.2">
      <c r="A26" s="383"/>
      <c r="B26" s="569" t="s">
        <v>271</v>
      </c>
      <c r="C26" s="569"/>
      <c r="D26" s="570"/>
      <c r="E26" s="384"/>
      <c r="G26" s="58"/>
    </row>
    <row r="27" spans="1:8" s="63" customFormat="1" ht="13.15" customHeight="1" x14ac:dyDescent="0.2">
      <c r="A27" s="383"/>
      <c r="B27" s="569" t="s">
        <v>234</v>
      </c>
      <c r="C27" s="569"/>
      <c r="D27" s="570"/>
      <c r="E27" s="384"/>
      <c r="G27" s="58"/>
    </row>
    <row r="28" spans="1:8" s="58" customFormat="1" ht="13.15" customHeight="1" x14ac:dyDescent="0.2">
      <c r="A28" s="383"/>
      <c r="B28" s="569" t="s">
        <v>233</v>
      </c>
      <c r="C28" s="569"/>
      <c r="D28" s="570"/>
      <c r="E28" s="384"/>
      <c r="F28" s="63"/>
    </row>
    <row r="29" spans="1:8" s="58" customFormat="1" ht="13.15" customHeight="1" x14ac:dyDescent="0.2">
      <c r="A29" s="383"/>
      <c r="B29" s="569" t="s">
        <v>339</v>
      </c>
      <c r="C29" s="569"/>
      <c r="D29" s="570"/>
      <c r="E29" s="384"/>
    </row>
    <row r="30" spans="1:8" s="58" customFormat="1" ht="13.15" customHeight="1" x14ac:dyDescent="0.2">
      <c r="A30" s="383"/>
      <c r="B30" s="569" t="s">
        <v>232</v>
      </c>
      <c r="C30" s="569"/>
      <c r="D30" s="570"/>
      <c r="E30" s="384"/>
    </row>
    <row r="31" spans="1:8" s="58" customFormat="1" ht="13.15" customHeight="1" x14ac:dyDescent="0.2">
      <c r="A31" s="383"/>
      <c r="B31" s="569" t="s">
        <v>313</v>
      </c>
      <c r="C31" s="569"/>
      <c r="D31" s="570"/>
      <c r="E31" s="384"/>
      <c r="H31" s="67"/>
    </row>
    <row r="32" spans="1:8" s="58" customFormat="1" ht="13.15" customHeight="1" x14ac:dyDescent="0.2">
      <c r="A32" s="383"/>
      <c r="B32" s="569" t="s">
        <v>236</v>
      </c>
      <c r="C32" s="569"/>
      <c r="D32" s="570"/>
      <c r="E32" s="384"/>
      <c r="H32" s="67"/>
    </row>
    <row r="33" spans="1:8" s="63" customFormat="1" ht="13.15" customHeight="1" x14ac:dyDescent="0.2">
      <c r="A33" s="383"/>
      <c r="B33" s="569" t="s">
        <v>340</v>
      </c>
      <c r="C33" s="569"/>
      <c r="D33" s="570"/>
      <c r="E33" s="384"/>
      <c r="F33" s="58"/>
      <c r="G33" s="58"/>
      <c r="H33" s="68"/>
    </row>
    <row r="34" spans="1:8" ht="13.15" customHeight="1" x14ac:dyDescent="0.2">
      <c r="A34" s="383"/>
      <c r="B34" s="388"/>
      <c r="C34" s="389"/>
      <c r="D34" s="178"/>
      <c r="E34" s="384"/>
      <c r="F34" s="58"/>
      <c r="G34" s="58"/>
      <c r="H34" s="69"/>
    </row>
    <row r="35" spans="1:8" ht="13.15" customHeight="1" x14ac:dyDescent="0.2">
      <c r="A35" s="576" t="s">
        <v>341</v>
      </c>
      <c r="B35" s="576"/>
      <c r="C35" s="576"/>
      <c r="D35" s="576"/>
      <c r="E35" s="576"/>
      <c r="F35" s="576"/>
      <c r="G35" s="576"/>
      <c r="H35" s="69"/>
    </row>
    <row r="36" spans="1:8" ht="13.15" customHeight="1" x14ac:dyDescent="0.2">
      <c r="A36" s="395"/>
      <c r="B36" s="396"/>
      <c r="C36" s="396"/>
      <c r="D36" s="397"/>
      <c r="E36" s="397"/>
      <c r="F36" s="397"/>
      <c r="G36" s="397"/>
      <c r="H36" s="69"/>
    </row>
    <row r="37" spans="1:8" ht="13.15" customHeight="1" x14ac:dyDescent="0.2">
      <c r="A37" s="575" t="s">
        <v>342</v>
      </c>
      <c r="B37" s="575"/>
      <c r="C37" s="575"/>
      <c r="D37" s="575"/>
      <c r="E37" s="575"/>
      <c r="F37" s="575"/>
      <c r="G37" s="575"/>
      <c r="H37" s="69"/>
    </row>
    <row r="38" spans="1:8" ht="13.15" customHeight="1" x14ac:dyDescent="0.2">
      <c r="A38" s="179"/>
      <c r="B38" s="66"/>
      <c r="C38" s="66"/>
      <c r="D38" s="177"/>
      <c r="E38" s="180"/>
      <c r="F38" s="67"/>
      <c r="G38" s="67"/>
      <c r="H38" s="69"/>
    </row>
    <row r="39" spans="1:8" ht="13.15" customHeight="1" x14ac:dyDescent="0.2">
      <c r="A39" s="577" t="s">
        <v>343</v>
      </c>
      <c r="B39" s="577"/>
      <c r="C39" s="577"/>
      <c r="D39" s="577"/>
      <c r="E39" s="577"/>
      <c r="F39" s="578"/>
      <c r="G39" s="578"/>
    </row>
    <row r="40" spans="1:8" ht="13.15" customHeight="1" x14ac:dyDescent="0.2">
      <c r="A40" s="578"/>
      <c r="B40" s="578"/>
      <c r="C40" s="578"/>
      <c r="D40" s="578"/>
      <c r="E40" s="578"/>
      <c r="F40" s="578"/>
      <c r="G40" s="578"/>
    </row>
    <row r="41" spans="1:8" ht="13.15" customHeight="1" x14ac:dyDescent="0.2">
      <c r="A41" s="181"/>
      <c r="B41" s="181"/>
      <c r="C41" s="181"/>
      <c r="D41" s="182"/>
      <c r="E41" s="182"/>
      <c r="F41" s="69"/>
      <c r="G41" s="69"/>
    </row>
    <row r="42" spans="1:8" ht="13.15" customHeight="1" x14ac:dyDescent="0.2">
      <c r="A42" s="579" t="s">
        <v>237</v>
      </c>
      <c r="B42" s="580"/>
      <c r="C42" s="580"/>
      <c r="D42" s="580"/>
      <c r="E42" s="580"/>
      <c r="F42" s="580"/>
      <c r="G42" s="580"/>
    </row>
    <row r="43" spans="1:8" ht="13.15" customHeight="1" x14ac:dyDescent="0.2">
      <c r="A43" s="575" t="s">
        <v>314</v>
      </c>
      <c r="B43" s="575"/>
      <c r="C43" s="424" t="s">
        <v>344</v>
      </c>
      <c r="D43" s="424"/>
      <c r="E43" s="424"/>
      <c r="F43" s="424"/>
      <c r="G43" s="424"/>
    </row>
    <row r="44" spans="1:8" ht="13.15" customHeight="1" x14ac:dyDescent="0.2"/>
    <row r="45" spans="1:8" ht="13.15" customHeight="1" x14ac:dyDescent="0.2"/>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sheetData>
  <sheetProtection sheet="1" objects="1" scenarios="1"/>
  <mergeCells count="30">
    <mergeCell ref="A43:B43"/>
    <mergeCell ref="B27:D27"/>
    <mergeCell ref="B28:D28"/>
    <mergeCell ref="B29:D29"/>
    <mergeCell ref="B30:D30"/>
    <mergeCell ref="B31:D31"/>
    <mergeCell ref="B32:D32"/>
    <mergeCell ref="B33:D33"/>
    <mergeCell ref="A35:G35"/>
    <mergeCell ref="A37:G37"/>
    <mergeCell ref="A39:G40"/>
    <mergeCell ref="A42:G42"/>
    <mergeCell ref="B26:D26"/>
    <mergeCell ref="B14:D14"/>
    <mergeCell ref="B15:D15"/>
    <mergeCell ref="B16:D16"/>
    <mergeCell ref="B17:C17"/>
    <mergeCell ref="B19:D19"/>
    <mergeCell ref="B20:D20"/>
    <mergeCell ref="B21:D21"/>
    <mergeCell ref="B22:D22"/>
    <mergeCell ref="B23:D23"/>
    <mergeCell ref="B24:D24"/>
    <mergeCell ref="B25:D25"/>
    <mergeCell ref="B13:D13"/>
    <mergeCell ref="A6:G6"/>
    <mergeCell ref="B9:D9"/>
    <mergeCell ref="B10:D10"/>
    <mergeCell ref="B11:D11"/>
    <mergeCell ref="B12:D12"/>
  </mergeCells>
  <hyperlinks>
    <hyperlink ref="A39:E40" r:id="rId1" display="Das Glossar enthält Erläuterungen zu allen statistisch relevanten Begriffen, die in den verschiedenen Produkten der Statistik der BA verwendung finden." xr:uid="{00000000-0004-0000-2A00-000000000000}"/>
    <hyperlink ref="A39:G40" r:id="rId2" display="Das Glossar enthält Erläuterungen zu allen statistisch relevanten Begriffen, die in den verschiedenen Produkten der Statistik der BA Verwendung finden." xr:uid="{00000000-0004-0000-2A00-000001000000}"/>
    <hyperlink ref="A43:B43" r:id="rId3" display="Abkürzungsverzeichnis" xr:uid="{00000000-0004-0000-2A00-000002000000}"/>
    <hyperlink ref="C43" r:id="rId4" xr:uid="{00000000-0004-0000-2A00-000003000000}"/>
    <hyperlink ref="A35:G35" r:id="rId5" display="Die Methodischen Hinweise der Statistik bieten ergänzende Informationen." xr:uid="{00000000-0004-0000-2A00-000004000000}"/>
    <hyperlink ref="A37:G37" r:id="rId6" display="Die Qualitätsberichte der Statistik erläutern die Entstehung und Aussagekraft der jeweiligen Fachstatistik." xr:uid="{00000000-0004-0000-2A00-000005000000}"/>
    <hyperlink ref="B9:D9" r:id="rId7" display="Arbeitsuche, Arbeitslosigkeit und Unterbeschäftigung" xr:uid="{00000000-0004-0000-2A00-000006000000}"/>
    <hyperlink ref="B10:C10" r:id="rId8" display="Ausbildungsmarkt" xr:uid="{00000000-0004-0000-2A00-000007000000}"/>
    <hyperlink ref="B11:C11" r:id="rId9" display="Beschäftigung" xr:uid="{00000000-0004-0000-2A00-000008000000}"/>
    <hyperlink ref="B12:C12" r:id="rId10" display="Einnahmen/Ausgaben" xr:uid="{00000000-0004-0000-2A00-000009000000}"/>
    <hyperlink ref="B13:C13" r:id="rId11" display="Förderung und berufliche Rehablitation" xr:uid="{00000000-0004-0000-2A00-00000A000000}"/>
    <hyperlink ref="B14:C14" r:id="rId12" display="Gemeldete Arbeitsstellen" xr:uid="{00000000-0004-0000-2A00-00000B000000}"/>
    <hyperlink ref="B15:C15" r:id="rId13" display="Grundsicherung für Arbeitsuchende (SGB II)" xr:uid="{00000000-0004-0000-2A00-00000C000000}"/>
    <hyperlink ref="B16:C16" r:id="rId14" display="Leistungen SGB III" xr:uid="{00000000-0004-0000-2A00-00000D000000}"/>
    <hyperlink ref="B19:C19" r:id="rId15" display="Berufe" xr:uid="{00000000-0004-0000-2A00-00000E000000}"/>
    <hyperlink ref="B20:C20" r:id="rId16" display="Bildung" xr:uid="{00000000-0004-0000-2A00-00000F000000}"/>
    <hyperlink ref="B21:C21" r:id="rId17" display="Corona" xr:uid="{00000000-0004-0000-2A00-000010000000}"/>
    <hyperlink ref="B22:C22" r:id="rId18" display="Demografie" xr:uid="{00000000-0004-0000-2A00-000011000000}"/>
    <hyperlink ref="B23:C23" r:id="rId19" display="Eingliederungbilanzen" xr:uid="{00000000-0004-0000-2A00-000012000000}"/>
    <hyperlink ref="B24:C24" r:id="rId20" display="Entgelt" xr:uid="{00000000-0004-0000-2A00-000013000000}"/>
    <hyperlink ref="B25:C25" r:id="rId21" display="Fachkräftebedarf" xr:uid="{00000000-0004-0000-2A00-000014000000}"/>
    <hyperlink ref="B26:C26" r:id="rId22" display="Familien und Kinder" xr:uid="{00000000-0004-0000-2A00-000015000000}"/>
    <hyperlink ref="B27:C27" r:id="rId23" display="Frauen und Männer" xr:uid="{00000000-0004-0000-2A00-000016000000}"/>
    <hyperlink ref="B28:C28" r:id="rId24" display="Langzeitarbeitslosigkeit" xr:uid="{00000000-0004-0000-2A00-000017000000}"/>
    <hyperlink ref="B29:C29" r:id="rId25" display="Menschen mit Behinderungen" xr:uid="{00000000-0004-0000-2A00-000018000000}"/>
    <hyperlink ref="B30:C30" r:id="rId26" display="Migration" xr:uid="{00000000-0004-0000-2A00-000019000000}"/>
    <hyperlink ref="B31:C31" r:id="rId27" display="Regionale Mobilität" xr:uid="{00000000-0004-0000-2A00-00001A000000}"/>
    <hyperlink ref="B32:C32" r:id="rId28" display="Wirtschaftszweige" xr:uid="{00000000-0004-0000-2A00-00001B000000}"/>
    <hyperlink ref="B33:C33" r:id="rId29" display="Zeitarbeit" xr:uid="{00000000-0004-0000-2A00-00001C000000}"/>
  </hyperlinks>
  <printOptions horizontalCentered="1"/>
  <pageMargins left="0.70866141732283472" right="0.39370078740157483" top="0.39370078740157483" bottom="0.59055118110236227" header="0.39370078740157483" footer="0.39370078740157483"/>
  <pageSetup paperSize="9" fitToWidth="0" orientation="portrait" r:id="rId30"/>
  <headerFooter alignWithMargins="0"/>
  <drawing r:id="rId3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91">
    <tabColor rgb="FF0070C0"/>
  </sheetPr>
  <dimension ref="A14:PR57"/>
  <sheetViews>
    <sheetView workbookViewId="0"/>
  </sheetViews>
  <sheetFormatPr baseColWidth="10" defaultRowHeight="14.25" x14ac:dyDescent="0.2"/>
  <cols>
    <col min="1" max="1" width="33.75" style="13" customWidth="1"/>
    <col min="2" max="16384" width="11" style="13"/>
  </cols>
  <sheetData>
    <row r="14" spans="1:434" ht="22.5" x14ac:dyDescent="0.2">
      <c r="A14" s="482"/>
      <c r="B14" s="14" t="s">
        <v>178</v>
      </c>
      <c r="C14" s="483" t="s">
        <v>2</v>
      </c>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7"/>
      <c r="BE14" s="479" t="s">
        <v>3</v>
      </c>
      <c r="BF14" s="489"/>
      <c r="BG14" s="489"/>
      <c r="BH14" s="489"/>
      <c r="BI14" s="489"/>
      <c r="BJ14" s="489"/>
      <c r="BK14" s="489"/>
      <c r="BL14" s="489"/>
      <c r="BM14" s="489"/>
      <c r="BN14" s="489"/>
      <c r="BO14" s="489"/>
      <c r="BP14" s="489"/>
      <c r="BQ14" s="489"/>
      <c r="BR14" s="489"/>
      <c r="BS14" s="489"/>
      <c r="BT14" s="489"/>
      <c r="BU14" s="489"/>
      <c r="BV14" s="489"/>
      <c r="BW14" s="489"/>
      <c r="BX14" s="489"/>
      <c r="BY14" s="489"/>
      <c r="BZ14" s="489"/>
      <c r="CA14" s="489"/>
      <c r="CB14" s="489"/>
      <c r="CC14" s="489"/>
      <c r="CD14" s="489"/>
      <c r="CE14" s="489"/>
      <c r="CF14" s="489"/>
      <c r="CG14" s="489"/>
      <c r="CH14" s="489"/>
      <c r="CI14" s="489"/>
      <c r="CJ14" s="489"/>
      <c r="CK14" s="489"/>
      <c r="CL14" s="489"/>
      <c r="CM14" s="489"/>
      <c r="CN14" s="489"/>
      <c r="CO14" s="489"/>
      <c r="CP14" s="489"/>
      <c r="CQ14" s="489"/>
      <c r="CR14" s="489"/>
      <c r="CS14" s="489"/>
      <c r="CT14" s="489"/>
      <c r="CU14" s="489"/>
      <c r="CV14" s="489"/>
      <c r="CW14" s="489"/>
      <c r="CX14" s="489"/>
      <c r="CY14" s="489"/>
      <c r="CZ14" s="489"/>
      <c r="DA14" s="489"/>
      <c r="DB14" s="489"/>
      <c r="DC14" s="489"/>
      <c r="DD14" s="489"/>
      <c r="DE14" s="489"/>
      <c r="DF14" s="487"/>
      <c r="DG14" s="479" t="s">
        <v>4</v>
      </c>
      <c r="DH14" s="489"/>
      <c r="DI14" s="489"/>
      <c r="DJ14" s="489"/>
      <c r="DK14" s="489"/>
      <c r="DL14" s="489"/>
      <c r="DM14" s="489"/>
      <c r="DN14" s="489"/>
      <c r="DO14" s="489"/>
      <c r="DP14" s="489"/>
      <c r="DQ14" s="489"/>
      <c r="DR14" s="489"/>
      <c r="DS14" s="489"/>
      <c r="DT14" s="489"/>
      <c r="DU14" s="489"/>
      <c r="DV14" s="489"/>
      <c r="DW14" s="489"/>
      <c r="DX14" s="489"/>
      <c r="DY14" s="489"/>
      <c r="DZ14" s="489"/>
      <c r="EA14" s="489"/>
      <c r="EB14" s="489"/>
      <c r="EC14" s="489"/>
      <c r="ED14" s="489"/>
      <c r="EE14" s="489"/>
      <c r="EF14" s="489"/>
      <c r="EG14" s="489"/>
      <c r="EH14" s="489"/>
      <c r="EI14" s="489"/>
      <c r="EJ14" s="489"/>
      <c r="EK14" s="489"/>
      <c r="EL14" s="489"/>
      <c r="EM14" s="489"/>
      <c r="EN14" s="489"/>
      <c r="EO14" s="489"/>
      <c r="EP14" s="489"/>
      <c r="EQ14" s="489"/>
      <c r="ER14" s="489"/>
      <c r="ES14" s="489"/>
      <c r="ET14" s="489"/>
      <c r="EU14" s="489"/>
      <c r="EV14" s="489"/>
      <c r="EW14" s="489"/>
      <c r="EX14" s="489"/>
      <c r="EY14" s="489"/>
      <c r="EZ14" s="489"/>
      <c r="FA14" s="489"/>
      <c r="FB14" s="489"/>
      <c r="FC14" s="489"/>
      <c r="FD14" s="489"/>
      <c r="FE14" s="489"/>
      <c r="FF14" s="489"/>
      <c r="FG14" s="489"/>
      <c r="FH14" s="487"/>
      <c r="FI14" s="479" t="s">
        <v>52</v>
      </c>
      <c r="FJ14" s="489"/>
      <c r="FK14" s="489"/>
      <c r="FL14" s="489"/>
      <c r="FM14" s="489"/>
      <c r="FN14" s="489"/>
      <c r="FO14" s="489"/>
      <c r="FP14" s="489"/>
      <c r="FQ14" s="489"/>
      <c r="FR14" s="489"/>
      <c r="FS14" s="489"/>
      <c r="FT14" s="489"/>
      <c r="FU14" s="489"/>
      <c r="FV14" s="489"/>
      <c r="FW14" s="489"/>
      <c r="FX14" s="489"/>
      <c r="FY14" s="489"/>
      <c r="FZ14" s="489"/>
      <c r="GA14" s="489"/>
      <c r="GB14" s="489"/>
      <c r="GC14" s="489"/>
      <c r="GD14" s="489"/>
      <c r="GE14" s="489"/>
      <c r="GF14" s="489"/>
      <c r="GG14" s="489"/>
      <c r="GH14" s="489"/>
      <c r="GI14" s="489"/>
      <c r="GJ14" s="489"/>
      <c r="GK14" s="489"/>
      <c r="GL14" s="489"/>
      <c r="GM14" s="489"/>
      <c r="GN14" s="489"/>
      <c r="GO14" s="489"/>
      <c r="GP14" s="489"/>
      <c r="GQ14" s="489"/>
      <c r="GR14" s="489"/>
      <c r="GS14" s="489"/>
      <c r="GT14" s="489"/>
      <c r="GU14" s="489"/>
      <c r="GV14" s="489"/>
      <c r="GW14" s="489"/>
      <c r="GX14" s="489"/>
      <c r="GY14" s="489"/>
      <c r="GZ14" s="489"/>
      <c r="HA14" s="489"/>
      <c r="HB14" s="489"/>
      <c r="HC14" s="489"/>
      <c r="HD14" s="489"/>
      <c r="HE14" s="489"/>
      <c r="HF14" s="489"/>
      <c r="HG14" s="489"/>
      <c r="HH14" s="489"/>
      <c r="HI14" s="489"/>
      <c r="HJ14" s="487"/>
      <c r="HK14" s="479" t="s">
        <v>105</v>
      </c>
      <c r="HL14" s="489"/>
      <c r="HM14" s="489"/>
      <c r="HN14" s="489"/>
      <c r="HO14" s="489"/>
      <c r="HP14" s="489"/>
      <c r="HQ14" s="489"/>
      <c r="HR14" s="489"/>
      <c r="HS14" s="489"/>
      <c r="HT14" s="489"/>
      <c r="HU14" s="489"/>
      <c r="HV14" s="489"/>
      <c r="HW14" s="489"/>
      <c r="HX14" s="489"/>
      <c r="HY14" s="489"/>
      <c r="HZ14" s="489"/>
      <c r="IA14" s="489"/>
      <c r="IB14" s="489"/>
      <c r="IC14" s="489"/>
      <c r="ID14" s="489"/>
      <c r="IE14" s="489"/>
      <c r="IF14" s="489"/>
      <c r="IG14" s="489"/>
      <c r="IH14" s="489"/>
      <c r="II14" s="489"/>
      <c r="IJ14" s="489"/>
      <c r="IK14" s="489"/>
      <c r="IL14" s="489"/>
      <c r="IM14" s="489"/>
      <c r="IN14" s="489"/>
      <c r="IO14" s="489"/>
      <c r="IP14" s="489"/>
      <c r="IQ14" s="489"/>
      <c r="IR14" s="489"/>
      <c r="IS14" s="489"/>
      <c r="IT14" s="489"/>
      <c r="IU14" s="489"/>
      <c r="IV14" s="489"/>
      <c r="IW14" s="489"/>
      <c r="IX14" s="489"/>
      <c r="IY14" s="489"/>
      <c r="IZ14" s="489"/>
      <c r="JA14" s="489"/>
      <c r="JB14" s="489"/>
      <c r="JC14" s="489"/>
      <c r="JD14" s="489"/>
      <c r="JE14" s="489"/>
      <c r="JF14" s="489"/>
      <c r="JG14" s="489"/>
      <c r="JH14" s="489"/>
      <c r="JI14" s="489"/>
      <c r="JJ14" s="489"/>
      <c r="JK14" s="489"/>
      <c r="JL14" s="487"/>
      <c r="JM14" s="479" t="s">
        <v>14</v>
      </c>
      <c r="JN14" s="489"/>
      <c r="JO14" s="489"/>
      <c r="JP14" s="489"/>
      <c r="JQ14" s="489"/>
      <c r="JR14" s="489"/>
      <c r="JS14" s="489"/>
      <c r="JT14" s="489"/>
      <c r="JU14" s="489"/>
      <c r="JV14" s="489"/>
      <c r="JW14" s="489"/>
      <c r="JX14" s="489"/>
      <c r="JY14" s="489"/>
      <c r="JZ14" s="489"/>
      <c r="KA14" s="489"/>
      <c r="KB14" s="489"/>
      <c r="KC14" s="489"/>
      <c r="KD14" s="489"/>
      <c r="KE14" s="489"/>
      <c r="KF14" s="489"/>
      <c r="KG14" s="489"/>
      <c r="KH14" s="489"/>
      <c r="KI14" s="489"/>
      <c r="KJ14" s="489"/>
      <c r="KK14" s="489"/>
      <c r="KL14" s="489"/>
      <c r="KM14" s="489"/>
      <c r="KN14" s="489"/>
      <c r="KO14" s="489"/>
      <c r="KP14" s="489"/>
      <c r="KQ14" s="489"/>
      <c r="KR14" s="489"/>
      <c r="KS14" s="489"/>
      <c r="KT14" s="489"/>
      <c r="KU14" s="489"/>
      <c r="KV14" s="489"/>
      <c r="KW14" s="489"/>
      <c r="KX14" s="489"/>
      <c r="KY14" s="489"/>
      <c r="KZ14" s="489"/>
      <c r="LA14" s="489"/>
      <c r="LB14" s="489"/>
      <c r="LC14" s="489"/>
      <c r="LD14" s="489"/>
      <c r="LE14" s="489"/>
      <c r="LF14" s="489"/>
      <c r="LG14" s="489"/>
      <c r="LH14" s="489"/>
      <c r="LI14" s="489"/>
      <c r="LJ14" s="489"/>
      <c r="LK14" s="489"/>
      <c r="LL14" s="489"/>
      <c r="LM14" s="489"/>
      <c r="LN14" s="487"/>
      <c r="LO14" s="479" t="s">
        <v>187</v>
      </c>
      <c r="LP14" s="489"/>
      <c r="LQ14" s="489"/>
      <c r="LR14" s="489"/>
      <c r="LS14" s="489"/>
      <c r="LT14" s="489"/>
      <c r="LU14" s="489"/>
      <c r="LV14" s="489"/>
      <c r="LW14" s="489"/>
      <c r="LX14" s="489"/>
      <c r="LY14" s="489"/>
      <c r="LZ14" s="489"/>
      <c r="MA14" s="489"/>
      <c r="MB14" s="489"/>
      <c r="MC14" s="489"/>
      <c r="MD14" s="489"/>
      <c r="ME14" s="489"/>
      <c r="MF14" s="489"/>
      <c r="MG14" s="489"/>
      <c r="MH14" s="489"/>
      <c r="MI14" s="489"/>
      <c r="MJ14" s="489"/>
      <c r="MK14" s="489"/>
      <c r="ML14" s="489"/>
      <c r="MM14" s="489"/>
      <c r="MN14" s="489"/>
      <c r="MO14" s="489"/>
      <c r="MP14" s="489"/>
      <c r="MQ14" s="489"/>
      <c r="MR14" s="489"/>
      <c r="MS14" s="489"/>
      <c r="MT14" s="489"/>
      <c r="MU14" s="489"/>
      <c r="MV14" s="489"/>
      <c r="MW14" s="489"/>
      <c r="MX14" s="489"/>
      <c r="MY14" s="489"/>
      <c r="MZ14" s="489"/>
      <c r="NA14" s="489"/>
      <c r="NB14" s="489"/>
      <c r="NC14" s="489"/>
      <c r="ND14" s="489"/>
      <c r="NE14" s="489"/>
      <c r="NF14" s="489"/>
      <c r="NG14" s="489"/>
      <c r="NH14" s="489"/>
      <c r="NI14" s="489"/>
      <c r="NJ14" s="489"/>
      <c r="NK14" s="489"/>
      <c r="NL14" s="489"/>
      <c r="NM14" s="489"/>
      <c r="NN14" s="489"/>
      <c r="NO14" s="489"/>
      <c r="NP14" s="487"/>
      <c r="NQ14" s="480" t="s">
        <v>191</v>
      </c>
      <c r="NR14" s="480"/>
      <c r="NS14" s="480"/>
      <c r="NT14" s="480"/>
      <c r="NU14" s="480"/>
      <c r="NV14" s="480"/>
      <c r="NW14" s="480"/>
      <c r="NX14" s="480"/>
      <c r="NY14" s="480"/>
      <c r="NZ14" s="480"/>
      <c r="OA14" s="480"/>
      <c r="OB14" s="480"/>
      <c r="OC14" s="480"/>
      <c r="OD14" s="480"/>
      <c r="OE14" s="480"/>
      <c r="OF14" s="480"/>
      <c r="OG14" s="480"/>
      <c r="OH14" s="480"/>
      <c r="OI14" s="480"/>
      <c r="OJ14" s="480"/>
      <c r="OK14" s="480"/>
      <c r="OL14" s="480"/>
      <c r="OM14" s="480"/>
      <c r="ON14" s="480"/>
      <c r="OO14" s="480"/>
      <c r="OP14" s="480"/>
      <c r="OQ14" s="480"/>
      <c r="OR14" s="480"/>
      <c r="OS14" s="480"/>
      <c r="OT14" s="480"/>
      <c r="OU14" s="480"/>
      <c r="OV14" s="480"/>
      <c r="OW14" s="480"/>
      <c r="OX14" s="480"/>
      <c r="OY14" s="480"/>
      <c r="OZ14" s="480"/>
      <c r="PA14" s="480"/>
      <c r="PB14" s="480"/>
      <c r="PC14" s="480"/>
      <c r="PD14" s="480"/>
      <c r="PE14" s="480"/>
      <c r="PF14" s="480"/>
      <c r="PG14" s="480"/>
      <c r="PH14" s="480"/>
      <c r="PI14" s="480"/>
      <c r="PJ14" s="480"/>
      <c r="PK14" s="480"/>
      <c r="PL14" s="480"/>
      <c r="PM14" s="480"/>
      <c r="PN14" s="480"/>
      <c r="PO14" s="480"/>
      <c r="PP14" s="480"/>
      <c r="PQ14" s="480"/>
      <c r="PR14" s="480"/>
    </row>
    <row r="15" spans="1:434" ht="22.5" customHeight="1" x14ac:dyDescent="0.2">
      <c r="A15" s="482"/>
      <c r="B15" s="15" t="s">
        <v>179</v>
      </c>
      <c r="C15" s="485" t="s">
        <v>2</v>
      </c>
      <c r="D15" s="485"/>
      <c r="E15" s="485"/>
      <c r="F15" s="485"/>
      <c r="G15" s="485"/>
      <c r="H15" s="485"/>
      <c r="I15" s="485"/>
      <c r="J15" s="485"/>
      <c r="K15" s="485"/>
      <c r="L15" s="485"/>
      <c r="M15" s="485"/>
      <c r="N15" s="485"/>
      <c r="O15" s="485"/>
      <c r="P15" s="485"/>
      <c r="Q15" s="485"/>
      <c r="R15" s="485"/>
      <c r="S15" s="485"/>
      <c r="T15" s="485"/>
      <c r="U15" s="485" t="s">
        <v>0</v>
      </c>
      <c r="V15" s="485"/>
      <c r="W15" s="485"/>
      <c r="X15" s="485"/>
      <c r="Y15" s="485"/>
      <c r="Z15" s="485"/>
      <c r="AA15" s="485"/>
      <c r="AB15" s="485"/>
      <c r="AC15" s="485"/>
      <c r="AD15" s="485"/>
      <c r="AE15" s="485"/>
      <c r="AF15" s="485"/>
      <c r="AG15" s="485"/>
      <c r="AH15" s="485"/>
      <c r="AI15" s="485"/>
      <c r="AJ15" s="485"/>
      <c r="AK15" s="485"/>
      <c r="AL15" s="485"/>
      <c r="AM15" s="485" t="s">
        <v>1</v>
      </c>
      <c r="AN15" s="485"/>
      <c r="AO15" s="485"/>
      <c r="AP15" s="485"/>
      <c r="AQ15" s="485"/>
      <c r="AR15" s="485"/>
      <c r="AS15" s="485"/>
      <c r="AT15" s="485"/>
      <c r="AU15" s="485"/>
      <c r="AV15" s="485"/>
      <c r="AW15" s="485"/>
      <c r="AX15" s="485"/>
      <c r="AY15" s="485"/>
      <c r="AZ15" s="485"/>
      <c r="BA15" s="485"/>
      <c r="BB15" s="485"/>
      <c r="BC15" s="485"/>
      <c r="BD15" s="485"/>
      <c r="BE15" s="485" t="s">
        <v>2</v>
      </c>
      <c r="BF15" s="485"/>
      <c r="BG15" s="485"/>
      <c r="BH15" s="485"/>
      <c r="BI15" s="485"/>
      <c r="BJ15" s="485"/>
      <c r="BK15" s="485"/>
      <c r="BL15" s="485"/>
      <c r="BM15" s="485"/>
      <c r="BN15" s="485"/>
      <c r="BO15" s="485"/>
      <c r="BP15" s="485"/>
      <c r="BQ15" s="485"/>
      <c r="BR15" s="485"/>
      <c r="BS15" s="485"/>
      <c r="BT15" s="485"/>
      <c r="BU15" s="485"/>
      <c r="BV15" s="485"/>
      <c r="BW15" s="485" t="s">
        <v>0</v>
      </c>
      <c r="BX15" s="485"/>
      <c r="BY15" s="485"/>
      <c r="BZ15" s="485"/>
      <c r="CA15" s="485"/>
      <c r="CB15" s="485"/>
      <c r="CC15" s="485"/>
      <c r="CD15" s="485"/>
      <c r="CE15" s="485"/>
      <c r="CF15" s="485"/>
      <c r="CG15" s="485"/>
      <c r="CH15" s="485"/>
      <c r="CI15" s="485"/>
      <c r="CJ15" s="485"/>
      <c r="CK15" s="485"/>
      <c r="CL15" s="485"/>
      <c r="CM15" s="485"/>
      <c r="CN15" s="485"/>
      <c r="CO15" s="485" t="s">
        <v>1</v>
      </c>
      <c r="CP15" s="485"/>
      <c r="CQ15" s="485"/>
      <c r="CR15" s="485"/>
      <c r="CS15" s="485"/>
      <c r="CT15" s="485"/>
      <c r="CU15" s="485"/>
      <c r="CV15" s="485"/>
      <c r="CW15" s="485"/>
      <c r="CX15" s="485"/>
      <c r="CY15" s="485"/>
      <c r="CZ15" s="485"/>
      <c r="DA15" s="485"/>
      <c r="DB15" s="485"/>
      <c r="DC15" s="485"/>
      <c r="DD15" s="485"/>
      <c r="DE15" s="485"/>
      <c r="DF15" s="485"/>
      <c r="DG15" s="485" t="s">
        <v>2</v>
      </c>
      <c r="DH15" s="485"/>
      <c r="DI15" s="485"/>
      <c r="DJ15" s="485"/>
      <c r="DK15" s="485"/>
      <c r="DL15" s="485"/>
      <c r="DM15" s="485"/>
      <c r="DN15" s="485"/>
      <c r="DO15" s="485"/>
      <c r="DP15" s="485"/>
      <c r="DQ15" s="485"/>
      <c r="DR15" s="485"/>
      <c r="DS15" s="485"/>
      <c r="DT15" s="485"/>
      <c r="DU15" s="485"/>
      <c r="DV15" s="485"/>
      <c r="DW15" s="485"/>
      <c r="DX15" s="485"/>
      <c r="DY15" s="485" t="s">
        <v>0</v>
      </c>
      <c r="DZ15" s="485"/>
      <c r="EA15" s="485"/>
      <c r="EB15" s="485"/>
      <c r="EC15" s="485"/>
      <c r="ED15" s="485"/>
      <c r="EE15" s="485"/>
      <c r="EF15" s="485"/>
      <c r="EG15" s="485"/>
      <c r="EH15" s="485"/>
      <c r="EI15" s="485"/>
      <c r="EJ15" s="485"/>
      <c r="EK15" s="485"/>
      <c r="EL15" s="485"/>
      <c r="EM15" s="485"/>
      <c r="EN15" s="485"/>
      <c r="EO15" s="485"/>
      <c r="EP15" s="485"/>
      <c r="EQ15" s="485" t="s">
        <v>1</v>
      </c>
      <c r="ER15" s="485"/>
      <c r="ES15" s="485"/>
      <c r="ET15" s="485"/>
      <c r="EU15" s="485"/>
      <c r="EV15" s="485"/>
      <c r="EW15" s="485"/>
      <c r="EX15" s="485"/>
      <c r="EY15" s="485"/>
      <c r="EZ15" s="485"/>
      <c r="FA15" s="485"/>
      <c r="FB15" s="485"/>
      <c r="FC15" s="485"/>
      <c r="FD15" s="485"/>
      <c r="FE15" s="485"/>
      <c r="FF15" s="485"/>
      <c r="FG15" s="485"/>
      <c r="FH15" s="485"/>
      <c r="FI15" s="485" t="s">
        <v>2</v>
      </c>
      <c r="FJ15" s="485"/>
      <c r="FK15" s="485"/>
      <c r="FL15" s="485"/>
      <c r="FM15" s="485"/>
      <c r="FN15" s="485"/>
      <c r="FO15" s="485"/>
      <c r="FP15" s="485"/>
      <c r="FQ15" s="485"/>
      <c r="FR15" s="485"/>
      <c r="FS15" s="485"/>
      <c r="FT15" s="485"/>
      <c r="FU15" s="485"/>
      <c r="FV15" s="485"/>
      <c r="FW15" s="485"/>
      <c r="FX15" s="485"/>
      <c r="FY15" s="485"/>
      <c r="FZ15" s="485"/>
      <c r="GA15" s="485" t="s">
        <v>0</v>
      </c>
      <c r="GB15" s="485"/>
      <c r="GC15" s="485"/>
      <c r="GD15" s="485"/>
      <c r="GE15" s="485"/>
      <c r="GF15" s="485"/>
      <c r="GG15" s="485"/>
      <c r="GH15" s="485"/>
      <c r="GI15" s="485"/>
      <c r="GJ15" s="485"/>
      <c r="GK15" s="485"/>
      <c r="GL15" s="485"/>
      <c r="GM15" s="485"/>
      <c r="GN15" s="485"/>
      <c r="GO15" s="485"/>
      <c r="GP15" s="485"/>
      <c r="GQ15" s="485"/>
      <c r="GR15" s="485"/>
      <c r="GS15" s="485" t="s">
        <v>1</v>
      </c>
      <c r="GT15" s="485"/>
      <c r="GU15" s="485"/>
      <c r="GV15" s="485"/>
      <c r="GW15" s="485"/>
      <c r="GX15" s="485"/>
      <c r="GY15" s="485"/>
      <c r="GZ15" s="485"/>
      <c r="HA15" s="485"/>
      <c r="HB15" s="485"/>
      <c r="HC15" s="485"/>
      <c r="HD15" s="485"/>
      <c r="HE15" s="485"/>
      <c r="HF15" s="485"/>
      <c r="HG15" s="485"/>
      <c r="HH15" s="485"/>
      <c r="HI15" s="485"/>
      <c r="HJ15" s="485"/>
      <c r="HK15" s="485" t="s">
        <v>2</v>
      </c>
      <c r="HL15" s="485"/>
      <c r="HM15" s="485"/>
      <c r="HN15" s="485"/>
      <c r="HO15" s="485"/>
      <c r="HP15" s="485"/>
      <c r="HQ15" s="485"/>
      <c r="HR15" s="485"/>
      <c r="HS15" s="485"/>
      <c r="HT15" s="485"/>
      <c r="HU15" s="485"/>
      <c r="HV15" s="485"/>
      <c r="HW15" s="485"/>
      <c r="HX15" s="485"/>
      <c r="HY15" s="485"/>
      <c r="HZ15" s="485"/>
      <c r="IA15" s="485"/>
      <c r="IB15" s="485"/>
      <c r="IC15" s="485" t="s">
        <v>0</v>
      </c>
      <c r="ID15" s="485"/>
      <c r="IE15" s="485"/>
      <c r="IF15" s="485"/>
      <c r="IG15" s="485"/>
      <c r="IH15" s="485"/>
      <c r="II15" s="485"/>
      <c r="IJ15" s="485"/>
      <c r="IK15" s="485"/>
      <c r="IL15" s="485"/>
      <c r="IM15" s="485"/>
      <c r="IN15" s="485"/>
      <c r="IO15" s="485"/>
      <c r="IP15" s="485"/>
      <c r="IQ15" s="485"/>
      <c r="IR15" s="485"/>
      <c r="IS15" s="485"/>
      <c r="IT15" s="485"/>
      <c r="IU15" s="485" t="s">
        <v>1</v>
      </c>
      <c r="IV15" s="485"/>
      <c r="IW15" s="485"/>
      <c r="IX15" s="485"/>
      <c r="IY15" s="485"/>
      <c r="IZ15" s="485"/>
      <c r="JA15" s="485"/>
      <c r="JB15" s="485"/>
      <c r="JC15" s="485"/>
      <c r="JD15" s="485"/>
      <c r="JE15" s="485"/>
      <c r="JF15" s="485"/>
      <c r="JG15" s="485"/>
      <c r="JH15" s="485"/>
      <c r="JI15" s="485"/>
      <c r="JJ15" s="485"/>
      <c r="JK15" s="485"/>
      <c r="JL15" s="485"/>
      <c r="JM15" s="485" t="s">
        <v>2</v>
      </c>
      <c r="JN15" s="485"/>
      <c r="JO15" s="485"/>
      <c r="JP15" s="485"/>
      <c r="JQ15" s="485"/>
      <c r="JR15" s="485"/>
      <c r="JS15" s="485"/>
      <c r="JT15" s="485"/>
      <c r="JU15" s="485"/>
      <c r="JV15" s="485"/>
      <c r="JW15" s="485"/>
      <c r="JX15" s="485"/>
      <c r="JY15" s="485"/>
      <c r="JZ15" s="485"/>
      <c r="KA15" s="485"/>
      <c r="KB15" s="485"/>
      <c r="KC15" s="485"/>
      <c r="KD15" s="485"/>
      <c r="KE15" s="485" t="s">
        <v>0</v>
      </c>
      <c r="KF15" s="485"/>
      <c r="KG15" s="485"/>
      <c r="KH15" s="485"/>
      <c r="KI15" s="485"/>
      <c r="KJ15" s="485"/>
      <c r="KK15" s="485"/>
      <c r="KL15" s="485"/>
      <c r="KM15" s="485"/>
      <c r="KN15" s="485"/>
      <c r="KO15" s="485"/>
      <c r="KP15" s="485"/>
      <c r="KQ15" s="485"/>
      <c r="KR15" s="485"/>
      <c r="KS15" s="485"/>
      <c r="KT15" s="485"/>
      <c r="KU15" s="485"/>
      <c r="KV15" s="485"/>
      <c r="KW15" s="485" t="s">
        <v>1</v>
      </c>
      <c r="KX15" s="485"/>
      <c r="KY15" s="485"/>
      <c r="KZ15" s="485"/>
      <c r="LA15" s="485"/>
      <c r="LB15" s="485"/>
      <c r="LC15" s="485"/>
      <c r="LD15" s="485"/>
      <c r="LE15" s="485"/>
      <c r="LF15" s="485"/>
      <c r="LG15" s="485"/>
      <c r="LH15" s="485"/>
      <c r="LI15" s="485"/>
      <c r="LJ15" s="485"/>
      <c r="LK15" s="485"/>
      <c r="LL15" s="485"/>
      <c r="LM15" s="485"/>
      <c r="LN15" s="485"/>
      <c r="LO15" s="485" t="s">
        <v>2</v>
      </c>
      <c r="LP15" s="485"/>
      <c r="LQ15" s="485"/>
      <c r="LR15" s="485"/>
      <c r="LS15" s="485"/>
      <c r="LT15" s="485"/>
      <c r="LU15" s="485"/>
      <c r="LV15" s="485"/>
      <c r="LW15" s="485"/>
      <c r="LX15" s="485"/>
      <c r="LY15" s="485"/>
      <c r="LZ15" s="485"/>
      <c r="MA15" s="485"/>
      <c r="MB15" s="485"/>
      <c r="MC15" s="485"/>
      <c r="MD15" s="485"/>
      <c r="ME15" s="485"/>
      <c r="MF15" s="485"/>
      <c r="MG15" s="485" t="s">
        <v>0</v>
      </c>
      <c r="MH15" s="485"/>
      <c r="MI15" s="485"/>
      <c r="MJ15" s="485"/>
      <c r="MK15" s="485"/>
      <c r="ML15" s="485"/>
      <c r="MM15" s="485"/>
      <c r="MN15" s="485"/>
      <c r="MO15" s="485"/>
      <c r="MP15" s="485"/>
      <c r="MQ15" s="485"/>
      <c r="MR15" s="485"/>
      <c r="MS15" s="485"/>
      <c r="MT15" s="485"/>
      <c r="MU15" s="485"/>
      <c r="MV15" s="485"/>
      <c r="MW15" s="485"/>
      <c r="MX15" s="485"/>
      <c r="MY15" s="486" t="s">
        <v>1</v>
      </c>
      <c r="MZ15" s="486"/>
      <c r="NA15" s="486"/>
      <c r="NB15" s="486"/>
      <c r="NC15" s="486"/>
      <c r="ND15" s="486"/>
      <c r="NE15" s="486"/>
      <c r="NF15" s="486"/>
      <c r="NG15" s="486"/>
      <c r="NH15" s="486"/>
      <c r="NI15" s="486"/>
      <c r="NJ15" s="486"/>
      <c r="NK15" s="486"/>
      <c r="NL15" s="486"/>
      <c r="NM15" s="486"/>
      <c r="NN15" s="486"/>
      <c r="NO15" s="486"/>
      <c r="NP15" s="486"/>
      <c r="NQ15" s="490" t="s">
        <v>2</v>
      </c>
      <c r="NR15" s="490"/>
      <c r="NS15" s="490"/>
      <c r="NT15" s="490"/>
      <c r="NU15" s="490"/>
      <c r="NV15" s="490"/>
      <c r="NW15" s="490"/>
      <c r="NX15" s="490"/>
      <c r="NY15" s="490"/>
      <c r="NZ15" s="490"/>
      <c r="OA15" s="490"/>
      <c r="OB15" s="490"/>
      <c r="OC15" s="490"/>
      <c r="OD15" s="490"/>
      <c r="OE15" s="490"/>
      <c r="OF15" s="490"/>
      <c r="OG15" s="490"/>
      <c r="OH15" s="490"/>
      <c r="OI15" s="490" t="s">
        <v>0</v>
      </c>
      <c r="OJ15" s="490"/>
      <c r="OK15" s="490"/>
      <c r="OL15" s="490"/>
      <c r="OM15" s="490"/>
      <c r="ON15" s="490"/>
      <c r="OO15" s="490"/>
      <c r="OP15" s="490"/>
      <c r="OQ15" s="490"/>
      <c r="OR15" s="490"/>
      <c r="OS15" s="490"/>
      <c r="OT15" s="490"/>
      <c r="OU15" s="490"/>
      <c r="OV15" s="490"/>
      <c r="OW15" s="490"/>
      <c r="OX15" s="490"/>
      <c r="OY15" s="490"/>
      <c r="OZ15" s="490"/>
      <c r="PA15" s="491" t="s">
        <v>1</v>
      </c>
      <c r="PB15" s="491"/>
      <c r="PC15" s="491"/>
      <c r="PD15" s="491"/>
      <c r="PE15" s="491"/>
      <c r="PF15" s="491"/>
      <c r="PG15" s="491"/>
      <c r="PH15" s="491"/>
      <c r="PI15" s="491"/>
      <c r="PJ15" s="491"/>
      <c r="PK15" s="491"/>
      <c r="PL15" s="491"/>
      <c r="PM15" s="491"/>
      <c r="PN15" s="491"/>
      <c r="PO15" s="491"/>
      <c r="PP15" s="491"/>
      <c r="PQ15" s="491"/>
      <c r="PR15" s="491"/>
    </row>
    <row r="16" spans="1:434" ht="14.25" customHeight="1" x14ac:dyDescent="0.2">
      <c r="A16" s="482"/>
      <c r="B16" s="15" t="s">
        <v>161</v>
      </c>
      <c r="C16" s="485" t="s">
        <v>2</v>
      </c>
      <c r="D16" s="485"/>
      <c r="E16" s="485"/>
      <c r="F16" s="485"/>
      <c r="G16" s="485"/>
      <c r="H16" s="485"/>
      <c r="I16" s="490" t="s">
        <v>11</v>
      </c>
      <c r="J16" s="485"/>
      <c r="K16" s="485"/>
      <c r="L16" s="485"/>
      <c r="M16" s="485"/>
      <c r="N16" s="485"/>
      <c r="O16" s="490" t="s">
        <v>12</v>
      </c>
      <c r="P16" s="485"/>
      <c r="Q16" s="485"/>
      <c r="R16" s="485"/>
      <c r="S16" s="485"/>
      <c r="T16" s="485"/>
      <c r="U16" s="485" t="s">
        <v>2</v>
      </c>
      <c r="V16" s="485"/>
      <c r="W16" s="485"/>
      <c r="X16" s="485"/>
      <c r="Y16" s="485"/>
      <c r="Z16" s="485"/>
      <c r="AA16" s="490" t="s">
        <v>11</v>
      </c>
      <c r="AB16" s="485"/>
      <c r="AC16" s="485"/>
      <c r="AD16" s="485"/>
      <c r="AE16" s="485"/>
      <c r="AF16" s="485"/>
      <c r="AG16" s="490" t="s">
        <v>12</v>
      </c>
      <c r="AH16" s="485"/>
      <c r="AI16" s="485"/>
      <c r="AJ16" s="485"/>
      <c r="AK16" s="485"/>
      <c r="AL16" s="485"/>
      <c r="AM16" s="485" t="s">
        <v>2</v>
      </c>
      <c r="AN16" s="485"/>
      <c r="AO16" s="485"/>
      <c r="AP16" s="485"/>
      <c r="AQ16" s="485"/>
      <c r="AR16" s="485"/>
      <c r="AS16" s="490" t="s">
        <v>11</v>
      </c>
      <c r="AT16" s="485"/>
      <c r="AU16" s="485"/>
      <c r="AV16" s="485"/>
      <c r="AW16" s="485"/>
      <c r="AX16" s="485"/>
      <c r="AY16" s="490" t="s">
        <v>12</v>
      </c>
      <c r="AZ16" s="485"/>
      <c r="BA16" s="485"/>
      <c r="BB16" s="485"/>
      <c r="BC16" s="485"/>
      <c r="BD16" s="485"/>
      <c r="BE16" s="485" t="s">
        <v>2</v>
      </c>
      <c r="BF16" s="485"/>
      <c r="BG16" s="485"/>
      <c r="BH16" s="485"/>
      <c r="BI16" s="485"/>
      <c r="BJ16" s="485"/>
      <c r="BK16" s="490" t="s">
        <v>11</v>
      </c>
      <c r="BL16" s="485"/>
      <c r="BM16" s="485"/>
      <c r="BN16" s="485"/>
      <c r="BO16" s="485"/>
      <c r="BP16" s="485"/>
      <c r="BQ16" s="490" t="s">
        <v>12</v>
      </c>
      <c r="BR16" s="485"/>
      <c r="BS16" s="485"/>
      <c r="BT16" s="485"/>
      <c r="BU16" s="485"/>
      <c r="BV16" s="485"/>
      <c r="BW16" s="485" t="s">
        <v>2</v>
      </c>
      <c r="BX16" s="485"/>
      <c r="BY16" s="485"/>
      <c r="BZ16" s="485"/>
      <c r="CA16" s="485"/>
      <c r="CB16" s="485"/>
      <c r="CC16" s="490" t="s">
        <v>11</v>
      </c>
      <c r="CD16" s="485"/>
      <c r="CE16" s="485"/>
      <c r="CF16" s="485"/>
      <c r="CG16" s="485"/>
      <c r="CH16" s="485"/>
      <c r="CI16" s="490" t="s">
        <v>12</v>
      </c>
      <c r="CJ16" s="485"/>
      <c r="CK16" s="485"/>
      <c r="CL16" s="485"/>
      <c r="CM16" s="485"/>
      <c r="CN16" s="485"/>
      <c r="CO16" s="485" t="s">
        <v>2</v>
      </c>
      <c r="CP16" s="485"/>
      <c r="CQ16" s="485"/>
      <c r="CR16" s="485"/>
      <c r="CS16" s="485"/>
      <c r="CT16" s="485"/>
      <c r="CU16" s="490" t="s">
        <v>11</v>
      </c>
      <c r="CV16" s="485"/>
      <c r="CW16" s="485"/>
      <c r="CX16" s="485"/>
      <c r="CY16" s="485"/>
      <c r="CZ16" s="485"/>
      <c r="DA16" s="490" t="s">
        <v>12</v>
      </c>
      <c r="DB16" s="485"/>
      <c r="DC16" s="485"/>
      <c r="DD16" s="485"/>
      <c r="DE16" s="485"/>
      <c r="DF16" s="485"/>
      <c r="DG16" s="485" t="s">
        <v>2</v>
      </c>
      <c r="DH16" s="485"/>
      <c r="DI16" s="485"/>
      <c r="DJ16" s="485"/>
      <c r="DK16" s="485"/>
      <c r="DL16" s="485"/>
      <c r="DM16" s="490" t="s">
        <v>11</v>
      </c>
      <c r="DN16" s="485"/>
      <c r="DO16" s="485"/>
      <c r="DP16" s="485"/>
      <c r="DQ16" s="485"/>
      <c r="DR16" s="485"/>
      <c r="DS16" s="490" t="s">
        <v>12</v>
      </c>
      <c r="DT16" s="485"/>
      <c r="DU16" s="485"/>
      <c r="DV16" s="485"/>
      <c r="DW16" s="485"/>
      <c r="DX16" s="485"/>
      <c r="DY16" s="485" t="s">
        <v>2</v>
      </c>
      <c r="DZ16" s="485"/>
      <c r="EA16" s="485"/>
      <c r="EB16" s="485"/>
      <c r="EC16" s="485"/>
      <c r="ED16" s="485"/>
      <c r="EE16" s="490" t="s">
        <v>11</v>
      </c>
      <c r="EF16" s="485"/>
      <c r="EG16" s="485"/>
      <c r="EH16" s="485"/>
      <c r="EI16" s="485"/>
      <c r="EJ16" s="485"/>
      <c r="EK16" s="490" t="s">
        <v>12</v>
      </c>
      <c r="EL16" s="485"/>
      <c r="EM16" s="485"/>
      <c r="EN16" s="485"/>
      <c r="EO16" s="485"/>
      <c r="EP16" s="485"/>
      <c r="EQ16" s="485" t="s">
        <v>2</v>
      </c>
      <c r="ER16" s="485"/>
      <c r="ES16" s="485"/>
      <c r="ET16" s="485"/>
      <c r="EU16" s="485"/>
      <c r="EV16" s="485"/>
      <c r="EW16" s="490" t="s">
        <v>11</v>
      </c>
      <c r="EX16" s="485"/>
      <c r="EY16" s="485"/>
      <c r="EZ16" s="485"/>
      <c r="FA16" s="485"/>
      <c r="FB16" s="485"/>
      <c r="FC16" s="490" t="s">
        <v>12</v>
      </c>
      <c r="FD16" s="485"/>
      <c r="FE16" s="485"/>
      <c r="FF16" s="485"/>
      <c r="FG16" s="485"/>
      <c r="FH16" s="485"/>
      <c r="FI16" s="485" t="s">
        <v>2</v>
      </c>
      <c r="FJ16" s="485"/>
      <c r="FK16" s="485"/>
      <c r="FL16" s="485"/>
      <c r="FM16" s="485"/>
      <c r="FN16" s="485"/>
      <c r="FO16" s="490" t="s">
        <v>11</v>
      </c>
      <c r="FP16" s="485"/>
      <c r="FQ16" s="485"/>
      <c r="FR16" s="485"/>
      <c r="FS16" s="485"/>
      <c r="FT16" s="485"/>
      <c r="FU16" s="490" t="s">
        <v>12</v>
      </c>
      <c r="FV16" s="485"/>
      <c r="FW16" s="485"/>
      <c r="FX16" s="485"/>
      <c r="FY16" s="485"/>
      <c r="FZ16" s="485"/>
      <c r="GA16" s="485" t="s">
        <v>2</v>
      </c>
      <c r="GB16" s="485"/>
      <c r="GC16" s="485"/>
      <c r="GD16" s="485"/>
      <c r="GE16" s="485"/>
      <c r="GF16" s="485"/>
      <c r="GG16" s="490" t="s">
        <v>11</v>
      </c>
      <c r="GH16" s="485"/>
      <c r="GI16" s="485"/>
      <c r="GJ16" s="485"/>
      <c r="GK16" s="485"/>
      <c r="GL16" s="485"/>
      <c r="GM16" s="490" t="s">
        <v>12</v>
      </c>
      <c r="GN16" s="485"/>
      <c r="GO16" s="485"/>
      <c r="GP16" s="485"/>
      <c r="GQ16" s="485"/>
      <c r="GR16" s="485"/>
      <c r="GS16" s="485" t="s">
        <v>2</v>
      </c>
      <c r="GT16" s="485"/>
      <c r="GU16" s="485"/>
      <c r="GV16" s="485"/>
      <c r="GW16" s="485"/>
      <c r="GX16" s="485"/>
      <c r="GY16" s="490" t="s">
        <v>11</v>
      </c>
      <c r="GZ16" s="485"/>
      <c r="HA16" s="485"/>
      <c r="HB16" s="485"/>
      <c r="HC16" s="485"/>
      <c r="HD16" s="485"/>
      <c r="HE16" s="490" t="s">
        <v>12</v>
      </c>
      <c r="HF16" s="485"/>
      <c r="HG16" s="485"/>
      <c r="HH16" s="485"/>
      <c r="HI16" s="485"/>
      <c r="HJ16" s="485"/>
      <c r="HK16" s="485" t="s">
        <v>2</v>
      </c>
      <c r="HL16" s="485"/>
      <c r="HM16" s="485"/>
      <c r="HN16" s="485"/>
      <c r="HO16" s="485"/>
      <c r="HP16" s="485"/>
      <c r="HQ16" s="490" t="s">
        <v>11</v>
      </c>
      <c r="HR16" s="485"/>
      <c r="HS16" s="485"/>
      <c r="HT16" s="485"/>
      <c r="HU16" s="485"/>
      <c r="HV16" s="485"/>
      <c r="HW16" s="490" t="s">
        <v>12</v>
      </c>
      <c r="HX16" s="485"/>
      <c r="HY16" s="485"/>
      <c r="HZ16" s="485"/>
      <c r="IA16" s="485"/>
      <c r="IB16" s="485"/>
      <c r="IC16" s="485" t="s">
        <v>2</v>
      </c>
      <c r="ID16" s="485"/>
      <c r="IE16" s="485"/>
      <c r="IF16" s="485"/>
      <c r="IG16" s="485"/>
      <c r="IH16" s="485"/>
      <c r="II16" s="490" t="s">
        <v>11</v>
      </c>
      <c r="IJ16" s="485"/>
      <c r="IK16" s="485"/>
      <c r="IL16" s="485"/>
      <c r="IM16" s="485"/>
      <c r="IN16" s="485"/>
      <c r="IO16" s="490" t="s">
        <v>12</v>
      </c>
      <c r="IP16" s="485"/>
      <c r="IQ16" s="485"/>
      <c r="IR16" s="485"/>
      <c r="IS16" s="485"/>
      <c r="IT16" s="485"/>
      <c r="IU16" s="485" t="s">
        <v>2</v>
      </c>
      <c r="IV16" s="485"/>
      <c r="IW16" s="485"/>
      <c r="IX16" s="485"/>
      <c r="IY16" s="485"/>
      <c r="IZ16" s="485"/>
      <c r="JA16" s="490" t="s">
        <v>11</v>
      </c>
      <c r="JB16" s="485"/>
      <c r="JC16" s="485"/>
      <c r="JD16" s="485"/>
      <c r="JE16" s="485"/>
      <c r="JF16" s="485"/>
      <c r="JG16" s="490" t="s">
        <v>12</v>
      </c>
      <c r="JH16" s="485"/>
      <c r="JI16" s="485"/>
      <c r="JJ16" s="485"/>
      <c r="JK16" s="485"/>
      <c r="JL16" s="485"/>
      <c r="JM16" s="485" t="s">
        <v>2</v>
      </c>
      <c r="JN16" s="485"/>
      <c r="JO16" s="485"/>
      <c r="JP16" s="485"/>
      <c r="JQ16" s="485"/>
      <c r="JR16" s="485"/>
      <c r="JS16" s="490" t="s">
        <v>11</v>
      </c>
      <c r="JT16" s="485"/>
      <c r="JU16" s="485"/>
      <c r="JV16" s="485"/>
      <c r="JW16" s="485"/>
      <c r="JX16" s="485"/>
      <c r="JY16" s="490" t="s">
        <v>12</v>
      </c>
      <c r="JZ16" s="485"/>
      <c r="KA16" s="485"/>
      <c r="KB16" s="485"/>
      <c r="KC16" s="485"/>
      <c r="KD16" s="485"/>
      <c r="KE16" s="485" t="s">
        <v>2</v>
      </c>
      <c r="KF16" s="485"/>
      <c r="KG16" s="485"/>
      <c r="KH16" s="485"/>
      <c r="KI16" s="485"/>
      <c r="KJ16" s="485"/>
      <c r="KK16" s="490" t="s">
        <v>11</v>
      </c>
      <c r="KL16" s="485"/>
      <c r="KM16" s="485"/>
      <c r="KN16" s="485"/>
      <c r="KO16" s="485"/>
      <c r="KP16" s="485"/>
      <c r="KQ16" s="490" t="s">
        <v>12</v>
      </c>
      <c r="KR16" s="485"/>
      <c r="KS16" s="485"/>
      <c r="KT16" s="485"/>
      <c r="KU16" s="485"/>
      <c r="KV16" s="485"/>
      <c r="KW16" s="485" t="s">
        <v>2</v>
      </c>
      <c r="KX16" s="485"/>
      <c r="KY16" s="485"/>
      <c r="KZ16" s="485"/>
      <c r="LA16" s="485"/>
      <c r="LB16" s="485"/>
      <c r="LC16" s="490" t="s">
        <v>11</v>
      </c>
      <c r="LD16" s="485"/>
      <c r="LE16" s="485"/>
      <c r="LF16" s="485"/>
      <c r="LG16" s="485"/>
      <c r="LH16" s="485"/>
      <c r="LI16" s="490" t="s">
        <v>12</v>
      </c>
      <c r="LJ16" s="485"/>
      <c r="LK16" s="485"/>
      <c r="LL16" s="485"/>
      <c r="LM16" s="485"/>
      <c r="LN16" s="485"/>
      <c r="LO16" s="485" t="s">
        <v>2</v>
      </c>
      <c r="LP16" s="485"/>
      <c r="LQ16" s="485"/>
      <c r="LR16" s="485"/>
      <c r="LS16" s="485"/>
      <c r="LT16" s="485"/>
      <c r="LU16" s="490" t="s">
        <v>11</v>
      </c>
      <c r="LV16" s="485"/>
      <c r="LW16" s="485"/>
      <c r="LX16" s="485"/>
      <c r="LY16" s="485"/>
      <c r="LZ16" s="485"/>
      <c r="MA16" s="490" t="s">
        <v>12</v>
      </c>
      <c r="MB16" s="485"/>
      <c r="MC16" s="485"/>
      <c r="MD16" s="485"/>
      <c r="ME16" s="485"/>
      <c r="MF16" s="485"/>
      <c r="MG16" s="485" t="s">
        <v>2</v>
      </c>
      <c r="MH16" s="485"/>
      <c r="MI16" s="485"/>
      <c r="MJ16" s="485"/>
      <c r="MK16" s="485"/>
      <c r="ML16" s="485"/>
      <c r="MM16" s="490" t="s">
        <v>11</v>
      </c>
      <c r="MN16" s="485"/>
      <c r="MO16" s="485"/>
      <c r="MP16" s="485"/>
      <c r="MQ16" s="485"/>
      <c r="MR16" s="485"/>
      <c r="MS16" s="490" t="s">
        <v>12</v>
      </c>
      <c r="MT16" s="485"/>
      <c r="MU16" s="485"/>
      <c r="MV16" s="485"/>
      <c r="MW16" s="485"/>
      <c r="MX16" s="485"/>
      <c r="MY16" s="485" t="s">
        <v>2</v>
      </c>
      <c r="MZ16" s="485"/>
      <c r="NA16" s="485"/>
      <c r="NB16" s="485"/>
      <c r="NC16" s="485"/>
      <c r="ND16" s="485"/>
      <c r="NE16" s="490" t="s">
        <v>11</v>
      </c>
      <c r="NF16" s="485"/>
      <c r="NG16" s="485"/>
      <c r="NH16" s="485"/>
      <c r="NI16" s="485"/>
      <c r="NJ16" s="485"/>
      <c r="NK16" s="490" t="s">
        <v>12</v>
      </c>
      <c r="NL16" s="485"/>
      <c r="NM16" s="485"/>
      <c r="NN16" s="485"/>
      <c r="NO16" s="485"/>
      <c r="NP16" s="485"/>
      <c r="NQ16" s="485" t="s">
        <v>2</v>
      </c>
      <c r="NR16" s="485"/>
      <c r="NS16" s="485"/>
      <c r="NT16" s="485"/>
      <c r="NU16" s="485"/>
      <c r="NV16" s="485"/>
      <c r="NW16" s="490" t="s">
        <v>11</v>
      </c>
      <c r="NX16" s="485"/>
      <c r="NY16" s="485"/>
      <c r="NZ16" s="485"/>
      <c r="OA16" s="485"/>
      <c r="OB16" s="485"/>
      <c r="OC16" s="490" t="s">
        <v>12</v>
      </c>
      <c r="OD16" s="485"/>
      <c r="OE16" s="485"/>
      <c r="OF16" s="485"/>
      <c r="OG16" s="485"/>
      <c r="OH16" s="485"/>
      <c r="OI16" s="485" t="s">
        <v>2</v>
      </c>
      <c r="OJ16" s="485"/>
      <c r="OK16" s="485"/>
      <c r="OL16" s="485"/>
      <c r="OM16" s="485"/>
      <c r="ON16" s="485"/>
      <c r="OO16" s="490" t="s">
        <v>11</v>
      </c>
      <c r="OP16" s="485"/>
      <c r="OQ16" s="485"/>
      <c r="OR16" s="485"/>
      <c r="OS16" s="485"/>
      <c r="OT16" s="485"/>
      <c r="OU16" s="490" t="s">
        <v>12</v>
      </c>
      <c r="OV16" s="485"/>
      <c r="OW16" s="485"/>
      <c r="OX16" s="485"/>
      <c r="OY16" s="485"/>
      <c r="OZ16" s="485"/>
      <c r="PA16" s="485" t="s">
        <v>2</v>
      </c>
      <c r="PB16" s="485"/>
      <c r="PC16" s="485"/>
      <c r="PD16" s="485"/>
      <c r="PE16" s="485"/>
      <c r="PF16" s="485"/>
      <c r="PG16" s="490" t="s">
        <v>11</v>
      </c>
      <c r="PH16" s="485"/>
      <c r="PI16" s="485"/>
      <c r="PJ16" s="485"/>
      <c r="PK16" s="485"/>
      <c r="PL16" s="485"/>
      <c r="PM16" s="490" t="s">
        <v>12</v>
      </c>
      <c r="PN16" s="485"/>
      <c r="PO16" s="485"/>
      <c r="PP16" s="485"/>
      <c r="PQ16" s="485"/>
      <c r="PR16" s="485"/>
    </row>
    <row r="17" spans="1:434" ht="14.25" customHeight="1" x14ac:dyDescent="0.2">
      <c r="A17" s="482"/>
      <c r="B17" s="15"/>
      <c r="C17" s="479" t="s">
        <v>127</v>
      </c>
      <c r="D17" s="489"/>
      <c r="E17" s="487"/>
      <c r="F17" s="479" t="s">
        <v>63</v>
      </c>
      <c r="G17" s="489"/>
      <c r="H17" s="487"/>
      <c r="I17" s="479" t="s">
        <v>127</v>
      </c>
      <c r="J17" s="489"/>
      <c r="K17" s="487"/>
      <c r="L17" s="479" t="s">
        <v>63</v>
      </c>
      <c r="M17" s="489"/>
      <c r="N17" s="487"/>
      <c r="O17" s="479" t="s">
        <v>127</v>
      </c>
      <c r="P17" s="489"/>
      <c r="Q17" s="487"/>
      <c r="R17" s="479" t="s">
        <v>63</v>
      </c>
      <c r="S17" s="489"/>
      <c r="T17" s="487"/>
      <c r="U17" s="479" t="s">
        <v>127</v>
      </c>
      <c r="V17" s="489"/>
      <c r="W17" s="487"/>
      <c r="X17" s="479" t="s">
        <v>63</v>
      </c>
      <c r="Y17" s="489"/>
      <c r="Z17" s="487"/>
      <c r="AA17" s="479" t="s">
        <v>127</v>
      </c>
      <c r="AB17" s="489"/>
      <c r="AC17" s="487"/>
      <c r="AD17" s="479" t="s">
        <v>63</v>
      </c>
      <c r="AE17" s="489"/>
      <c r="AF17" s="487"/>
      <c r="AG17" s="479" t="s">
        <v>127</v>
      </c>
      <c r="AH17" s="489"/>
      <c r="AI17" s="487"/>
      <c r="AJ17" s="479" t="s">
        <v>63</v>
      </c>
      <c r="AK17" s="489"/>
      <c r="AL17" s="487"/>
      <c r="AM17" s="479" t="s">
        <v>127</v>
      </c>
      <c r="AN17" s="489"/>
      <c r="AO17" s="487"/>
      <c r="AP17" s="479" t="s">
        <v>63</v>
      </c>
      <c r="AQ17" s="489"/>
      <c r="AR17" s="487"/>
      <c r="AS17" s="479" t="s">
        <v>127</v>
      </c>
      <c r="AT17" s="489"/>
      <c r="AU17" s="487"/>
      <c r="AV17" s="479" t="s">
        <v>63</v>
      </c>
      <c r="AW17" s="489"/>
      <c r="AX17" s="487"/>
      <c r="AY17" s="479" t="s">
        <v>127</v>
      </c>
      <c r="AZ17" s="489"/>
      <c r="BA17" s="487"/>
      <c r="BB17" s="479" t="s">
        <v>63</v>
      </c>
      <c r="BC17" s="489"/>
      <c r="BD17" s="487"/>
      <c r="BE17" s="479" t="s">
        <v>127</v>
      </c>
      <c r="BF17" s="489"/>
      <c r="BG17" s="487"/>
      <c r="BH17" s="479" t="s">
        <v>63</v>
      </c>
      <c r="BI17" s="489"/>
      <c r="BJ17" s="487"/>
      <c r="BK17" s="479" t="s">
        <v>127</v>
      </c>
      <c r="BL17" s="489"/>
      <c r="BM17" s="487"/>
      <c r="BN17" s="479" t="s">
        <v>63</v>
      </c>
      <c r="BO17" s="489"/>
      <c r="BP17" s="487"/>
      <c r="BQ17" s="479" t="s">
        <v>127</v>
      </c>
      <c r="BR17" s="489"/>
      <c r="BS17" s="487"/>
      <c r="BT17" s="479" t="s">
        <v>63</v>
      </c>
      <c r="BU17" s="489"/>
      <c r="BV17" s="487"/>
      <c r="BW17" s="479" t="s">
        <v>127</v>
      </c>
      <c r="BX17" s="489"/>
      <c r="BY17" s="487"/>
      <c r="BZ17" s="479" t="s">
        <v>63</v>
      </c>
      <c r="CA17" s="489"/>
      <c r="CB17" s="487"/>
      <c r="CC17" s="479" t="s">
        <v>127</v>
      </c>
      <c r="CD17" s="489"/>
      <c r="CE17" s="487"/>
      <c r="CF17" s="479" t="s">
        <v>63</v>
      </c>
      <c r="CG17" s="489"/>
      <c r="CH17" s="487"/>
      <c r="CI17" s="479" t="s">
        <v>127</v>
      </c>
      <c r="CJ17" s="489"/>
      <c r="CK17" s="487"/>
      <c r="CL17" s="479" t="s">
        <v>63</v>
      </c>
      <c r="CM17" s="489"/>
      <c r="CN17" s="487"/>
      <c r="CO17" s="479" t="s">
        <v>127</v>
      </c>
      <c r="CP17" s="489"/>
      <c r="CQ17" s="487"/>
      <c r="CR17" s="479" t="s">
        <v>63</v>
      </c>
      <c r="CS17" s="489"/>
      <c r="CT17" s="487"/>
      <c r="CU17" s="479" t="s">
        <v>127</v>
      </c>
      <c r="CV17" s="489"/>
      <c r="CW17" s="487"/>
      <c r="CX17" s="479" t="s">
        <v>63</v>
      </c>
      <c r="CY17" s="489"/>
      <c r="CZ17" s="487"/>
      <c r="DA17" s="479" t="s">
        <v>127</v>
      </c>
      <c r="DB17" s="489"/>
      <c r="DC17" s="487"/>
      <c r="DD17" s="479" t="s">
        <v>63</v>
      </c>
      <c r="DE17" s="489"/>
      <c r="DF17" s="487"/>
      <c r="DG17" s="479" t="s">
        <v>127</v>
      </c>
      <c r="DH17" s="489"/>
      <c r="DI17" s="487"/>
      <c r="DJ17" s="479" t="s">
        <v>63</v>
      </c>
      <c r="DK17" s="489"/>
      <c r="DL17" s="487"/>
      <c r="DM17" s="479" t="s">
        <v>127</v>
      </c>
      <c r="DN17" s="489"/>
      <c r="DO17" s="487"/>
      <c r="DP17" s="479" t="s">
        <v>63</v>
      </c>
      <c r="DQ17" s="489"/>
      <c r="DR17" s="487"/>
      <c r="DS17" s="479" t="s">
        <v>127</v>
      </c>
      <c r="DT17" s="489"/>
      <c r="DU17" s="487"/>
      <c r="DV17" s="479" t="s">
        <v>63</v>
      </c>
      <c r="DW17" s="489"/>
      <c r="DX17" s="487"/>
      <c r="DY17" s="479" t="s">
        <v>127</v>
      </c>
      <c r="DZ17" s="489"/>
      <c r="EA17" s="487"/>
      <c r="EB17" s="479" t="s">
        <v>63</v>
      </c>
      <c r="EC17" s="489"/>
      <c r="ED17" s="487"/>
      <c r="EE17" s="479" t="s">
        <v>127</v>
      </c>
      <c r="EF17" s="489"/>
      <c r="EG17" s="487"/>
      <c r="EH17" s="479" t="s">
        <v>63</v>
      </c>
      <c r="EI17" s="489"/>
      <c r="EJ17" s="487"/>
      <c r="EK17" s="479" t="s">
        <v>127</v>
      </c>
      <c r="EL17" s="489"/>
      <c r="EM17" s="487"/>
      <c r="EN17" s="479" t="s">
        <v>63</v>
      </c>
      <c r="EO17" s="489"/>
      <c r="EP17" s="487"/>
      <c r="EQ17" s="479" t="s">
        <v>127</v>
      </c>
      <c r="ER17" s="489"/>
      <c r="ES17" s="487"/>
      <c r="ET17" s="479" t="s">
        <v>63</v>
      </c>
      <c r="EU17" s="489"/>
      <c r="EV17" s="487"/>
      <c r="EW17" s="479" t="s">
        <v>127</v>
      </c>
      <c r="EX17" s="489"/>
      <c r="EY17" s="487"/>
      <c r="EZ17" s="479" t="s">
        <v>63</v>
      </c>
      <c r="FA17" s="489"/>
      <c r="FB17" s="487"/>
      <c r="FC17" s="479" t="s">
        <v>127</v>
      </c>
      <c r="FD17" s="489"/>
      <c r="FE17" s="487"/>
      <c r="FF17" s="479" t="s">
        <v>63</v>
      </c>
      <c r="FG17" s="489"/>
      <c r="FH17" s="487"/>
      <c r="FI17" s="479" t="s">
        <v>127</v>
      </c>
      <c r="FJ17" s="489"/>
      <c r="FK17" s="487"/>
      <c r="FL17" s="479" t="s">
        <v>63</v>
      </c>
      <c r="FM17" s="489"/>
      <c r="FN17" s="487"/>
      <c r="FO17" s="479" t="s">
        <v>127</v>
      </c>
      <c r="FP17" s="489"/>
      <c r="FQ17" s="487"/>
      <c r="FR17" s="479" t="s">
        <v>63</v>
      </c>
      <c r="FS17" s="489"/>
      <c r="FT17" s="487"/>
      <c r="FU17" s="479" t="s">
        <v>127</v>
      </c>
      <c r="FV17" s="489"/>
      <c r="FW17" s="487"/>
      <c r="FX17" s="479" t="s">
        <v>63</v>
      </c>
      <c r="FY17" s="489"/>
      <c r="FZ17" s="487"/>
      <c r="GA17" s="479" t="s">
        <v>127</v>
      </c>
      <c r="GB17" s="489"/>
      <c r="GC17" s="487"/>
      <c r="GD17" s="479" t="s">
        <v>63</v>
      </c>
      <c r="GE17" s="489"/>
      <c r="GF17" s="487"/>
      <c r="GG17" s="479" t="s">
        <v>127</v>
      </c>
      <c r="GH17" s="489"/>
      <c r="GI17" s="487"/>
      <c r="GJ17" s="479" t="s">
        <v>63</v>
      </c>
      <c r="GK17" s="489"/>
      <c r="GL17" s="487"/>
      <c r="GM17" s="479" t="s">
        <v>127</v>
      </c>
      <c r="GN17" s="489"/>
      <c r="GO17" s="487"/>
      <c r="GP17" s="479" t="s">
        <v>63</v>
      </c>
      <c r="GQ17" s="489"/>
      <c r="GR17" s="487"/>
      <c r="GS17" s="479" t="s">
        <v>127</v>
      </c>
      <c r="GT17" s="489"/>
      <c r="GU17" s="487"/>
      <c r="GV17" s="479" t="s">
        <v>63</v>
      </c>
      <c r="GW17" s="489"/>
      <c r="GX17" s="487"/>
      <c r="GY17" s="479" t="s">
        <v>127</v>
      </c>
      <c r="GZ17" s="489"/>
      <c r="HA17" s="487"/>
      <c r="HB17" s="479" t="s">
        <v>63</v>
      </c>
      <c r="HC17" s="489"/>
      <c r="HD17" s="487"/>
      <c r="HE17" s="479" t="s">
        <v>127</v>
      </c>
      <c r="HF17" s="489"/>
      <c r="HG17" s="487"/>
      <c r="HH17" s="479" t="s">
        <v>63</v>
      </c>
      <c r="HI17" s="489"/>
      <c r="HJ17" s="487"/>
      <c r="HK17" s="479" t="s">
        <v>127</v>
      </c>
      <c r="HL17" s="489"/>
      <c r="HM17" s="487"/>
      <c r="HN17" s="479" t="s">
        <v>63</v>
      </c>
      <c r="HO17" s="489"/>
      <c r="HP17" s="487"/>
      <c r="HQ17" s="479" t="s">
        <v>127</v>
      </c>
      <c r="HR17" s="489"/>
      <c r="HS17" s="487"/>
      <c r="HT17" s="479" t="s">
        <v>63</v>
      </c>
      <c r="HU17" s="489"/>
      <c r="HV17" s="487"/>
      <c r="HW17" s="479" t="s">
        <v>127</v>
      </c>
      <c r="HX17" s="489"/>
      <c r="HY17" s="487"/>
      <c r="HZ17" s="479" t="s">
        <v>63</v>
      </c>
      <c r="IA17" s="489"/>
      <c r="IB17" s="487"/>
      <c r="IC17" s="479" t="s">
        <v>127</v>
      </c>
      <c r="ID17" s="489"/>
      <c r="IE17" s="487"/>
      <c r="IF17" s="479" t="s">
        <v>63</v>
      </c>
      <c r="IG17" s="489"/>
      <c r="IH17" s="487"/>
      <c r="II17" s="479" t="s">
        <v>127</v>
      </c>
      <c r="IJ17" s="489"/>
      <c r="IK17" s="487"/>
      <c r="IL17" s="479" t="s">
        <v>63</v>
      </c>
      <c r="IM17" s="489"/>
      <c r="IN17" s="487"/>
      <c r="IO17" s="479" t="s">
        <v>127</v>
      </c>
      <c r="IP17" s="489"/>
      <c r="IQ17" s="487"/>
      <c r="IR17" s="479" t="s">
        <v>63</v>
      </c>
      <c r="IS17" s="489"/>
      <c r="IT17" s="487"/>
      <c r="IU17" s="479" t="s">
        <v>127</v>
      </c>
      <c r="IV17" s="489"/>
      <c r="IW17" s="487"/>
      <c r="IX17" s="479" t="s">
        <v>63</v>
      </c>
      <c r="IY17" s="489"/>
      <c r="IZ17" s="487"/>
      <c r="JA17" s="479" t="s">
        <v>127</v>
      </c>
      <c r="JB17" s="489"/>
      <c r="JC17" s="487"/>
      <c r="JD17" s="479" t="s">
        <v>63</v>
      </c>
      <c r="JE17" s="489"/>
      <c r="JF17" s="487"/>
      <c r="JG17" s="479" t="s">
        <v>127</v>
      </c>
      <c r="JH17" s="489"/>
      <c r="JI17" s="487"/>
      <c r="JJ17" s="479" t="s">
        <v>63</v>
      </c>
      <c r="JK17" s="489"/>
      <c r="JL17" s="487"/>
      <c r="JM17" s="479" t="s">
        <v>127</v>
      </c>
      <c r="JN17" s="489"/>
      <c r="JO17" s="487"/>
      <c r="JP17" s="479" t="s">
        <v>63</v>
      </c>
      <c r="JQ17" s="489"/>
      <c r="JR17" s="487"/>
      <c r="JS17" s="479" t="s">
        <v>127</v>
      </c>
      <c r="JT17" s="489"/>
      <c r="JU17" s="487"/>
      <c r="JV17" s="479" t="s">
        <v>63</v>
      </c>
      <c r="JW17" s="489"/>
      <c r="JX17" s="487"/>
      <c r="JY17" s="479" t="s">
        <v>127</v>
      </c>
      <c r="JZ17" s="489"/>
      <c r="KA17" s="487"/>
      <c r="KB17" s="479" t="s">
        <v>63</v>
      </c>
      <c r="KC17" s="489"/>
      <c r="KD17" s="487"/>
      <c r="KE17" s="479" t="s">
        <v>127</v>
      </c>
      <c r="KF17" s="489"/>
      <c r="KG17" s="487"/>
      <c r="KH17" s="479" t="s">
        <v>63</v>
      </c>
      <c r="KI17" s="489"/>
      <c r="KJ17" s="487"/>
      <c r="KK17" s="479" t="s">
        <v>127</v>
      </c>
      <c r="KL17" s="489"/>
      <c r="KM17" s="487"/>
      <c r="KN17" s="479" t="s">
        <v>63</v>
      </c>
      <c r="KO17" s="489"/>
      <c r="KP17" s="487"/>
      <c r="KQ17" s="479" t="s">
        <v>127</v>
      </c>
      <c r="KR17" s="489"/>
      <c r="KS17" s="487"/>
      <c r="KT17" s="479" t="s">
        <v>63</v>
      </c>
      <c r="KU17" s="489"/>
      <c r="KV17" s="487"/>
      <c r="KW17" s="479" t="s">
        <v>127</v>
      </c>
      <c r="KX17" s="489"/>
      <c r="KY17" s="487"/>
      <c r="KZ17" s="479" t="s">
        <v>63</v>
      </c>
      <c r="LA17" s="489"/>
      <c r="LB17" s="487"/>
      <c r="LC17" s="479" t="s">
        <v>127</v>
      </c>
      <c r="LD17" s="489"/>
      <c r="LE17" s="487"/>
      <c r="LF17" s="479" t="s">
        <v>63</v>
      </c>
      <c r="LG17" s="489"/>
      <c r="LH17" s="487"/>
      <c r="LI17" s="479" t="s">
        <v>127</v>
      </c>
      <c r="LJ17" s="489"/>
      <c r="LK17" s="487"/>
      <c r="LL17" s="479" t="s">
        <v>63</v>
      </c>
      <c r="LM17" s="489"/>
      <c r="LN17" s="487"/>
      <c r="LO17" s="479" t="s">
        <v>127</v>
      </c>
      <c r="LP17" s="489"/>
      <c r="LQ17" s="487"/>
      <c r="LR17" s="479" t="s">
        <v>63</v>
      </c>
      <c r="LS17" s="489"/>
      <c r="LT17" s="487"/>
      <c r="LU17" s="479" t="s">
        <v>127</v>
      </c>
      <c r="LV17" s="489"/>
      <c r="LW17" s="487"/>
      <c r="LX17" s="479" t="s">
        <v>63</v>
      </c>
      <c r="LY17" s="489"/>
      <c r="LZ17" s="487"/>
      <c r="MA17" s="479" t="s">
        <v>127</v>
      </c>
      <c r="MB17" s="489"/>
      <c r="MC17" s="487"/>
      <c r="MD17" s="479" t="s">
        <v>63</v>
      </c>
      <c r="ME17" s="489"/>
      <c r="MF17" s="487"/>
      <c r="MG17" s="479" t="s">
        <v>127</v>
      </c>
      <c r="MH17" s="489"/>
      <c r="MI17" s="487"/>
      <c r="MJ17" s="479" t="s">
        <v>63</v>
      </c>
      <c r="MK17" s="489"/>
      <c r="ML17" s="487"/>
      <c r="MM17" s="479" t="s">
        <v>127</v>
      </c>
      <c r="MN17" s="489"/>
      <c r="MO17" s="487"/>
      <c r="MP17" s="479" t="s">
        <v>63</v>
      </c>
      <c r="MQ17" s="489"/>
      <c r="MR17" s="487"/>
      <c r="MS17" s="479" t="s">
        <v>127</v>
      </c>
      <c r="MT17" s="489"/>
      <c r="MU17" s="487"/>
      <c r="MV17" s="479" t="s">
        <v>63</v>
      </c>
      <c r="MW17" s="489"/>
      <c r="MX17" s="487"/>
      <c r="MY17" s="479" t="s">
        <v>127</v>
      </c>
      <c r="MZ17" s="489"/>
      <c r="NA17" s="487"/>
      <c r="NB17" s="479" t="s">
        <v>63</v>
      </c>
      <c r="NC17" s="489"/>
      <c r="ND17" s="487"/>
      <c r="NE17" s="479" t="s">
        <v>127</v>
      </c>
      <c r="NF17" s="489"/>
      <c r="NG17" s="487"/>
      <c r="NH17" s="479" t="s">
        <v>63</v>
      </c>
      <c r="NI17" s="489"/>
      <c r="NJ17" s="487"/>
      <c r="NK17" s="479" t="s">
        <v>127</v>
      </c>
      <c r="NL17" s="489"/>
      <c r="NM17" s="487"/>
      <c r="NN17" s="479" t="s">
        <v>63</v>
      </c>
      <c r="NO17" s="489"/>
      <c r="NP17" s="487"/>
      <c r="NQ17" s="479" t="s">
        <v>127</v>
      </c>
      <c r="NR17" s="489"/>
      <c r="NS17" s="487"/>
      <c r="NT17" s="479" t="s">
        <v>63</v>
      </c>
      <c r="NU17" s="489"/>
      <c r="NV17" s="487"/>
      <c r="NW17" s="479" t="s">
        <v>127</v>
      </c>
      <c r="NX17" s="489"/>
      <c r="NY17" s="487"/>
      <c r="NZ17" s="479" t="s">
        <v>63</v>
      </c>
      <c r="OA17" s="489"/>
      <c r="OB17" s="487"/>
      <c r="OC17" s="479" t="s">
        <v>127</v>
      </c>
      <c r="OD17" s="489"/>
      <c r="OE17" s="487"/>
      <c r="OF17" s="479" t="s">
        <v>63</v>
      </c>
      <c r="OG17" s="489"/>
      <c r="OH17" s="487"/>
      <c r="OI17" s="479" t="s">
        <v>127</v>
      </c>
      <c r="OJ17" s="489"/>
      <c r="OK17" s="487"/>
      <c r="OL17" s="479" t="s">
        <v>63</v>
      </c>
      <c r="OM17" s="489"/>
      <c r="ON17" s="487"/>
      <c r="OO17" s="479" t="s">
        <v>127</v>
      </c>
      <c r="OP17" s="489"/>
      <c r="OQ17" s="487"/>
      <c r="OR17" s="479" t="s">
        <v>63</v>
      </c>
      <c r="OS17" s="489"/>
      <c r="OT17" s="487"/>
      <c r="OU17" s="479" t="s">
        <v>127</v>
      </c>
      <c r="OV17" s="489"/>
      <c r="OW17" s="487"/>
      <c r="OX17" s="479" t="s">
        <v>63</v>
      </c>
      <c r="OY17" s="489"/>
      <c r="OZ17" s="487"/>
      <c r="PA17" s="479" t="s">
        <v>127</v>
      </c>
      <c r="PB17" s="489"/>
      <c r="PC17" s="487"/>
      <c r="PD17" s="479" t="s">
        <v>63</v>
      </c>
      <c r="PE17" s="489"/>
      <c r="PF17" s="487"/>
      <c r="PG17" s="479" t="s">
        <v>127</v>
      </c>
      <c r="PH17" s="489"/>
      <c r="PI17" s="487"/>
      <c r="PJ17" s="479" t="s">
        <v>63</v>
      </c>
      <c r="PK17" s="489"/>
      <c r="PL17" s="487"/>
      <c r="PM17" s="479" t="s">
        <v>127</v>
      </c>
      <c r="PN17" s="489"/>
      <c r="PO17" s="487"/>
      <c r="PP17" s="479" t="s">
        <v>63</v>
      </c>
      <c r="PQ17" s="489"/>
      <c r="PR17" s="487"/>
    </row>
    <row r="18" spans="1:434" ht="33.75" x14ac:dyDescent="0.2">
      <c r="A18" s="482"/>
      <c r="B18" s="15" t="s">
        <v>61</v>
      </c>
      <c r="C18" s="16" t="s">
        <v>180</v>
      </c>
      <c r="D18" s="16" t="s">
        <v>181</v>
      </c>
      <c r="E18" s="16" t="s">
        <v>182</v>
      </c>
      <c r="F18" s="16" t="s">
        <v>183</v>
      </c>
      <c r="G18" s="16" t="s">
        <v>184</v>
      </c>
      <c r="H18" s="16" t="s">
        <v>185</v>
      </c>
      <c r="I18" s="16" t="s">
        <v>180</v>
      </c>
      <c r="J18" s="16" t="s">
        <v>181</v>
      </c>
      <c r="K18" s="16" t="s">
        <v>182</v>
      </c>
      <c r="L18" s="16" t="s">
        <v>183</v>
      </c>
      <c r="M18" s="16" t="s">
        <v>184</v>
      </c>
      <c r="N18" s="16" t="s">
        <v>185</v>
      </c>
      <c r="O18" s="16" t="s">
        <v>180</v>
      </c>
      <c r="P18" s="16" t="s">
        <v>181</v>
      </c>
      <c r="Q18" s="16" t="s">
        <v>182</v>
      </c>
      <c r="R18" s="16" t="s">
        <v>183</v>
      </c>
      <c r="S18" s="16" t="s">
        <v>184</v>
      </c>
      <c r="T18" s="16" t="s">
        <v>185</v>
      </c>
      <c r="U18" s="16" t="s">
        <v>180</v>
      </c>
      <c r="V18" s="16" t="s">
        <v>181</v>
      </c>
      <c r="W18" s="16" t="s">
        <v>182</v>
      </c>
      <c r="X18" s="16" t="s">
        <v>183</v>
      </c>
      <c r="Y18" s="16" t="s">
        <v>184</v>
      </c>
      <c r="Z18" s="16" t="s">
        <v>185</v>
      </c>
      <c r="AA18" s="16" t="s">
        <v>180</v>
      </c>
      <c r="AB18" s="16" t="s">
        <v>181</v>
      </c>
      <c r="AC18" s="16" t="s">
        <v>182</v>
      </c>
      <c r="AD18" s="16" t="s">
        <v>183</v>
      </c>
      <c r="AE18" s="16" t="s">
        <v>184</v>
      </c>
      <c r="AF18" s="16" t="s">
        <v>185</v>
      </c>
      <c r="AG18" s="16" t="s">
        <v>180</v>
      </c>
      <c r="AH18" s="16" t="s">
        <v>181</v>
      </c>
      <c r="AI18" s="16" t="s">
        <v>182</v>
      </c>
      <c r="AJ18" s="16" t="s">
        <v>183</v>
      </c>
      <c r="AK18" s="16" t="s">
        <v>184</v>
      </c>
      <c r="AL18" s="16" t="s">
        <v>185</v>
      </c>
      <c r="AM18" s="16" t="s">
        <v>180</v>
      </c>
      <c r="AN18" s="16" t="s">
        <v>181</v>
      </c>
      <c r="AO18" s="16" t="s">
        <v>182</v>
      </c>
      <c r="AP18" s="16" t="s">
        <v>183</v>
      </c>
      <c r="AQ18" s="16" t="s">
        <v>184</v>
      </c>
      <c r="AR18" s="16" t="s">
        <v>185</v>
      </c>
      <c r="AS18" s="16" t="s">
        <v>180</v>
      </c>
      <c r="AT18" s="16" t="s">
        <v>181</v>
      </c>
      <c r="AU18" s="16" t="s">
        <v>182</v>
      </c>
      <c r="AV18" s="16" t="s">
        <v>183</v>
      </c>
      <c r="AW18" s="16" t="s">
        <v>184</v>
      </c>
      <c r="AX18" s="16" t="s">
        <v>185</v>
      </c>
      <c r="AY18" s="16" t="s">
        <v>180</v>
      </c>
      <c r="AZ18" s="16" t="s">
        <v>181</v>
      </c>
      <c r="BA18" s="16" t="s">
        <v>182</v>
      </c>
      <c r="BB18" s="16" t="s">
        <v>183</v>
      </c>
      <c r="BC18" s="16" t="s">
        <v>184</v>
      </c>
      <c r="BD18" s="16" t="s">
        <v>185</v>
      </c>
      <c r="BE18" s="16" t="s">
        <v>180</v>
      </c>
      <c r="BF18" s="16" t="s">
        <v>181</v>
      </c>
      <c r="BG18" s="16" t="s">
        <v>182</v>
      </c>
      <c r="BH18" s="16" t="s">
        <v>183</v>
      </c>
      <c r="BI18" s="16" t="s">
        <v>184</v>
      </c>
      <c r="BJ18" s="16" t="s">
        <v>185</v>
      </c>
      <c r="BK18" s="16" t="s">
        <v>180</v>
      </c>
      <c r="BL18" s="16" t="s">
        <v>181</v>
      </c>
      <c r="BM18" s="16" t="s">
        <v>182</v>
      </c>
      <c r="BN18" s="16" t="s">
        <v>183</v>
      </c>
      <c r="BO18" s="16" t="s">
        <v>184</v>
      </c>
      <c r="BP18" s="16" t="s">
        <v>185</v>
      </c>
      <c r="BQ18" s="16" t="s">
        <v>180</v>
      </c>
      <c r="BR18" s="16" t="s">
        <v>181</v>
      </c>
      <c r="BS18" s="16" t="s">
        <v>182</v>
      </c>
      <c r="BT18" s="16" t="s">
        <v>183</v>
      </c>
      <c r="BU18" s="16" t="s">
        <v>184</v>
      </c>
      <c r="BV18" s="16" t="s">
        <v>185</v>
      </c>
      <c r="BW18" s="16" t="s">
        <v>180</v>
      </c>
      <c r="BX18" s="16" t="s">
        <v>181</v>
      </c>
      <c r="BY18" s="16" t="s">
        <v>182</v>
      </c>
      <c r="BZ18" s="16" t="s">
        <v>183</v>
      </c>
      <c r="CA18" s="16" t="s">
        <v>184</v>
      </c>
      <c r="CB18" s="16" t="s">
        <v>185</v>
      </c>
      <c r="CC18" s="16" t="s">
        <v>180</v>
      </c>
      <c r="CD18" s="16" t="s">
        <v>181</v>
      </c>
      <c r="CE18" s="16" t="s">
        <v>182</v>
      </c>
      <c r="CF18" s="16" t="s">
        <v>183</v>
      </c>
      <c r="CG18" s="16" t="s">
        <v>184</v>
      </c>
      <c r="CH18" s="16" t="s">
        <v>185</v>
      </c>
      <c r="CI18" s="16" t="s">
        <v>180</v>
      </c>
      <c r="CJ18" s="16" t="s">
        <v>181</v>
      </c>
      <c r="CK18" s="16" t="s">
        <v>182</v>
      </c>
      <c r="CL18" s="16" t="s">
        <v>183</v>
      </c>
      <c r="CM18" s="16" t="s">
        <v>184</v>
      </c>
      <c r="CN18" s="16" t="s">
        <v>185</v>
      </c>
      <c r="CO18" s="16" t="s">
        <v>180</v>
      </c>
      <c r="CP18" s="16" t="s">
        <v>181</v>
      </c>
      <c r="CQ18" s="16" t="s">
        <v>182</v>
      </c>
      <c r="CR18" s="16" t="s">
        <v>183</v>
      </c>
      <c r="CS18" s="16" t="s">
        <v>184</v>
      </c>
      <c r="CT18" s="16" t="s">
        <v>185</v>
      </c>
      <c r="CU18" s="16" t="s">
        <v>180</v>
      </c>
      <c r="CV18" s="16" t="s">
        <v>181</v>
      </c>
      <c r="CW18" s="16" t="s">
        <v>182</v>
      </c>
      <c r="CX18" s="16" t="s">
        <v>183</v>
      </c>
      <c r="CY18" s="16" t="s">
        <v>184</v>
      </c>
      <c r="CZ18" s="16" t="s">
        <v>185</v>
      </c>
      <c r="DA18" s="16" t="s">
        <v>180</v>
      </c>
      <c r="DB18" s="16" t="s">
        <v>181</v>
      </c>
      <c r="DC18" s="16" t="s">
        <v>182</v>
      </c>
      <c r="DD18" s="16" t="s">
        <v>183</v>
      </c>
      <c r="DE18" s="16" t="s">
        <v>184</v>
      </c>
      <c r="DF18" s="16" t="s">
        <v>185</v>
      </c>
      <c r="DG18" s="16" t="s">
        <v>180</v>
      </c>
      <c r="DH18" s="16" t="s">
        <v>181</v>
      </c>
      <c r="DI18" s="16" t="s">
        <v>182</v>
      </c>
      <c r="DJ18" s="16" t="s">
        <v>183</v>
      </c>
      <c r="DK18" s="16" t="s">
        <v>184</v>
      </c>
      <c r="DL18" s="16" t="s">
        <v>185</v>
      </c>
      <c r="DM18" s="16" t="s">
        <v>180</v>
      </c>
      <c r="DN18" s="16" t="s">
        <v>181</v>
      </c>
      <c r="DO18" s="16" t="s">
        <v>182</v>
      </c>
      <c r="DP18" s="16" t="s">
        <v>183</v>
      </c>
      <c r="DQ18" s="16" t="s">
        <v>184</v>
      </c>
      <c r="DR18" s="16" t="s">
        <v>185</v>
      </c>
      <c r="DS18" s="16" t="s">
        <v>180</v>
      </c>
      <c r="DT18" s="16" t="s">
        <v>181</v>
      </c>
      <c r="DU18" s="16" t="s">
        <v>182</v>
      </c>
      <c r="DV18" s="16" t="s">
        <v>183</v>
      </c>
      <c r="DW18" s="16" t="s">
        <v>184</v>
      </c>
      <c r="DX18" s="16" t="s">
        <v>185</v>
      </c>
      <c r="DY18" s="16" t="s">
        <v>180</v>
      </c>
      <c r="DZ18" s="16" t="s">
        <v>181</v>
      </c>
      <c r="EA18" s="16" t="s">
        <v>182</v>
      </c>
      <c r="EB18" s="16" t="s">
        <v>183</v>
      </c>
      <c r="EC18" s="16" t="s">
        <v>184</v>
      </c>
      <c r="ED18" s="16" t="s">
        <v>185</v>
      </c>
      <c r="EE18" s="16" t="s">
        <v>180</v>
      </c>
      <c r="EF18" s="16" t="s">
        <v>181</v>
      </c>
      <c r="EG18" s="16" t="s">
        <v>182</v>
      </c>
      <c r="EH18" s="16" t="s">
        <v>183</v>
      </c>
      <c r="EI18" s="16" t="s">
        <v>184</v>
      </c>
      <c r="EJ18" s="16" t="s">
        <v>185</v>
      </c>
      <c r="EK18" s="16" t="s">
        <v>180</v>
      </c>
      <c r="EL18" s="16" t="s">
        <v>181</v>
      </c>
      <c r="EM18" s="16" t="s">
        <v>182</v>
      </c>
      <c r="EN18" s="16" t="s">
        <v>183</v>
      </c>
      <c r="EO18" s="16" t="s">
        <v>184</v>
      </c>
      <c r="EP18" s="16" t="s">
        <v>185</v>
      </c>
      <c r="EQ18" s="16" t="s">
        <v>180</v>
      </c>
      <c r="ER18" s="16" t="s">
        <v>181</v>
      </c>
      <c r="ES18" s="16" t="s">
        <v>182</v>
      </c>
      <c r="ET18" s="16" t="s">
        <v>183</v>
      </c>
      <c r="EU18" s="16" t="s">
        <v>184</v>
      </c>
      <c r="EV18" s="16" t="s">
        <v>185</v>
      </c>
      <c r="EW18" s="16" t="s">
        <v>180</v>
      </c>
      <c r="EX18" s="16" t="s">
        <v>181</v>
      </c>
      <c r="EY18" s="16" t="s">
        <v>182</v>
      </c>
      <c r="EZ18" s="16" t="s">
        <v>183</v>
      </c>
      <c r="FA18" s="16" t="s">
        <v>184</v>
      </c>
      <c r="FB18" s="16" t="s">
        <v>185</v>
      </c>
      <c r="FC18" s="16" t="s">
        <v>180</v>
      </c>
      <c r="FD18" s="16" t="s">
        <v>181</v>
      </c>
      <c r="FE18" s="16" t="s">
        <v>182</v>
      </c>
      <c r="FF18" s="16" t="s">
        <v>183</v>
      </c>
      <c r="FG18" s="16" t="s">
        <v>184</v>
      </c>
      <c r="FH18" s="16" t="s">
        <v>185</v>
      </c>
      <c r="FI18" s="16" t="s">
        <v>180</v>
      </c>
      <c r="FJ18" s="16" t="s">
        <v>181</v>
      </c>
      <c r="FK18" s="16" t="s">
        <v>182</v>
      </c>
      <c r="FL18" s="16" t="s">
        <v>183</v>
      </c>
      <c r="FM18" s="16" t="s">
        <v>184</v>
      </c>
      <c r="FN18" s="16" t="s">
        <v>185</v>
      </c>
      <c r="FO18" s="16" t="s">
        <v>180</v>
      </c>
      <c r="FP18" s="16" t="s">
        <v>181</v>
      </c>
      <c r="FQ18" s="16" t="s">
        <v>182</v>
      </c>
      <c r="FR18" s="16" t="s">
        <v>183</v>
      </c>
      <c r="FS18" s="16" t="s">
        <v>184</v>
      </c>
      <c r="FT18" s="16" t="s">
        <v>185</v>
      </c>
      <c r="FU18" s="16" t="s">
        <v>180</v>
      </c>
      <c r="FV18" s="16" t="s">
        <v>181</v>
      </c>
      <c r="FW18" s="16" t="s">
        <v>182</v>
      </c>
      <c r="FX18" s="16" t="s">
        <v>183</v>
      </c>
      <c r="FY18" s="16" t="s">
        <v>184</v>
      </c>
      <c r="FZ18" s="16" t="s">
        <v>185</v>
      </c>
      <c r="GA18" s="16" t="s">
        <v>180</v>
      </c>
      <c r="GB18" s="16" t="s">
        <v>181</v>
      </c>
      <c r="GC18" s="16" t="s">
        <v>182</v>
      </c>
      <c r="GD18" s="16" t="s">
        <v>183</v>
      </c>
      <c r="GE18" s="16" t="s">
        <v>184</v>
      </c>
      <c r="GF18" s="16" t="s">
        <v>185</v>
      </c>
      <c r="GG18" s="16" t="s">
        <v>180</v>
      </c>
      <c r="GH18" s="16" t="s">
        <v>181</v>
      </c>
      <c r="GI18" s="16" t="s">
        <v>182</v>
      </c>
      <c r="GJ18" s="16" t="s">
        <v>183</v>
      </c>
      <c r="GK18" s="16" t="s">
        <v>184</v>
      </c>
      <c r="GL18" s="16" t="s">
        <v>185</v>
      </c>
      <c r="GM18" s="16" t="s">
        <v>180</v>
      </c>
      <c r="GN18" s="16" t="s">
        <v>181</v>
      </c>
      <c r="GO18" s="16" t="s">
        <v>182</v>
      </c>
      <c r="GP18" s="16" t="s">
        <v>183</v>
      </c>
      <c r="GQ18" s="16" t="s">
        <v>184</v>
      </c>
      <c r="GR18" s="16" t="s">
        <v>185</v>
      </c>
      <c r="GS18" s="16" t="s">
        <v>180</v>
      </c>
      <c r="GT18" s="16" t="s">
        <v>181</v>
      </c>
      <c r="GU18" s="16" t="s">
        <v>182</v>
      </c>
      <c r="GV18" s="16" t="s">
        <v>183</v>
      </c>
      <c r="GW18" s="16" t="s">
        <v>184</v>
      </c>
      <c r="GX18" s="16" t="s">
        <v>185</v>
      </c>
      <c r="GY18" s="16" t="s">
        <v>180</v>
      </c>
      <c r="GZ18" s="16" t="s">
        <v>181</v>
      </c>
      <c r="HA18" s="16" t="s">
        <v>182</v>
      </c>
      <c r="HB18" s="16" t="s">
        <v>183</v>
      </c>
      <c r="HC18" s="16" t="s">
        <v>184</v>
      </c>
      <c r="HD18" s="16" t="s">
        <v>185</v>
      </c>
      <c r="HE18" s="16" t="s">
        <v>180</v>
      </c>
      <c r="HF18" s="16" t="s">
        <v>181</v>
      </c>
      <c r="HG18" s="16" t="s">
        <v>182</v>
      </c>
      <c r="HH18" s="16" t="s">
        <v>183</v>
      </c>
      <c r="HI18" s="16" t="s">
        <v>184</v>
      </c>
      <c r="HJ18" s="16" t="s">
        <v>185</v>
      </c>
      <c r="HK18" s="16" t="s">
        <v>180</v>
      </c>
      <c r="HL18" s="16" t="s">
        <v>181</v>
      </c>
      <c r="HM18" s="16" t="s">
        <v>182</v>
      </c>
      <c r="HN18" s="16" t="s">
        <v>183</v>
      </c>
      <c r="HO18" s="16" t="s">
        <v>184</v>
      </c>
      <c r="HP18" s="16" t="s">
        <v>185</v>
      </c>
      <c r="HQ18" s="16" t="s">
        <v>180</v>
      </c>
      <c r="HR18" s="16" t="s">
        <v>181</v>
      </c>
      <c r="HS18" s="16" t="s">
        <v>182</v>
      </c>
      <c r="HT18" s="16" t="s">
        <v>183</v>
      </c>
      <c r="HU18" s="16" t="s">
        <v>184</v>
      </c>
      <c r="HV18" s="16" t="s">
        <v>185</v>
      </c>
      <c r="HW18" s="16" t="s">
        <v>180</v>
      </c>
      <c r="HX18" s="16" t="s">
        <v>181</v>
      </c>
      <c r="HY18" s="16" t="s">
        <v>182</v>
      </c>
      <c r="HZ18" s="16" t="s">
        <v>183</v>
      </c>
      <c r="IA18" s="16" t="s">
        <v>184</v>
      </c>
      <c r="IB18" s="16" t="s">
        <v>185</v>
      </c>
      <c r="IC18" s="16" t="s">
        <v>180</v>
      </c>
      <c r="ID18" s="16" t="s">
        <v>181</v>
      </c>
      <c r="IE18" s="16" t="s">
        <v>182</v>
      </c>
      <c r="IF18" s="16" t="s">
        <v>183</v>
      </c>
      <c r="IG18" s="16" t="s">
        <v>184</v>
      </c>
      <c r="IH18" s="16" t="s">
        <v>185</v>
      </c>
      <c r="II18" s="16" t="s">
        <v>180</v>
      </c>
      <c r="IJ18" s="16" t="s">
        <v>181</v>
      </c>
      <c r="IK18" s="16" t="s">
        <v>182</v>
      </c>
      <c r="IL18" s="16" t="s">
        <v>183</v>
      </c>
      <c r="IM18" s="16" t="s">
        <v>184</v>
      </c>
      <c r="IN18" s="16" t="s">
        <v>185</v>
      </c>
      <c r="IO18" s="16" t="s">
        <v>180</v>
      </c>
      <c r="IP18" s="16" t="s">
        <v>181</v>
      </c>
      <c r="IQ18" s="16" t="s">
        <v>182</v>
      </c>
      <c r="IR18" s="16" t="s">
        <v>183</v>
      </c>
      <c r="IS18" s="16" t="s">
        <v>184</v>
      </c>
      <c r="IT18" s="16" t="s">
        <v>185</v>
      </c>
      <c r="IU18" s="16" t="s">
        <v>180</v>
      </c>
      <c r="IV18" s="16" t="s">
        <v>181</v>
      </c>
      <c r="IW18" s="16" t="s">
        <v>182</v>
      </c>
      <c r="IX18" s="16" t="s">
        <v>183</v>
      </c>
      <c r="IY18" s="16" t="s">
        <v>184</v>
      </c>
      <c r="IZ18" s="16" t="s">
        <v>185</v>
      </c>
      <c r="JA18" s="16" t="s">
        <v>180</v>
      </c>
      <c r="JB18" s="16" t="s">
        <v>181</v>
      </c>
      <c r="JC18" s="16" t="s">
        <v>182</v>
      </c>
      <c r="JD18" s="16" t="s">
        <v>183</v>
      </c>
      <c r="JE18" s="16" t="s">
        <v>184</v>
      </c>
      <c r="JF18" s="16" t="s">
        <v>185</v>
      </c>
      <c r="JG18" s="16" t="s">
        <v>180</v>
      </c>
      <c r="JH18" s="16" t="s">
        <v>181</v>
      </c>
      <c r="JI18" s="16" t="s">
        <v>182</v>
      </c>
      <c r="JJ18" s="16" t="s">
        <v>183</v>
      </c>
      <c r="JK18" s="16" t="s">
        <v>184</v>
      </c>
      <c r="JL18" s="16" t="s">
        <v>185</v>
      </c>
      <c r="JM18" s="16" t="s">
        <v>180</v>
      </c>
      <c r="JN18" s="16" t="s">
        <v>181</v>
      </c>
      <c r="JO18" s="16" t="s">
        <v>182</v>
      </c>
      <c r="JP18" s="16" t="s">
        <v>183</v>
      </c>
      <c r="JQ18" s="16" t="s">
        <v>184</v>
      </c>
      <c r="JR18" s="16" t="s">
        <v>185</v>
      </c>
      <c r="JS18" s="16" t="s">
        <v>180</v>
      </c>
      <c r="JT18" s="16" t="s">
        <v>181</v>
      </c>
      <c r="JU18" s="16" t="s">
        <v>182</v>
      </c>
      <c r="JV18" s="16" t="s">
        <v>183</v>
      </c>
      <c r="JW18" s="16" t="s">
        <v>184</v>
      </c>
      <c r="JX18" s="16" t="s">
        <v>185</v>
      </c>
      <c r="JY18" s="16" t="s">
        <v>180</v>
      </c>
      <c r="JZ18" s="16" t="s">
        <v>181</v>
      </c>
      <c r="KA18" s="16" t="s">
        <v>182</v>
      </c>
      <c r="KB18" s="16" t="s">
        <v>183</v>
      </c>
      <c r="KC18" s="16" t="s">
        <v>184</v>
      </c>
      <c r="KD18" s="16" t="s">
        <v>185</v>
      </c>
      <c r="KE18" s="16" t="s">
        <v>180</v>
      </c>
      <c r="KF18" s="16" t="s">
        <v>181</v>
      </c>
      <c r="KG18" s="16" t="s">
        <v>182</v>
      </c>
      <c r="KH18" s="16" t="s">
        <v>183</v>
      </c>
      <c r="KI18" s="16" t="s">
        <v>184</v>
      </c>
      <c r="KJ18" s="16" t="s">
        <v>185</v>
      </c>
      <c r="KK18" s="16" t="s">
        <v>180</v>
      </c>
      <c r="KL18" s="16" t="s">
        <v>181</v>
      </c>
      <c r="KM18" s="16" t="s">
        <v>182</v>
      </c>
      <c r="KN18" s="16" t="s">
        <v>183</v>
      </c>
      <c r="KO18" s="16" t="s">
        <v>184</v>
      </c>
      <c r="KP18" s="16" t="s">
        <v>185</v>
      </c>
      <c r="KQ18" s="16" t="s">
        <v>180</v>
      </c>
      <c r="KR18" s="16" t="s">
        <v>181</v>
      </c>
      <c r="KS18" s="16" t="s">
        <v>182</v>
      </c>
      <c r="KT18" s="16" t="s">
        <v>183</v>
      </c>
      <c r="KU18" s="16" t="s">
        <v>184</v>
      </c>
      <c r="KV18" s="16" t="s">
        <v>185</v>
      </c>
      <c r="KW18" s="16" t="s">
        <v>180</v>
      </c>
      <c r="KX18" s="16" t="s">
        <v>181</v>
      </c>
      <c r="KY18" s="16" t="s">
        <v>182</v>
      </c>
      <c r="KZ18" s="16" t="s">
        <v>183</v>
      </c>
      <c r="LA18" s="16" t="s">
        <v>184</v>
      </c>
      <c r="LB18" s="16" t="s">
        <v>185</v>
      </c>
      <c r="LC18" s="16" t="s">
        <v>180</v>
      </c>
      <c r="LD18" s="16" t="s">
        <v>181</v>
      </c>
      <c r="LE18" s="16" t="s">
        <v>182</v>
      </c>
      <c r="LF18" s="16" t="s">
        <v>183</v>
      </c>
      <c r="LG18" s="16" t="s">
        <v>184</v>
      </c>
      <c r="LH18" s="16" t="s">
        <v>185</v>
      </c>
      <c r="LI18" s="16" t="s">
        <v>180</v>
      </c>
      <c r="LJ18" s="16" t="s">
        <v>181</v>
      </c>
      <c r="LK18" s="16" t="s">
        <v>182</v>
      </c>
      <c r="LL18" s="16" t="s">
        <v>183</v>
      </c>
      <c r="LM18" s="16" t="s">
        <v>184</v>
      </c>
      <c r="LN18" s="16" t="s">
        <v>185</v>
      </c>
      <c r="LO18" s="16" t="s">
        <v>180</v>
      </c>
      <c r="LP18" s="16" t="s">
        <v>181</v>
      </c>
      <c r="LQ18" s="16" t="s">
        <v>182</v>
      </c>
      <c r="LR18" s="16" t="s">
        <v>183</v>
      </c>
      <c r="LS18" s="16" t="s">
        <v>184</v>
      </c>
      <c r="LT18" s="16" t="s">
        <v>185</v>
      </c>
      <c r="LU18" s="16" t="s">
        <v>180</v>
      </c>
      <c r="LV18" s="16" t="s">
        <v>181</v>
      </c>
      <c r="LW18" s="16" t="s">
        <v>182</v>
      </c>
      <c r="LX18" s="16" t="s">
        <v>183</v>
      </c>
      <c r="LY18" s="16" t="s">
        <v>184</v>
      </c>
      <c r="LZ18" s="16" t="s">
        <v>185</v>
      </c>
      <c r="MA18" s="16" t="s">
        <v>180</v>
      </c>
      <c r="MB18" s="16" t="s">
        <v>181</v>
      </c>
      <c r="MC18" s="16" t="s">
        <v>182</v>
      </c>
      <c r="MD18" s="16" t="s">
        <v>183</v>
      </c>
      <c r="ME18" s="16" t="s">
        <v>184</v>
      </c>
      <c r="MF18" s="16" t="s">
        <v>185</v>
      </c>
      <c r="MG18" s="16" t="s">
        <v>180</v>
      </c>
      <c r="MH18" s="16" t="s">
        <v>181</v>
      </c>
      <c r="MI18" s="16" t="s">
        <v>182</v>
      </c>
      <c r="MJ18" s="16" t="s">
        <v>183</v>
      </c>
      <c r="MK18" s="16" t="s">
        <v>184</v>
      </c>
      <c r="ML18" s="16" t="s">
        <v>185</v>
      </c>
      <c r="MM18" s="16" t="s">
        <v>180</v>
      </c>
      <c r="MN18" s="16" t="s">
        <v>181</v>
      </c>
      <c r="MO18" s="16" t="s">
        <v>182</v>
      </c>
      <c r="MP18" s="16" t="s">
        <v>183</v>
      </c>
      <c r="MQ18" s="16" t="s">
        <v>184</v>
      </c>
      <c r="MR18" s="16" t="s">
        <v>185</v>
      </c>
      <c r="MS18" s="16" t="s">
        <v>180</v>
      </c>
      <c r="MT18" s="16" t="s">
        <v>181</v>
      </c>
      <c r="MU18" s="16" t="s">
        <v>182</v>
      </c>
      <c r="MV18" s="16" t="s">
        <v>183</v>
      </c>
      <c r="MW18" s="16" t="s">
        <v>184</v>
      </c>
      <c r="MX18" s="16" t="s">
        <v>185</v>
      </c>
      <c r="MY18" s="16" t="s">
        <v>180</v>
      </c>
      <c r="MZ18" s="16" t="s">
        <v>181</v>
      </c>
      <c r="NA18" s="16" t="s">
        <v>182</v>
      </c>
      <c r="NB18" s="16" t="s">
        <v>183</v>
      </c>
      <c r="NC18" s="16" t="s">
        <v>184</v>
      </c>
      <c r="ND18" s="16" t="s">
        <v>185</v>
      </c>
      <c r="NE18" s="16" t="s">
        <v>180</v>
      </c>
      <c r="NF18" s="16" t="s">
        <v>181</v>
      </c>
      <c r="NG18" s="16" t="s">
        <v>182</v>
      </c>
      <c r="NH18" s="16" t="s">
        <v>183</v>
      </c>
      <c r="NI18" s="16" t="s">
        <v>184</v>
      </c>
      <c r="NJ18" s="16" t="s">
        <v>185</v>
      </c>
      <c r="NK18" s="16" t="s">
        <v>180</v>
      </c>
      <c r="NL18" s="16" t="s">
        <v>181</v>
      </c>
      <c r="NM18" s="16" t="s">
        <v>182</v>
      </c>
      <c r="NN18" s="16" t="s">
        <v>183</v>
      </c>
      <c r="NO18" s="16" t="s">
        <v>184</v>
      </c>
      <c r="NP18" s="17" t="s">
        <v>185</v>
      </c>
      <c r="NQ18" s="23" t="s">
        <v>168</v>
      </c>
      <c r="NR18" s="23" t="s">
        <v>169</v>
      </c>
      <c r="NS18" s="23" t="s">
        <v>170</v>
      </c>
      <c r="NT18" s="23" t="s">
        <v>165</v>
      </c>
      <c r="NU18" s="23" t="s">
        <v>166</v>
      </c>
      <c r="NV18" s="23" t="s">
        <v>167</v>
      </c>
      <c r="NW18" s="23" t="s">
        <v>168</v>
      </c>
      <c r="NX18" s="23" t="s">
        <v>169</v>
      </c>
      <c r="NY18" s="23" t="s">
        <v>170</v>
      </c>
      <c r="NZ18" s="23" t="s">
        <v>165</v>
      </c>
      <c r="OA18" s="23" t="s">
        <v>166</v>
      </c>
      <c r="OB18" s="23" t="s">
        <v>167</v>
      </c>
      <c r="OC18" s="23" t="s">
        <v>168</v>
      </c>
      <c r="OD18" s="23" t="s">
        <v>169</v>
      </c>
      <c r="OE18" s="23" t="s">
        <v>170</v>
      </c>
      <c r="OF18" s="23" t="s">
        <v>165</v>
      </c>
      <c r="OG18" s="23" t="s">
        <v>166</v>
      </c>
      <c r="OH18" s="23" t="s">
        <v>167</v>
      </c>
      <c r="OI18" s="23" t="s">
        <v>168</v>
      </c>
      <c r="OJ18" s="23" t="s">
        <v>169</v>
      </c>
      <c r="OK18" s="23" t="s">
        <v>170</v>
      </c>
      <c r="OL18" s="23" t="s">
        <v>165</v>
      </c>
      <c r="OM18" s="23" t="s">
        <v>166</v>
      </c>
      <c r="ON18" s="23" t="s">
        <v>167</v>
      </c>
      <c r="OO18" s="23" t="s">
        <v>168</v>
      </c>
      <c r="OP18" s="23" t="s">
        <v>169</v>
      </c>
      <c r="OQ18" s="23" t="s">
        <v>170</v>
      </c>
      <c r="OR18" s="23" t="s">
        <v>165</v>
      </c>
      <c r="OS18" s="23" t="s">
        <v>166</v>
      </c>
      <c r="OT18" s="23" t="s">
        <v>167</v>
      </c>
      <c r="OU18" s="23" t="s">
        <v>168</v>
      </c>
      <c r="OV18" s="23" t="s">
        <v>169</v>
      </c>
      <c r="OW18" s="23" t="s">
        <v>170</v>
      </c>
      <c r="OX18" s="23" t="s">
        <v>165</v>
      </c>
      <c r="OY18" s="23" t="s">
        <v>166</v>
      </c>
      <c r="OZ18" s="23" t="s">
        <v>167</v>
      </c>
      <c r="PA18" s="23" t="s">
        <v>168</v>
      </c>
      <c r="PB18" s="23" t="s">
        <v>169</v>
      </c>
      <c r="PC18" s="23" t="s">
        <v>170</v>
      </c>
      <c r="PD18" s="23" t="s">
        <v>165</v>
      </c>
      <c r="PE18" s="23" t="s">
        <v>166</v>
      </c>
      <c r="PF18" s="23" t="s">
        <v>167</v>
      </c>
      <c r="PG18" s="23" t="s">
        <v>168</v>
      </c>
      <c r="PH18" s="23" t="s">
        <v>169</v>
      </c>
      <c r="PI18" s="23" t="s">
        <v>170</v>
      </c>
      <c r="PJ18" s="23" t="s">
        <v>165</v>
      </c>
      <c r="PK18" s="23" t="s">
        <v>166</v>
      </c>
      <c r="PL18" s="23" t="s">
        <v>167</v>
      </c>
      <c r="PM18" s="23" t="s">
        <v>168</v>
      </c>
      <c r="PN18" s="23" t="s">
        <v>169</v>
      </c>
      <c r="PO18" s="23" t="s">
        <v>170</v>
      </c>
      <c r="PP18" s="23" t="s">
        <v>165</v>
      </c>
      <c r="PQ18" s="23" t="s">
        <v>166</v>
      </c>
      <c r="PR18" s="24" t="s">
        <v>167</v>
      </c>
    </row>
    <row r="19" spans="1:434" x14ac:dyDescent="0.2">
      <c r="A19" s="15" t="s">
        <v>186</v>
      </c>
      <c r="B19" s="15"/>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7"/>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4"/>
    </row>
    <row r="20" spans="1:434" x14ac:dyDescent="0.2">
      <c r="A20" s="19" t="s">
        <v>195</v>
      </c>
      <c r="B20" s="19"/>
      <c r="C20" s="20">
        <v>7408</v>
      </c>
      <c r="D20" s="20">
        <v>108950</v>
      </c>
      <c r="E20" s="77">
        <v>2.917977347653999</v>
      </c>
      <c r="F20" s="20">
        <v>104051</v>
      </c>
      <c r="G20" s="38">
        <v>96894.166666666672</v>
      </c>
      <c r="H20" s="77">
        <v>-2.7128744185890845</v>
      </c>
      <c r="I20" s="32">
        <v>4610</v>
      </c>
      <c r="J20" s="32">
        <v>76118</v>
      </c>
      <c r="K20" s="77">
        <v>3.7835921628512605</v>
      </c>
      <c r="L20" s="32">
        <v>85891</v>
      </c>
      <c r="M20" s="38">
        <v>78574</v>
      </c>
      <c r="N20" s="77">
        <v>-1.3858863617110064</v>
      </c>
      <c r="O20" s="32">
        <v>2798</v>
      </c>
      <c r="P20" s="32">
        <v>32832</v>
      </c>
      <c r="Q20" s="77">
        <v>0.96561904176148594</v>
      </c>
      <c r="R20" s="32">
        <v>18160</v>
      </c>
      <c r="S20" s="38">
        <v>18320.166666666668</v>
      </c>
      <c r="T20" s="77">
        <v>-8.0212874559649219</v>
      </c>
      <c r="U20" s="32">
        <v>5615</v>
      </c>
      <c r="V20" s="32">
        <v>89882</v>
      </c>
      <c r="W20" s="77">
        <v>3.1348250143430865</v>
      </c>
      <c r="X20" s="32">
        <v>95266</v>
      </c>
      <c r="Y20" s="38">
        <v>88457.916666666672</v>
      </c>
      <c r="Z20" s="77">
        <v>-2.2531154376346159</v>
      </c>
      <c r="AA20" s="32">
        <v>3650</v>
      </c>
      <c r="AB20" s="32">
        <v>66259</v>
      </c>
      <c r="AC20" s="77">
        <v>3.0626847099082282</v>
      </c>
      <c r="AD20" s="32">
        <v>81734</v>
      </c>
      <c r="AE20" s="38">
        <v>74588.166666666672</v>
      </c>
      <c r="AF20" s="77">
        <v>-1.3636283490112759</v>
      </c>
      <c r="AG20" s="32">
        <v>1965</v>
      </c>
      <c r="AH20" s="32">
        <v>23623</v>
      </c>
      <c r="AI20" s="77">
        <v>3.3377077865266842</v>
      </c>
      <c r="AJ20" s="32">
        <v>13532</v>
      </c>
      <c r="AK20" s="38">
        <v>13869.75</v>
      </c>
      <c r="AL20" s="77">
        <v>-6.7741736729195496</v>
      </c>
      <c r="AM20" s="32">
        <v>1793</v>
      </c>
      <c r="AN20" s="32">
        <v>19068</v>
      </c>
      <c r="AO20" s="77">
        <v>1.9079685746352413</v>
      </c>
      <c r="AP20" s="32">
        <v>8785</v>
      </c>
      <c r="AQ20" s="38">
        <v>8436.25</v>
      </c>
      <c r="AR20" s="77">
        <v>-7.2854657019873619</v>
      </c>
      <c r="AS20" s="32">
        <v>960</v>
      </c>
      <c r="AT20" s="32">
        <v>9859</v>
      </c>
      <c r="AU20" s="77">
        <v>8.9031260355683184</v>
      </c>
      <c r="AV20" s="32">
        <v>4157</v>
      </c>
      <c r="AW20" s="38">
        <v>3985.8333333333335</v>
      </c>
      <c r="AX20" s="77">
        <v>-1.8005625474777753</v>
      </c>
      <c r="AY20" s="32">
        <v>833</v>
      </c>
      <c r="AZ20" s="32">
        <v>9209</v>
      </c>
      <c r="BA20" s="77">
        <v>-4.6489956512735553</v>
      </c>
      <c r="BB20" s="32">
        <v>4628</v>
      </c>
      <c r="BC20" s="38">
        <v>4450.416666666667</v>
      </c>
      <c r="BD20" s="77">
        <v>-11.702461848783956</v>
      </c>
      <c r="BE20" s="32">
        <v>4701</v>
      </c>
      <c r="BF20" s="32">
        <v>68764</v>
      </c>
      <c r="BG20" s="77">
        <v>4.6063040038943655</v>
      </c>
      <c r="BH20" s="32">
        <v>65147</v>
      </c>
      <c r="BI20" s="38">
        <v>60320.833333333336</v>
      </c>
      <c r="BJ20" s="77">
        <v>-2.1115294321292182</v>
      </c>
      <c r="BK20" s="32">
        <v>2940</v>
      </c>
      <c r="BL20" s="32">
        <v>48575</v>
      </c>
      <c r="BM20" s="77">
        <v>5.3619070342493984</v>
      </c>
      <c r="BN20" s="32">
        <v>54506</v>
      </c>
      <c r="BO20" s="38">
        <v>49665.083333333336</v>
      </c>
      <c r="BP20" s="77">
        <v>-0.72509636302458291</v>
      </c>
      <c r="BQ20" s="32">
        <v>1761</v>
      </c>
      <c r="BR20" s="32">
        <v>20189</v>
      </c>
      <c r="BS20" s="77">
        <v>2.8319665868690471</v>
      </c>
      <c r="BT20" s="32">
        <v>10641</v>
      </c>
      <c r="BU20" s="38">
        <v>10655.75</v>
      </c>
      <c r="BV20" s="77">
        <v>-8.0938690433407601</v>
      </c>
      <c r="BW20" s="32">
        <v>3575</v>
      </c>
      <c r="BX20" s="32">
        <v>57045</v>
      </c>
      <c r="BY20" s="77">
        <v>5.268499723196161</v>
      </c>
      <c r="BZ20" s="32">
        <v>59668</v>
      </c>
      <c r="CA20" s="38">
        <v>55111.916666666664</v>
      </c>
      <c r="CB20" s="77">
        <v>-1.5313536660174978</v>
      </c>
      <c r="CC20" s="32">
        <v>2360</v>
      </c>
      <c r="CD20" s="32">
        <v>42580</v>
      </c>
      <c r="CE20" s="77">
        <v>4.9388801261829656</v>
      </c>
      <c r="CF20" s="32">
        <v>51945</v>
      </c>
      <c r="CG20" s="38">
        <v>47234.333333333336</v>
      </c>
      <c r="CH20" s="77">
        <v>-0.61282782781905187</v>
      </c>
      <c r="CI20" s="32">
        <v>1215</v>
      </c>
      <c r="CJ20" s="32">
        <v>14465</v>
      </c>
      <c r="CK20" s="77">
        <v>6.2509181724695164</v>
      </c>
      <c r="CL20" s="32">
        <v>7723</v>
      </c>
      <c r="CM20" s="38">
        <v>7877.583333333333</v>
      </c>
      <c r="CN20" s="77">
        <v>-6.7014735346078309</v>
      </c>
      <c r="CO20" s="32">
        <v>1126</v>
      </c>
      <c r="CP20" s="32">
        <v>11719</v>
      </c>
      <c r="CQ20" s="77">
        <v>1.4983544084531439</v>
      </c>
      <c r="CR20" s="32">
        <v>5479</v>
      </c>
      <c r="CS20" s="38">
        <v>5208.916666666667</v>
      </c>
      <c r="CT20" s="77">
        <v>-7.8557108320066042</v>
      </c>
      <c r="CU20" s="32">
        <v>580</v>
      </c>
      <c r="CV20" s="32">
        <v>5995</v>
      </c>
      <c r="CW20" s="77">
        <v>8.4675230685724614</v>
      </c>
      <c r="CX20" s="32">
        <v>2561</v>
      </c>
      <c r="CY20" s="38">
        <v>2430.75</v>
      </c>
      <c r="CZ20" s="77">
        <v>-2.8574283145169348</v>
      </c>
      <c r="DA20" s="32">
        <v>546</v>
      </c>
      <c r="DB20" s="32">
        <v>5724</v>
      </c>
      <c r="DC20" s="77">
        <v>-4.9011463698288749</v>
      </c>
      <c r="DD20" s="32">
        <v>2918</v>
      </c>
      <c r="DE20" s="38">
        <v>2778.1666666666665</v>
      </c>
      <c r="DF20" s="77">
        <v>-11.825226797852363</v>
      </c>
      <c r="DG20" s="32">
        <v>2707</v>
      </c>
      <c r="DH20" s="32">
        <v>40184</v>
      </c>
      <c r="DI20" s="77">
        <v>0.14953643704516001</v>
      </c>
      <c r="DJ20" s="32">
        <v>38903</v>
      </c>
      <c r="DK20" s="38">
        <v>36573</v>
      </c>
      <c r="DL20" s="77">
        <v>-3.6895777602707112</v>
      </c>
      <c r="DM20" s="32">
        <v>1670</v>
      </c>
      <c r="DN20" s="32">
        <v>27541</v>
      </c>
      <c r="DO20" s="77">
        <v>1.108704431146518</v>
      </c>
      <c r="DP20" s="32">
        <v>31384</v>
      </c>
      <c r="DQ20" s="38">
        <v>28908.583333333332</v>
      </c>
      <c r="DR20" s="77">
        <v>-2.5019322381641627</v>
      </c>
      <c r="DS20" s="32">
        <v>1037</v>
      </c>
      <c r="DT20" s="32">
        <v>12643</v>
      </c>
      <c r="DU20" s="77">
        <v>-1.8781528909584788</v>
      </c>
      <c r="DV20" s="32">
        <v>7519</v>
      </c>
      <c r="DW20" s="38">
        <v>7664.416666666667</v>
      </c>
      <c r="DX20" s="77">
        <v>-7.920187417404188</v>
      </c>
      <c r="DY20" s="32">
        <v>2040</v>
      </c>
      <c r="DZ20" s="32">
        <v>32836</v>
      </c>
      <c r="EA20" s="77">
        <v>-0.37319093419096455</v>
      </c>
      <c r="EB20" s="32">
        <v>35597</v>
      </c>
      <c r="EC20" s="38">
        <v>33345.75</v>
      </c>
      <c r="ED20" s="77">
        <v>-3.4237995824634653</v>
      </c>
      <c r="EE20" s="32">
        <v>1290</v>
      </c>
      <c r="EF20" s="32">
        <v>23678</v>
      </c>
      <c r="EG20" s="77">
        <v>-0.14759836376671023</v>
      </c>
      <c r="EH20" s="32">
        <v>29788</v>
      </c>
      <c r="EI20" s="38">
        <v>27353.583333333332</v>
      </c>
      <c r="EJ20" s="77">
        <v>-2.6346310715609937</v>
      </c>
      <c r="EK20" s="32">
        <v>750</v>
      </c>
      <c r="EL20" s="32">
        <v>9158</v>
      </c>
      <c r="EM20" s="77">
        <v>-0.95176292450789535</v>
      </c>
      <c r="EN20" s="32">
        <v>5809</v>
      </c>
      <c r="EO20" s="38">
        <v>5992.166666666667</v>
      </c>
      <c r="EP20" s="77">
        <v>-6.8695764797306049</v>
      </c>
      <c r="EQ20" s="32">
        <v>667</v>
      </c>
      <c r="ER20" s="32">
        <v>7348</v>
      </c>
      <c r="ES20" s="77">
        <v>2.554082344731333</v>
      </c>
      <c r="ET20" s="32">
        <v>3306</v>
      </c>
      <c r="EU20" s="38">
        <v>3227.25</v>
      </c>
      <c r="EV20" s="77">
        <v>-6.3524689268269094</v>
      </c>
      <c r="EW20" s="32">
        <v>380</v>
      </c>
      <c r="EX20" s="32">
        <v>3863</v>
      </c>
      <c r="EY20" s="77">
        <v>9.5575723199092444</v>
      </c>
      <c r="EZ20" s="32">
        <v>1596</v>
      </c>
      <c r="FA20" s="38">
        <v>1555</v>
      </c>
      <c r="FB20" s="77">
        <v>-0.10706638115631692</v>
      </c>
      <c r="FC20" s="32">
        <v>287</v>
      </c>
      <c r="FD20" s="32">
        <v>3485</v>
      </c>
      <c r="FE20" s="77">
        <v>-4.231931849409178</v>
      </c>
      <c r="FF20" s="32">
        <v>1710</v>
      </c>
      <c r="FG20" s="38">
        <v>1672.25</v>
      </c>
      <c r="FH20" s="77">
        <v>-11.497750727705743</v>
      </c>
      <c r="FI20" s="32">
        <v>3964</v>
      </c>
      <c r="FJ20" s="32">
        <v>68834</v>
      </c>
      <c r="FK20" s="77">
        <v>3.1190076701821665</v>
      </c>
      <c r="FL20" s="32">
        <v>80046</v>
      </c>
      <c r="FM20" s="38">
        <v>73243.083333333328</v>
      </c>
      <c r="FN20" s="77">
        <v>-1.6358638843065849</v>
      </c>
      <c r="FO20" s="32">
        <v>3672</v>
      </c>
      <c r="FP20" s="32">
        <v>65365</v>
      </c>
      <c r="FQ20" s="77">
        <v>3.0067604834770001</v>
      </c>
      <c r="FR20" s="32">
        <v>78227</v>
      </c>
      <c r="FS20" s="38">
        <v>71347.25</v>
      </c>
      <c r="FT20" s="77">
        <v>-1.3947162023179238</v>
      </c>
      <c r="FU20" s="32">
        <v>292</v>
      </c>
      <c r="FV20" s="32">
        <v>3469</v>
      </c>
      <c r="FW20" s="77">
        <v>5.2807283763277697</v>
      </c>
      <c r="FX20" s="32">
        <v>1819</v>
      </c>
      <c r="FY20" s="38">
        <v>1895.8333333333333</v>
      </c>
      <c r="FZ20" s="77">
        <v>-9.9259611196895907</v>
      </c>
      <c r="GA20" s="32">
        <v>3358</v>
      </c>
      <c r="GB20" s="32">
        <v>62451</v>
      </c>
      <c r="GC20" s="77">
        <v>2.5720620842572064</v>
      </c>
      <c r="GD20" s="32">
        <v>77259</v>
      </c>
      <c r="GE20" s="38">
        <v>70511.333333333328</v>
      </c>
      <c r="GF20" s="77">
        <v>-1.5811940958207809</v>
      </c>
      <c r="GG20" s="32">
        <v>3089</v>
      </c>
      <c r="GH20" s="32">
        <v>59213</v>
      </c>
      <c r="GI20" s="77">
        <v>2.4588178294573644</v>
      </c>
      <c r="GJ20" s="32">
        <v>75551</v>
      </c>
      <c r="GK20" s="38">
        <v>68721.416666666672</v>
      </c>
      <c r="GL20" s="77">
        <v>-1.3583520830417708</v>
      </c>
      <c r="GM20" s="32">
        <v>269</v>
      </c>
      <c r="GN20" s="32">
        <v>3238</v>
      </c>
      <c r="GO20" s="77">
        <v>4.6880051729712253</v>
      </c>
      <c r="GP20" s="32">
        <v>1708</v>
      </c>
      <c r="GQ20" s="38">
        <v>1789.9166666666667</v>
      </c>
      <c r="GR20" s="77">
        <v>-9.4362693426655984</v>
      </c>
      <c r="GS20" s="32">
        <v>606</v>
      </c>
      <c r="GT20" s="32">
        <v>6383</v>
      </c>
      <c r="GU20" s="77">
        <v>8.7949548321118129</v>
      </c>
      <c r="GV20" s="32">
        <v>2787</v>
      </c>
      <c r="GW20" s="38">
        <v>2731.75</v>
      </c>
      <c r="GX20" s="77">
        <v>-3.0262690805821797</v>
      </c>
      <c r="GY20" s="32">
        <v>583</v>
      </c>
      <c r="GZ20" s="32">
        <v>6152</v>
      </c>
      <c r="HA20" s="77">
        <v>8.5966460723742291</v>
      </c>
      <c r="HB20" s="32">
        <v>2676</v>
      </c>
      <c r="HC20" s="38">
        <v>2625.8333333333335</v>
      </c>
      <c r="HD20" s="77">
        <v>-2.3369699975204563</v>
      </c>
      <c r="HE20" s="32">
        <v>23</v>
      </c>
      <c r="HF20" s="32">
        <v>231</v>
      </c>
      <c r="HG20" s="77">
        <v>14.356435643564355</v>
      </c>
      <c r="HH20" s="32">
        <v>111</v>
      </c>
      <c r="HI20" s="38">
        <v>105.91666666666667</v>
      </c>
      <c r="HJ20" s="77">
        <v>-17.467532467532468</v>
      </c>
      <c r="HK20" s="32">
        <v>50</v>
      </c>
      <c r="HL20" s="32">
        <v>497</v>
      </c>
      <c r="HM20" s="77">
        <v>15.850815850815851</v>
      </c>
      <c r="HN20" s="32">
        <v>254</v>
      </c>
      <c r="HO20" s="38">
        <v>252.58333333333334</v>
      </c>
      <c r="HP20" s="77">
        <v>-6.0446373217606943</v>
      </c>
      <c r="HQ20" s="32">
        <v>3</v>
      </c>
      <c r="HR20" s="32">
        <v>26</v>
      </c>
      <c r="HS20" s="77">
        <v>85.714285714285708</v>
      </c>
      <c r="HT20" s="32">
        <v>26</v>
      </c>
      <c r="HU20" s="38">
        <v>26.583333333333332</v>
      </c>
      <c r="HV20" s="77">
        <v>-14.705882352941178</v>
      </c>
      <c r="HW20" s="32">
        <v>47</v>
      </c>
      <c r="HX20" s="32">
        <v>471</v>
      </c>
      <c r="HY20" s="77">
        <v>13.493975903614459</v>
      </c>
      <c r="HZ20" s="32">
        <v>228</v>
      </c>
      <c r="IA20" s="38">
        <v>226</v>
      </c>
      <c r="IB20" s="77">
        <v>-4.9088359046283312</v>
      </c>
      <c r="IC20" s="32">
        <v>37</v>
      </c>
      <c r="ID20" s="32">
        <v>349</v>
      </c>
      <c r="IE20" s="77">
        <v>10.793650793650794</v>
      </c>
      <c r="IF20" s="32">
        <v>217</v>
      </c>
      <c r="IG20" s="38">
        <v>216.33333333333334</v>
      </c>
      <c r="IH20" s="77">
        <v>-7.0533476548514145</v>
      </c>
      <c r="II20" s="32">
        <v>3</v>
      </c>
      <c r="IJ20" s="32">
        <v>22</v>
      </c>
      <c r="IK20" s="77">
        <v>57.142857142857139</v>
      </c>
      <c r="IL20" s="32">
        <v>26</v>
      </c>
      <c r="IM20" s="38">
        <v>25.416666666666668</v>
      </c>
      <c r="IN20" s="77">
        <v>-18.449197860962567</v>
      </c>
      <c r="IO20" s="32">
        <v>34</v>
      </c>
      <c r="IP20" s="32">
        <v>327</v>
      </c>
      <c r="IQ20" s="77">
        <v>8.6378737541528228</v>
      </c>
      <c r="IR20" s="32">
        <v>191</v>
      </c>
      <c r="IS20" s="38">
        <v>190.91666666666666</v>
      </c>
      <c r="IT20" s="77">
        <v>-5.2914427449359236</v>
      </c>
      <c r="IU20" s="32">
        <v>13</v>
      </c>
      <c r="IV20" s="32">
        <v>148</v>
      </c>
      <c r="IW20" s="77">
        <v>29.82456140350877</v>
      </c>
      <c r="IX20" s="32">
        <v>37</v>
      </c>
      <c r="IY20" s="38">
        <v>36.25</v>
      </c>
      <c r="IZ20" s="77">
        <v>0.46189376443418012</v>
      </c>
      <c r="JA20" s="32">
        <v>0</v>
      </c>
      <c r="JB20" s="32">
        <v>4</v>
      </c>
      <c r="JC20" s="77" t="s">
        <v>264</v>
      </c>
      <c r="JD20" s="32">
        <v>0</v>
      </c>
      <c r="JE20" s="38">
        <v>1.1666666666666667</v>
      </c>
      <c r="JF20" s="77" t="s">
        <v>264</v>
      </c>
      <c r="JG20" s="32">
        <v>13</v>
      </c>
      <c r="JH20" s="32">
        <v>144</v>
      </c>
      <c r="JI20" s="77">
        <v>26.315789473684209</v>
      </c>
      <c r="JJ20" s="32">
        <v>37</v>
      </c>
      <c r="JK20" s="38">
        <v>35.083333333333336</v>
      </c>
      <c r="JL20" s="77">
        <v>-2.7713625866050808</v>
      </c>
      <c r="JM20" s="32">
        <v>631</v>
      </c>
      <c r="JN20" s="32">
        <v>8712</v>
      </c>
      <c r="JO20" s="77">
        <v>7.3699778161202865</v>
      </c>
      <c r="JP20" s="32">
        <v>7820</v>
      </c>
      <c r="JQ20" s="38">
        <v>7169.833333333333</v>
      </c>
      <c r="JR20" s="77">
        <v>0.47646852738526213</v>
      </c>
      <c r="JS20" s="32">
        <v>362</v>
      </c>
      <c r="JT20" s="32">
        <v>5752</v>
      </c>
      <c r="JU20" s="77">
        <v>9.4993337140681522</v>
      </c>
      <c r="JV20" s="32">
        <v>6302</v>
      </c>
      <c r="JW20" s="38">
        <v>5654.166666666667</v>
      </c>
      <c r="JX20" s="77">
        <v>0.51851851851851849</v>
      </c>
      <c r="JY20" s="32">
        <v>269</v>
      </c>
      <c r="JZ20" s="32">
        <v>2960</v>
      </c>
      <c r="KA20" s="77">
        <v>3.4603285564487942</v>
      </c>
      <c r="KB20" s="32">
        <v>1518</v>
      </c>
      <c r="KC20" s="38">
        <v>1515.6666666666667</v>
      </c>
      <c r="KD20" s="77">
        <v>0.31991174848317705</v>
      </c>
      <c r="KE20" s="32">
        <v>481</v>
      </c>
      <c r="KF20" s="32">
        <v>7198</v>
      </c>
      <c r="KG20" s="77">
        <v>7.2887166492770907</v>
      </c>
      <c r="KH20" s="32">
        <v>7108</v>
      </c>
      <c r="KI20" s="38">
        <v>6483.75</v>
      </c>
      <c r="KJ20" s="77">
        <v>0.19187184506026578</v>
      </c>
      <c r="KK20" s="32">
        <v>279</v>
      </c>
      <c r="KL20" s="32">
        <v>4932</v>
      </c>
      <c r="KM20" s="77">
        <v>8.3003952569169961</v>
      </c>
      <c r="KN20" s="32">
        <v>5946</v>
      </c>
      <c r="KO20" s="38">
        <v>5310.333333333333</v>
      </c>
      <c r="KP20" s="77">
        <v>0.20599751544981365</v>
      </c>
      <c r="KQ20" s="32">
        <v>202</v>
      </c>
      <c r="KR20" s="32">
        <v>2266</v>
      </c>
      <c r="KS20" s="77">
        <v>5.1508120649651978</v>
      </c>
      <c r="KT20" s="32">
        <v>1162</v>
      </c>
      <c r="KU20" s="38">
        <v>1173.4166666666667</v>
      </c>
      <c r="KV20" s="77">
        <v>0.12799544905070043</v>
      </c>
      <c r="KW20" s="32">
        <v>150</v>
      </c>
      <c r="KX20" s="32">
        <v>1514</v>
      </c>
      <c r="KY20" s="77">
        <v>7.7580071174377219</v>
      </c>
      <c r="KZ20" s="32">
        <v>712</v>
      </c>
      <c r="LA20" s="38">
        <v>686.08333333333337</v>
      </c>
      <c r="LB20" s="77">
        <v>3.2480561825934284</v>
      </c>
      <c r="LC20" s="32">
        <v>83</v>
      </c>
      <c r="LD20" s="32">
        <v>820</v>
      </c>
      <c r="LE20" s="77">
        <v>17.310443490701001</v>
      </c>
      <c r="LF20" s="32">
        <v>356</v>
      </c>
      <c r="LG20" s="38">
        <v>343.83333333333331</v>
      </c>
      <c r="LH20" s="77">
        <v>5.6053237778346556</v>
      </c>
      <c r="LI20" s="32">
        <v>67</v>
      </c>
      <c r="LJ20" s="32">
        <v>694</v>
      </c>
      <c r="LK20" s="77">
        <v>-1.6997167138810201</v>
      </c>
      <c r="LL20" s="32">
        <v>356</v>
      </c>
      <c r="LM20" s="38">
        <v>342.25</v>
      </c>
      <c r="LN20" s="77">
        <v>0.98352594049668052</v>
      </c>
      <c r="LO20" s="32">
        <v>2164</v>
      </c>
      <c r="LP20" s="32">
        <v>30775</v>
      </c>
      <c r="LQ20" s="77">
        <v>5.5528879132940041</v>
      </c>
      <c r="LR20" s="32">
        <v>33877</v>
      </c>
      <c r="LS20" s="38">
        <v>30541.583333333332</v>
      </c>
      <c r="LT20" s="77">
        <v>-2.8794403296543134</v>
      </c>
      <c r="LU20" s="32">
        <v>1422</v>
      </c>
      <c r="LV20" s="32">
        <v>22252</v>
      </c>
      <c r="LW20" s="77">
        <v>6.6372741649494413</v>
      </c>
      <c r="LX20" s="32">
        <v>28448</v>
      </c>
      <c r="LY20" s="38">
        <v>25205.083333333332</v>
      </c>
      <c r="LZ20" s="77">
        <v>-2.3465674831869148</v>
      </c>
      <c r="MA20" s="32">
        <v>742</v>
      </c>
      <c r="MB20" s="32">
        <v>8523</v>
      </c>
      <c r="MC20" s="77">
        <v>2.8230184581976112</v>
      </c>
      <c r="MD20" s="32">
        <v>5429</v>
      </c>
      <c r="ME20" s="38">
        <v>5336.5</v>
      </c>
      <c r="MF20" s="77">
        <v>-5.3196522561949262</v>
      </c>
      <c r="MG20" s="32">
        <v>1752</v>
      </c>
      <c r="MH20" s="32">
        <v>26398</v>
      </c>
      <c r="MI20" s="77">
        <v>6.1183470011255823</v>
      </c>
      <c r="MJ20" s="32">
        <v>31641</v>
      </c>
      <c r="MK20" s="38">
        <v>28426.083333333332</v>
      </c>
      <c r="ML20" s="77">
        <v>-2.6153811016518498</v>
      </c>
      <c r="MM20" s="32">
        <v>1227</v>
      </c>
      <c r="MN20" s="32">
        <v>20224</v>
      </c>
      <c r="MO20" s="77">
        <v>6.2966466939976868</v>
      </c>
      <c r="MP20" s="32">
        <v>27471</v>
      </c>
      <c r="MQ20" s="38">
        <v>24270.5</v>
      </c>
      <c r="MR20" s="77">
        <v>-2.3362495934114205</v>
      </c>
      <c r="MS20" s="32">
        <v>525</v>
      </c>
      <c r="MT20" s="32">
        <v>6174</v>
      </c>
      <c r="MU20" s="77">
        <v>5.5384615384615383</v>
      </c>
      <c r="MV20" s="32">
        <v>4170</v>
      </c>
      <c r="MW20" s="38">
        <v>4155.583333333333</v>
      </c>
      <c r="MX20" s="77">
        <v>-4.2142870863026065</v>
      </c>
      <c r="MY20" s="32">
        <v>412</v>
      </c>
      <c r="MZ20" s="32">
        <v>4377</v>
      </c>
      <c r="NA20" s="77">
        <v>2.2663551401869162</v>
      </c>
      <c r="NB20" s="32">
        <v>2236</v>
      </c>
      <c r="NC20" s="38">
        <v>2115.5</v>
      </c>
      <c r="ND20" s="77">
        <v>-6.293603041600532</v>
      </c>
      <c r="NE20" s="32">
        <v>195</v>
      </c>
      <c r="NF20" s="32">
        <v>2028</v>
      </c>
      <c r="NG20" s="77">
        <v>10.157523085279738</v>
      </c>
      <c r="NH20" s="32">
        <v>977</v>
      </c>
      <c r="NI20" s="38">
        <v>934.58333333333337</v>
      </c>
      <c r="NJ20" s="77">
        <v>-2.6137547759638764</v>
      </c>
      <c r="NK20" s="32">
        <v>217</v>
      </c>
      <c r="NL20" s="32">
        <v>2349</v>
      </c>
      <c r="NM20" s="77">
        <v>-3.6900369003690034</v>
      </c>
      <c r="NN20" s="32">
        <v>1259</v>
      </c>
      <c r="NO20" s="38">
        <v>1180.9166666666667</v>
      </c>
      <c r="NP20" s="77">
        <v>-9.0144462279293727</v>
      </c>
      <c r="NQ20" s="32">
        <v>222</v>
      </c>
      <c r="NR20" s="32">
        <v>349</v>
      </c>
      <c r="NS20" s="77">
        <v>-9</v>
      </c>
      <c r="NT20" s="32">
        <v>222</v>
      </c>
      <c r="NU20" s="38">
        <v>342</v>
      </c>
      <c r="NV20" s="77">
        <v>-7</v>
      </c>
      <c r="NW20" s="32">
        <v>260</v>
      </c>
      <c r="NX20" s="32">
        <v>408</v>
      </c>
      <c r="NY20" s="77">
        <v>-11</v>
      </c>
      <c r="NZ20" s="32">
        <v>260</v>
      </c>
      <c r="OA20" s="38">
        <v>401</v>
      </c>
      <c r="OB20" s="77">
        <v>-8</v>
      </c>
      <c r="OC20" s="32">
        <v>159</v>
      </c>
      <c r="OD20" s="32">
        <v>211</v>
      </c>
      <c r="OE20" s="77">
        <v>-8</v>
      </c>
      <c r="OF20" s="32">
        <v>159</v>
      </c>
      <c r="OG20" s="38">
        <v>207</v>
      </c>
      <c r="OH20" s="77">
        <v>-7</v>
      </c>
      <c r="OI20" s="32">
        <v>248</v>
      </c>
      <c r="OJ20" s="32">
        <v>384</v>
      </c>
      <c r="OK20" s="77">
        <v>-9</v>
      </c>
      <c r="OL20" s="32">
        <v>248</v>
      </c>
      <c r="OM20" s="38">
        <v>377</v>
      </c>
      <c r="ON20" s="77">
        <v>-7</v>
      </c>
      <c r="OO20" s="32">
        <v>294</v>
      </c>
      <c r="OP20" s="32">
        <v>444</v>
      </c>
      <c r="OQ20" s="77">
        <v>-8</v>
      </c>
      <c r="OR20" s="32">
        <v>294</v>
      </c>
      <c r="OS20" s="38">
        <v>437</v>
      </c>
      <c r="OT20" s="77">
        <v>-7</v>
      </c>
      <c r="OU20" s="32">
        <v>164</v>
      </c>
      <c r="OV20" s="32">
        <v>218</v>
      </c>
      <c r="OW20" s="77">
        <v>-8</v>
      </c>
      <c r="OX20" s="32">
        <v>164</v>
      </c>
      <c r="OY20" s="38">
        <v>214</v>
      </c>
      <c r="OZ20" s="77">
        <v>-8</v>
      </c>
      <c r="PA20" s="32">
        <v>135</v>
      </c>
      <c r="PB20" s="32">
        <v>174</v>
      </c>
      <c r="PC20" s="77">
        <v>-9</v>
      </c>
      <c r="PD20" s="32">
        <v>135</v>
      </c>
      <c r="PE20" s="38">
        <v>171</v>
      </c>
      <c r="PF20" s="77">
        <v>-6</v>
      </c>
      <c r="PG20" s="32">
        <v>125</v>
      </c>
      <c r="PH20" s="32">
        <v>158</v>
      </c>
      <c r="PI20" s="77">
        <v>-7</v>
      </c>
      <c r="PJ20" s="32">
        <v>125</v>
      </c>
      <c r="PK20" s="38">
        <v>156</v>
      </c>
      <c r="PL20" s="77">
        <v>-4</v>
      </c>
      <c r="PM20" s="32">
        <v>147</v>
      </c>
      <c r="PN20" s="32">
        <v>191</v>
      </c>
      <c r="PO20" s="77">
        <v>-8</v>
      </c>
      <c r="PP20" s="32">
        <v>147</v>
      </c>
      <c r="PQ20" s="38">
        <v>187</v>
      </c>
      <c r="PR20" s="77">
        <v>-6</v>
      </c>
    </row>
    <row r="21" spans="1:434" ht="33.75" x14ac:dyDescent="0.2">
      <c r="A21" s="19" t="s">
        <v>137</v>
      </c>
      <c r="B21" s="19"/>
      <c r="C21" s="20">
        <v>3149</v>
      </c>
      <c r="D21" s="20">
        <v>39137</v>
      </c>
      <c r="E21" s="77">
        <v>-0.16326114129741587</v>
      </c>
      <c r="F21" s="20">
        <v>23537</v>
      </c>
      <c r="G21" s="38">
        <v>22883.166666666668</v>
      </c>
      <c r="H21" s="77">
        <v>-5.4658748601428693</v>
      </c>
      <c r="I21" s="32">
        <v>2128</v>
      </c>
      <c r="J21" s="32">
        <v>25858</v>
      </c>
      <c r="K21" s="77">
        <v>3.0979626011722021</v>
      </c>
      <c r="L21" s="32">
        <v>15978</v>
      </c>
      <c r="M21" s="38">
        <v>15365.5</v>
      </c>
      <c r="N21" s="77">
        <v>-4.3621236955123548</v>
      </c>
      <c r="O21" s="32">
        <v>1021</v>
      </c>
      <c r="P21" s="32">
        <v>13279</v>
      </c>
      <c r="Q21" s="77">
        <v>-5.9560906515580738</v>
      </c>
      <c r="R21" s="32">
        <v>7559</v>
      </c>
      <c r="S21" s="38">
        <v>7517.666666666667</v>
      </c>
      <c r="T21" s="77">
        <v>-7.6444271542501454</v>
      </c>
      <c r="U21" s="32">
        <v>1620</v>
      </c>
      <c r="V21" s="32">
        <v>22688</v>
      </c>
      <c r="W21" s="77">
        <v>-2.5764342150463757</v>
      </c>
      <c r="X21" s="32">
        <v>16957</v>
      </c>
      <c r="Y21" s="38">
        <v>16606.416666666668</v>
      </c>
      <c r="Z21" s="77">
        <v>-5.3981048953704756</v>
      </c>
      <c r="AA21" s="32">
        <v>1208</v>
      </c>
      <c r="AB21" s="32">
        <v>16456</v>
      </c>
      <c r="AC21" s="77">
        <v>-0.10926308121889036</v>
      </c>
      <c r="AD21" s="32">
        <v>12196</v>
      </c>
      <c r="AE21" s="38">
        <v>11726</v>
      </c>
      <c r="AF21" s="77">
        <v>-5.0289208506847194</v>
      </c>
      <c r="AG21" s="32">
        <v>412</v>
      </c>
      <c r="AH21" s="32">
        <v>6232</v>
      </c>
      <c r="AI21" s="77">
        <v>-8.5412386263574991</v>
      </c>
      <c r="AJ21" s="32">
        <v>4761</v>
      </c>
      <c r="AK21" s="38">
        <v>4880.416666666667</v>
      </c>
      <c r="AL21" s="77">
        <v>-6.2735056413539256</v>
      </c>
      <c r="AM21" s="32">
        <v>1529</v>
      </c>
      <c r="AN21" s="32">
        <v>16449</v>
      </c>
      <c r="AO21" s="77">
        <v>3.3683152139759946</v>
      </c>
      <c r="AP21" s="32">
        <v>6580</v>
      </c>
      <c r="AQ21" s="38">
        <v>6276.75</v>
      </c>
      <c r="AR21" s="77">
        <v>-5.6447066781915893</v>
      </c>
      <c r="AS21" s="32">
        <v>920</v>
      </c>
      <c r="AT21" s="32">
        <v>9402</v>
      </c>
      <c r="AU21" s="77">
        <v>9.2366678285116777</v>
      </c>
      <c r="AV21" s="32">
        <v>3782</v>
      </c>
      <c r="AW21" s="38">
        <v>3639.5</v>
      </c>
      <c r="AX21" s="77">
        <v>-2.1486344184796002</v>
      </c>
      <c r="AY21" s="32">
        <v>609</v>
      </c>
      <c r="AZ21" s="32">
        <v>7047</v>
      </c>
      <c r="BA21" s="77">
        <v>-3.5450314809745413</v>
      </c>
      <c r="BB21" s="32">
        <v>2798</v>
      </c>
      <c r="BC21" s="38">
        <v>2637.25</v>
      </c>
      <c r="BD21" s="77">
        <v>-10.078422458373588</v>
      </c>
      <c r="BE21" s="32">
        <v>1998</v>
      </c>
      <c r="BF21" s="32">
        <v>24495</v>
      </c>
      <c r="BG21" s="77">
        <v>0.95618843506573792</v>
      </c>
      <c r="BH21" s="32">
        <v>15113</v>
      </c>
      <c r="BI21" s="38">
        <v>14651.5</v>
      </c>
      <c r="BJ21" s="77">
        <v>-4.677791874044436</v>
      </c>
      <c r="BK21" s="32">
        <v>1368</v>
      </c>
      <c r="BL21" s="32">
        <v>16695</v>
      </c>
      <c r="BM21" s="77">
        <v>4.3894203714124931</v>
      </c>
      <c r="BN21" s="32">
        <v>10693</v>
      </c>
      <c r="BO21" s="38">
        <v>10298.916666666666</v>
      </c>
      <c r="BP21" s="77">
        <v>-4.129981149785511</v>
      </c>
      <c r="BQ21" s="32">
        <v>630</v>
      </c>
      <c r="BR21" s="32">
        <v>7800</v>
      </c>
      <c r="BS21" s="77">
        <v>-5.6831922611850061</v>
      </c>
      <c r="BT21" s="32">
        <v>4420</v>
      </c>
      <c r="BU21" s="38">
        <v>4352.583333333333</v>
      </c>
      <c r="BV21" s="77">
        <v>-5.9494012784730348</v>
      </c>
      <c r="BW21" s="32">
        <v>1056</v>
      </c>
      <c r="BX21" s="32">
        <v>14451</v>
      </c>
      <c r="BY21" s="77">
        <v>-0.44778175806007164</v>
      </c>
      <c r="BZ21" s="32">
        <v>11085</v>
      </c>
      <c r="CA21" s="38">
        <v>10842.666666666666</v>
      </c>
      <c r="CB21" s="77">
        <v>-4.1722824926165698</v>
      </c>
      <c r="CC21" s="32">
        <v>813</v>
      </c>
      <c r="CD21" s="32">
        <v>10966</v>
      </c>
      <c r="CE21" s="77">
        <v>1.9144981412639404</v>
      </c>
      <c r="CF21" s="32">
        <v>8370</v>
      </c>
      <c r="CG21" s="38">
        <v>8093.166666666667</v>
      </c>
      <c r="CH21" s="77">
        <v>-4.4978956063407152</v>
      </c>
      <c r="CI21" s="32">
        <v>243</v>
      </c>
      <c r="CJ21" s="32">
        <v>3485</v>
      </c>
      <c r="CK21" s="77">
        <v>-7.2151224707135251</v>
      </c>
      <c r="CL21" s="32">
        <v>2715</v>
      </c>
      <c r="CM21" s="38">
        <v>2749.5</v>
      </c>
      <c r="CN21" s="77">
        <v>-3.2008214757224587</v>
      </c>
      <c r="CO21" s="32">
        <v>942</v>
      </c>
      <c r="CP21" s="32">
        <v>10044</v>
      </c>
      <c r="CQ21" s="77">
        <v>3.0470914127423825</v>
      </c>
      <c r="CR21" s="32">
        <v>4028</v>
      </c>
      <c r="CS21" s="38">
        <v>3808.8333333333335</v>
      </c>
      <c r="CT21" s="77">
        <v>-6.0880642708911212</v>
      </c>
      <c r="CU21" s="32">
        <v>555</v>
      </c>
      <c r="CV21" s="32">
        <v>5729</v>
      </c>
      <c r="CW21" s="77">
        <v>9.4783107204280537</v>
      </c>
      <c r="CX21" s="32">
        <v>2323</v>
      </c>
      <c r="CY21" s="38">
        <v>2205.75</v>
      </c>
      <c r="CZ21" s="77">
        <v>-2.7554281935412765</v>
      </c>
      <c r="DA21" s="32">
        <v>387</v>
      </c>
      <c r="DB21" s="32">
        <v>4315</v>
      </c>
      <c r="DC21" s="77">
        <v>-4.4085068675232613</v>
      </c>
      <c r="DD21" s="32">
        <v>1705</v>
      </c>
      <c r="DE21" s="38">
        <v>1603.0833333333333</v>
      </c>
      <c r="DF21" s="77">
        <v>-10.317016317016318</v>
      </c>
      <c r="DG21" s="32">
        <v>1151</v>
      </c>
      <c r="DH21" s="32">
        <v>14641</v>
      </c>
      <c r="DI21" s="77">
        <v>-1.9882179675994107</v>
      </c>
      <c r="DJ21" s="32">
        <v>8424</v>
      </c>
      <c r="DK21" s="38">
        <v>8231.5833333333339</v>
      </c>
      <c r="DL21" s="77">
        <v>-6.837751935791152</v>
      </c>
      <c r="DM21" s="32">
        <v>760</v>
      </c>
      <c r="DN21" s="32">
        <v>9162</v>
      </c>
      <c r="DO21" s="77">
        <v>0.81426056338028163</v>
      </c>
      <c r="DP21" s="32">
        <v>5285</v>
      </c>
      <c r="DQ21" s="38">
        <v>5066.5</v>
      </c>
      <c r="DR21" s="77">
        <v>-4.8321202160131485</v>
      </c>
      <c r="DS21" s="32">
        <v>391</v>
      </c>
      <c r="DT21" s="32">
        <v>5479</v>
      </c>
      <c r="DU21" s="77">
        <v>-6.3418803418803416</v>
      </c>
      <c r="DV21" s="32">
        <v>3139</v>
      </c>
      <c r="DW21" s="38">
        <v>3165.0833333333335</v>
      </c>
      <c r="DX21" s="77">
        <v>-9.878037205770692</v>
      </c>
      <c r="DY21" s="32">
        <v>564</v>
      </c>
      <c r="DZ21" s="32">
        <v>8237</v>
      </c>
      <c r="EA21" s="77">
        <v>-6.098951208390333</v>
      </c>
      <c r="EB21" s="32">
        <v>5872</v>
      </c>
      <c r="EC21" s="38">
        <v>5763.75</v>
      </c>
      <c r="ED21" s="77">
        <v>-7.6211083062868124</v>
      </c>
      <c r="EE21" s="32">
        <v>395</v>
      </c>
      <c r="EF21" s="32">
        <v>5490</v>
      </c>
      <c r="EG21" s="77">
        <v>-3.9201960098004895</v>
      </c>
      <c r="EH21" s="32">
        <v>3826</v>
      </c>
      <c r="EI21" s="38">
        <v>3632.8333333333335</v>
      </c>
      <c r="EJ21" s="77">
        <v>-6.1909578016397324</v>
      </c>
      <c r="EK21" s="32">
        <v>169</v>
      </c>
      <c r="EL21" s="32">
        <v>2747</v>
      </c>
      <c r="EM21" s="77">
        <v>-10.170045781556574</v>
      </c>
      <c r="EN21" s="32">
        <v>2046</v>
      </c>
      <c r="EO21" s="38">
        <v>2130.9166666666665</v>
      </c>
      <c r="EP21" s="77">
        <v>-9.9612676056338021</v>
      </c>
      <c r="EQ21" s="32">
        <v>587</v>
      </c>
      <c r="ER21" s="32">
        <v>6404</v>
      </c>
      <c r="ES21" s="77">
        <v>3.8598767434317218</v>
      </c>
      <c r="ET21" s="32">
        <v>2552</v>
      </c>
      <c r="EU21" s="38">
        <v>2467.8333333333335</v>
      </c>
      <c r="EV21" s="77">
        <v>-4.9553886642274856</v>
      </c>
      <c r="EW21" s="32">
        <v>365</v>
      </c>
      <c r="EX21" s="32">
        <v>3672</v>
      </c>
      <c r="EY21" s="77">
        <v>8.8322465915826918</v>
      </c>
      <c r="EZ21" s="32">
        <v>1459</v>
      </c>
      <c r="FA21" s="38">
        <v>1433.6666666666667</v>
      </c>
      <c r="FB21" s="77">
        <v>-1.2059262662225796</v>
      </c>
      <c r="FC21" s="32">
        <v>222</v>
      </c>
      <c r="FD21" s="32">
        <v>2732</v>
      </c>
      <c r="FE21" s="77">
        <v>-2.1489971346704868</v>
      </c>
      <c r="FF21" s="32">
        <v>1093</v>
      </c>
      <c r="FG21" s="38">
        <v>1034.1666666666667</v>
      </c>
      <c r="FH21" s="77">
        <v>-9.706053550640279</v>
      </c>
      <c r="FI21" s="32">
        <v>1658</v>
      </c>
      <c r="FJ21" s="32">
        <v>21445</v>
      </c>
      <c r="FK21" s="77">
        <v>1.741151911946105</v>
      </c>
      <c r="FL21" s="32">
        <v>14594</v>
      </c>
      <c r="FM21" s="38">
        <v>14173.916666666666</v>
      </c>
      <c r="FN21" s="77">
        <v>-4.9203696146772575</v>
      </c>
      <c r="FO21" s="32">
        <v>1602</v>
      </c>
      <c r="FP21" s="32">
        <v>20529</v>
      </c>
      <c r="FQ21" s="77">
        <v>2.2004281376014339</v>
      </c>
      <c r="FR21" s="32">
        <v>13876</v>
      </c>
      <c r="FS21" s="38">
        <v>13432.666666666666</v>
      </c>
      <c r="FT21" s="77">
        <v>-4.3841905767485452</v>
      </c>
      <c r="FU21" s="32">
        <v>56</v>
      </c>
      <c r="FV21" s="32">
        <v>916</v>
      </c>
      <c r="FW21" s="77">
        <v>-7.5681130171543893</v>
      </c>
      <c r="FX21" s="32">
        <v>718</v>
      </c>
      <c r="FY21" s="38">
        <v>741.25</v>
      </c>
      <c r="FZ21" s="77">
        <v>-13.691053755094121</v>
      </c>
      <c r="GA21" s="32">
        <v>1073</v>
      </c>
      <c r="GB21" s="32">
        <v>15254</v>
      </c>
      <c r="GC21" s="77">
        <v>-0.61893282950029316</v>
      </c>
      <c r="GD21" s="32">
        <v>11936</v>
      </c>
      <c r="GE21" s="38">
        <v>11554.166666666666</v>
      </c>
      <c r="GF21" s="77">
        <v>-5.3912972275863007</v>
      </c>
      <c r="GG21" s="32">
        <v>1032</v>
      </c>
      <c r="GH21" s="32">
        <v>14490</v>
      </c>
      <c r="GI21" s="77">
        <v>-8.9636626904778319E-2</v>
      </c>
      <c r="GJ21" s="32">
        <v>11280</v>
      </c>
      <c r="GK21" s="38">
        <v>10871</v>
      </c>
      <c r="GL21" s="77">
        <v>-4.8510973501673922</v>
      </c>
      <c r="GM21" s="32">
        <v>41</v>
      </c>
      <c r="GN21" s="32">
        <v>764</v>
      </c>
      <c r="GO21" s="77">
        <v>-9.6926713947990546</v>
      </c>
      <c r="GP21" s="32">
        <v>656</v>
      </c>
      <c r="GQ21" s="38">
        <v>683.16666666666663</v>
      </c>
      <c r="GR21" s="77">
        <v>-13.230313293818799</v>
      </c>
      <c r="GS21" s="32">
        <v>585</v>
      </c>
      <c r="GT21" s="32">
        <v>6191</v>
      </c>
      <c r="GU21" s="77">
        <v>8.0642345959155168</v>
      </c>
      <c r="GV21" s="32">
        <v>2658</v>
      </c>
      <c r="GW21" s="38">
        <v>2619.75</v>
      </c>
      <c r="GX21" s="77">
        <v>-2.7861958067907722</v>
      </c>
      <c r="GY21" s="32">
        <v>570</v>
      </c>
      <c r="GZ21" s="32">
        <v>6039</v>
      </c>
      <c r="HA21" s="77">
        <v>8.1482808022922644</v>
      </c>
      <c r="HB21" s="32">
        <v>2596</v>
      </c>
      <c r="HC21" s="38">
        <v>2561.6666666666665</v>
      </c>
      <c r="HD21" s="77">
        <v>-2.3506988564167726</v>
      </c>
      <c r="HE21" s="32">
        <v>15</v>
      </c>
      <c r="HF21" s="32">
        <v>152</v>
      </c>
      <c r="HG21" s="77">
        <v>4.8275862068965516</v>
      </c>
      <c r="HH21" s="32">
        <v>62</v>
      </c>
      <c r="HI21" s="38">
        <v>58.083333333333336</v>
      </c>
      <c r="HJ21" s="77">
        <v>-18.764568764568764</v>
      </c>
      <c r="HK21" s="32">
        <v>18</v>
      </c>
      <c r="HL21" s="32">
        <v>204</v>
      </c>
      <c r="HM21" s="77">
        <v>5.6994818652849739</v>
      </c>
      <c r="HN21" s="32">
        <v>61</v>
      </c>
      <c r="HO21" s="38">
        <v>62.083333333333336</v>
      </c>
      <c r="HP21" s="77">
        <v>-1.5852047556142668</v>
      </c>
      <c r="HQ21" s="32">
        <v>0</v>
      </c>
      <c r="HR21" s="32">
        <v>4</v>
      </c>
      <c r="HS21" s="77" t="s">
        <v>264</v>
      </c>
      <c r="HT21" s="32">
        <v>0</v>
      </c>
      <c r="HU21" s="38">
        <v>1.1666666666666667</v>
      </c>
      <c r="HV21" s="77" t="s">
        <v>264</v>
      </c>
      <c r="HW21" s="32">
        <v>18</v>
      </c>
      <c r="HX21" s="32">
        <v>200</v>
      </c>
      <c r="HY21" s="77">
        <v>3.6269430051813467</v>
      </c>
      <c r="HZ21" s="32">
        <v>61</v>
      </c>
      <c r="IA21" s="38">
        <v>60.916666666666664</v>
      </c>
      <c r="IB21" s="77">
        <v>-3.4346103038309117</v>
      </c>
      <c r="IC21" s="32">
        <v>5</v>
      </c>
      <c r="ID21" s="32">
        <v>64</v>
      </c>
      <c r="IE21" s="77">
        <v>-25.581395348837212</v>
      </c>
      <c r="IF21" s="32">
        <v>31</v>
      </c>
      <c r="IG21" s="38">
        <v>30.666666666666668</v>
      </c>
      <c r="IH21" s="77">
        <v>-1.3404825737265416</v>
      </c>
      <c r="II21" s="32">
        <v>0</v>
      </c>
      <c r="IJ21" s="32">
        <v>0</v>
      </c>
      <c r="IK21" s="77" t="s">
        <v>264</v>
      </c>
      <c r="IL21" s="32">
        <v>0</v>
      </c>
      <c r="IM21" s="38">
        <v>0</v>
      </c>
      <c r="IN21" s="77" t="s">
        <v>264</v>
      </c>
      <c r="IO21" s="32">
        <v>5</v>
      </c>
      <c r="IP21" s="32">
        <v>64</v>
      </c>
      <c r="IQ21" s="77">
        <v>-25.581395348837212</v>
      </c>
      <c r="IR21" s="32">
        <v>31</v>
      </c>
      <c r="IS21" s="38">
        <v>30.666666666666668</v>
      </c>
      <c r="IT21" s="77">
        <v>-1.3404825737265416</v>
      </c>
      <c r="IU21" s="32">
        <v>13</v>
      </c>
      <c r="IV21" s="32">
        <v>140</v>
      </c>
      <c r="IW21" s="77">
        <v>30.841121495327101</v>
      </c>
      <c r="IX21" s="32">
        <v>30</v>
      </c>
      <c r="IY21" s="38">
        <v>31.416666666666668</v>
      </c>
      <c r="IZ21" s="77">
        <v>-1.8229166666666667</v>
      </c>
      <c r="JA21" s="32">
        <v>0</v>
      </c>
      <c r="JB21" s="32">
        <v>4</v>
      </c>
      <c r="JC21" s="77" t="s">
        <v>264</v>
      </c>
      <c r="JD21" s="32">
        <v>0</v>
      </c>
      <c r="JE21" s="38">
        <v>1.1666666666666667</v>
      </c>
      <c r="JF21" s="77" t="s">
        <v>264</v>
      </c>
      <c r="JG21" s="32">
        <v>13</v>
      </c>
      <c r="JH21" s="32">
        <v>136</v>
      </c>
      <c r="JI21" s="77">
        <v>27.102803738317753</v>
      </c>
      <c r="JJ21" s="32">
        <v>30</v>
      </c>
      <c r="JK21" s="38">
        <v>30.25</v>
      </c>
      <c r="JL21" s="77">
        <v>-5.46875</v>
      </c>
      <c r="JM21" s="32">
        <v>243</v>
      </c>
      <c r="JN21" s="32">
        <v>2746</v>
      </c>
      <c r="JO21" s="77">
        <v>-1.5417712441735389</v>
      </c>
      <c r="JP21" s="32">
        <v>1571</v>
      </c>
      <c r="JQ21" s="38">
        <v>1533.0833333333333</v>
      </c>
      <c r="JR21" s="77">
        <v>-0.71775499190501879</v>
      </c>
      <c r="JS21" s="32">
        <v>155</v>
      </c>
      <c r="JT21" s="32">
        <v>1698</v>
      </c>
      <c r="JU21" s="77">
        <v>2.4125452352231602</v>
      </c>
      <c r="JV21" s="32">
        <v>988</v>
      </c>
      <c r="JW21" s="38">
        <v>946.83333333333337</v>
      </c>
      <c r="JX21" s="77">
        <v>-2.0179372197309418</v>
      </c>
      <c r="JY21" s="32">
        <v>88</v>
      </c>
      <c r="JZ21" s="32">
        <v>1048</v>
      </c>
      <c r="KA21" s="77">
        <v>-7.3386383731211318</v>
      </c>
      <c r="KB21" s="32">
        <v>583</v>
      </c>
      <c r="KC21" s="38">
        <v>586.25</v>
      </c>
      <c r="KD21" s="77">
        <v>1.456590712431497</v>
      </c>
      <c r="KE21" s="32">
        <v>113</v>
      </c>
      <c r="KF21" s="32">
        <v>1402</v>
      </c>
      <c r="KG21" s="77">
        <v>-9.839228295819936</v>
      </c>
      <c r="KH21" s="32">
        <v>1013</v>
      </c>
      <c r="KI21" s="38">
        <v>996</v>
      </c>
      <c r="KJ21" s="77">
        <v>-4.2691229475370438</v>
      </c>
      <c r="KK21" s="32" t="s">
        <v>378</v>
      </c>
      <c r="KL21" s="32">
        <v>903</v>
      </c>
      <c r="KM21" s="77">
        <v>-7.2895277207392191</v>
      </c>
      <c r="KN21" s="32">
        <v>651</v>
      </c>
      <c r="KO21" s="38">
        <v>620.66666666666663</v>
      </c>
      <c r="KP21" s="77">
        <v>-5.8526102894703582</v>
      </c>
      <c r="KQ21" s="32" t="s">
        <v>378</v>
      </c>
      <c r="KR21" s="32">
        <v>499</v>
      </c>
      <c r="KS21" s="77">
        <v>-14.113597246127366</v>
      </c>
      <c r="KT21" s="32">
        <v>362</v>
      </c>
      <c r="KU21" s="38">
        <v>375.33333333333331</v>
      </c>
      <c r="KV21" s="77">
        <v>-1.5303891560996941</v>
      </c>
      <c r="KW21" s="32">
        <v>130</v>
      </c>
      <c r="KX21" s="32">
        <v>1344</v>
      </c>
      <c r="KY21" s="77">
        <v>8.9141004862236617</v>
      </c>
      <c r="KZ21" s="32">
        <v>558</v>
      </c>
      <c r="LA21" s="38">
        <v>537.08333333333337</v>
      </c>
      <c r="LB21" s="77">
        <v>6.6170388751033915</v>
      </c>
      <c r="LC21" s="32" t="s">
        <v>378</v>
      </c>
      <c r="LD21" s="32">
        <v>795</v>
      </c>
      <c r="LE21" s="77">
        <v>16.228070175438596</v>
      </c>
      <c r="LF21" s="32">
        <v>337</v>
      </c>
      <c r="LG21" s="38">
        <v>326.16666666666669</v>
      </c>
      <c r="LH21" s="77">
        <v>6.2143826322930797</v>
      </c>
      <c r="LI21" s="32" t="s">
        <v>378</v>
      </c>
      <c r="LJ21" s="32">
        <v>549</v>
      </c>
      <c r="LK21" s="77">
        <v>-0.18181818181818182</v>
      </c>
      <c r="LL21" s="32">
        <v>221</v>
      </c>
      <c r="LM21" s="38">
        <v>210.91666666666666</v>
      </c>
      <c r="LN21" s="77">
        <v>7.2457627118644066</v>
      </c>
      <c r="LO21" s="32">
        <v>823</v>
      </c>
      <c r="LP21" s="32">
        <v>9790</v>
      </c>
      <c r="LQ21" s="77">
        <v>4.2709553733091914</v>
      </c>
      <c r="LR21" s="32">
        <v>6371</v>
      </c>
      <c r="LS21" s="38">
        <v>5989.083333333333</v>
      </c>
      <c r="LT21" s="77">
        <v>-2.7206648709376142</v>
      </c>
      <c r="LU21" s="32">
        <v>555</v>
      </c>
      <c r="LV21" s="32">
        <v>6574</v>
      </c>
      <c r="LW21" s="77">
        <v>7.9297323920538494</v>
      </c>
      <c r="LX21" s="32">
        <v>4666</v>
      </c>
      <c r="LY21" s="38">
        <v>4367.583333333333</v>
      </c>
      <c r="LZ21" s="77">
        <v>-2.367646510934764</v>
      </c>
      <c r="MA21" s="32">
        <v>268</v>
      </c>
      <c r="MB21" s="32">
        <v>3216</v>
      </c>
      <c r="MC21" s="77">
        <v>-2.4863553668890237</v>
      </c>
      <c r="MD21" s="32">
        <v>1705</v>
      </c>
      <c r="ME21" s="38">
        <v>1621.5</v>
      </c>
      <c r="MF21" s="77">
        <v>-3.6589592513739664</v>
      </c>
      <c r="MG21" s="32">
        <v>473</v>
      </c>
      <c r="MH21" s="32">
        <v>6079</v>
      </c>
      <c r="MI21" s="77">
        <v>4.8284186928780821</v>
      </c>
      <c r="MJ21" s="32">
        <v>4688</v>
      </c>
      <c r="MK21" s="38">
        <v>4403.25</v>
      </c>
      <c r="ML21" s="77">
        <v>-1.8646806455806697</v>
      </c>
      <c r="MM21" s="32">
        <v>373</v>
      </c>
      <c r="MN21" s="32">
        <v>4672</v>
      </c>
      <c r="MO21" s="77">
        <v>6.2059558990679697</v>
      </c>
      <c r="MP21" s="32">
        <v>3796</v>
      </c>
      <c r="MQ21" s="38">
        <v>3542.8333333333335</v>
      </c>
      <c r="MR21" s="77">
        <v>-2.2778990920583841</v>
      </c>
      <c r="MS21" s="32">
        <v>100</v>
      </c>
      <c r="MT21" s="32">
        <v>1407</v>
      </c>
      <c r="MU21" s="77">
        <v>0.5</v>
      </c>
      <c r="MV21" s="32">
        <v>892</v>
      </c>
      <c r="MW21" s="38">
        <v>860.41666666666663</v>
      </c>
      <c r="MX21" s="77">
        <v>-0.1257496614432192</v>
      </c>
      <c r="MY21" s="32">
        <v>350</v>
      </c>
      <c r="MZ21" s="32">
        <v>3711</v>
      </c>
      <c r="NA21" s="77">
        <v>3.370473537604457</v>
      </c>
      <c r="NB21" s="32">
        <v>1683</v>
      </c>
      <c r="NC21" s="38">
        <v>1585.8333333333333</v>
      </c>
      <c r="ND21" s="77">
        <v>-5.0209622679177484</v>
      </c>
      <c r="NE21" s="32">
        <v>182</v>
      </c>
      <c r="NF21" s="32">
        <v>1902</v>
      </c>
      <c r="NG21" s="77">
        <v>12.411347517730496</v>
      </c>
      <c r="NH21" s="32">
        <v>870</v>
      </c>
      <c r="NI21" s="38">
        <v>824.75</v>
      </c>
      <c r="NJ21" s="77">
        <v>-2.7513019553896041</v>
      </c>
      <c r="NK21" s="32">
        <v>168</v>
      </c>
      <c r="NL21" s="32">
        <v>1809</v>
      </c>
      <c r="NM21" s="77">
        <v>-4.6891464699683878</v>
      </c>
      <c r="NN21" s="32">
        <v>813</v>
      </c>
      <c r="NO21" s="38">
        <v>761.08333333333337</v>
      </c>
      <c r="NP21" s="77">
        <v>-7.3638300030429056</v>
      </c>
      <c r="NQ21" s="32">
        <v>169</v>
      </c>
      <c r="NR21" s="32">
        <v>221</v>
      </c>
      <c r="NS21" s="77">
        <v>0</v>
      </c>
      <c r="NT21" s="32">
        <v>169</v>
      </c>
      <c r="NU21" s="38">
        <v>217</v>
      </c>
      <c r="NV21" s="77">
        <v>4</v>
      </c>
      <c r="NW21" s="32">
        <v>169</v>
      </c>
      <c r="NX21" s="32">
        <v>225</v>
      </c>
      <c r="NY21" s="77">
        <v>0</v>
      </c>
      <c r="NZ21" s="32">
        <v>169</v>
      </c>
      <c r="OA21" s="38">
        <v>220</v>
      </c>
      <c r="OB21" s="77">
        <v>2</v>
      </c>
      <c r="OC21" s="32">
        <v>168</v>
      </c>
      <c r="OD21" s="32">
        <v>213</v>
      </c>
      <c r="OE21" s="77">
        <v>0</v>
      </c>
      <c r="OF21" s="32">
        <v>168</v>
      </c>
      <c r="OG21" s="38">
        <v>209</v>
      </c>
      <c r="OH21" s="77">
        <v>4</v>
      </c>
      <c r="OI21" s="32">
        <v>207</v>
      </c>
      <c r="OJ21" s="32">
        <v>270</v>
      </c>
      <c r="OK21" s="77">
        <v>8</v>
      </c>
      <c r="OL21" s="32">
        <v>207</v>
      </c>
      <c r="OM21" s="38">
        <v>264</v>
      </c>
      <c r="ON21" s="77">
        <v>10</v>
      </c>
      <c r="OO21" s="32">
        <v>204</v>
      </c>
      <c r="OP21" s="32">
        <v>266</v>
      </c>
      <c r="OQ21" s="77">
        <v>8</v>
      </c>
      <c r="OR21" s="32">
        <v>204</v>
      </c>
      <c r="OS21" s="38">
        <v>261</v>
      </c>
      <c r="OT21" s="77">
        <v>10</v>
      </c>
      <c r="OU21" s="32">
        <v>215</v>
      </c>
      <c r="OV21" s="32">
        <v>280</v>
      </c>
      <c r="OW21" s="77">
        <v>10</v>
      </c>
      <c r="OX21" s="32">
        <v>215</v>
      </c>
      <c r="OY21" s="38">
        <v>272</v>
      </c>
      <c r="OZ21" s="77">
        <v>10</v>
      </c>
      <c r="PA21" s="32">
        <v>125</v>
      </c>
      <c r="PB21" s="32">
        <v>149</v>
      </c>
      <c r="PC21" s="77">
        <v>-6</v>
      </c>
      <c r="PD21" s="32">
        <v>125</v>
      </c>
      <c r="PE21" s="38">
        <v>147</v>
      </c>
      <c r="PF21" s="77">
        <v>-3</v>
      </c>
      <c r="PG21" s="32">
        <v>120</v>
      </c>
      <c r="PH21" s="32">
        <v>149</v>
      </c>
      <c r="PI21" s="77">
        <v>-7</v>
      </c>
      <c r="PJ21" s="32">
        <v>120</v>
      </c>
      <c r="PK21" s="38">
        <v>147</v>
      </c>
      <c r="PL21" s="77">
        <v>-5</v>
      </c>
      <c r="PM21" s="32">
        <v>133</v>
      </c>
      <c r="PN21" s="32">
        <v>149</v>
      </c>
      <c r="PO21" s="77">
        <v>-5</v>
      </c>
      <c r="PP21" s="32">
        <v>133</v>
      </c>
      <c r="PQ21" s="38">
        <v>147</v>
      </c>
      <c r="PR21" s="77">
        <v>-2</v>
      </c>
    </row>
    <row r="22" spans="1:434" ht="22.5" x14ac:dyDescent="0.2">
      <c r="A22" s="19" t="s">
        <v>37</v>
      </c>
      <c r="B22" s="19"/>
      <c r="C22" s="20">
        <v>2048</v>
      </c>
      <c r="D22" s="20">
        <v>22367</v>
      </c>
      <c r="E22" s="77">
        <v>-1.135961810466761</v>
      </c>
      <c r="F22" s="20">
        <v>3953</v>
      </c>
      <c r="G22" s="38">
        <v>3758.0833333333335</v>
      </c>
      <c r="H22" s="77">
        <v>3.972425877253654</v>
      </c>
      <c r="I22" s="32">
        <v>1425</v>
      </c>
      <c r="J22" s="32">
        <v>14945</v>
      </c>
      <c r="K22" s="77">
        <v>2.7218365523403669</v>
      </c>
      <c r="L22" s="32">
        <v>2873</v>
      </c>
      <c r="M22" s="38">
        <v>2755.25</v>
      </c>
      <c r="N22" s="77">
        <v>5.4977664326738989</v>
      </c>
      <c r="O22" s="32">
        <v>623</v>
      </c>
      <c r="P22" s="32">
        <v>7422</v>
      </c>
      <c r="Q22" s="77">
        <v>-8.086687306501549</v>
      </c>
      <c r="R22" s="32">
        <v>1080</v>
      </c>
      <c r="S22" s="38">
        <v>1002.8333333333334</v>
      </c>
      <c r="T22" s="77">
        <v>0</v>
      </c>
      <c r="U22" s="32">
        <v>795</v>
      </c>
      <c r="V22" s="32">
        <v>9349</v>
      </c>
      <c r="W22" s="77">
        <v>-7.2427820220259953</v>
      </c>
      <c r="X22" s="32">
        <v>979</v>
      </c>
      <c r="Y22" s="38">
        <v>962.41666666666663</v>
      </c>
      <c r="Z22" s="77">
        <v>3.4763910043902877</v>
      </c>
      <c r="AA22" s="32">
        <v>627</v>
      </c>
      <c r="AB22" s="32">
        <v>7093</v>
      </c>
      <c r="AC22" s="77">
        <v>-4.0189445196211091</v>
      </c>
      <c r="AD22" s="32">
        <v>814</v>
      </c>
      <c r="AE22" s="38">
        <v>791.58333333333337</v>
      </c>
      <c r="AF22" s="77">
        <v>4.6260601387818037</v>
      </c>
      <c r="AG22" s="32">
        <v>168</v>
      </c>
      <c r="AH22" s="32">
        <v>2256</v>
      </c>
      <c r="AI22" s="77">
        <v>-16.102640386760878</v>
      </c>
      <c r="AJ22" s="32">
        <v>165</v>
      </c>
      <c r="AK22" s="38">
        <v>170.83333333333334</v>
      </c>
      <c r="AL22" s="77">
        <v>-1.5369836695485111</v>
      </c>
      <c r="AM22" s="32">
        <v>1253</v>
      </c>
      <c r="AN22" s="32">
        <v>13018</v>
      </c>
      <c r="AO22" s="77">
        <v>3.7704264647269827</v>
      </c>
      <c r="AP22" s="32">
        <v>2974</v>
      </c>
      <c r="AQ22" s="38">
        <v>2795.6666666666665</v>
      </c>
      <c r="AR22" s="77">
        <v>4.1442895725328288</v>
      </c>
      <c r="AS22" s="32">
        <v>798</v>
      </c>
      <c r="AT22" s="32">
        <v>7852</v>
      </c>
      <c r="AU22" s="77">
        <v>9.6801229221958369</v>
      </c>
      <c r="AV22" s="32">
        <v>2059</v>
      </c>
      <c r="AW22" s="38">
        <v>1963.6666666666667</v>
      </c>
      <c r="AX22" s="77">
        <v>5.85328601590225</v>
      </c>
      <c r="AY22" s="32">
        <v>455</v>
      </c>
      <c r="AZ22" s="32">
        <v>5166</v>
      </c>
      <c r="BA22" s="77">
        <v>-4.0846639435573717</v>
      </c>
      <c r="BB22" s="32">
        <v>915</v>
      </c>
      <c r="BC22" s="38">
        <v>832</v>
      </c>
      <c r="BD22" s="77">
        <v>0.32154340836012862</v>
      </c>
      <c r="BE22" s="32">
        <v>1283</v>
      </c>
      <c r="BF22" s="32">
        <v>13672</v>
      </c>
      <c r="BG22" s="77">
        <v>-0.27716994894237784</v>
      </c>
      <c r="BH22" s="32">
        <v>2396</v>
      </c>
      <c r="BI22" s="38">
        <v>2260.4166666666665</v>
      </c>
      <c r="BJ22" s="77">
        <v>4.1386723998925019</v>
      </c>
      <c r="BK22" s="32">
        <v>900</v>
      </c>
      <c r="BL22" s="32">
        <v>9285</v>
      </c>
      <c r="BM22" s="77">
        <v>3.6272321428571432</v>
      </c>
      <c r="BN22" s="32">
        <v>1745</v>
      </c>
      <c r="BO22" s="38">
        <v>1648.5</v>
      </c>
      <c r="BP22" s="77">
        <v>5.7013091103392997</v>
      </c>
      <c r="BQ22" s="32">
        <v>383</v>
      </c>
      <c r="BR22" s="32">
        <v>4387</v>
      </c>
      <c r="BS22" s="77">
        <v>-7.6421052631578945</v>
      </c>
      <c r="BT22" s="32">
        <v>651</v>
      </c>
      <c r="BU22" s="38">
        <v>611.91666666666663</v>
      </c>
      <c r="BV22" s="77">
        <v>0.15002727768685215</v>
      </c>
      <c r="BW22" s="32">
        <v>508</v>
      </c>
      <c r="BX22" s="32">
        <v>5769</v>
      </c>
      <c r="BY22" s="77">
        <v>-5.472718335244962</v>
      </c>
      <c r="BZ22" s="32">
        <v>607</v>
      </c>
      <c r="CA22" s="38">
        <v>599.25</v>
      </c>
      <c r="CB22" s="77">
        <v>2.7726168357867658</v>
      </c>
      <c r="CC22" s="32">
        <v>418</v>
      </c>
      <c r="CD22" s="32">
        <v>4563</v>
      </c>
      <c r="CE22" s="77">
        <v>-2.1235521235521233</v>
      </c>
      <c r="CF22" s="32">
        <v>513</v>
      </c>
      <c r="CG22" s="38">
        <v>504.33333333333331</v>
      </c>
      <c r="CH22" s="77">
        <v>3.772290809327846</v>
      </c>
      <c r="CI22" s="32">
        <v>90</v>
      </c>
      <c r="CJ22" s="32">
        <v>1206</v>
      </c>
      <c r="CK22" s="77">
        <v>-16.308119361554478</v>
      </c>
      <c r="CL22" s="32">
        <v>94</v>
      </c>
      <c r="CM22" s="38">
        <v>94.916666666666671</v>
      </c>
      <c r="CN22" s="77">
        <v>-2.2317596566523603</v>
      </c>
      <c r="CO22" s="32">
        <v>775</v>
      </c>
      <c r="CP22" s="32">
        <v>7903</v>
      </c>
      <c r="CQ22" s="77">
        <v>3.8911528855001971</v>
      </c>
      <c r="CR22" s="32">
        <v>1789</v>
      </c>
      <c r="CS22" s="38">
        <v>1661.1666666666667</v>
      </c>
      <c r="CT22" s="77">
        <v>4.6404199475065617</v>
      </c>
      <c r="CU22" s="32">
        <v>482</v>
      </c>
      <c r="CV22" s="32">
        <v>4722</v>
      </c>
      <c r="CW22" s="77">
        <v>9.8650535132619837</v>
      </c>
      <c r="CX22" s="32">
        <v>1232</v>
      </c>
      <c r="CY22" s="38">
        <v>1144.1666666666667</v>
      </c>
      <c r="CZ22" s="77">
        <v>6.5745556159279666</v>
      </c>
      <c r="DA22" s="32">
        <v>293</v>
      </c>
      <c r="DB22" s="32">
        <v>3181</v>
      </c>
      <c r="DC22" s="77">
        <v>-3.8682381384103959</v>
      </c>
      <c r="DD22" s="32">
        <v>557</v>
      </c>
      <c r="DE22" s="38">
        <v>517</v>
      </c>
      <c r="DF22" s="77">
        <v>0.59996756932057727</v>
      </c>
      <c r="DG22" s="32">
        <v>765</v>
      </c>
      <c r="DH22" s="32">
        <v>8694</v>
      </c>
      <c r="DI22" s="77">
        <v>-2.4680278214045321</v>
      </c>
      <c r="DJ22" s="32">
        <v>1557</v>
      </c>
      <c r="DK22" s="38">
        <v>1497.5833333333333</v>
      </c>
      <c r="DL22" s="77">
        <v>3.7167426559704508</v>
      </c>
      <c r="DM22" s="32">
        <v>525</v>
      </c>
      <c r="DN22" s="32">
        <v>5659</v>
      </c>
      <c r="DO22" s="77">
        <v>1.2524601896582575</v>
      </c>
      <c r="DP22" s="32">
        <v>1128</v>
      </c>
      <c r="DQ22" s="38">
        <v>1106.6666666666667</v>
      </c>
      <c r="DR22" s="77">
        <v>5.1881188118811883</v>
      </c>
      <c r="DS22" s="32">
        <v>240</v>
      </c>
      <c r="DT22" s="32">
        <v>3035</v>
      </c>
      <c r="DU22" s="77">
        <v>-8.7218045112781954</v>
      </c>
      <c r="DV22" s="32">
        <v>429</v>
      </c>
      <c r="DW22" s="38">
        <v>390.91666666666669</v>
      </c>
      <c r="DX22" s="77">
        <v>-0.23394300297745638</v>
      </c>
      <c r="DY22" s="32">
        <v>287</v>
      </c>
      <c r="DZ22" s="32">
        <v>3580</v>
      </c>
      <c r="EA22" s="77">
        <v>-9.9597585513078464</v>
      </c>
      <c r="EB22" s="32">
        <v>372</v>
      </c>
      <c r="EC22" s="38">
        <v>363.16666666666669</v>
      </c>
      <c r="ED22" s="77">
        <v>4.658981748318924</v>
      </c>
      <c r="EE22" s="32">
        <v>209</v>
      </c>
      <c r="EF22" s="32">
        <v>2530</v>
      </c>
      <c r="EG22" s="77">
        <v>-7.2580645161290329</v>
      </c>
      <c r="EH22" s="32">
        <v>301</v>
      </c>
      <c r="EI22" s="38">
        <v>287.25</v>
      </c>
      <c r="EJ22" s="77">
        <v>6.1595318755774562</v>
      </c>
      <c r="EK22" s="32">
        <v>78</v>
      </c>
      <c r="EL22" s="32">
        <v>1050</v>
      </c>
      <c r="EM22" s="77">
        <v>-15.865384615384615</v>
      </c>
      <c r="EN22" s="32">
        <v>71</v>
      </c>
      <c r="EO22" s="38">
        <v>75.916666666666671</v>
      </c>
      <c r="EP22" s="77">
        <v>-0.65430752453653218</v>
      </c>
      <c r="EQ22" s="32">
        <v>478</v>
      </c>
      <c r="ER22" s="32">
        <v>5114</v>
      </c>
      <c r="ES22" s="77">
        <v>3.5641960307816931</v>
      </c>
      <c r="ET22" s="32">
        <v>1185</v>
      </c>
      <c r="EU22" s="38">
        <v>1134.4166666666667</v>
      </c>
      <c r="EV22" s="77">
        <v>3.4186735546607916</v>
      </c>
      <c r="EW22" s="32">
        <v>316</v>
      </c>
      <c r="EX22" s="32">
        <v>3129</v>
      </c>
      <c r="EY22" s="77">
        <v>9.3673540720027972</v>
      </c>
      <c r="EZ22" s="32">
        <v>827</v>
      </c>
      <c r="FA22" s="38">
        <v>819.41666666666663</v>
      </c>
      <c r="FB22" s="77">
        <v>4.8517807634890175</v>
      </c>
      <c r="FC22" s="32">
        <v>162</v>
      </c>
      <c r="FD22" s="32">
        <v>1985</v>
      </c>
      <c r="FE22" s="77">
        <v>-4.4294655753490613</v>
      </c>
      <c r="FF22" s="32">
        <v>358</v>
      </c>
      <c r="FG22" s="38">
        <v>315</v>
      </c>
      <c r="FH22" s="77">
        <v>-0.13210039630118892</v>
      </c>
      <c r="FI22" s="32">
        <v>1048</v>
      </c>
      <c r="FJ22" s="32">
        <v>11326</v>
      </c>
      <c r="FK22" s="77">
        <v>0.51473198438054668</v>
      </c>
      <c r="FL22" s="32">
        <v>2142</v>
      </c>
      <c r="FM22" s="38">
        <v>2100.6666666666665</v>
      </c>
      <c r="FN22" s="77">
        <v>4.8978402896259006</v>
      </c>
      <c r="FO22" s="32">
        <v>1025</v>
      </c>
      <c r="FP22" s="32">
        <v>10984</v>
      </c>
      <c r="FQ22" s="77">
        <v>1.2630220337420486</v>
      </c>
      <c r="FR22" s="32">
        <v>2104</v>
      </c>
      <c r="FS22" s="38">
        <v>2064.9166666666665</v>
      </c>
      <c r="FT22" s="77">
        <v>5.5683367416496248</v>
      </c>
      <c r="FU22" s="32">
        <v>23</v>
      </c>
      <c r="FV22" s="32">
        <v>342</v>
      </c>
      <c r="FW22" s="77">
        <v>-18.76484560570071</v>
      </c>
      <c r="FX22" s="32">
        <v>38</v>
      </c>
      <c r="FY22" s="38">
        <v>35.75</v>
      </c>
      <c r="FZ22" s="77">
        <v>-23.255813953488371</v>
      </c>
      <c r="GA22" s="32">
        <v>535</v>
      </c>
      <c r="GB22" s="32">
        <v>6132</v>
      </c>
      <c r="GC22" s="77">
        <v>-5.0038729666924864</v>
      </c>
      <c r="GD22" s="32">
        <v>706</v>
      </c>
      <c r="GE22" s="38">
        <v>682.41666666666663</v>
      </c>
      <c r="GF22" s="77">
        <v>4.1195168467895744</v>
      </c>
      <c r="GG22" s="32">
        <v>519</v>
      </c>
      <c r="GH22" s="32">
        <v>5887</v>
      </c>
      <c r="GI22" s="77">
        <v>-4.136134180100961</v>
      </c>
      <c r="GJ22" s="32">
        <v>686</v>
      </c>
      <c r="GK22" s="38">
        <v>663.83333333333337</v>
      </c>
      <c r="GL22" s="77">
        <v>5.1756007393715349</v>
      </c>
      <c r="GM22" s="32">
        <v>16</v>
      </c>
      <c r="GN22" s="32">
        <v>245</v>
      </c>
      <c r="GO22" s="77">
        <v>-21.97452229299363</v>
      </c>
      <c r="GP22" s="32">
        <v>20</v>
      </c>
      <c r="GQ22" s="38">
        <v>18.583333333333332</v>
      </c>
      <c r="GR22" s="77">
        <v>-23.367697594501717</v>
      </c>
      <c r="GS22" s="32">
        <v>513</v>
      </c>
      <c r="GT22" s="32">
        <v>5194</v>
      </c>
      <c r="GU22" s="77">
        <v>7.9160606690214008</v>
      </c>
      <c r="GV22" s="32">
        <v>1436</v>
      </c>
      <c r="GW22" s="38">
        <v>1418.25</v>
      </c>
      <c r="GX22" s="77">
        <v>5.2765062476803166</v>
      </c>
      <c r="GY22" s="32">
        <v>506</v>
      </c>
      <c r="GZ22" s="32">
        <v>5097</v>
      </c>
      <c r="HA22" s="77">
        <v>8.3085422864428402</v>
      </c>
      <c r="HB22" s="32">
        <v>1418</v>
      </c>
      <c r="HC22" s="38">
        <v>1401.0833333333333</v>
      </c>
      <c r="HD22" s="77">
        <v>5.7554409359667877</v>
      </c>
      <c r="HE22" s="32">
        <v>7</v>
      </c>
      <c r="HF22" s="32">
        <v>97</v>
      </c>
      <c r="HG22" s="77">
        <v>-9.3457943925233646</v>
      </c>
      <c r="HH22" s="32">
        <v>18</v>
      </c>
      <c r="HI22" s="38">
        <v>17.166666666666668</v>
      </c>
      <c r="HJ22" s="77">
        <v>-23.134328358208954</v>
      </c>
      <c r="HK22" s="32">
        <v>13</v>
      </c>
      <c r="HL22" s="32">
        <v>152</v>
      </c>
      <c r="HM22" s="77">
        <v>6.2937062937062942</v>
      </c>
      <c r="HN22" s="32">
        <v>23</v>
      </c>
      <c r="HO22" s="38">
        <v>26.083333333333332</v>
      </c>
      <c r="HP22" s="77">
        <v>6.462585034013606</v>
      </c>
      <c r="HQ22" s="32">
        <v>0</v>
      </c>
      <c r="HR22" s="32" t="s">
        <v>378</v>
      </c>
      <c r="HS22" s="77" t="s">
        <v>264</v>
      </c>
      <c r="HT22" s="32">
        <v>0</v>
      </c>
      <c r="HU22" s="38">
        <v>0.58333333333333337</v>
      </c>
      <c r="HV22" s="77" t="s">
        <v>264</v>
      </c>
      <c r="HW22" s="32">
        <v>13</v>
      </c>
      <c r="HX22" s="32" t="s">
        <v>378</v>
      </c>
      <c r="HY22" s="77">
        <v>4.895104895104895</v>
      </c>
      <c r="HZ22" s="32">
        <v>23</v>
      </c>
      <c r="IA22" s="38">
        <v>25.5</v>
      </c>
      <c r="IB22" s="77">
        <v>4.0816326530612246</v>
      </c>
      <c r="IC22" s="32" t="s">
        <v>378</v>
      </c>
      <c r="ID22" s="32">
        <v>32</v>
      </c>
      <c r="IE22" s="77">
        <v>-30.434782608695656</v>
      </c>
      <c r="IF22" s="32" t="s">
        <v>378</v>
      </c>
      <c r="IG22" s="38">
        <v>5.166666666666667</v>
      </c>
      <c r="IH22" s="77">
        <v>-4.6153846153846159</v>
      </c>
      <c r="II22" s="32">
        <v>0</v>
      </c>
      <c r="IJ22" s="32">
        <v>0</v>
      </c>
      <c r="IK22" s="77" t="s">
        <v>264</v>
      </c>
      <c r="IL22" s="32">
        <v>0</v>
      </c>
      <c r="IM22" s="38">
        <v>0</v>
      </c>
      <c r="IN22" s="77" t="s">
        <v>264</v>
      </c>
      <c r="IO22" s="32" t="s">
        <v>378</v>
      </c>
      <c r="IP22" s="32">
        <v>32</v>
      </c>
      <c r="IQ22" s="77">
        <v>-30.434782608695656</v>
      </c>
      <c r="IR22" s="32" t="s">
        <v>378</v>
      </c>
      <c r="IS22" s="38">
        <v>5.166666666666667</v>
      </c>
      <c r="IT22" s="77">
        <v>-4.6153846153846159</v>
      </c>
      <c r="IU22" s="32" t="s">
        <v>378</v>
      </c>
      <c r="IV22" s="32">
        <v>120</v>
      </c>
      <c r="IW22" s="77">
        <v>23.711340206185564</v>
      </c>
      <c r="IX22" s="32" t="s">
        <v>378</v>
      </c>
      <c r="IY22" s="38">
        <v>20.916666666666668</v>
      </c>
      <c r="IZ22" s="77">
        <v>9.606986899563319</v>
      </c>
      <c r="JA22" s="32">
        <v>0</v>
      </c>
      <c r="JB22" s="32" t="s">
        <v>378</v>
      </c>
      <c r="JC22" s="77" t="s">
        <v>264</v>
      </c>
      <c r="JD22" s="32">
        <v>0</v>
      </c>
      <c r="JE22" s="38">
        <v>0.58333333333333337</v>
      </c>
      <c r="JF22" s="77" t="s">
        <v>264</v>
      </c>
      <c r="JG22" s="32" t="s">
        <v>378</v>
      </c>
      <c r="JH22" s="32" t="s">
        <v>378</v>
      </c>
      <c r="JI22" s="77">
        <v>21.649484536082475</v>
      </c>
      <c r="JJ22" s="32" t="s">
        <v>378</v>
      </c>
      <c r="JK22" s="38">
        <v>20.333333333333332</v>
      </c>
      <c r="JL22" s="77">
        <v>6.5502183406113534</v>
      </c>
      <c r="JM22" s="32">
        <v>152</v>
      </c>
      <c r="JN22" s="32">
        <v>1615</v>
      </c>
      <c r="JO22" s="77">
        <v>0.12399256044637322</v>
      </c>
      <c r="JP22" s="32">
        <v>302</v>
      </c>
      <c r="JQ22" s="38">
        <v>306.33333333333331</v>
      </c>
      <c r="JR22" s="77">
        <v>12.415902140672783</v>
      </c>
      <c r="JS22" s="32">
        <v>100</v>
      </c>
      <c r="JT22" s="32">
        <v>1022</v>
      </c>
      <c r="JU22" s="77">
        <v>3.2323232323232323</v>
      </c>
      <c r="JV22" s="32">
        <v>210</v>
      </c>
      <c r="JW22" s="38">
        <v>216.25</v>
      </c>
      <c r="JX22" s="77">
        <v>13.517060367454068</v>
      </c>
      <c r="JY22" s="32">
        <v>52</v>
      </c>
      <c r="JZ22" s="32">
        <v>593</v>
      </c>
      <c r="KA22" s="77">
        <v>-4.8154093097913329</v>
      </c>
      <c r="KB22" s="32">
        <v>92</v>
      </c>
      <c r="KC22" s="38">
        <v>90.083333333333329</v>
      </c>
      <c r="KD22" s="77">
        <v>9.8577235772357721</v>
      </c>
      <c r="KE22" s="32">
        <v>48</v>
      </c>
      <c r="KF22" s="32">
        <v>543</v>
      </c>
      <c r="KG22" s="77">
        <v>-16.972477064220186</v>
      </c>
      <c r="KH22" s="32">
        <v>55</v>
      </c>
      <c r="KI22" s="38">
        <v>57.25</v>
      </c>
      <c r="KJ22" s="77">
        <v>-16.321559074299635</v>
      </c>
      <c r="KK22" s="32">
        <v>30</v>
      </c>
      <c r="KL22" s="32">
        <v>358</v>
      </c>
      <c r="KM22" s="77">
        <v>-17.12962962962963</v>
      </c>
      <c r="KN22" s="32">
        <v>39</v>
      </c>
      <c r="KO22" s="38">
        <v>42.583333333333336</v>
      </c>
      <c r="KP22" s="77">
        <v>-12.048192771084338</v>
      </c>
      <c r="KQ22" s="32">
        <v>18</v>
      </c>
      <c r="KR22" s="32">
        <v>185</v>
      </c>
      <c r="KS22" s="77">
        <v>-16.666666666666664</v>
      </c>
      <c r="KT22" s="32">
        <v>16</v>
      </c>
      <c r="KU22" s="38">
        <v>14.666666666666666</v>
      </c>
      <c r="KV22" s="77">
        <v>-26.666666666666668</v>
      </c>
      <c r="KW22" s="32">
        <v>104</v>
      </c>
      <c r="KX22" s="32">
        <v>1072</v>
      </c>
      <c r="KY22" s="77">
        <v>11.78310740354536</v>
      </c>
      <c r="KZ22" s="32">
        <v>247</v>
      </c>
      <c r="LA22" s="38">
        <v>249.08333333333334</v>
      </c>
      <c r="LB22" s="77">
        <v>22.049816251531237</v>
      </c>
      <c r="LC22" s="32">
        <v>70</v>
      </c>
      <c r="LD22" s="32">
        <v>664</v>
      </c>
      <c r="LE22" s="77">
        <v>18.996415770609318</v>
      </c>
      <c r="LF22" s="32">
        <v>171</v>
      </c>
      <c r="LG22" s="38">
        <v>173.66666666666666</v>
      </c>
      <c r="LH22" s="77">
        <v>22.228739002932553</v>
      </c>
      <c r="LI22" s="32">
        <v>34</v>
      </c>
      <c r="LJ22" s="32">
        <v>408</v>
      </c>
      <c r="LK22" s="77">
        <v>1.7456359102244388</v>
      </c>
      <c r="LL22" s="32">
        <v>76</v>
      </c>
      <c r="LM22" s="38">
        <v>75.416666666666671</v>
      </c>
      <c r="LN22" s="77">
        <v>21.63978494623656</v>
      </c>
      <c r="LO22" s="32">
        <v>514</v>
      </c>
      <c r="LP22" s="32">
        <v>5693</v>
      </c>
      <c r="LQ22" s="77">
        <v>2.3184759166067574</v>
      </c>
      <c r="LR22" s="32">
        <v>940</v>
      </c>
      <c r="LS22" s="38">
        <v>872.91666666666663</v>
      </c>
      <c r="LT22" s="77">
        <v>8.4368530020703929</v>
      </c>
      <c r="LU22" s="32">
        <v>344</v>
      </c>
      <c r="LV22" s="32">
        <v>3655</v>
      </c>
      <c r="LW22" s="77">
        <v>5.4834054834054831</v>
      </c>
      <c r="LX22" s="32">
        <v>636</v>
      </c>
      <c r="LY22" s="38">
        <v>593.33333333333337</v>
      </c>
      <c r="LZ22" s="77">
        <v>13.520408163265307</v>
      </c>
      <c r="MA22" s="32">
        <v>170</v>
      </c>
      <c r="MB22" s="32">
        <v>2038</v>
      </c>
      <c r="MC22" s="77">
        <v>-2.9061457837065272</v>
      </c>
      <c r="MD22" s="32">
        <v>304</v>
      </c>
      <c r="ME22" s="38">
        <v>279.58333333333331</v>
      </c>
      <c r="MF22" s="77">
        <v>-0.97402597402597402</v>
      </c>
      <c r="MG22" s="32">
        <v>248</v>
      </c>
      <c r="MH22" s="32">
        <v>2871</v>
      </c>
      <c r="MI22" s="77">
        <v>1.4846235418875928</v>
      </c>
      <c r="MJ22" s="32">
        <v>324</v>
      </c>
      <c r="MK22" s="38">
        <v>309.41666666666669</v>
      </c>
      <c r="ML22" s="77">
        <v>15.167493796526054</v>
      </c>
      <c r="MM22" s="32">
        <v>196</v>
      </c>
      <c r="MN22" s="32">
        <v>2170</v>
      </c>
      <c r="MO22" s="77">
        <v>1.5917602996254683</v>
      </c>
      <c r="MP22" s="32">
        <v>273</v>
      </c>
      <c r="MQ22" s="38">
        <v>255.66666666666666</v>
      </c>
      <c r="MR22" s="77">
        <v>16.432637571157496</v>
      </c>
      <c r="MS22" s="32">
        <v>52</v>
      </c>
      <c r="MT22" s="32">
        <v>701</v>
      </c>
      <c r="MU22" s="77">
        <v>1.1544011544011543</v>
      </c>
      <c r="MV22" s="32">
        <v>51</v>
      </c>
      <c r="MW22" s="38">
        <v>53.75</v>
      </c>
      <c r="MX22" s="77">
        <v>9.5076400679117139</v>
      </c>
      <c r="MY22" s="32">
        <v>266</v>
      </c>
      <c r="MZ22" s="32">
        <v>2822</v>
      </c>
      <c r="NA22" s="77">
        <v>3.1809872029250461</v>
      </c>
      <c r="NB22" s="32">
        <v>616</v>
      </c>
      <c r="NC22" s="38">
        <v>563.5</v>
      </c>
      <c r="ND22" s="77">
        <v>5.0652579241765068</v>
      </c>
      <c r="NE22" s="32">
        <v>148</v>
      </c>
      <c r="NF22" s="32">
        <v>1485</v>
      </c>
      <c r="NG22" s="77">
        <v>11.738148984198645</v>
      </c>
      <c r="NH22" s="32">
        <v>363</v>
      </c>
      <c r="NI22" s="38">
        <v>337.66666666666669</v>
      </c>
      <c r="NJ22" s="77">
        <v>11.410503161946659</v>
      </c>
      <c r="NK22" s="32">
        <v>118</v>
      </c>
      <c r="NL22" s="32">
        <v>1337</v>
      </c>
      <c r="NM22" s="77">
        <v>-4.9075391180654337</v>
      </c>
      <c r="NN22" s="32">
        <v>253</v>
      </c>
      <c r="NO22" s="38">
        <v>225.83333333333334</v>
      </c>
      <c r="NP22" s="77">
        <v>-3.1797070382279387</v>
      </c>
      <c r="NQ22" s="32">
        <v>61</v>
      </c>
      <c r="NR22" s="32">
        <v>59</v>
      </c>
      <c r="NS22" s="77">
        <v>3</v>
      </c>
      <c r="NT22" s="32">
        <v>61</v>
      </c>
      <c r="NU22" s="38">
        <v>59</v>
      </c>
      <c r="NV22" s="77">
        <v>4</v>
      </c>
      <c r="NW22" s="32">
        <v>66</v>
      </c>
      <c r="NX22" s="32">
        <v>65</v>
      </c>
      <c r="NY22" s="77">
        <v>4</v>
      </c>
      <c r="NZ22" s="32">
        <v>66</v>
      </c>
      <c r="OA22" s="38">
        <v>65</v>
      </c>
      <c r="OB22" s="77">
        <v>4</v>
      </c>
      <c r="OC22" s="32">
        <v>49</v>
      </c>
      <c r="OD22" s="32">
        <v>48</v>
      </c>
      <c r="OE22" s="77">
        <v>3</v>
      </c>
      <c r="OF22" s="32">
        <v>49</v>
      </c>
      <c r="OG22" s="38">
        <v>48</v>
      </c>
      <c r="OH22" s="77">
        <v>4</v>
      </c>
      <c r="OI22" s="32">
        <v>37</v>
      </c>
      <c r="OJ22" s="32">
        <v>34</v>
      </c>
      <c r="OK22" s="77">
        <v>3</v>
      </c>
      <c r="OL22" s="32">
        <v>37</v>
      </c>
      <c r="OM22" s="38">
        <v>34</v>
      </c>
      <c r="ON22" s="77">
        <v>3</v>
      </c>
      <c r="OO22" s="32">
        <v>39</v>
      </c>
      <c r="OP22" s="32">
        <v>37</v>
      </c>
      <c r="OQ22" s="77">
        <v>2</v>
      </c>
      <c r="OR22" s="32">
        <v>39</v>
      </c>
      <c r="OS22" s="38">
        <v>37</v>
      </c>
      <c r="OT22" s="77">
        <v>3</v>
      </c>
      <c r="OU22" s="32">
        <v>29</v>
      </c>
      <c r="OV22" s="32">
        <v>24</v>
      </c>
      <c r="OW22" s="77">
        <v>2</v>
      </c>
      <c r="OX22" s="32">
        <v>29</v>
      </c>
      <c r="OY22" s="38">
        <v>25</v>
      </c>
      <c r="OZ22" s="77">
        <v>4</v>
      </c>
      <c r="PA22" s="32">
        <v>78</v>
      </c>
      <c r="PB22" s="32">
        <v>79</v>
      </c>
      <c r="PC22" s="77">
        <v>1</v>
      </c>
      <c r="PD22" s="32">
        <v>78</v>
      </c>
      <c r="PE22" s="38">
        <v>79</v>
      </c>
      <c r="PF22" s="77">
        <v>3</v>
      </c>
      <c r="PG22" s="32">
        <v>89</v>
      </c>
      <c r="PH22" s="32">
        <v>92</v>
      </c>
      <c r="PI22" s="77">
        <v>1</v>
      </c>
      <c r="PJ22" s="32">
        <v>89</v>
      </c>
      <c r="PK22" s="38">
        <v>92</v>
      </c>
      <c r="PL22" s="77">
        <v>2</v>
      </c>
      <c r="PM22" s="32">
        <v>58</v>
      </c>
      <c r="PN22" s="32">
        <v>59</v>
      </c>
      <c r="PO22" s="77">
        <v>0</v>
      </c>
      <c r="PP22" s="32">
        <v>58</v>
      </c>
      <c r="PQ22" s="38">
        <v>60</v>
      </c>
      <c r="PR22" s="77">
        <v>3</v>
      </c>
    </row>
    <row r="23" spans="1:434" x14ac:dyDescent="0.2">
      <c r="A23" s="246" t="s">
        <v>266</v>
      </c>
      <c r="B23" s="18"/>
      <c r="C23" s="20">
        <v>501</v>
      </c>
      <c r="D23" s="20">
        <v>5278</v>
      </c>
      <c r="E23" s="77">
        <v>-17.492574644364545</v>
      </c>
      <c r="F23" s="20">
        <v>0</v>
      </c>
      <c r="G23" s="38">
        <v>0</v>
      </c>
      <c r="H23" s="77" t="s">
        <v>264</v>
      </c>
      <c r="I23" s="32">
        <v>292</v>
      </c>
      <c r="J23" s="32">
        <v>2611</v>
      </c>
      <c r="K23" s="77">
        <v>-17.294900221729488</v>
      </c>
      <c r="L23" s="32">
        <v>0</v>
      </c>
      <c r="M23" s="38">
        <v>0</v>
      </c>
      <c r="N23" s="77" t="s">
        <v>264</v>
      </c>
      <c r="O23" s="32">
        <v>209</v>
      </c>
      <c r="P23" s="32">
        <v>2667</v>
      </c>
      <c r="Q23" s="77">
        <v>-17.685185185185183</v>
      </c>
      <c r="R23" s="32">
        <v>0</v>
      </c>
      <c r="S23" s="38">
        <v>0</v>
      </c>
      <c r="T23" s="77" t="s">
        <v>264</v>
      </c>
      <c r="U23" s="32">
        <v>169</v>
      </c>
      <c r="V23" s="32">
        <v>1952</v>
      </c>
      <c r="W23" s="77">
        <v>-22.723673792557403</v>
      </c>
      <c r="X23" s="32">
        <v>0</v>
      </c>
      <c r="Y23" s="38">
        <v>0</v>
      </c>
      <c r="Z23" s="77" t="s">
        <v>264</v>
      </c>
      <c r="AA23" s="32">
        <v>124</v>
      </c>
      <c r="AB23" s="32">
        <v>1214</v>
      </c>
      <c r="AC23" s="77">
        <v>-24.502487562189053</v>
      </c>
      <c r="AD23" s="32">
        <v>0</v>
      </c>
      <c r="AE23" s="38">
        <v>0</v>
      </c>
      <c r="AF23" s="77" t="s">
        <v>264</v>
      </c>
      <c r="AG23" s="32">
        <v>45</v>
      </c>
      <c r="AH23" s="32">
        <v>738</v>
      </c>
      <c r="AI23" s="77">
        <v>-19.607843137254903</v>
      </c>
      <c r="AJ23" s="32">
        <v>0</v>
      </c>
      <c r="AK23" s="38">
        <v>0</v>
      </c>
      <c r="AL23" s="77" t="s">
        <v>264</v>
      </c>
      <c r="AM23" s="32">
        <v>332</v>
      </c>
      <c r="AN23" s="32">
        <v>3326</v>
      </c>
      <c r="AO23" s="77">
        <v>-14.079049341255489</v>
      </c>
      <c r="AP23" s="32">
        <v>0</v>
      </c>
      <c r="AQ23" s="38">
        <v>0</v>
      </c>
      <c r="AR23" s="77" t="s">
        <v>264</v>
      </c>
      <c r="AS23" s="32">
        <v>168</v>
      </c>
      <c r="AT23" s="32">
        <v>1397</v>
      </c>
      <c r="AU23" s="77">
        <v>-9.8127824402840549</v>
      </c>
      <c r="AV23" s="32">
        <v>0</v>
      </c>
      <c r="AW23" s="38">
        <v>0</v>
      </c>
      <c r="AX23" s="77" t="s">
        <v>264</v>
      </c>
      <c r="AY23" s="32">
        <v>164</v>
      </c>
      <c r="AZ23" s="32">
        <v>1929</v>
      </c>
      <c r="BA23" s="77">
        <v>-16.925064599483207</v>
      </c>
      <c r="BB23" s="32">
        <v>0</v>
      </c>
      <c r="BC23" s="38">
        <v>0</v>
      </c>
      <c r="BD23" s="77" t="s">
        <v>264</v>
      </c>
      <c r="BE23" s="32">
        <v>306</v>
      </c>
      <c r="BF23" s="32">
        <v>3014</v>
      </c>
      <c r="BG23" s="77">
        <v>-19.476355864279991</v>
      </c>
      <c r="BH23" s="32">
        <v>0</v>
      </c>
      <c r="BI23" s="38">
        <v>0</v>
      </c>
      <c r="BJ23" s="77" t="s">
        <v>264</v>
      </c>
      <c r="BK23" s="32">
        <v>180</v>
      </c>
      <c r="BL23" s="32">
        <v>1504</v>
      </c>
      <c r="BM23" s="77">
        <v>-20</v>
      </c>
      <c r="BN23" s="32">
        <v>0</v>
      </c>
      <c r="BO23" s="38">
        <v>0</v>
      </c>
      <c r="BP23" s="77" t="s">
        <v>264</v>
      </c>
      <c r="BQ23" s="32">
        <v>126</v>
      </c>
      <c r="BR23" s="32">
        <v>1510</v>
      </c>
      <c r="BS23" s="77">
        <v>-18.947933440687066</v>
      </c>
      <c r="BT23" s="32">
        <v>0</v>
      </c>
      <c r="BU23" s="38">
        <v>0</v>
      </c>
      <c r="BV23" s="77" t="s">
        <v>264</v>
      </c>
      <c r="BW23" s="32">
        <v>114</v>
      </c>
      <c r="BX23" s="32">
        <v>1098</v>
      </c>
      <c r="BY23" s="77">
        <v>-21.739130434782609</v>
      </c>
      <c r="BZ23" s="32">
        <v>0</v>
      </c>
      <c r="CA23" s="38">
        <v>0</v>
      </c>
      <c r="CB23" s="77" t="s">
        <v>264</v>
      </c>
      <c r="CC23" s="32">
        <v>86</v>
      </c>
      <c r="CD23" s="32">
        <v>724</v>
      </c>
      <c r="CE23" s="77">
        <v>-22.649572649572651</v>
      </c>
      <c r="CF23" s="32">
        <v>0</v>
      </c>
      <c r="CG23" s="38">
        <v>0</v>
      </c>
      <c r="CH23" s="77" t="s">
        <v>264</v>
      </c>
      <c r="CI23" s="32">
        <v>28</v>
      </c>
      <c r="CJ23" s="32">
        <v>374</v>
      </c>
      <c r="CK23" s="77">
        <v>-19.914346895074946</v>
      </c>
      <c r="CL23" s="32">
        <v>0</v>
      </c>
      <c r="CM23" s="38">
        <v>0</v>
      </c>
      <c r="CN23" s="77" t="s">
        <v>264</v>
      </c>
      <c r="CO23" s="32">
        <v>192</v>
      </c>
      <c r="CP23" s="32">
        <v>1916</v>
      </c>
      <c r="CQ23" s="77">
        <v>-18.119658119658119</v>
      </c>
      <c r="CR23" s="32">
        <v>0</v>
      </c>
      <c r="CS23" s="38">
        <v>0</v>
      </c>
      <c r="CT23" s="77" t="s">
        <v>264</v>
      </c>
      <c r="CU23" s="32">
        <v>94</v>
      </c>
      <c r="CV23" s="32">
        <v>780</v>
      </c>
      <c r="CW23" s="77">
        <v>-17.372881355932204</v>
      </c>
      <c r="CX23" s="32">
        <v>0</v>
      </c>
      <c r="CY23" s="38">
        <v>0</v>
      </c>
      <c r="CZ23" s="77" t="s">
        <v>264</v>
      </c>
      <c r="DA23" s="32">
        <v>98</v>
      </c>
      <c r="DB23" s="32">
        <v>1136</v>
      </c>
      <c r="DC23" s="77">
        <v>-18.624641833810887</v>
      </c>
      <c r="DD23" s="32">
        <v>0</v>
      </c>
      <c r="DE23" s="38">
        <v>0</v>
      </c>
      <c r="DF23" s="77" t="s">
        <v>264</v>
      </c>
      <c r="DG23" s="32">
        <v>195</v>
      </c>
      <c r="DH23" s="32">
        <v>2264</v>
      </c>
      <c r="DI23" s="77">
        <v>-14.694800301431801</v>
      </c>
      <c r="DJ23" s="32">
        <v>0</v>
      </c>
      <c r="DK23" s="38">
        <v>0</v>
      </c>
      <c r="DL23" s="77" t="s">
        <v>264</v>
      </c>
      <c r="DM23" s="32">
        <v>112</v>
      </c>
      <c r="DN23" s="32">
        <v>1107</v>
      </c>
      <c r="DO23" s="77">
        <v>-13.31245105716523</v>
      </c>
      <c r="DP23" s="32">
        <v>0</v>
      </c>
      <c r="DQ23" s="38">
        <v>0</v>
      </c>
      <c r="DR23" s="77" t="s">
        <v>264</v>
      </c>
      <c r="DS23" s="32">
        <v>83</v>
      </c>
      <c r="DT23" s="32">
        <v>1157</v>
      </c>
      <c r="DU23" s="77">
        <v>-15.976761074800292</v>
      </c>
      <c r="DV23" s="32">
        <v>0</v>
      </c>
      <c r="DW23" s="38">
        <v>0</v>
      </c>
      <c r="DX23" s="77" t="s">
        <v>264</v>
      </c>
      <c r="DY23" s="32">
        <v>55</v>
      </c>
      <c r="DZ23" s="32">
        <v>854</v>
      </c>
      <c r="EA23" s="77">
        <v>-23.953695458593057</v>
      </c>
      <c r="EB23" s="32">
        <v>0</v>
      </c>
      <c r="EC23" s="38">
        <v>0</v>
      </c>
      <c r="ED23" s="77" t="s">
        <v>264</v>
      </c>
      <c r="EE23" s="32">
        <v>38</v>
      </c>
      <c r="EF23" s="32">
        <v>490</v>
      </c>
      <c r="EG23" s="77">
        <v>-27.083333333333332</v>
      </c>
      <c r="EH23" s="32">
        <v>0</v>
      </c>
      <c r="EI23" s="38">
        <v>0</v>
      </c>
      <c r="EJ23" s="77" t="s">
        <v>264</v>
      </c>
      <c r="EK23" s="32">
        <v>17</v>
      </c>
      <c r="EL23" s="32">
        <v>364</v>
      </c>
      <c r="EM23" s="77">
        <v>-19.290465631929045</v>
      </c>
      <c r="EN23" s="32">
        <v>0</v>
      </c>
      <c r="EO23" s="38">
        <v>0</v>
      </c>
      <c r="EP23" s="77" t="s">
        <v>264</v>
      </c>
      <c r="EQ23" s="32">
        <v>140</v>
      </c>
      <c r="ER23" s="32">
        <v>1410</v>
      </c>
      <c r="ES23" s="77">
        <v>-7.9033311561071198</v>
      </c>
      <c r="ET23" s="32">
        <v>0</v>
      </c>
      <c r="EU23" s="38">
        <v>0</v>
      </c>
      <c r="EV23" s="77" t="s">
        <v>264</v>
      </c>
      <c r="EW23" s="32">
        <v>74</v>
      </c>
      <c r="EX23" s="32">
        <v>617</v>
      </c>
      <c r="EY23" s="77">
        <v>1.9834710743801653</v>
      </c>
      <c r="EZ23" s="32">
        <v>0</v>
      </c>
      <c r="FA23" s="38">
        <v>0</v>
      </c>
      <c r="FB23" s="77" t="s">
        <v>264</v>
      </c>
      <c r="FC23" s="32">
        <v>66</v>
      </c>
      <c r="FD23" s="32">
        <v>793</v>
      </c>
      <c r="FE23" s="77">
        <v>-14.362850971922247</v>
      </c>
      <c r="FF23" s="32">
        <v>0</v>
      </c>
      <c r="FG23" s="38">
        <v>0</v>
      </c>
      <c r="FH23" s="77" t="s">
        <v>264</v>
      </c>
      <c r="FI23" s="32">
        <v>180</v>
      </c>
      <c r="FJ23" s="32">
        <v>1756</v>
      </c>
      <c r="FK23" s="77">
        <v>-21.537086684539766</v>
      </c>
      <c r="FL23" s="32">
        <v>0</v>
      </c>
      <c r="FM23" s="38">
        <v>0</v>
      </c>
      <c r="FN23" s="77" t="s">
        <v>264</v>
      </c>
      <c r="FO23" s="32" t="s">
        <v>378</v>
      </c>
      <c r="FP23" s="32">
        <v>1690</v>
      </c>
      <c r="FQ23" s="77">
        <v>-20.99111734455353</v>
      </c>
      <c r="FR23" s="32">
        <v>0</v>
      </c>
      <c r="FS23" s="38">
        <v>0</v>
      </c>
      <c r="FT23" s="77" t="s">
        <v>264</v>
      </c>
      <c r="FU23" s="32" t="s">
        <v>378</v>
      </c>
      <c r="FV23" s="32">
        <v>66</v>
      </c>
      <c r="FW23" s="77">
        <v>-33.333333333333329</v>
      </c>
      <c r="FX23" s="32">
        <v>0</v>
      </c>
      <c r="FY23" s="38">
        <v>0</v>
      </c>
      <c r="FZ23" s="77" t="s">
        <v>264</v>
      </c>
      <c r="GA23" s="32">
        <v>94</v>
      </c>
      <c r="GB23" s="32">
        <v>994</v>
      </c>
      <c r="GC23" s="77">
        <v>-24.753974261922789</v>
      </c>
      <c r="GD23" s="32">
        <v>0</v>
      </c>
      <c r="GE23" s="38">
        <v>0</v>
      </c>
      <c r="GF23" s="77" t="s">
        <v>264</v>
      </c>
      <c r="GG23" s="32" t="s">
        <v>378</v>
      </c>
      <c r="GH23" s="32" t="s">
        <v>378</v>
      </c>
      <c r="GI23" s="77">
        <v>-25.178713264495634</v>
      </c>
      <c r="GJ23" s="32">
        <v>0</v>
      </c>
      <c r="GK23" s="38">
        <v>0</v>
      </c>
      <c r="GL23" s="77" t="s">
        <v>264</v>
      </c>
      <c r="GM23" s="32" t="s">
        <v>378</v>
      </c>
      <c r="GN23" s="32" t="s">
        <v>378</v>
      </c>
      <c r="GO23" s="77">
        <v>-16.129032258064516</v>
      </c>
      <c r="GP23" s="32">
        <v>0</v>
      </c>
      <c r="GQ23" s="38">
        <v>0</v>
      </c>
      <c r="GR23" s="77" t="s">
        <v>264</v>
      </c>
      <c r="GS23" s="32">
        <v>86</v>
      </c>
      <c r="GT23" s="32">
        <v>762</v>
      </c>
      <c r="GU23" s="77">
        <v>-16.902944383860412</v>
      </c>
      <c r="GV23" s="32">
        <v>0</v>
      </c>
      <c r="GW23" s="38">
        <v>0</v>
      </c>
      <c r="GX23" s="77" t="s">
        <v>264</v>
      </c>
      <c r="GY23" s="32">
        <v>86</v>
      </c>
      <c r="GZ23" s="32" t="s">
        <v>378</v>
      </c>
      <c r="HA23" s="77">
        <v>-15</v>
      </c>
      <c r="HB23" s="32">
        <v>0</v>
      </c>
      <c r="HC23" s="38">
        <v>0</v>
      </c>
      <c r="HD23" s="77" t="s">
        <v>264</v>
      </c>
      <c r="HE23" s="32">
        <v>0</v>
      </c>
      <c r="HF23" s="32" t="s">
        <v>378</v>
      </c>
      <c r="HG23" s="77">
        <v>-62.162162162162161</v>
      </c>
      <c r="HH23" s="32">
        <v>0</v>
      </c>
      <c r="HI23" s="38">
        <v>0</v>
      </c>
      <c r="HJ23" s="77" t="s">
        <v>264</v>
      </c>
      <c r="HK23" s="32" t="s">
        <v>378</v>
      </c>
      <c r="HL23" s="32">
        <v>63</v>
      </c>
      <c r="HM23" s="77">
        <v>3.278688524590164</v>
      </c>
      <c r="HN23" s="32">
        <v>0</v>
      </c>
      <c r="HO23" s="38">
        <v>0</v>
      </c>
      <c r="HP23" s="77" t="s">
        <v>264</v>
      </c>
      <c r="HQ23" s="32">
        <v>0</v>
      </c>
      <c r="HR23" s="32">
        <v>0</v>
      </c>
      <c r="HS23" s="77" t="s">
        <v>264</v>
      </c>
      <c r="HT23" s="32">
        <v>0</v>
      </c>
      <c r="HU23" s="38">
        <v>0</v>
      </c>
      <c r="HV23" s="77" t="s">
        <v>264</v>
      </c>
      <c r="HW23" s="32" t="s">
        <v>378</v>
      </c>
      <c r="HX23" s="32">
        <v>63</v>
      </c>
      <c r="HY23" s="77">
        <v>3.278688524590164</v>
      </c>
      <c r="HZ23" s="32">
        <v>0</v>
      </c>
      <c r="IA23" s="38">
        <v>0</v>
      </c>
      <c r="IB23" s="77" t="s">
        <v>264</v>
      </c>
      <c r="IC23" s="32">
        <v>0</v>
      </c>
      <c r="ID23" s="32" t="s">
        <v>378</v>
      </c>
      <c r="IE23" s="77">
        <v>-42.105263157894733</v>
      </c>
      <c r="IF23" s="32">
        <v>0</v>
      </c>
      <c r="IG23" s="38">
        <v>0</v>
      </c>
      <c r="IH23" s="77" t="s">
        <v>264</v>
      </c>
      <c r="II23" s="32">
        <v>0</v>
      </c>
      <c r="IJ23" s="32">
        <v>0</v>
      </c>
      <c r="IK23" s="77" t="s">
        <v>264</v>
      </c>
      <c r="IL23" s="32">
        <v>0</v>
      </c>
      <c r="IM23" s="38">
        <v>0</v>
      </c>
      <c r="IN23" s="77" t="s">
        <v>264</v>
      </c>
      <c r="IO23" s="32">
        <v>0</v>
      </c>
      <c r="IP23" s="32" t="s">
        <v>378</v>
      </c>
      <c r="IQ23" s="77">
        <v>-42.105263157894733</v>
      </c>
      <c r="IR23" s="32">
        <v>0</v>
      </c>
      <c r="IS23" s="38">
        <v>0</v>
      </c>
      <c r="IT23" s="77" t="s">
        <v>264</v>
      </c>
      <c r="IU23" s="32" t="s">
        <v>378</v>
      </c>
      <c r="IV23" s="32" t="s">
        <v>378</v>
      </c>
      <c r="IW23" s="77">
        <v>23.809523809523807</v>
      </c>
      <c r="IX23" s="32">
        <v>0</v>
      </c>
      <c r="IY23" s="38">
        <v>0</v>
      </c>
      <c r="IZ23" s="77" t="s">
        <v>264</v>
      </c>
      <c r="JA23" s="32">
        <v>0</v>
      </c>
      <c r="JB23" s="32">
        <v>0</v>
      </c>
      <c r="JC23" s="77" t="s">
        <v>264</v>
      </c>
      <c r="JD23" s="32">
        <v>0</v>
      </c>
      <c r="JE23" s="38">
        <v>0</v>
      </c>
      <c r="JF23" s="77" t="s">
        <v>264</v>
      </c>
      <c r="JG23" s="32" t="s">
        <v>378</v>
      </c>
      <c r="JH23" s="32" t="s">
        <v>378</v>
      </c>
      <c r="JI23" s="77">
        <v>23.809523809523807</v>
      </c>
      <c r="JJ23" s="32">
        <v>0</v>
      </c>
      <c r="JK23" s="38">
        <v>0</v>
      </c>
      <c r="JL23" s="77" t="s">
        <v>264</v>
      </c>
      <c r="JM23" s="32" t="s">
        <v>378</v>
      </c>
      <c r="JN23" s="32">
        <v>348</v>
      </c>
      <c r="JO23" s="77">
        <v>-19.815668202764979</v>
      </c>
      <c r="JP23" s="32">
        <v>0</v>
      </c>
      <c r="JQ23" s="38">
        <v>0</v>
      </c>
      <c r="JR23" s="77" t="s">
        <v>264</v>
      </c>
      <c r="JS23" s="32" t="s">
        <v>378</v>
      </c>
      <c r="JT23" s="32">
        <v>148</v>
      </c>
      <c r="JU23" s="77">
        <v>-22.916666666666664</v>
      </c>
      <c r="JV23" s="32">
        <v>0</v>
      </c>
      <c r="JW23" s="38">
        <v>0</v>
      </c>
      <c r="JX23" s="77" t="s">
        <v>264</v>
      </c>
      <c r="JY23" s="32">
        <v>22</v>
      </c>
      <c r="JZ23" s="32">
        <v>200</v>
      </c>
      <c r="KA23" s="77">
        <v>-17.355371900826448</v>
      </c>
      <c r="KB23" s="32">
        <v>0</v>
      </c>
      <c r="KC23" s="38">
        <v>0</v>
      </c>
      <c r="KD23" s="77" t="s">
        <v>264</v>
      </c>
      <c r="KE23" s="32" t="s">
        <v>378</v>
      </c>
      <c r="KF23" s="32">
        <v>119</v>
      </c>
      <c r="KG23" s="77">
        <v>-22.222222222222221</v>
      </c>
      <c r="KH23" s="32">
        <v>0</v>
      </c>
      <c r="KI23" s="38">
        <v>0</v>
      </c>
      <c r="KJ23" s="77" t="s">
        <v>264</v>
      </c>
      <c r="KK23" s="32" t="s">
        <v>378</v>
      </c>
      <c r="KL23" s="32">
        <v>57</v>
      </c>
      <c r="KM23" s="77">
        <v>-30.487804878048781</v>
      </c>
      <c r="KN23" s="32">
        <v>0</v>
      </c>
      <c r="KO23" s="38">
        <v>0</v>
      </c>
      <c r="KP23" s="77" t="s">
        <v>264</v>
      </c>
      <c r="KQ23" s="32">
        <v>8</v>
      </c>
      <c r="KR23" s="32">
        <v>62</v>
      </c>
      <c r="KS23" s="77">
        <v>-12.676056338028168</v>
      </c>
      <c r="KT23" s="32">
        <v>0</v>
      </c>
      <c r="KU23" s="38">
        <v>0</v>
      </c>
      <c r="KV23" s="77" t="s">
        <v>264</v>
      </c>
      <c r="KW23" s="32">
        <v>29</v>
      </c>
      <c r="KX23" s="32">
        <v>229</v>
      </c>
      <c r="KY23" s="77">
        <v>-18.505338078291814</v>
      </c>
      <c r="KZ23" s="32">
        <v>0</v>
      </c>
      <c r="LA23" s="38">
        <v>0</v>
      </c>
      <c r="LB23" s="77" t="s">
        <v>264</v>
      </c>
      <c r="LC23" s="32">
        <v>15</v>
      </c>
      <c r="LD23" s="32">
        <v>91</v>
      </c>
      <c r="LE23" s="77">
        <v>-17.272727272727273</v>
      </c>
      <c r="LF23" s="32">
        <v>0</v>
      </c>
      <c r="LG23" s="38">
        <v>0</v>
      </c>
      <c r="LH23" s="77" t="s">
        <v>264</v>
      </c>
      <c r="LI23" s="32">
        <v>14</v>
      </c>
      <c r="LJ23" s="32">
        <v>138</v>
      </c>
      <c r="LK23" s="77">
        <v>-19.298245614035086</v>
      </c>
      <c r="LL23" s="32">
        <v>0</v>
      </c>
      <c r="LM23" s="38">
        <v>0</v>
      </c>
      <c r="LN23" s="77" t="s">
        <v>264</v>
      </c>
      <c r="LO23" s="32">
        <v>153</v>
      </c>
      <c r="LP23" s="32">
        <v>1573</v>
      </c>
      <c r="LQ23" s="77">
        <v>-13.855421686746988</v>
      </c>
      <c r="LR23" s="32">
        <v>0</v>
      </c>
      <c r="LS23" s="38">
        <v>0</v>
      </c>
      <c r="LT23" s="77" t="s">
        <v>264</v>
      </c>
      <c r="LU23" s="32">
        <v>82</v>
      </c>
      <c r="LV23" s="32">
        <v>771</v>
      </c>
      <c r="LW23" s="77">
        <v>-17.803837953091683</v>
      </c>
      <c r="LX23" s="32">
        <v>0</v>
      </c>
      <c r="LY23" s="38">
        <v>0</v>
      </c>
      <c r="LZ23" s="77" t="s">
        <v>264</v>
      </c>
      <c r="MA23" s="32">
        <v>71</v>
      </c>
      <c r="MB23" s="32">
        <v>802</v>
      </c>
      <c r="MC23" s="77">
        <v>-9.6846846846846848</v>
      </c>
      <c r="MD23" s="32">
        <v>0</v>
      </c>
      <c r="ME23" s="38">
        <v>0</v>
      </c>
      <c r="MF23" s="77" t="s">
        <v>264</v>
      </c>
      <c r="MG23" s="32">
        <v>60</v>
      </c>
      <c r="MH23" s="32">
        <v>733</v>
      </c>
      <c r="MI23" s="77">
        <v>-12.320574162679426</v>
      </c>
      <c r="MJ23" s="32">
        <v>0</v>
      </c>
      <c r="MK23" s="38">
        <v>0</v>
      </c>
      <c r="ML23" s="77" t="s">
        <v>264</v>
      </c>
      <c r="MM23" s="32">
        <v>41</v>
      </c>
      <c r="MN23" s="32">
        <v>450</v>
      </c>
      <c r="MO23" s="77">
        <v>-20.634920634920633</v>
      </c>
      <c r="MP23" s="32">
        <v>0</v>
      </c>
      <c r="MQ23" s="38">
        <v>0</v>
      </c>
      <c r="MR23" s="77" t="s">
        <v>264</v>
      </c>
      <c r="MS23" s="32">
        <v>19</v>
      </c>
      <c r="MT23" s="32">
        <v>283</v>
      </c>
      <c r="MU23" s="77">
        <v>5.2044609665427508</v>
      </c>
      <c r="MV23" s="32">
        <v>0</v>
      </c>
      <c r="MW23" s="38">
        <v>0</v>
      </c>
      <c r="MX23" s="77" t="s">
        <v>264</v>
      </c>
      <c r="MY23" s="32">
        <v>93</v>
      </c>
      <c r="MZ23" s="32">
        <v>840</v>
      </c>
      <c r="NA23" s="77">
        <v>-15.151515151515152</v>
      </c>
      <c r="NB23" s="32">
        <v>0</v>
      </c>
      <c r="NC23" s="38">
        <v>0</v>
      </c>
      <c r="ND23" s="77" t="s">
        <v>264</v>
      </c>
      <c r="NE23" s="32">
        <v>41</v>
      </c>
      <c r="NF23" s="32">
        <v>321</v>
      </c>
      <c r="NG23" s="77">
        <v>-13.477088948787062</v>
      </c>
      <c r="NH23" s="32">
        <v>0</v>
      </c>
      <c r="NI23" s="38">
        <v>0</v>
      </c>
      <c r="NJ23" s="77" t="s">
        <v>264</v>
      </c>
      <c r="NK23" s="32">
        <v>52</v>
      </c>
      <c r="NL23" s="32">
        <v>519</v>
      </c>
      <c r="NM23" s="77">
        <v>-16.15508885298869</v>
      </c>
      <c r="NN23" s="32">
        <v>0</v>
      </c>
      <c r="NO23" s="38">
        <v>0</v>
      </c>
      <c r="NP23" s="77" t="s">
        <v>264</v>
      </c>
      <c r="NQ23" s="32">
        <v>1</v>
      </c>
      <c r="NR23" s="32">
        <v>1</v>
      </c>
      <c r="NS23" s="77">
        <v>0</v>
      </c>
      <c r="NT23" s="32" t="s">
        <v>264</v>
      </c>
      <c r="NU23" s="38" t="s">
        <v>264</v>
      </c>
      <c r="NV23" s="77" t="s">
        <v>264</v>
      </c>
      <c r="NW23" s="32">
        <v>1</v>
      </c>
      <c r="NX23" s="32">
        <v>1</v>
      </c>
      <c r="NY23" s="77">
        <v>0</v>
      </c>
      <c r="NZ23" s="32" t="s">
        <v>264</v>
      </c>
      <c r="OA23" s="38" t="s">
        <v>264</v>
      </c>
      <c r="OB23" s="77" t="s">
        <v>264</v>
      </c>
      <c r="OC23" s="32">
        <v>1</v>
      </c>
      <c r="OD23" s="32">
        <v>1</v>
      </c>
      <c r="OE23" s="77">
        <v>0</v>
      </c>
      <c r="OF23" s="32" t="s">
        <v>264</v>
      </c>
      <c r="OG23" s="38" t="s">
        <v>264</v>
      </c>
      <c r="OH23" s="77" t="s">
        <v>264</v>
      </c>
      <c r="OI23" s="32">
        <v>1</v>
      </c>
      <c r="OJ23" s="32">
        <v>1</v>
      </c>
      <c r="OK23" s="77">
        <v>0</v>
      </c>
      <c r="OL23" s="32" t="s">
        <v>264</v>
      </c>
      <c r="OM23" s="38" t="s">
        <v>264</v>
      </c>
      <c r="ON23" s="77" t="s">
        <v>264</v>
      </c>
      <c r="OO23" s="32">
        <v>1</v>
      </c>
      <c r="OP23" s="32">
        <v>1</v>
      </c>
      <c r="OQ23" s="77">
        <v>0</v>
      </c>
      <c r="OR23" s="32" t="s">
        <v>264</v>
      </c>
      <c r="OS23" s="38" t="s">
        <v>264</v>
      </c>
      <c r="OT23" s="77" t="s">
        <v>264</v>
      </c>
      <c r="OU23" s="32">
        <v>1</v>
      </c>
      <c r="OV23" s="32">
        <v>1</v>
      </c>
      <c r="OW23" s="77">
        <v>0</v>
      </c>
      <c r="OX23" s="32" t="s">
        <v>264</v>
      </c>
      <c r="OY23" s="38" t="s">
        <v>264</v>
      </c>
      <c r="OZ23" s="77" t="s">
        <v>264</v>
      </c>
      <c r="PA23" s="32">
        <v>1</v>
      </c>
      <c r="PB23" s="32">
        <v>1</v>
      </c>
      <c r="PC23" s="77">
        <v>0</v>
      </c>
      <c r="PD23" s="32" t="s">
        <v>264</v>
      </c>
      <c r="PE23" s="38" t="s">
        <v>264</v>
      </c>
      <c r="PF23" s="77" t="s">
        <v>264</v>
      </c>
      <c r="PG23" s="32">
        <v>1</v>
      </c>
      <c r="PH23" s="32">
        <v>1</v>
      </c>
      <c r="PI23" s="77">
        <v>0</v>
      </c>
      <c r="PJ23" s="32" t="s">
        <v>264</v>
      </c>
      <c r="PK23" s="38" t="s">
        <v>264</v>
      </c>
      <c r="PL23" s="77" t="s">
        <v>264</v>
      </c>
      <c r="PM23" s="32">
        <v>1</v>
      </c>
      <c r="PN23" s="32">
        <v>1</v>
      </c>
      <c r="PO23" s="77">
        <v>0</v>
      </c>
      <c r="PP23" s="32" t="s">
        <v>264</v>
      </c>
      <c r="PQ23" s="38" t="s">
        <v>264</v>
      </c>
      <c r="PR23" s="77" t="s">
        <v>264</v>
      </c>
    </row>
    <row r="24" spans="1:434" ht="22.5" x14ac:dyDescent="0.2">
      <c r="A24" s="247" t="s">
        <v>38</v>
      </c>
      <c r="B24" s="18"/>
      <c r="C24" s="20">
        <v>1475</v>
      </c>
      <c r="D24" s="20">
        <v>16167</v>
      </c>
      <c r="E24" s="77">
        <v>5.9367013957145662</v>
      </c>
      <c r="F24" s="20">
        <v>3741</v>
      </c>
      <c r="G24" s="38">
        <v>3575.6666666666665</v>
      </c>
      <c r="H24" s="77">
        <v>4.2038030939602207</v>
      </c>
      <c r="I24" s="32">
        <v>1082</v>
      </c>
      <c r="J24" s="32">
        <v>11672</v>
      </c>
      <c r="K24" s="77">
        <v>9.2372484791764151</v>
      </c>
      <c r="L24" s="32">
        <v>2712</v>
      </c>
      <c r="M24" s="38">
        <v>2618.1666666666665</v>
      </c>
      <c r="N24" s="77">
        <v>5.8344000538974603</v>
      </c>
      <c r="O24" s="32">
        <v>393</v>
      </c>
      <c r="P24" s="32">
        <v>4495</v>
      </c>
      <c r="Q24" s="77">
        <v>-1.7701048951048952</v>
      </c>
      <c r="R24" s="32">
        <v>1029</v>
      </c>
      <c r="S24" s="38">
        <v>957.5</v>
      </c>
      <c r="T24" s="77">
        <v>-8.7024627969715419E-3</v>
      </c>
      <c r="U24" s="32">
        <v>576</v>
      </c>
      <c r="V24" s="32">
        <v>6666</v>
      </c>
      <c r="W24" s="77">
        <v>-1.5507310589277801</v>
      </c>
      <c r="X24" s="32">
        <v>819</v>
      </c>
      <c r="Y24" s="38">
        <v>823.91666666666663</v>
      </c>
      <c r="Z24" s="77">
        <v>4.304251503323135</v>
      </c>
      <c r="AA24" s="32">
        <v>462</v>
      </c>
      <c r="AB24" s="32">
        <v>5297</v>
      </c>
      <c r="AC24" s="77">
        <v>2.6152654010073615</v>
      </c>
      <c r="AD24" s="32">
        <v>677</v>
      </c>
      <c r="AE24" s="38">
        <v>673.91666666666663</v>
      </c>
      <c r="AF24" s="77">
        <v>5.6295715778474396</v>
      </c>
      <c r="AG24" s="32">
        <v>114</v>
      </c>
      <c r="AH24" s="32">
        <v>1369</v>
      </c>
      <c r="AI24" s="77">
        <v>-14.916096954630206</v>
      </c>
      <c r="AJ24" s="32">
        <v>142</v>
      </c>
      <c r="AK24" s="38">
        <v>150</v>
      </c>
      <c r="AL24" s="77">
        <v>-1.2616566099835436</v>
      </c>
      <c r="AM24" s="32">
        <v>899</v>
      </c>
      <c r="AN24" s="32">
        <v>9501</v>
      </c>
      <c r="AO24" s="77">
        <v>11.908127208480565</v>
      </c>
      <c r="AP24" s="32">
        <v>2922</v>
      </c>
      <c r="AQ24" s="38">
        <v>2751.75</v>
      </c>
      <c r="AR24" s="77">
        <v>4.1737649063032363</v>
      </c>
      <c r="AS24" s="32">
        <v>620</v>
      </c>
      <c r="AT24" s="32">
        <v>6375</v>
      </c>
      <c r="AU24" s="77">
        <v>15.426398696360675</v>
      </c>
      <c r="AV24" s="32">
        <v>2035</v>
      </c>
      <c r="AW24" s="38">
        <v>1944.25</v>
      </c>
      <c r="AX24" s="77">
        <v>5.905583295506128</v>
      </c>
      <c r="AY24" s="32">
        <v>279</v>
      </c>
      <c r="AZ24" s="32">
        <v>3126</v>
      </c>
      <c r="BA24" s="77">
        <v>5.3589484327603643</v>
      </c>
      <c r="BB24" s="32">
        <v>887</v>
      </c>
      <c r="BC24" s="38">
        <v>807.5</v>
      </c>
      <c r="BD24" s="77">
        <v>0.22755482002482416</v>
      </c>
      <c r="BE24" s="32">
        <v>930</v>
      </c>
      <c r="BF24" s="32">
        <v>10047</v>
      </c>
      <c r="BG24" s="77">
        <v>7.477535301668806</v>
      </c>
      <c r="BH24" s="32">
        <v>2253</v>
      </c>
      <c r="BI24" s="38">
        <v>2138</v>
      </c>
      <c r="BJ24" s="77">
        <v>4.0473679941601102</v>
      </c>
      <c r="BK24" s="32">
        <v>685</v>
      </c>
      <c r="BL24" s="32">
        <v>7327</v>
      </c>
      <c r="BM24" s="77">
        <v>10.813672111312766</v>
      </c>
      <c r="BN24" s="32">
        <v>1633</v>
      </c>
      <c r="BO24" s="38">
        <v>1553.5</v>
      </c>
      <c r="BP24" s="77">
        <v>5.6623023295357937</v>
      </c>
      <c r="BQ24" s="32">
        <v>245</v>
      </c>
      <c r="BR24" s="32">
        <v>2720</v>
      </c>
      <c r="BS24" s="77">
        <v>-0.58479532163742687</v>
      </c>
      <c r="BT24" s="32">
        <v>620</v>
      </c>
      <c r="BU24" s="38">
        <v>584.5</v>
      </c>
      <c r="BV24" s="77">
        <v>-1.4255167498218105E-2</v>
      </c>
      <c r="BW24" s="32">
        <v>359</v>
      </c>
      <c r="BX24" s="32">
        <v>4177</v>
      </c>
      <c r="BY24" s="77">
        <v>-0.40534096328087743</v>
      </c>
      <c r="BZ24" s="32">
        <v>496</v>
      </c>
      <c r="CA24" s="38">
        <v>503.33333333333331</v>
      </c>
      <c r="CB24" s="77">
        <v>2.0270270270270272</v>
      </c>
      <c r="CC24" s="32">
        <v>301</v>
      </c>
      <c r="CD24" s="32">
        <v>3434</v>
      </c>
      <c r="CE24" s="77">
        <v>3.4960819770946352</v>
      </c>
      <c r="CF24" s="32">
        <v>415</v>
      </c>
      <c r="CG24" s="38">
        <v>421.75</v>
      </c>
      <c r="CH24" s="77">
        <v>2.9704984740590032</v>
      </c>
      <c r="CI24" s="32">
        <v>58</v>
      </c>
      <c r="CJ24" s="32">
        <v>743</v>
      </c>
      <c r="CK24" s="77">
        <v>-15.182648401826485</v>
      </c>
      <c r="CL24" s="32">
        <v>81</v>
      </c>
      <c r="CM24" s="38">
        <v>81.583333333333329</v>
      </c>
      <c r="CN24" s="77">
        <v>-2.5870646766169152</v>
      </c>
      <c r="CO24" s="32">
        <v>571</v>
      </c>
      <c r="CP24" s="32">
        <v>5870</v>
      </c>
      <c r="CQ24" s="77">
        <v>13.892122623205278</v>
      </c>
      <c r="CR24" s="32">
        <v>1757</v>
      </c>
      <c r="CS24" s="38">
        <v>1634.6666666666667</v>
      </c>
      <c r="CT24" s="77">
        <v>4.6856654925819186</v>
      </c>
      <c r="CU24" s="32">
        <v>384</v>
      </c>
      <c r="CV24" s="32">
        <v>3893</v>
      </c>
      <c r="CW24" s="77">
        <v>18.184578020643592</v>
      </c>
      <c r="CX24" s="32">
        <v>1218</v>
      </c>
      <c r="CY24" s="38">
        <v>1131.75</v>
      </c>
      <c r="CZ24" s="77">
        <v>6.7017598994343173</v>
      </c>
      <c r="DA24" s="32">
        <v>187</v>
      </c>
      <c r="DB24" s="32">
        <v>1977</v>
      </c>
      <c r="DC24" s="77">
        <v>6.290322580645161</v>
      </c>
      <c r="DD24" s="32">
        <v>539</v>
      </c>
      <c r="DE24" s="38">
        <v>502.91666666666669</v>
      </c>
      <c r="DF24" s="77">
        <v>0.41597337770382692</v>
      </c>
      <c r="DG24" s="32">
        <v>545</v>
      </c>
      <c r="DH24" s="32">
        <v>6119</v>
      </c>
      <c r="DI24" s="77">
        <v>3.4838491459496024</v>
      </c>
      <c r="DJ24" s="32">
        <v>1488</v>
      </c>
      <c r="DK24" s="38">
        <v>1437.5833333333333</v>
      </c>
      <c r="DL24" s="77">
        <v>4.4312609722138143</v>
      </c>
      <c r="DM24" s="32">
        <v>397</v>
      </c>
      <c r="DN24" s="32">
        <v>4344</v>
      </c>
      <c r="DO24" s="77">
        <v>6.6535723054259757</v>
      </c>
      <c r="DP24" s="32">
        <v>1079</v>
      </c>
      <c r="DQ24" s="38">
        <v>1064.5833333333333</v>
      </c>
      <c r="DR24" s="77">
        <v>6.0782197126961721</v>
      </c>
      <c r="DS24" s="32">
        <v>148</v>
      </c>
      <c r="DT24" s="32">
        <v>1775</v>
      </c>
      <c r="DU24" s="77">
        <v>-3.5326086956521738</v>
      </c>
      <c r="DV24" s="32">
        <v>409</v>
      </c>
      <c r="DW24" s="38">
        <v>373</v>
      </c>
      <c r="DX24" s="77">
        <v>0</v>
      </c>
      <c r="DY24" s="32">
        <v>217</v>
      </c>
      <c r="DZ24" s="32">
        <v>2489</v>
      </c>
      <c r="EA24" s="77">
        <v>-3.4148234381063252</v>
      </c>
      <c r="EB24" s="32">
        <v>323</v>
      </c>
      <c r="EC24" s="38">
        <v>320.58333333333331</v>
      </c>
      <c r="ED24" s="77">
        <v>8.092160719303175</v>
      </c>
      <c r="EE24" s="32">
        <v>161</v>
      </c>
      <c r="EF24" s="32">
        <v>1863</v>
      </c>
      <c r="EG24" s="77">
        <v>1.0303687635574839</v>
      </c>
      <c r="EH24" s="32">
        <v>262</v>
      </c>
      <c r="EI24" s="38">
        <v>252.16666666666666</v>
      </c>
      <c r="EJ24" s="77">
        <v>10.397665085735133</v>
      </c>
      <c r="EK24" s="32">
        <v>56</v>
      </c>
      <c r="EL24" s="32">
        <v>626</v>
      </c>
      <c r="EM24" s="77">
        <v>-14.597544338335608</v>
      </c>
      <c r="EN24" s="32">
        <v>61</v>
      </c>
      <c r="EO24" s="38">
        <v>68.416666666666671</v>
      </c>
      <c r="EP24" s="77">
        <v>0.36674816625916873</v>
      </c>
      <c r="EQ24" s="32">
        <v>328</v>
      </c>
      <c r="ER24" s="32">
        <v>3630</v>
      </c>
      <c r="ES24" s="77">
        <v>8.8129496402877692</v>
      </c>
      <c r="ET24" s="32">
        <v>1165</v>
      </c>
      <c r="EU24" s="38">
        <v>1117</v>
      </c>
      <c r="EV24" s="77">
        <v>3.425925925925926</v>
      </c>
      <c r="EW24" s="32">
        <v>236</v>
      </c>
      <c r="EX24" s="32">
        <v>2481</v>
      </c>
      <c r="EY24" s="77">
        <v>11.305518169582772</v>
      </c>
      <c r="EZ24" s="32">
        <v>817</v>
      </c>
      <c r="FA24" s="38">
        <v>812.41666666666663</v>
      </c>
      <c r="FB24" s="77">
        <v>4.8054181896366375</v>
      </c>
      <c r="FC24" s="32">
        <v>92</v>
      </c>
      <c r="FD24" s="32">
        <v>1149</v>
      </c>
      <c r="FE24" s="77">
        <v>3.7940379403794036</v>
      </c>
      <c r="FF24" s="32">
        <v>348</v>
      </c>
      <c r="FG24" s="38">
        <v>304.58333333333331</v>
      </c>
      <c r="FH24" s="77">
        <v>-8.201202843083652E-2</v>
      </c>
      <c r="FI24" s="32">
        <v>827</v>
      </c>
      <c r="FJ24" s="32">
        <v>9020</v>
      </c>
      <c r="FK24" s="77">
        <v>6.6445968314022235</v>
      </c>
      <c r="FL24" s="32">
        <v>2007</v>
      </c>
      <c r="FM24" s="38">
        <v>1987.4166666666667</v>
      </c>
      <c r="FN24" s="77">
        <v>4.9876738862475793</v>
      </c>
      <c r="FO24" s="32" t="s">
        <v>378</v>
      </c>
      <c r="FP24" s="32">
        <v>8767</v>
      </c>
      <c r="FQ24" s="77">
        <v>7.5177826833455974</v>
      </c>
      <c r="FR24" s="32">
        <v>1973</v>
      </c>
      <c r="FS24" s="38">
        <v>1954.75</v>
      </c>
      <c r="FT24" s="77">
        <v>5.695489568782949</v>
      </c>
      <c r="FU24" s="32" t="s">
        <v>378</v>
      </c>
      <c r="FV24" s="32">
        <v>253</v>
      </c>
      <c r="FW24" s="77">
        <v>-16.776315789473685</v>
      </c>
      <c r="FX24" s="32">
        <v>34</v>
      </c>
      <c r="FY24" s="38">
        <v>32.666666666666664</v>
      </c>
      <c r="FZ24" s="77">
        <v>-25.047801147227531</v>
      </c>
      <c r="GA24" s="32">
        <v>403</v>
      </c>
      <c r="GB24" s="32">
        <v>4626</v>
      </c>
      <c r="GC24" s="77">
        <v>0.65274151436031325</v>
      </c>
      <c r="GD24" s="32">
        <v>580</v>
      </c>
      <c r="GE24" s="38">
        <v>578.41666666666663</v>
      </c>
      <c r="GF24" s="77">
        <v>4.3445580276608542</v>
      </c>
      <c r="GG24" s="32" t="s">
        <v>378</v>
      </c>
      <c r="GH24" s="32">
        <v>4454</v>
      </c>
      <c r="GI24" s="77">
        <v>2.1559633027522938</v>
      </c>
      <c r="GJ24" s="32">
        <v>564</v>
      </c>
      <c r="GK24" s="38">
        <v>562.5</v>
      </c>
      <c r="GL24" s="77">
        <v>5.6172742919730876</v>
      </c>
      <c r="GM24" s="32" t="s">
        <v>378</v>
      </c>
      <c r="GN24" s="32">
        <v>172</v>
      </c>
      <c r="GO24" s="77">
        <v>-27.118644067796609</v>
      </c>
      <c r="GP24" s="32">
        <v>16</v>
      </c>
      <c r="GQ24" s="38">
        <v>15.916666666666666</v>
      </c>
      <c r="GR24" s="77">
        <v>-26.819923371647509</v>
      </c>
      <c r="GS24" s="32">
        <v>424</v>
      </c>
      <c r="GT24" s="32">
        <v>4394</v>
      </c>
      <c r="GU24" s="77">
        <v>13.775245986535472</v>
      </c>
      <c r="GV24" s="32">
        <v>1427</v>
      </c>
      <c r="GW24" s="38">
        <v>1409</v>
      </c>
      <c r="GX24" s="77">
        <v>5.2539840637450199</v>
      </c>
      <c r="GY24" s="32">
        <v>417</v>
      </c>
      <c r="GZ24" s="32">
        <v>4313</v>
      </c>
      <c r="HA24" s="77">
        <v>13.679493937796522</v>
      </c>
      <c r="HB24" s="32">
        <v>1409</v>
      </c>
      <c r="HC24" s="38">
        <v>1392.25</v>
      </c>
      <c r="HD24" s="77">
        <v>5.7271231489684844</v>
      </c>
      <c r="HE24" s="32">
        <v>7</v>
      </c>
      <c r="HF24" s="32">
        <v>81</v>
      </c>
      <c r="HG24" s="77">
        <v>19.117647058823529</v>
      </c>
      <c r="HH24" s="32">
        <v>18</v>
      </c>
      <c r="HI24" s="38">
        <v>16.75</v>
      </c>
      <c r="HJ24" s="77">
        <v>-23.282442748091604</v>
      </c>
      <c r="HK24" s="32">
        <v>6</v>
      </c>
      <c r="HL24" s="32">
        <v>83</v>
      </c>
      <c r="HM24" s="77">
        <v>3.75</v>
      </c>
      <c r="HN24" s="32" t="s">
        <v>378</v>
      </c>
      <c r="HO24" s="38">
        <v>24.916666666666668</v>
      </c>
      <c r="HP24" s="77">
        <v>4.1811846689895473</v>
      </c>
      <c r="HQ24" s="32">
        <v>0</v>
      </c>
      <c r="HR24" s="32" t="s">
        <v>378</v>
      </c>
      <c r="HS24" s="77" t="s">
        <v>264</v>
      </c>
      <c r="HT24" s="32">
        <v>0</v>
      </c>
      <c r="HU24" s="38">
        <v>0.58333333333333337</v>
      </c>
      <c r="HV24" s="77" t="s">
        <v>264</v>
      </c>
      <c r="HW24" s="32">
        <v>6</v>
      </c>
      <c r="HX24" s="32" t="s">
        <v>378</v>
      </c>
      <c r="HY24" s="77">
        <v>1.25</v>
      </c>
      <c r="HZ24" s="32" t="s">
        <v>378</v>
      </c>
      <c r="IA24" s="38">
        <v>24.333333333333332</v>
      </c>
      <c r="IB24" s="77">
        <v>1.7421602787456445</v>
      </c>
      <c r="IC24" s="32" t="s">
        <v>378</v>
      </c>
      <c r="ID24" s="32">
        <v>17</v>
      </c>
      <c r="IE24" s="77">
        <v>-32</v>
      </c>
      <c r="IF24" s="32" t="s">
        <v>378</v>
      </c>
      <c r="IG24" s="38">
        <v>4.333333333333333</v>
      </c>
      <c r="IH24" s="77">
        <v>-13.333333333333334</v>
      </c>
      <c r="II24" s="32">
        <v>0</v>
      </c>
      <c r="IJ24" s="32">
        <v>0</v>
      </c>
      <c r="IK24" s="77" t="s">
        <v>264</v>
      </c>
      <c r="IL24" s="32">
        <v>0</v>
      </c>
      <c r="IM24" s="38">
        <v>0</v>
      </c>
      <c r="IN24" s="77" t="s">
        <v>264</v>
      </c>
      <c r="IO24" s="32" t="s">
        <v>378</v>
      </c>
      <c r="IP24" s="32">
        <v>17</v>
      </c>
      <c r="IQ24" s="77">
        <v>-32</v>
      </c>
      <c r="IR24" s="32" t="s">
        <v>378</v>
      </c>
      <c r="IS24" s="38">
        <v>4.333333333333333</v>
      </c>
      <c r="IT24" s="77">
        <v>-13.333333333333334</v>
      </c>
      <c r="IU24" s="32" t="s">
        <v>378</v>
      </c>
      <c r="IV24" s="32">
        <v>66</v>
      </c>
      <c r="IW24" s="77">
        <v>20</v>
      </c>
      <c r="IX24" s="32">
        <v>18</v>
      </c>
      <c r="IY24" s="38">
        <v>20.583333333333332</v>
      </c>
      <c r="IZ24" s="77">
        <v>8.8105726872246706</v>
      </c>
      <c r="JA24" s="32">
        <v>0</v>
      </c>
      <c r="JB24" s="32" t="s">
        <v>378</v>
      </c>
      <c r="JC24" s="77" t="s">
        <v>264</v>
      </c>
      <c r="JD24" s="32">
        <v>0</v>
      </c>
      <c r="JE24" s="38">
        <v>0.58333333333333337</v>
      </c>
      <c r="JF24" s="77" t="s">
        <v>264</v>
      </c>
      <c r="JG24" s="32" t="s">
        <v>378</v>
      </c>
      <c r="JH24" s="32" t="s">
        <v>378</v>
      </c>
      <c r="JI24" s="77">
        <v>16.363636363636363</v>
      </c>
      <c r="JJ24" s="32">
        <v>18</v>
      </c>
      <c r="JK24" s="38">
        <v>20</v>
      </c>
      <c r="JL24" s="77">
        <v>5.7268722466960353</v>
      </c>
      <c r="JM24" s="32">
        <v>107</v>
      </c>
      <c r="JN24" s="32">
        <v>1221</v>
      </c>
      <c r="JO24" s="77">
        <v>7.957559681697612</v>
      </c>
      <c r="JP24" s="32">
        <v>293</v>
      </c>
      <c r="JQ24" s="38">
        <v>296.08333333333331</v>
      </c>
      <c r="JR24" s="77">
        <v>12.330066392665191</v>
      </c>
      <c r="JS24" s="32">
        <v>77</v>
      </c>
      <c r="JT24" s="32">
        <v>847</v>
      </c>
      <c r="JU24" s="77">
        <v>10.574412532637076</v>
      </c>
      <c r="JV24" s="32">
        <v>204</v>
      </c>
      <c r="JW24" s="38">
        <v>209.41666666666666</v>
      </c>
      <c r="JX24" s="77">
        <v>13.504968383017163</v>
      </c>
      <c r="JY24" s="32">
        <v>30</v>
      </c>
      <c r="JZ24" s="32">
        <v>374</v>
      </c>
      <c r="KA24" s="77">
        <v>2.4657534246575343</v>
      </c>
      <c r="KB24" s="32">
        <v>89</v>
      </c>
      <c r="KC24" s="38">
        <v>86.666666666666671</v>
      </c>
      <c r="KD24" s="77">
        <v>9.5890410958904102</v>
      </c>
      <c r="KE24" s="32">
        <v>32</v>
      </c>
      <c r="KF24" s="32">
        <v>394</v>
      </c>
      <c r="KG24" s="77">
        <v>-15.086206896551724</v>
      </c>
      <c r="KH24" s="32">
        <v>50</v>
      </c>
      <c r="KI24" s="38">
        <v>50.916666666666664</v>
      </c>
      <c r="KJ24" s="77">
        <v>-17.320703653585927</v>
      </c>
      <c r="KK24" s="32">
        <v>22</v>
      </c>
      <c r="KL24" s="32">
        <v>280</v>
      </c>
      <c r="KM24" s="77">
        <v>-13.043478260869565</v>
      </c>
      <c r="KN24" s="32" t="s">
        <v>378</v>
      </c>
      <c r="KO24" s="38">
        <v>37.333333333333336</v>
      </c>
      <c r="KP24" s="77">
        <v>-13.346228239845262</v>
      </c>
      <c r="KQ24" s="32">
        <v>10</v>
      </c>
      <c r="KR24" s="32">
        <v>114</v>
      </c>
      <c r="KS24" s="77">
        <v>-19.718309859154928</v>
      </c>
      <c r="KT24" s="32" t="s">
        <v>378</v>
      </c>
      <c r="KU24" s="38">
        <v>13.583333333333334</v>
      </c>
      <c r="KV24" s="77">
        <v>-26.576576576576578</v>
      </c>
      <c r="KW24" s="32">
        <v>75</v>
      </c>
      <c r="KX24" s="32">
        <v>827</v>
      </c>
      <c r="KY24" s="77">
        <v>23.988005997001498</v>
      </c>
      <c r="KZ24" s="32">
        <v>243</v>
      </c>
      <c r="LA24" s="38">
        <v>245.16666666666666</v>
      </c>
      <c r="LB24" s="77">
        <v>21.369636963696369</v>
      </c>
      <c r="LC24" s="32">
        <v>55</v>
      </c>
      <c r="LD24" s="32">
        <v>567</v>
      </c>
      <c r="LE24" s="77">
        <v>27.702702702702702</v>
      </c>
      <c r="LF24" s="32" t="s">
        <v>378</v>
      </c>
      <c r="LG24" s="38">
        <v>172.08333333333334</v>
      </c>
      <c r="LH24" s="77">
        <v>21.685327047731288</v>
      </c>
      <c r="LI24" s="32">
        <v>20</v>
      </c>
      <c r="LJ24" s="32">
        <v>260</v>
      </c>
      <c r="LK24" s="77">
        <v>16.591928251121075</v>
      </c>
      <c r="LL24" s="32" t="s">
        <v>378</v>
      </c>
      <c r="LM24" s="38">
        <v>73.083333333333329</v>
      </c>
      <c r="LN24" s="77">
        <v>20.632737276478679</v>
      </c>
      <c r="LO24" s="32">
        <v>331</v>
      </c>
      <c r="LP24" s="32">
        <v>3695</v>
      </c>
      <c r="LQ24" s="77">
        <v>12.173649058894959</v>
      </c>
      <c r="LR24" s="32">
        <v>846</v>
      </c>
      <c r="LS24" s="38">
        <v>798.83333333333337</v>
      </c>
      <c r="LT24" s="77">
        <v>8.8452367434994894</v>
      </c>
      <c r="LU24" s="32">
        <v>240</v>
      </c>
      <c r="LV24" s="32">
        <v>2602</v>
      </c>
      <c r="LW24" s="77">
        <v>16.891284815813119</v>
      </c>
      <c r="LX24" s="32">
        <v>566</v>
      </c>
      <c r="LY24" s="38">
        <v>540.16666666666663</v>
      </c>
      <c r="LZ24" s="77">
        <v>14.42188879082083</v>
      </c>
      <c r="MA24" s="32">
        <v>91</v>
      </c>
      <c r="MB24" s="32">
        <v>1093</v>
      </c>
      <c r="MC24" s="77">
        <v>2.3408239700374533</v>
      </c>
      <c r="MD24" s="32">
        <v>280</v>
      </c>
      <c r="ME24" s="38">
        <v>258.66666666666669</v>
      </c>
      <c r="MF24" s="77">
        <v>-1.2094207511139401</v>
      </c>
      <c r="MG24" s="32">
        <v>168</v>
      </c>
      <c r="MH24" s="32">
        <v>1807</v>
      </c>
      <c r="MI24" s="77">
        <v>10.723039215686274</v>
      </c>
      <c r="MJ24" s="32">
        <v>260</v>
      </c>
      <c r="MK24" s="38">
        <v>257.08333333333331</v>
      </c>
      <c r="ML24" s="77">
        <v>18.928296067848883</v>
      </c>
      <c r="MM24" s="32">
        <v>138</v>
      </c>
      <c r="MN24" s="32">
        <v>1478</v>
      </c>
      <c r="MO24" s="77">
        <v>12.652439024390244</v>
      </c>
      <c r="MP24" s="32">
        <v>219</v>
      </c>
      <c r="MQ24" s="38">
        <v>212.08333333333334</v>
      </c>
      <c r="MR24" s="77">
        <v>19.315518049695264</v>
      </c>
      <c r="MS24" s="32">
        <v>30</v>
      </c>
      <c r="MT24" s="32">
        <v>329</v>
      </c>
      <c r="MU24" s="77">
        <v>2.8125</v>
      </c>
      <c r="MV24" s="32">
        <v>41</v>
      </c>
      <c r="MW24" s="38">
        <v>45</v>
      </c>
      <c r="MX24" s="77">
        <v>17.136659436008678</v>
      </c>
      <c r="MY24" s="32">
        <v>163</v>
      </c>
      <c r="MZ24" s="32">
        <v>1888</v>
      </c>
      <c r="NA24" s="77">
        <v>13.598074608904934</v>
      </c>
      <c r="NB24" s="32">
        <v>586</v>
      </c>
      <c r="NC24" s="38">
        <v>541.75</v>
      </c>
      <c r="ND24" s="77">
        <v>4.6354418155480444</v>
      </c>
      <c r="NE24" s="32">
        <v>102</v>
      </c>
      <c r="NF24" s="32">
        <v>1124</v>
      </c>
      <c r="NG24" s="77">
        <v>22.975929978118163</v>
      </c>
      <c r="NH24" s="32">
        <v>347</v>
      </c>
      <c r="NI24" s="38">
        <v>328.08333333333331</v>
      </c>
      <c r="NJ24" s="77">
        <v>11.466591166477915</v>
      </c>
      <c r="NK24" s="32">
        <v>61</v>
      </c>
      <c r="NL24" s="32">
        <v>764</v>
      </c>
      <c r="NM24" s="77">
        <v>2.1390374331550799</v>
      </c>
      <c r="NN24" s="32">
        <v>239</v>
      </c>
      <c r="NO24" s="38">
        <v>213.66666666666666</v>
      </c>
      <c r="NP24" s="77">
        <v>-4.3640432674375234</v>
      </c>
      <c r="NQ24" s="32">
        <v>78</v>
      </c>
      <c r="NR24" s="32">
        <v>74</v>
      </c>
      <c r="NS24" s="77">
        <v>1</v>
      </c>
      <c r="NT24" s="32">
        <v>78</v>
      </c>
      <c r="NU24" s="38">
        <v>75</v>
      </c>
      <c r="NV24" s="77">
        <v>2</v>
      </c>
      <c r="NW24" s="32">
        <v>81</v>
      </c>
      <c r="NX24" s="32">
        <v>76</v>
      </c>
      <c r="NY24" s="77">
        <v>1</v>
      </c>
      <c r="NZ24" s="32">
        <v>81</v>
      </c>
      <c r="OA24" s="38">
        <v>76</v>
      </c>
      <c r="OB24" s="77">
        <v>1</v>
      </c>
      <c r="OC24" s="32">
        <v>68</v>
      </c>
      <c r="OD24" s="32">
        <v>69</v>
      </c>
      <c r="OE24" s="77">
        <v>0</v>
      </c>
      <c r="OF24" s="32">
        <v>68</v>
      </c>
      <c r="OG24" s="38">
        <v>70</v>
      </c>
      <c r="OH24" s="77">
        <v>2</v>
      </c>
      <c r="OI24" s="32">
        <v>45</v>
      </c>
      <c r="OJ24" s="32">
        <v>40</v>
      </c>
      <c r="OK24" s="77">
        <v>1</v>
      </c>
      <c r="OL24" s="32">
        <v>45</v>
      </c>
      <c r="OM24" s="38">
        <v>41</v>
      </c>
      <c r="ON24" s="77">
        <v>3</v>
      </c>
      <c r="OO24" s="32">
        <v>46</v>
      </c>
      <c r="OP24" s="32">
        <v>41</v>
      </c>
      <c r="OQ24" s="77">
        <v>0</v>
      </c>
      <c r="OR24" s="32">
        <v>46</v>
      </c>
      <c r="OS24" s="38">
        <v>42</v>
      </c>
      <c r="OT24" s="77">
        <v>1</v>
      </c>
      <c r="OU24" s="32">
        <v>38</v>
      </c>
      <c r="OV24" s="32">
        <v>34</v>
      </c>
      <c r="OW24" s="77">
        <v>3</v>
      </c>
      <c r="OX24" s="32">
        <v>38</v>
      </c>
      <c r="OY24" s="38">
        <v>35</v>
      </c>
      <c r="OZ24" s="77">
        <v>4</v>
      </c>
      <c r="PA24" s="32">
        <v>99</v>
      </c>
      <c r="PB24" s="32">
        <v>98</v>
      </c>
      <c r="PC24" s="77">
        <v>-3</v>
      </c>
      <c r="PD24" s="32">
        <v>99</v>
      </c>
      <c r="PE24" s="38">
        <v>99</v>
      </c>
      <c r="PF24" s="77">
        <v>-1</v>
      </c>
      <c r="PG24" s="32">
        <v>107</v>
      </c>
      <c r="PH24" s="32">
        <v>105</v>
      </c>
      <c r="PI24" s="77">
        <v>-2</v>
      </c>
      <c r="PJ24" s="32">
        <v>107</v>
      </c>
      <c r="PK24" s="38">
        <v>105</v>
      </c>
      <c r="PL24" s="77">
        <v>-1</v>
      </c>
      <c r="PM24" s="32">
        <v>81</v>
      </c>
      <c r="PN24" s="32">
        <v>84</v>
      </c>
      <c r="PO24" s="77">
        <v>-5</v>
      </c>
      <c r="PP24" s="32">
        <v>81</v>
      </c>
      <c r="PQ24" s="38">
        <v>85</v>
      </c>
      <c r="PR24" s="77">
        <v>-3</v>
      </c>
    </row>
    <row r="25" spans="1:434" x14ac:dyDescent="0.2">
      <c r="A25" s="247" t="s">
        <v>138</v>
      </c>
      <c r="B25" s="18"/>
      <c r="C25" s="20">
        <v>65</v>
      </c>
      <c r="D25" s="20">
        <v>812</v>
      </c>
      <c r="E25" s="77">
        <v>-1.0962241169305724</v>
      </c>
      <c r="F25" s="20">
        <v>212</v>
      </c>
      <c r="G25" s="38">
        <v>182.41666666666666</v>
      </c>
      <c r="H25" s="77">
        <v>-0.36413290851160673</v>
      </c>
      <c r="I25" s="32" t="s">
        <v>378</v>
      </c>
      <c r="J25" s="32">
        <v>615</v>
      </c>
      <c r="K25" s="77">
        <v>-3.4536891679748818</v>
      </c>
      <c r="L25" s="32">
        <v>161</v>
      </c>
      <c r="M25" s="38">
        <v>137.08333333333334</v>
      </c>
      <c r="N25" s="77">
        <v>-0.54413542926239422</v>
      </c>
      <c r="O25" s="32" t="s">
        <v>378</v>
      </c>
      <c r="P25" s="32">
        <v>197</v>
      </c>
      <c r="Q25" s="77">
        <v>7.0652173913043477</v>
      </c>
      <c r="R25" s="32">
        <v>51</v>
      </c>
      <c r="S25" s="38">
        <v>45.333333333333336</v>
      </c>
      <c r="T25" s="77">
        <v>0.18416206261510129</v>
      </c>
      <c r="U25" s="32">
        <v>43</v>
      </c>
      <c r="V25" s="32">
        <v>625</v>
      </c>
      <c r="W25" s="77">
        <v>-2.7993779160186625</v>
      </c>
      <c r="X25" s="32">
        <v>160</v>
      </c>
      <c r="Y25" s="38">
        <v>138.5</v>
      </c>
      <c r="Z25" s="77">
        <v>-1.1890606420927468</v>
      </c>
      <c r="AA25" s="32" t="s">
        <v>378</v>
      </c>
      <c r="AB25" s="32" t="s">
        <v>378</v>
      </c>
      <c r="AC25" s="77">
        <v>-2.8985507246376812</v>
      </c>
      <c r="AD25" s="32">
        <v>137</v>
      </c>
      <c r="AE25" s="38">
        <v>117.66666666666667</v>
      </c>
      <c r="AF25" s="77">
        <v>-0.77301475755446236</v>
      </c>
      <c r="AG25" s="32" t="s">
        <v>378</v>
      </c>
      <c r="AH25" s="32" t="s">
        <v>378</v>
      </c>
      <c r="AI25" s="77">
        <v>-2.197802197802198</v>
      </c>
      <c r="AJ25" s="32">
        <v>23</v>
      </c>
      <c r="AK25" s="38">
        <v>20.833333333333332</v>
      </c>
      <c r="AL25" s="77">
        <v>-3.4749034749034751</v>
      </c>
      <c r="AM25" s="32">
        <v>22</v>
      </c>
      <c r="AN25" s="32">
        <v>187</v>
      </c>
      <c r="AO25" s="77">
        <v>5.0561797752808983</v>
      </c>
      <c r="AP25" s="32">
        <v>52</v>
      </c>
      <c r="AQ25" s="38">
        <v>43.916666666666664</v>
      </c>
      <c r="AR25" s="77">
        <v>2.3300970873786406</v>
      </c>
      <c r="AS25" s="32">
        <v>10</v>
      </c>
      <c r="AT25" s="32" t="s">
        <v>378</v>
      </c>
      <c r="AU25" s="77">
        <v>-7.0588235294117645</v>
      </c>
      <c r="AV25" s="32">
        <v>24</v>
      </c>
      <c r="AW25" s="38">
        <v>19.416666666666668</v>
      </c>
      <c r="AX25" s="77">
        <v>0.86580086580086579</v>
      </c>
      <c r="AY25" s="32">
        <v>12</v>
      </c>
      <c r="AZ25" s="32" t="s">
        <v>378</v>
      </c>
      <c r="BA25" s="77">
        <v>16.129032258064516</v>
      </c>
      <c r="BB25" s="32">
        <v>28</v>
      </c>
      <c r="BC25" s="38">
        <v>24.5</v>
      </c>
      <c r="BD25" s="77">
        <v>3.5211267605633805</v>
      </c>
      <c r="BE25" s="32" t="s">
        <v>378</v>
      </c>
      <c r="BF25" s="32">
        <v>545</v>
      </c>
      <c r="BG25" s="77">
        <v>2.2514071294559099</v>
      </c>
      <c r="BH25" s="32">
        <v>143</v>
      </c>
      <c r="BI25" s="38">
        <v>122.41666666666667</v>
      </c>
      <c r="BJ25" s="77">
        <v>5.759539236861051</v>
      </c>
      <c r="BK25" s="32" t="s">
        <v>378</v>
      </c>
      <c r="BL25" s="32">
        <v>427</v>
      </c>
      <c r="BM25" s="77">
        <v>0.47058823529411759</v>
      </c>
      <c r="BN25" s="32">
        <v>112</v>
      </c>
      <c r="BO25" s="38">
        <v>95</v>
      </c>
      <c r="BP25" s="77">
        <v>6.3432835820895521</v>
      </c>
      <c r="BQ25" s="32" t="s">
        <v>378</v>
      </c>
      <c r="BR25" s="32">
        <v>118</v>
      </c>
      <c r="BS25" s="77">
        <v>9.2592592592592595</v>
      </c>
      <c r="BT25" s="32">
        <v>31</v>
      </c>
      <c r="BU25" s="38">
        <v>27.416666666666668</v>
      </c>
      <c r="BV25" s="77">
        <v>3.7854889589905363</v>
      </c>
      <c r="BW25" s="32" t="s">
        <v>378</v>
      </c>
      <c r="BX25" s="32" t="s">
        <v>378</v>
      </c>
      <c r="BY25" s="77">
        <v>1.6509433962264151</v>
      </c>
      <c r="BZ25" s="32">
        <v>111</v>
      </c>
      <c r="CA25" s="38">
        <v>95.916666666666671</v>
      </c>
      <c r="CB25" s="77">
        <v>6.8709377901578454</v>
      </c>
      <c r="CC25" s="32" t="s">
        <v>378</v>
      </c>
      <c r="CD25" s="32">
        <v>378</v>
      </c>
      <c r="CE25" s="77">
        <v>3.278688524590164</v>
      </c>
      <c r="CF25" s="32">
        <v>98</v>
      </c>
      <c r="CG25" s="38">
        <v>82.583333333333329</v>
      </c>
      <c r="CH25" s="77">
        <v>8.069792802617231</v>
      </c>
      <c r="CI25" s="32" t="s">
        <v>378</v>
      </c>
      <c r="CJ25" s="32" t="s">
        <v>378</v>
      </c>
      <c r="CK25" s="77">
        <v>-8.6206896551724146</v>
      </c>
      <c r="CL25" s="32">
        <v>13</v>
      </c>
      <c r="CM25" s="38">
        <v>13.333333333333334</v>
      </c>
      <c r="CN25" s="77">
        <v>0</v>
      </c>
      <c r="CO25" s="32">
        <v>12</v>
      </c>
      <c r="CP25" s="32" t="s">
        <v>378</v>
      </c>
      <c r="CQ25" s="77">
        <v>4.5871559633027523</v>
      </c>
      <c r="CR25" s="32">
        <v>32</v>
      </c>
      <c r="CS25" s="38">
        <v>26.5</v>
      </c>
      <c r="CT25" s="77">
        <v>1.9230769230769231</v>
      </c>
      <c r="CU25" s="32">
        <v>4</v>
      </c>
      <c r="CV25" s="32">
        <v>49</v>
      </c>
      <c r="CW25" s="77">
        <v>-16.949152542372879</v>
      </c>
      <c r="CX25" s="32">
        <v>14</v>
      </c>
      <c r="CY25" s="38">
        <v>12.416666666666666</v>
      </c>
      <c r="CZ25" s="77">
        <v>-3.870967741935484</v>
      </c>
      <c r="DA25" s="32">
        <v>8</v>
      </c>
      <c r="DB25" s="32" t="s">
        <v>378</v>
      </c>
      <c r="DC25" s="77">
        <v>30</v>
      </c>
      <c r="DD25" s="32">
        <v>18</v>
      </c>
      <c r="DE25" s="38">
        <v>14.083333333333334</v>
      </c>
      <c r="DF25" s="77">
        <v>7.6433121019108281</v>
      </c>
      <c r="DG25" s="32" t="s">
        <v>378</v>
      </c>
      <c r="DH25" s="32">
        <v>267</v>
      </c>
      <c r="DI25" s="77">
        <v>-7.291666666666667</v>
      </c>
      <c r="DJ25" s="32">
        <v>69</v>
      </c>
      <c r="DK25" s="38">
        <v>60</v>
      </c>
      <c r="DL25" s="77">
        <v>-10.891089108910892</v>
      </c>
      <c r="DM25" s="32">
        <v>16</v>
      </c>
      <c r="DN25" s="32">
        <v>188</v>
      </c>
      <c r="DO25" s="77">
        <v>-11.320754716981133</v>
      </c>
      <c r="DP25" s="32">
        <v>49</v>
      </c>
      <c r="DQ25" s="38">
        <v>42.083333333333336</v>
      </c>
      <c r="DR25" s="77">
        <v>-13.23024054982818</v>
      </c>
      <c r="DS25" s="32" t="s">
        <v>378</v>
      </c>
      <c r="DT25" s="32">
        <v>79</v>
      </c>
      <c r="DU25" s="77">
        <v>3.9473684210526314</v>
      </c>
      <c r="DV25" s="32">
        <v>20</v>
      </c>
      <c r="DW25" s="38">
        <v>17.916666666666668</v>
      </c>
      <c r="DX25" s="77">
        <v>-4.8672566371681416</v>
      </c>
      <c r="DY25" s="32" t="s">
        <v>378</v>
      </c>
      <c r="DZ25" s="32" t="s">
        <v>378</v>
      </c>
      <c r="EA25" s="77">
        <v>-11.415525114155251</v>
      </c>
      <c r="EB25" s="32">
        <v>49</v>
      </c>
      <c r="EC25" s="38">
        <v>42.583333333333336</v>
      </c>
      <c r="ED25" s="77">
        <v>-15.537190082644628</v>
      </c>
      <c r="EE25" s="32">
        <v>10</v>
      </c>
      <c r="EF25" s="32" t="s">
        <v>378</v>
      </c>
      <c r="EG25" s="77">
        <v>-15.053763440860216</v>
      </c>
      <c r="EH25" s="32">
        <v>39</v>
      </c>
      <c r="EI25" s="38">
        <v>35.083333333333336</v>
      </c>
      <c r="EJ25" s="77">
        <v>-16.798418972332016</v>
      </c>
      <c r="EK25" s="32" t="s">
        <v>378</v>
      </c>
      <c r="EL25" s="32">
        <v>36</v>
      </c>
      <c r="EM25" s="77">
        <v>9.0909090909090917</v>
      </c>
      <c r="EN25" s="32">
        <v>10</v>
      </c>
      <c r="EO25" s="38">
        <v>7.5</v>
      </c>
      <c r="EP25" s="77">
        <v>-9.0909090909090917</v>
      </c>
      <c r="EQ25" s="32">
        <v>10</v>
      </c>
      <c r="ER25" s="32" t="s">
        <v>378</v>
      </c>
      <c r="ES25" s="77">
        <v>5.7971014492753623</v>
      </c>
      <c r="ET25" s="32">
        <v>20</v>
      </c>
      <c r="EU25" s="38">
        <v>17.416666666666668</v>
      </c>
      <c r="EV25" s="77">
        <v>2.9556650246305418</v>
      </c>
      <c r="EW25" s="32">
        <v>6</v>
      </c>
      <c r="EX25" s="32" t="s">
        <v>378</v>
      </c>
      <c r="EY25" s="77">
        <v>15.384615384615385</v>
      </c>
      <c r="EZ25" s="32">
        <v>10</v>
      </c>
      <c r="FA25" s="38">
        <v>7</v>
      </c>
      <c r="FB25" s="77">
        <v>10.526315789473683</v>
      </c>
      <c r="FC25" s="32">
        <v>4</v>
      </c>
      <c r="FD25" s="32">
        <v>43</v>
      </c>
      <c r="FE25" s="77">
        <v>0</v>
      </c>
      <c r="FF25" s="32">
        <v>10</v>
      </c>
      <c r="FG25" s="38">
        <v>10.416666666666666</v>
      </c>
      <c r="FH25" s="77">
        <v>-1.5748031496062991</v>
      </c>
      <c r="FI25" s="32">
        <v>37</v>
      </c>
      <c r="FJ25" s="32">
        <v>503</v>
      </c>
      <c r="FK25" s="77">
        <v>-2.7079303675048356</v>
      </c>
      <c r="FL25" s="32">
        <v>135</v>
      </c>
      <c r="FM25" s="38">
        <v>113.25</v>
      </c>
      <c r="FN25" s="77">
        <v>3.3460076045627374</v>
      </c>
      <c r="FO25" s="32">
        <v>37</v>
      </c>
      <c r="FP25" s="32">
        <v>490</v>
      </c>
      <c r="FQ25" s="77">
        <v>-2.9702970297029703</v>
      </c>
      <c r="FR25" s="32">
        <v>131</v>
      </c>
      <c r="FS25" s="38">
        <v>110.16666666666667</v>
      </c>
      <c r="FT25" s="77">
        <v>3.3620015637216576</v>
      </c>
      <c r="FU25" s="32">
        <v>0</v>
      </c>
      <c r="FV25" s="32">
        <v>13</v>
      </c>
      <c r="FW25" s="77">
        <v>8.3333333333333321</v>
      </c>
      <c r="FX25" s="32">
        <v>4</v>
      </c>
      <c r="FY25" s="38">
        <v>3.0833333333333335</v>
      </c>
      <c r="FZ25" s="77">
        <v>2.7777777777777777</v>
      </c>
      <c r="GA25" s="32">
        <v>34</v>
      </c>
      <c r="GB25" s="32" t="s">
        <v>378</v>
      </c>
      <c r="GC25" s="77">
        <v>-3.5196687370600417</v>
      </c>
      <c r="GD25" s="32">
        <v>126</v>
      </c>
      <c r="GE25" s="38">
        <v>104</v>
      </c>
      <c r="GF25" s="77">
        <v>2.8854080791426218</v>
      </c>
      <c r="GG25" s="32">
        <v>34</v>
      </c>
      <c r="GH25" s="32">
        <v>455</v>
      </c>
      <c r="GI25" s="77">
        <v>-3.8054968287526427</v>
      </c>
      <c r="GJ25" s="32">
        <v>122</v>
      </c>
      <c r="GK25" s="38">
        <v>101.33333333333333</v>
      </c>
      <c r="GL25" s="77">
        <v>2.7895181741335588</v>
      </c>
      <c r="GM25" s="32">
        <v>0</v>
      </c>
      <c r="GN25" s="32" t="s">
        <v>378</v>
      </c>
      <c r="GO25" s="77">
        <v>10</v>
      </c>
      <c r="GP25" s="32">
        <v>4</v>
      </c>
      <c r="GQ25" s="38">
        <v>2.6666666666666665</v>
      </c>
      <c r="GR25" s="77">
        <v>6.666666666666667</v>
      </c>
      <c r="GS25" s="32">
        <v>3</v>
      </c>
      <c r="GT25" s="32" t="s">
        <v>378</v>
      </c>
      <c r="GU25" s="77">
        <v>8.8235294117647065</v>
      </c>
      <c r="GV25" s="32">
        <v>9</v>
      </c>
      <c r="GW25" s="38">
        <v>9.25</v>
      </c>
      <c r="GX25" s="77">
        <v>8.8235294117647065</v>
      </c>
      <c r="GY25" s="32">
        <v>3</v>
      </c>
      <c r="GZ25" s="32">
        <v>35</v>
      </c>
      <c r="HA25" s="77">
        <v>9.375</v>
      </c>
      <c r="HB25" s="32">
        <v>9</v>
      </c>
      <c r="HC25" s="38">
        <v>8.8333333333333339</v>
      </c>
      <c r="HD25" s="77">
        <v>10.416666666666668</v>
      </c>
      <c r="HE25" s="32">
        <v>0</v>
      </c>
      <c r="HF25" s="32" t="s">
        <v>378</v>
      </c>
      <c r="HG25" s="77">
        <v>0</v>
      </c>
      <c r="HH25" s="32">
        <v>0</v>
      </c>
      <c r="HI25" s="38">
        <v>0.41666666666666669</v>
      </c>
      <c r="HJ25" s="77">
        <v>-16.666666666666664</v>
      </c>
      <c r="HK25" s="32" t="s">
        <v>378</v>
      </c>
      <c r="HL25" s="32" t="s">
        <v>378</v>
      </c>
      <c r="HM25" s="77">
        <v>150</v>
      </c>
      <c r="HN25" s="32" t="s">
        <v>378</v>
      </c>
      <c r="HO25" s="38">
        <v>1.1666666666666667</v>
      </c>
      <c r="HP25" s="77">
        <v>100</v>
      </c>
      <c r="HQ25" s="32">
        <v>0</v>
      </c>
      <c r="HR25" s="32">
        <v>0</v>
      </c>
      <c r="HS25" s="77" t="s">
        <v>264</v>
      </c>
      <c r="HT25" s="32">
        <v>0</v>
      </c>
      <c r="HU25" s="38">
        <v>0</v>
      </c>
      <c r="HV25" s="77" t="s">
        <v>264</v>
      </c>
      <c r="HW25" s="32" t="s">
        <v>378</v>
      </c>
      <c r="HX25" s="32" t="s">
        <v>378</v>
      </c>
      <c r="HY25" s="77">
        <v>150</v>
      </c>
      <c r="HZ25" s="32" t="s">
        <v>378</v>
      </c>
      <c r="IA25" s="38">
        <v>1.1666666666666667</v>
      </c>
      <c r="IB25" s="77">
        <v>100</v>
      </c>
      <c r="IC25" s="32">
        <v>0</v>
      </c>
      <c r="ID25" s="32">
        <v>3</v>
      </c>
      <c r="IE25" s="77" t="s">
        <v>378</v>
      </c>
      <c r="IF25" s="32" t="s">
        <v>378</v>
      </c>
      <c r="IG25" s="38">
        <v>0.83333333333333337</v>
      </c>
      <c r="IH25" s="77">
        <v>100</v>
      </c>
      <c r="II25" s="32">
        <v>0</v>
      </c>
      <c r="IJ25" s="32">
        <v>0</v>
      </c>
      <c r="IK25" s="77" t="s">
        <v>264</v>
      </c>
      <c r="IL25" s="32">
        <v>0</v>
      </c>
      <c r="IM25" s="38">
        <v>0</v>
      </c>
      <c r="IN25" s="77" t="s">
        <v>264</v>
      </c>
      <c r="IO25" s="32">
        <v>0</v>
      </c>
      <c r="IP25" s="32">
        <v>3</v>
      </c>
      <c r="IQ25" s="77" t="s">
        <v>378</v>
      </c>
      <c r="IR25" s="32" t="s">
        <v>378</v>
      </c>
      <c r="IS25" s="38">
        <v>0.83333333333333337</v>
      </c>
      <c r="IT25" s="77">
        <v>100</v>
      </c>
      <c r="IU25" s="32" t="s">
        <v>378</v>
      </c>
      <c r="IV25" s="32" t="s">
        <v>378</v>
      </c>
      <c r="IW25" s="77" t="s">
        <v>264</v>
      </c>
      <c r="IX25" s="32" t="s">
        <v>378</v>
      </c>
      <c r="IY25" s="38">
        <v>0.33333333333333331</v>
      </c>
      <c r="IZ25" s="77">
        <v>100</v>
      </c>
      <c r="JA25" s="32">
        <v>0</v>
      </c>
      <c r="JB25" s="32">
        <v>0</v>
      </c>
      <c r="JC25" s="77" t="s">
        <v>264</v>
      </c>
      <c r="JD25" s="32">
        <v>0</v>
      </c>
      <c r="JE25" s="38">
        <v>0</v>
      </c>
      <c r="JF25" s="77" t="s">
        <v>264</v>
      </c>
      <c r="JG25" s="32" t="s">
        <v>378</v>
      </c>
      <c r="JH25" s="32" t="s">
        <v>378</v>
      </c>
      <c r="JI25" s="77" t="s">
        <v>264</v>
      </c>
      <c r="JJ25" s="32" t="s">
        <v>378</v>
      </c>
      <c r="JK25" s="38">
        <v>0.33333333333333331</v>
      </c>
      <c r="JL25" s="77">
        <v>100</v>
      </c>
      <c r="JM25" s="32" t="s">
        <v>378</v>
      </c>
      <c r="JN25" s="32">
        <v>40</v>
      </c>
      <c r="JO25" s="77">
        <v>5.2631578947368416</v>
      </c>
      <c r="JP25" s="32">
        <v>9</v>
      </c>
      <c r="JQ25" s="38">
        <v>10.25</v>
      </c>
      <c r="JR25" s="77">
        <v>14.953271028037381</v>
      </c>
      <c r="JS25" s="32" t="s">
        <v>378</v>
      </c>
      <c r="JT25" s="32" t="s">
        <v>378</v>
      </c>
      <c r="JU25" s="77">
        <v>-7.4074074074074066</v>
      </c>
      <c r="JV25" s="32">
        <v>6</v>
      </c>
      <c r="JW25" s="38">
        <v>6.833333333333333</v>
      </c>
      <c r="JX25" s="77">
        <v>13.888888888888889</v>
      </c>
      <c r="JY25" s="32">
        <v>0</v>
      </c>
      <c r="JZ25" s="32" t="s">
        <v>378</v>
      </c>
      <c r="KA25" s="77">
        <v>36.363636363636367</v>
      </c>
      <c r="KB25" s="32">
        <v>3</v>
      </c>
      <c r="KC25" s="38">
        <v>3.4166666666666665</v>
      </c>
      <c r="KD25" s="77">
        <v>17.142857142857142</v>
      </c>
      <c r="KE25" s="32" t="s">
        <v>378</v>
      </c>
      <c r="KF25" s="32">
        <v>24</v>
      </c>
      <c r="KG25" s="77">
        <v>-17.241379310344829</v>
      </c>
      <c r="KH25" s="32">
        <v>5</v>
      </c>
      <c r="KI25" s="38">
        <v>6.333333333333333</v>
      </c>
      <c r="KJ25" s="77">
        <v>-7.3170731707317067</v>
      </c>
      <c r="KK25" s="32" t="s">
        <v>378</v>
      </c>
      <c r="KL25" s="32" t="s">
        <v>378</v>
      </c>
      <c r="KM25" s="77">
        <v>-20.833333333333336</v>
      </c>
      <c r="KN25" s="32" t="s">
        <v>378</v>
      </c>
      <c r="KO25" s="38">
        <v>5.25</v>
      </c>
      <c r="KP25" s="77">
        <v>-1.5625</v>
      </c>
      <c r="KQ25" s="32">
        <v>0</v>
      </c>
      <c r="KR25" s="32" t="s">
        <v>378</v>
      </c>
      <c r="KS25" s="77">
        <v>0</v>
      </c>
      <c r="KT25" s="32" t="s">
        <v>378</v>
      </c>
      <c r="KU25" s="38">
        <v>1.0833333333333333</v>
      </c>
      <c r="KV25" s="77">
        <v>-27.777777777777779</v>
      </c>
      <c r="KW25" s="32">
        <v>0</v>
      </c>
      <c r="KX25" s="32">
        <v>16</v>
      </c>
      <c r="KY25" s="77">
        <v>77.777777777777786</v>
      </c>
      <c r="KZ25" s="32">
        <v>4</v>
      </c>
      <c r="LA25" s="38">
        <v>3.9166666666666665</v>
      </c>
      <c r="LB25" s="77">
        <v>88</v>
      </c>
      <c r="LC25" s="32">
        <v>0</v>
      </c>
      <c r="LD25" s="32">
        <v>6</v>
      </c>
      <c r="LE25" s="77">
        <v>100</v>
      </c>
      <c r="LF25" s="32" t="s">
        <v>378</v>
      </c>
      <c r="LG25" s="38">
        <v>1.5833333333333333</v>
      </c>
      <c r="LH25" s="77">
        <v>137.5</v>
      </c>
      <c r="LI25" s="32">
        <v>0</v>
      </c>
      <c r="LJ25" s="32">
        <v>10</v>
      </c>
      <c r="LK25" s="77">
        <v>66.666666666666657</v>
      </c>
      <c r="LL25" s="32" t="s">
        <v>378</v>
      </c>
      <c r="LM25" s="38">
        <v>2.3333333333333335</v>
      </c>
      <c r="LN25" s="77">
        <v>64.705882352941174</v>
      </c>
      <c r="LO25" s="32">
        <v>25</v>
      </c>
      <c r="LP25" s="32">
        <v>327</v>
      </c>
      <c r="LQ25" s="77">
        <v>5.144694533762058</v>
      </c>
      <c r="LR25" s="32">
        <v>94</v>
      </c>
      <c r="LS25" s="38">
        <v>74.083333333333329</v>
      </c>
      <c r="LT25" s="77">
        <v>4.2203985932004686</v>
      </c>
      <c r="LU25" s="32" t="s">
        <v>378</v>
      </c>
      <c r="LV25" s="32">
        <v>238</v>
      </c>
      <c r="LW25" s="77">
        <v>2.1459227467811157</v>
      </c>
      <c r="LX25" s="32">
        <v>70</v>
      </c>
      <c r="LY25" s="38">
        <v>53.166666666666664</v>
      </c>
      <c r="LZ25" s="77">
        <v>5.1070840197693572</v>
      </c>
      <c r="MA25" s="32" t="s">
        <v>378</v>
      </c>
      <c r="MB25" s="32">
        <v>89</v>
      </c>
      <c r="MC25" s="77">
        <v>14.102564102564102</v>
      </c>
      <c r="MD25" s="32">
        <v>24</v>
      </c>
      <c r="ME25" s="38">
        <v>20.916666666666668</v>
      </c>
      <c r="MF25" s="77">
        <v>2.0325203252032518</v>
      </c>
      <c r="MG25" s="32">
        <v>15</v>
      </c>
      <c r="MH25" s="32" t="s">
        <v>378</v>
      </c>
      <c r="MI25" s="77">
        <v>0.86206896551724133</v>
      </c>
      <c r="MJ25" s="32">
        <v>64</v>
      </c>
      <c r="MK25" s="38">
        <v>52.333333333333336</v>
      </c>
      <c r="ML25" s="77">
        <v>-0.31746031746031744</v>
      </c>
      <c r="MM25" s="32" t="s">
        <v>378</v>
      </c>
      <c r="MN25" s="32">
        <v>198</v>
      </c>
      <c r="MO25" s="77">
        <v>3.664921465968586</v>
      </c>
      <c r="MP25" s="32">
        <v>54</v>
      </c>
      <c r="MQ25" s="38">
        <v>43.583333333333336</v>
      </c>
      <c r="MR25" s="77">
        <v>4.1832669322709162</v>
      </c>
      <c r="MS25" s="32" t="s">
        <v>378</v>
      </c>
      <c r="MT25" s="32" t="s">
        <v>378</v>
      </c>
      <c r="MU25" s="77">
        <v>-12.195121951219512</v>
      </c>
      <c r="MV25" s="32">
        <v>10</v>
      </c>
      <c r="MW25" s="38">
        <v>8.75</v>
      </c>
      <c r="MX25" s="77">
        <v>-17.96875</v>
      </c>
      <c r="MY25" s="32">
        <v>10</v>
      </c>
      <c r="MZ25" s="32" t="s">
        <v>378</v>
      </c>
      <c r="NA25" s="77">
        <v>17.721518987341771</v>
      </c>
      <c r="NB25" s="32">
        <v>30</v>
      </c>
      <c r="NC25" s="38">
        <v>21.75</v>
      </c>
      <c r="ND25" s="77">
        <v>17.040358744394617</v>
      </c>
      <c r="NE25" s="32">
        <v>5</v>
      </c>
      <c r="NF25" s="32">
        <v>40</v>
      </c>
      <c r="NG25" s="77">
        <v>-4.7619047619047619</v>
      </c>
      <c r="NH25" s="32">
        <v>16</v>
      </c>
      <c r="NI25" s="38">
        <v>9.5833333333333339</v>
      </c>
      <c r="NJ25" s="77">
        <v>9.5238095238095237</v>
      </c>
      <c r="NK25" s="32">
        <v>5</v>
      </c>
      <c r="NL25" s="32" t="s">
        <v>378</v>
      </c>
      <c r="NM25" s="77">
        <v>43.243243243243242</v>
      </c>
      <c r="NN25" s="32">
        <v>14</v>
      </c>
      <c r="NO25" s="38">
        <v>12.166666666666666</v>
      </c>
      <c r="NP25" s="77">
        <v>23.728813559322035</v>
      </c>
      <c r="NQ25" s="32">
        <v>77</v>
      </c>
      <c r="NR25" s="32">
        <v>78</v>
      </c>
      <c r="NS25" s="77">
        <v>0</v>
      </c>
      <c r="NT25" s="32">
        <v>77</v>
      </c>
      <c r="NU25" s="38">
        <v>78</v>
      </c>
      <c r="NV25" s="77">
        <v>0</v>
      </c>
      <c r="NW25" s="32">
        <v>76</v>
      </c>
      <c r="NX25" s="32">
        <v>78</v>
      </c>
      <c r="NY25" s="77">
        <v>0</v>
      </c>
      <c r="NZ25" s="32">
        <v>76</v>
      </c>
      <c r="OA25" s="38">
        <v>78</v>
      </c>
      <c r="OB25" s="77">
        <v>1</v>
      </c>
      <c r="OC25" s="32">
        <v>80</v>
      </c>
      <c r="OD25" s="32">
        <v>79</v>
      </c>
      <c r="OE25" s="77">
        <v>1</v>
      </c>
      <c r="OF25" s="32">
        <v>80</v>
      </c>
      <c r="OG25" s="38">
        <v>78</v>
      </c>
      <c r="OH25" s="77">
        <v>-1</v>
      </c>
      <c r="OI25" s="32">
        <v>75</v>
      </c>
      <c r="OJ25" s="32">
        <v>78</v>
      </c>
      <c r="OK25" s="77">
        <v>1</v>
      </c>
      <c r="OL25" s="32">
        <v>75</v>
      </c>
      <c r="OM25" s="38">
        <v>77</v>
      </c>
      <c r="ON25" s="77">
        <v>0</v>
      </c>
      <c r="OO25" s="32">
        <v>73</v>
      </c>
      <c r="OP25" s="32">
        <v>77</v>
      </c>
      <c r="OQ25" s="77">
        <v>0</v>
      </c>
      <c r="OR25" s="32">
        <v>73</v>
      </c>
      <c r="OS25" s="38">
        <v>77</v>
      </c>
      <c r="OT25" s="77">
        <v>0</v>
      </c>
      <c r="OU25" s="32">
        <v>92</v>
      </c>
      <c r="OV25" s="32">
        <v>79</v>
      </c>
      <c r="OW25" s="77">
        <v>2</v>
      </c>
      <c r="OX25" s="32">
        <v>92</v>
      </c>
      <c r="OY25" s="38">
        <v>78</v>
      </c>
      <c r="OZ25" s="77">
        <v>0</v>
      </c>
      <c r="PA25" s="32">
        <v>81</v>
      </c>
      <c r="PB25" s="32">
        <v>81</v>
      </c>
      <c r="PC25" s="77">
        <v>2</v>
      </c>
      <c r="PD25" s="32">
        <v>81</v>
      </c>
      <c r="PE25" s="38">
        <v>81</v>
      </c>
      <c r="PF25" s="77">
        <v>2</v>
      </c>
      <c r="PG25" s="32">
        <v>89</v>
      </c>
      <c r="PH25" s="32">
        <v>84</v>
      </c>
      <c r="PI25" s="77">
        <v>4</v>
      </c>
      <c r="PJ25" s="32">
        <v>89</v>
      </c>
      <c r="PK25" s="38">
        <v>84</v>
      </c>
      <c r="PL25" s="77">
        <v>5</v>
      </c>
      <c r="PM25" s="32">
        <v>75</v>
      </c>
      <c r="PN25" s="32">
        <v>80</v>
      </c>
      <c r="PO25" s="77">
        <v>1</v>
      </c>
      <c r="PP25" s="32">
        <v>75</v>
      </c>
      <c r="PQ25" s="38">
        <v>79</v>
      </c>
      <c r="PR25" s="77">
        <v>-1</v>
      </c>
    </row>
    <row r="26" spans="1:434" x14ac:dyDescent="0.2">
      <c r="A26" s="247" t="s">
        <v>139</v>
      </c>
      <c r="B26" s="18"/>
      <c r="C26" s="20">
        <v>7</v>
      </c>
      <c r="D26" s="20">
        <v>110</v>
      </c>
      <c r="E26" s="77">
        <v>-24.137931034482758</v>
      </c>
      <c r="F26" s="20">
        <v>0</v>
      </c>
      <c r="G26" s="38">
        <v>0</v>
      </c>
      <c r="H26" s="77" t="s">
        <v>264</v>
      </c>
      <c r="I26" s="32" t="s">
        <v>378</v>
      </c>
      <c r="J26" s="32">
        <v>47</v>
      </c>
      <c r="K26" s="77">
        <v>-32.857142857142854</v>
      </c>
      <c r="L26" s="32">
        <v>0</v>
      </c>
      <c r="M26" s="38">
        <v>0</v>
      </c>
      <c r="N26" s="77" t="s">
        <v>264</v>
      </c>
      <c r="O26" s="32" t="s">
        <v>378</v>
      </c>
      <c r="P26" s="32">
        <v>63</v>
      </c>
      <c r="Q26" s="77">
        <v>-16</v>
      </c>
      <c r="R26" s="32">
        <v>0</v>
      </c>
      <c r="S26" s="38">
        <v>0</v>
      </c>
      <c r="T26" s="77" t="s">
        <v>264</v>
      </c>
      <c r="U26" s="32">
        <v>7</v>
      </c>
      <c r="V26" s="32">
        <v>106</v>
      </c>
      <c r="W26" s="77">
        <v>-23.741007194244602</v>
      </c>
      <c r="X26" s="32">
        <v>0</v>
      </c>
      <c r="Y26" s="38">
        <v>0</v>
      </c>
      <c r="Z26" s="77" t="s">
        <v>264</v>
      </c>
      <c r="AA26" s="32" t="s">
        <v>378</v>
      </c>
      <c r="AB26" s="32" t="s">
        <v>378</v>
      </c>
      <c r="AC26" s="77">
        <v>-32.352941176470587</v>
      </c>
      <c r="AD26" s="32">
        <v>0</v>
      </c>
      <c r="AE26" s="38">
        <v>0</v>
      </c>
      <c r="AF26" s="77" t="s">
        <v>264</v>
      </c>
      <c r="AG26" s="32" t="s">
        <v>378</v>
      </c>
      <c r="AH26" s="32" t="s">
        <v>378</v>
      </c>
      <c r="AI26" s="77">
        <v>-15.492957746478872</v>
      </c>
      <c r="AJ26" s="32">
        <v>0</v>
      </c>
      <c r="AK26" s="38">
        <v>0</v>
      </c>
      <c r="AL26" s="77" t="s">
        <v>264</v>
      </c>
      <c r="AM26" s="32">
        <v>0</v>
      </c>
      <c r="AN26" s="32">
        <v>4</v>
      </c>
      <c r="AO26" s="77">
        <v>-33.333333333333329</v>
      </c>
      <c r="AP26" s="32">
        <v>0</v>
      </c>
      <c r="AQ26" s="38">
        <v>0</v>
      </c>
      <c r="AR26" s="77" t="s">
        <v>264</v>
      </c>
      <c r="AS26" s="32">
        <v>0</v>
      </c>
      <c r="AT26" s="32" t="s">
        <v>378</v>
      </c>
      <c r="AU26" s="77">
        <v>-50</v>
      </c>
      <c r="AV26" s="32">
        <v>0</v>
      </c>
      <c r="AW26" s="38">
        <v>0</v>
      </c>
      <c r="AX26" s="77" t="s">
        <v>264</v>
      </c>
      <c r="AY26" s="32">
        <v>0</v>
      </c>
      <c r="AZ26" s="32" t="s">
        <v>378</v>
      </c>
      <c r="BA26" s="77">
        <v>-25</v>
      </c>
      <c r="BB26" s="32">
        <v>0</v>
      </c>
      <c r="BC26" s="38">
        <v>0</v>
      </c>
      <c r="BD26" s="77" t="s">
        <v>264</v>
      </c>
      <c r="BE26" s="32" t="s">
        <v>378</v>
      </c>
      <c r="BF26" s="32">
        <v>66</v>
      </c>
      <c r="BG26" s="77">
        <v>-23.255813953488371</v>
      </c>
      <c r="BH26" s="32">
        <v>0</v>
      </c>
      <c r="BI26" s="38">
        <v>0</v>
      </c>
      <c r="BJ26" s="77" t="s">
        <v>264</v>
      </c>
      <c r="BK26" s="32" t="s">
        <v>378</v>
      </c>
      <c r="BL26" s="32">
        <v>27</v>
      </c>
      <c r="BM26" s="77">
        <v>-37.209302325581397</v>
      </c>
      <c r="BN26" s="32">
        <v>0</v>
      </c>
      <c r="BO26" s="38">
        <v>0</v>
      </c>
      <c r="BP26" s="77" t="s">
        <v>264</v>
      </c>
      <c r="BQ26" s="32" t="s">
        <v>378</v>
      </c>
      <c r="BR26" s="32">
        <v>39</v>
      </c>
      <c r="BS26" s="77">
        <v>-9.3023255813953494</v>
      </c>
      <c r="BT26" s="32">
        <v>0</v>
      </c>
      <c r="BU26" s="38">
        <v>0</v>
      </c>
      <c r="BV26" s="77" t="s">
        <v>264</v>
      </c>
      <c r="BW26" s="32" t="s">
        <v>378</v>
      </c>
      <c r="BX26" s="32" t="s">
        <v>378</v>
      </c>
      <c r="BY26" s="77">
        <v>-23.170731707317074</v>
      </c>
      <c r="BZ26" s="32">
        <v>0</v>
      </c>
      <c r="CA26" s="38">
        <v>0</v>
      </c>
      <c r="CB26" s="77" t="s">
        <v>264</v>
      </c>
      <c r="CC26" s="32" t="s">
        <v>378</v>
      </c>
      <c r="CD26" s="32">
        <v>27</v>
      </c>
      <c r="CE26" s="77">
        <v>-35.714285714285715</v>
      </c>
      <c r="CF26" s="32">
        <v>0</v>
      </c>
      <c r="CG26" s="38">
        <v>0</v>
      </c>
      <c r="CH26" s="77" t="s">
        <v>264</v>
      </c>
      <c r="CI26" s="32" t="s">
        <v>378</v>
      </c>
      <c r="CJ26" s="32" t="s">
        <v>378</v>
      </c>
      <c r="CK26" s="77">
        <v>-10</v>
      </c>
      <c r="CL26" s="32">
        <v>0</v>
      </c>
      <c r="CM26" s="38">
        <v>0</v>
      </c>
      <c r="CN26" s="77" t="s">
        <v>264</v>
      </c>
      <c r="CO26" s="32">
        <v>0</v>
      </c>
      <c r="CP26" s="32" t="s">
        <v>378</v>
      </c>
      <c r="CQ26" s="77">
        <v>-25</v>
      </c>
      <c r="CR26" s="32">
        <v>0</v>
      </c>
      <c r="CS26" s="38">
        <v>0</v>
      </c>
      <c r="CT26" s="77" t="s">
        <v>264</v>
      </c>
      <c r="CU26" s="32">
        <v>0</v>
      </c>
      <c r="CV26" s="32">
        <v>0</v>
      </c>
      <c r="CW26" s="77">
        <v>-100</v>
      </c>
      <c r="CX26" s="32">
        <v>0</v>
      </c>
      <c r="CY26" s="38">
        <v>0</v>
      </c>
      <c r="CZ26" s="77" t="s">
        <v>264</v>
      </c>
      <c r="DA26" s="32">
        <v>0</v>
      </c>
      <c r="DB26" s="32" t="s">
        <v>378</v>
      </c>
      <c r="DC26" s="77">
        <v>0</v>
      </c>
      <c r="DD26" s="32">
        <v>0</v>
      </c>
      <c r="DE26" s="38">
        <v>0</v>
      </c>
      <c r="DF26" s="77" t="s">
        <v>264</v>
      </c>
      <c r="DG26" s="32" t="s">
        <v>378</v>
      </c>
      <c r="DH26" s="32">
        <v>44</v>
      </c>
      <c r="DI26" s="77">
        <v>-25.423728813559322</v>
      </c>
      <c r="DJ26" s="32">
        <v>0</v>
      </c>
      <c r="DK26" s="38">
        <v>0</v>
      </c>
      <c r="DL26" s="77" t="s">
        <v>264</v>
      </c>
      <c r="DM26" s="32">
        <v>0</v>
      </c>
      <c r="DN26" s="32">
        <v>20</v>
      </c>
      <c r="DO26" s="77">
        <v>-25.925925925925924</v>
      </c>
      <c r="DP26" s="32">
        <v>0</v>
      </c>
      <c r="DQ26" s="38">
        <v>0</v>
      </c>
      <c r="DR26" s="77" t="s">
        <v>264</v>
      </c>
      <c r="DS26" s="32" t="s">
        <v>378</v>
      </c>
      <c r="DT26" s="32">
        <v>24</v>
      </c>
      <c r="DU26" s="77">
        <v>-25</v>
      </c>
      <c r="DV26" s="32">
        <v>0</v>
      </c>
      <c r="DW26" s="38">
        <v>0</v>
      </c>
      <c r="DX26" s="77" t="s">
        <v>264</v>
      </c>
      <c r="DY26" s="32" t="s">
        <v>378</v>
      </c>
      <c r="DZ26" s="32" t="s">
        <v>378</v>
      </c>
      <c r="EA26" s="77">
        <v>-24.561403508771928</v>
      </c>
      <c r="EB26" s="32">
        <v>0</v>
      </c>
      <c r="EC26" s="38">
        <v>0</v>
      </c>
      <c r="ED26" s="77" t="s">
        <v>264</v>
      </c>
      <c r="EE26" s="32">
        <v>0</v>
      </c>
      <c r="EF26" s="32" t="s">
        <v>378</v>
      </c>
      <c r="EG26" s="77">
        <v>-26.923076923076923</v>
      </c>
      <c r="EH26" s="32">
        <v>0</v>
      </c>
      <c r="EI26" s="38">
        <v>0</v>
      </c>
      <c r="EJ26" s="77" t="s">
        <v>264</v>
      </c>
      <c r="EK26" s="32" t="s">
        <v>378</v>
      </c>
      <c r="EL26" s="32">
        <v>24</v>
      </c>
      <c r="EM26" s="77">
        <v>-22.58064516129032</v>
      </c>
      <c r="EN26" s="32">
        <v>0</v>
      </c>
      <c r="EO26" s="38">
        <v>0</v>
      </c>
      <c r="EP26" s="77" t="s">
        <v>264</v>
      </c>
      <c r="EQ26" s="32">
        <v>0</v>
      </c>
      <c r="ER26" s="32" t="s">
        <v>378</v>
      </c>
      <c r="ES26" s="77">
        <v>-50</v>
      </c>
      <c r="ET26" s="32">
        <v>0</v>
      </c>
      <c r="EU26" s="38">
        <v>0</v>
      </c>
      <c r="EV26" s="77" t="s">
        <v>264</v>
      </c>
      <c r="EW26" s="32">
        <v>0</v>
      </c>
      <c r="EX26" s="32" t="s">
        <v>378</v>
      </c>
      <c r="EY26" s="77">
        <v>0</v>
      </c>
      <c r="EZ26" s="32">
        <v>0</v>
      </c>
      <c r="FA26" s="38">
        <v>0</v>
      </c>
      <c r="FB26" s="77" t="s">
        <v>264</v>
      </c>
      <c r="FC26" s="32">
        <v>0</v>
      </c>
      <c r="FD26" s="32">
        <v>0</v>
      </c>
      <c r="FE26" s="77">
        <v>-100</v>
      </c>
      <c r="FF26" s="32">
        <v>0</v>
      </c>
      <c r="FG26" s="38">
        <v>0</v>
      </c>
      <c r="FH26" s="77" t="s">
        <v>264</v>
      </c>
      <c r="FI26" s="32">
        <v>4</v>
      </c>
      <c r="FJ26" s="32">
        <v>47</v>
      </c>
      <c r="FK26" s="77">
        <v>-14.545454545454545</v>
      </c>
      <c r="FL26" s="32">
        <v>0</v>
      </c>
      <c r="FM26" s="38">
        <v>0</v>
      </c>
      <c r="FN26" s="77" t="s">
        <v>264</v>
      </c>
      <c r="FO26" s="32" t="s">
        <v>378</v>
      </c>
      <c r="FP26" s="32">
        <v>37</v>
      </c>
      <c r="FQ26" s="77">
        <v>-24.489795918367346</v>
      </c>
      <c r="FR26" s="32">
        <v>0</v>
      </c>
      <c r="FS26" s="38">
        <v>0</v>
      </c>
      <c r="FT26" s="77" t="s">
        <v>264</v>
      </c>
      <c r="FU26" s="32" t="s">
        <v>378</v>
      </c>
      <c r="FV26" s="32">
        <v>10</v>
      </c>
      <c r="FW26" s="77">
        <v>66.666666666666657</v>
      </c>
      <c r="FX26" s="32">
        <v>0</v>
      </c>
      <c r="FY26" s="38">
        <v>0</v>
      </c>
      <c r="FZ26" s="77" t="s">
        <v>264</v>
      </c>
      <c r="GA26" s="32">
        <v>4</v>
      </c>
      <c r="GB26" s="32" t="s">
        <v>378</v>
      </c>
      <c r="GC26" s="77">
        <v>-16.363636363636363</v>
      </c>
      <c r="GD26" s="32">
        <v>0</v>
      </c>
      <c r="GE26" s="38">
        <v>0</v>
      </c>
      <c r="GF26" s="77" t="s">
        <v>264</v>
      </c>
      <c r="GG26" s="32" t="s">
        <v>378</v>
      </c>
      <c r="GH26" s="32" t="s">
        <v>378</v>
      </c>
      <c r="GI26" s="77">
        <v>-26.530612244897959</v>
      </c>
      <c r="GJ26" s="32">
        <v>0</v>
      </c>
      <c r="GK26" s="38">
        <v>0</v>
      </c>
      <c r="GL26" s="77" t="s">
        <v>264</v>
      </c>
      <c r="GM26" s="32" t="s">
        <v>378</v>
      </c>
      <c r="GN26" s="32">
        <v>10</v>
      </c>
      <c r="GO26" s="77">
        <v>66.666666666666657</v>
      </c>
      <c r="GP26" s="32">
        <v>0</v>
      </c>
      <c r="GQ26" s="38">
        <v>0</v>
      </c>
      <c r="GR26" s="77" t="s">
        <v>264</v>
      </c>
      <c r="GS26" s="32">
        <v>0</v>
      </c>
      <c r="GT26" s="32" t="s">
        <v>378</v>
      </c>
      <c r="GU26" s="77" t="s">
        <v>264</v>
      </c>
      <c r="GV26" s="32">
        <v>0</v>
      </c>
      <c r="GW26" s="38">
        <v>0</v>
      </c>
      <c r="GX26" s="77" t="s">
        <v>264</v>
      </c>
      <c r="GY26" s="32">
        <v>0</v>
      </c>
      <c r="GZ26" s="32" t="s">
        <v>378</v>
      </c>
      <c r="HA26" s="77" t="s">
        <v>264</v>
      </c>
      <c r="HB26" s="32">
        <v>0</v>
      </c>
      <c r="HC26" s="38">
        <v>0</v>
      </c>
      <c r="HD26" s="77" t="s">
        <v>264</v>
      </c>
      <c r="HE26" s="32">
        <v>0</v>
      </c>
      <c r="HF26" s="32">
        <v>0</v>
      </c>
      <c r="HG26" s="77" t="s">
        <v>264</v>
      </c>
      <c r="HH26" s="32">
        <v>0</v>
      </c>
      <c r="HI26" s="38">
        <v>0</v>
      </c>
      <c r="HJ26" s="77" t="s">
        <v>264</v>
      </c>
      <c r="HK26" s="32">
        <v>0</v>
      </c>
      <c r="HL26" s="32" t="s">
        <v>378</v>
      </c>
      <c r="HM26" s="77" t="s">
        <v>264</v>
      </c>
      <c r="HN26" s="32">
        <v>0</v>
      </c>
      <c r="HO26" s="38">
        <v>0</v>
      </c>
      <c r="HP26" s="77" t="s">
        <v>264</v>
      </c>
      <c r="HQ26" s="32">
        <v>0</v>
      </c>
      <c r="HR26" s="32">
        <v>0</v>
      </c>
      <c r="HS26" s="77" t="s">
        <v>264</v>
      </c>
      <c r="HT26" s="32">
        <v>0</v>
      </c>
      <c r="HU26" s="38">
        <v>0</v>
      </c>
      <c r="HV26" s="77" t="s">
        <v>264</v>
      </c>
      <c r="HW26" s="32">
        <v>0</v>
      </c>
      <c r="HX26" s="32" t="s">
        <v>378</v>
      </c>
      <c r="HY26" s="77" t="s">
        <v>264</v>
      </c>
      <c r="HZ26" s="32">
        <v>0</v>
      </c>
      <c r="IA26" s="38">
        <v>0</v>
      </c>
      <c r="IB26" s="77" t="s">
        <v>264</v>
      </c>
      <c r="IC26" s="32">
        <v>0</v>
      </c>
      <c r="ID26" s="32" t="s">
        <v>378</v>
      </c>
      <c r="IE26" s="77" t="s">
        <v>264</v>
      </c>
      <c r="IF26" s="32">
        <v>0</v>
      </c>
      <c r="IG26" s="38">
        <v>0</v>
      </c>
      <c r="IH26" s="77" t="s">
        <v>264</v>
      </c>
      <c r="II26" s="32">
        <v>0</v>
      </c>
      <c r="IJ26" s="32">
        <v>0</v>
      </c>
      <c r="IK26" s="77" t="s">
        <v>264</v>
      </c>
      <c r="IL26" s="32">
        <v>0</v>
      </c>
      <c r="IM26" s="38">
        <v>0</v>
      </c>
      <c r="IN26" s="77" t="s">
        <v>264</v>
      </c>
      <c r="IO26" s="32">
        <v>0</v>
      </c>
      <c r="IP26" s="32" t="s">
        <v>378</v>
      </c>
      <c r="IQ26" s="77" t="s">
        <v>264</v>
      </c>
      <c r="IR26" s="32">
        <v>0</v>
      </c>
      <c r="IS26" s="38">
        <v>0</v>
      </c>
      <c r="IT26" s="77" t="s">
        <v>264</v>
      </c>
      <c r="IU26" s="32">
        <v>0</v>
      </c>
      <c r="IV26" s="32">
        <v>0</v>
      </c>
      <c r="IW26" s="77" t="s">
        <v>264</v>
      </c>
      <c r="IX26" s="32">
        <v>0</v>
      </c>
      <c r="IY26" s="38">
        <v>0</v>
      </c>
      <c r="IZ26" s="77" t="s">
        <v>264</v>
      </c>
      <c r="JA26" s="32">
        <v>0</v>
      </c>
      <c r="JB26" s="32">
        <v>0</v>
      </c>
      <c r="JC26" s="77" t="s">
        <v>264</v>
      </c>
      <c r="JD26" s="32">
        <v>0</v>
      </c>
      <c r="JE26" s="38">
        <v>0</v>
      </c>
      <c r="JF26" s="77" t="s">
        <v>264</v>
      </c>
      <c r="JG26" s="32">
        <v>0</v>
      </c>
      <c r="JH26" s="32">
        <v>0</v>
      </c>
      <c r="JI26" s="77" t="s">
        <v>264</v>
      </c>
      <c r="JJ26" s="32">
        <v>0</v>
      </c>
      <c r="JK26" s="38">
        <v>0</v>
      </c>
      <c r="JL26" s="77" t="s">
        <v>264</v>
      </c>
      <c r="JM26" s="32">
        <v>0</v>
      </c>
      <c r="JN26" s="32">
        <v>6</v>
      </c>
      <c r="JO26" s="77">
        <v>-40</v>
      </c>
      <c r="JP26" s="32">
        <v>0</v>
      </c>
      <c r="JQ26" s="38">
        <v>0</v>
      </c>
      <c r="JR26" s="77" t="s">
        <v>264</v>
      </c>
      <c r="JS26" s="32">
        <v>0</v>
      </c>
      <c r="JT26" s="32" t="s">
        <v>378</v>
      </c>
      <c r="JU26" s="77">
        <v>-60</v>
      </c>
      <c r="JV26" s="32">
        <v>0</v>
      </c>
      <c r="JW26" s="38">
        <v>0</v>
      </c>
      <c r="JX26" s="77" t="s">
        <v>264</v>
      </c>
      <c r="JY26" s="32">
        <v>0</v>
      </c>
      <c r="JZ26" s="32" t="s">
        <v>378</v>
      </c>
      <c r="KA26" s="77">
        <v>-20</v>
      </c>
      <c r="KB26" s="32">
        <v>0</v>
      </c>
      <c r="KC26" s="38">
        <v>0</v>
      </c>
      <c r="KD26" s="77" t="s">
        <v>264</v>
      </c>
      <c r="KE26" s="32">
        <v>0</v>
      </c>
      <c r="KF26" s="32">
        <v>6</v>
      </c>
      <c r="KG26" s="77">
        <v>-25</v>
      </c>
      <c r="KH26" s="32">
        <v>0</v>
      </c>
      <c r="KI26" s="38">
        <v>0</v>
      </c>
      <c r="KJ26" s="77" t="s">
        <v>264</v>
      </c>
      <c r="KK26" s="32">
        <v>0</v>
      </c>
      <c r="KL26" s="32" t="s">
        <v>378</v>
      </c>
      <c r="KM26" s="77">
        <v>-50</v>
      </c>
      <c r="KN26" s="32">
        <v>0</v>
      </c>
      <c r="KO26" s="38">
        <v>0</v>
      </c>
      <c r="KP26" s="77" t="s">
        <v>264</v>
      </c>
      <c r="KQ26" s="32">
        <v>0</v>
      </c>
      <c r="KR26" s="32" t="s">
        <v>378</v>
      </c>
      <c r="KS26" s="77">
        <v>0</v>
      </c>
      <c r="KT26" s="32">
        <v>0</v>
      </c>
      <c r="KU26" s="38">
        <v>0</v>
      </c>
      <c r="KV26" s="77" t="s">
        <v>264</v>
      </c>
      <c r="KW26" s="32">
        <v>0</v>
      </c>
      <c r="KX26" s="32">
        <v>0</v>
      </c>
      <c r="KY26" s="77">
        <v>-100</v>
      </c>
      <c r="KZ26" s="32">
        <v>0</v>
      </c>
      <c r="LA26" s="38">
        <v>0</v>
      </c>
      <c r="LB26" s="77" t="s">
        <v>264</v>
      </c>
      <c r="LC26" s="32">
        <v>0</v>
      </c>
      <c r="LD26" s="32">
        <v>0</v>
      </c>
      <c r="LE26" s="77">
        <v>-100</v>
      </c>
      <c r="LF26" s="32">
        <v>0</v>
      </c>
      <c r="LG26" s="38">
        <v>0</v>
      </c>
      <c r="LH26" s="77" t="s">
        <v>264</v>
      </c>
      <c r="LI26" s="32">
        <v>0</v>
      </c>
      <c r="LJ26" s="32">
        <v>0</v>
      </c>
      <c r="LK26" s="77">
        <v>-100</v>
      </c>
      <c r="LL26" s="32">
        <v>0</v>
      </c>
      <c r="LM26" s="38">
        <v>0</v>
      </c>
      <c r="LN26" s="77" t="s">
        <v>264</v>
      </c>
      <c r="LO26" s="32">
        <v>5</v>
      </c>
      <c r="LP26" s="32">
        <v>98</v>
      </c>
      <c r="LQ26" s="77">
        <v>-26.315789473684209</v>
      </c>
      <c r="LR26" s="32">
        <v>0</v>
      </c>
      <c r="LS26" s="38">
        <v>0</v>
      </c>
      <c r="LT26" s="77" t="s">
        <v>264</v>
      </c>
      <c r="LU26" s="32" t="s">
        <v>378</v>
      </c>
      <c r="LV26" s="32">
        <v>44</v>
      </c>
      <c r="LW26" s="77">
        <v>-35.294117647058826</v>
      </c>
      <c r="LX26" s="32">
        <v>0</v>
      </c>
      <c r="LY26" s="38">
        <v>0</v>
      </c>
      <c r="LZ26" s="77" t="s">
        <v>264</v>
      </c>
      <c r="MA26" s="32" t="s">
        <v>378</v>
      </c>
      <c r="MB26" s="32">
        <v>54</v>
      </c>
      <c r="MC26" s="77">
        <v>-16.923076923076923</v>
      </c>
      <c r="MD26" s="32">
        <v>0</v>
      </c>
      <c r="ME26" s="38">
        <v>0</v>
      </c>
      <c r="MF26" s="77" t="s">
        <v>264</v>
      </c>
      <c r="MG26" s="32">
        <v>5</v>
      </c>
      <c r="MH26" s="32" t="s">
        <v>378</v>
      </c>
      <c r="MI26" s="77">
        <v>-24.806201550387598</v>
      </c>
      <c r="MJ26" s="32">
        <v>0</v>
      </c>
      <c r="MK26" s="38">
        <v>0</v>
      </c>
      <c r="ML26" s="77" t="s">
        <v>264</v>
      </c>
      <c r="MM26" s="32" t="s">
        <v>378</v>
      </c>
      <c r="MN26" s="32">
        <v>44</v>
      </c>
      <c r="MO26" s="77">
        <v>-33.333333333333329</v>
      </c>
      <c r="MP26" s="32">
        <v>0</v>
      </c>
      <c r="MQ26" s="38">
        <v>0</v>
      </c>
      <c r="MR26" s="77" t="s">
        <v>264</v>
      </c>
      <c r="MS26" s="32" t="s">
        <v>378</v>
      </c>
      <c r="MT26" s="32" t="s">
        <v>378</v>
      </c>
      <c r="MU26" s="77">
        <v>-15.873015873015872</v>
      </c>
      <c r="MV26" s="32">
        <v>0</v>
      </c>
      <c r="MW26" s="38">
        <v>0</v>
      </c>
      <c r="MX26" s="77" t="s">
        <v>264</v>
      </c>
      <c r="MY26" s="32">
        <v>0</v>
      </c>
      <c r="MZ26" s="32" t="s">
        <v>378</v>
      </c>
      <c r="NA26" s="77">
        <v>-75</v>
      </c>
      <c r="NB26" s="32">
        <v>0</v>
      </c>
      <c r="NC26" s="38">
        <v>0</v>
      </c>
      <c r="ND26" s="77" t="s">
        <v>264</v>
      </c>
      <c r="NE26" s="32">
        <v>0</v>
      </c>
      <c r="NF26" s="32">
        <v>0</v>
      </c>
      <c r="NG26" s="77">
        <v>-100</v>
      </c>
      <c r="NH26" s="32">
        <v>0</v>
      </c>
      <c r="NI26" s="38">
        <v>0</v>
      </c>
      <c r="NJ26" s="77" t="s">
        <v>264</v>
      </c>
      <c r="NK26" s="32">
        <v>0</v>
      </c>
      <c r="NL26" s="32" t="s">
        <v>378</v>
      </c>
      <c r="NM26" s="77">
        <v>-50</v>
      </c>
      <c r="NN26" s="32">
        <v>0</v>
      </c>
      <c r="NO26" s="38">
        <v>0</v>
      </c>
      <c r="NP26" s="77" t="s">
        <v>264</v>
      </c>
      <c r="NQ26" s="32">
        <v>1</v>
      </c>
      <c r="NR26" s="32">
        <v>1</v>
      </c>
      <c r="NS26" s="77">
        <v>0</v>
      </c>
      <c r="NT26" s="32" t="s">
        <v>264</v>
      </c>
      <c r="NU26" s="38" t="s">
        <v>264</v>
      </c>
      <c r="NV26" s="77" t="s">
        <v>264</v>
      </c>
      <c r="NW26" s="32">
        <v>1</v>
      </c>
      <c r="NX26" s="32">
        <v>1</v>
      </c>
      <c r="NY26" s="77">
        <v>0</v>
      </c>
      <c r="NZ26" s="32" t="s">
        <v>264</v>
      </c>
      <c r="OA26" s="38" t="s">
        <v>264</v>
      </c>
      <c r="OB26" s="77" t="s">
        <v>264</v>
      </c>
      <c r="OC26" s="32">
        <v>1</v>
      </c>
      <c r="OD26" s="32">
        <v>1</v>
      </c>
      <c r="OE26" s="77">
        <v>0</v>
      </c>
      <c r="OF26" s="32" t="s">
        <v>264</v>
      </c>
      <c r="OG26" s="38" t="s">
        <v>264</v>
      </c>
      <c r="OH26" s="77" t="s">
        <v>264</v>
      </c>
      <c r="OI26" s="32">
        <v>1</v>
      </c>
      <c r="OJ26" s="32">
        <v>1</v>
      </c>
      <c r="OK26" s="77">
        <v>0</v>
      </c>
      <c r="OL26" s="32" t="s">
        <v>264</v>
      </c>
      <c r="OM26" s="38" t="s">
        <v>264</v>
      </c>
      <c r="ON26" s="77" t="s">
        <v>264</v>
      </c>
      <c r="OO26" s="32">
        <v>1</v>
      </c>
      <c r="OP26" s="32">
        <v>1</v>
      </c>
      <c r="OQ26" s="77">
        <v>0</v>
      </c>
      <c r="OR26" s="32" t="s">
        <v>264</v>
      </c>
      <c r="OS26" s="38" t="s">
        <v>264</v>
      </c>
      <c r="OT26" s="77" t="s">
        <v>264</v>
      </c>
      <c r="OU26" s="32">
        <v>1</v>
      </c>
      <c r="OV26" s="32">
        <v>1</v>
      </c>
      <c r="OW26" s="77">
        <v>0</v>
      </c>
      <c r="OX26" s="32" t="s">
        <v>264</v>
      </c>
      <c r="OY26" s="38" t="s">
        <v>264</v>
      </c>
      <c r="OZ26" s="77" t="s">
        <v>264</v>
      </c>
      <c r="PA26" s="32" t="s">
        <v>264</v>
      </c>
      <c r="PB26" s="32">
        <v>1</v>
      </c>
      <c r="PC26" s="77">
        <v>0</v>
      </c>
      <c r="PD26" s="32" t="s">
        <v>264</v>
      </c>
      <c r="PE26" s="38" t="s">
        <v>264</v>
      </c>
      <c r="PF26" s="77" t="s">
        <v>264</v>
      </c>
      <c r="PG26" s="32" t="s">
        <v>264</v>
      </c>
      <c r="PH26" s="32" t="s">
        <v>264</v>
      </c>
      <c r="PI26" s="77" t="s">
        <v>264</v>
      </c>
      <c r="PJ26" s="32" t="s">
        <v>264</v>
      </c>
      <c r="PK26" s="38" t="s">
        <v>264</v>
      </c>
      <c r="PL26" s="77" t="s">
        <v>264</v>
      </c>
      <c r="PM26" s="32" t="s">
        <v>264</v>
      </c>
      <c r="PN26" s="32">
        <v>1</v>
      </c>
      <c r="PO26" s="77">
        <v>0</v>
      </c>
      <c r="PP26" s="32" t="s">
        <v>264</v>
      </c>
      <c r="PQ26" s="38" t="s">
        <v>264</v>
      </c>
      <c r="PR26" s="77" t="s">
        <v>264</v>
      </c>
    </row>
    <row r="27" spans="1:434" ht="22.5" x14ac:dyDescent="0.2">
      <c r="A27" s="19" t="s">
        <v>65</v>
      </c>
      <c r="B27" s="19"/>
      <c r="C27" s="20">
        <v>336</v>
      </c>
      <c r="D27" s="20">
        <v>6330</v>
      </c>
      <c r="E27" s="77">
        <v>-1.4172247313502571</v>
      </c>
      <c r="F27" s="20">
        <v>8936</v>
      </c>
      <c r="G27" s="38">
        <v>8942.4166666666661</v>
      </c>
      <c r="H27" s="77">
        <v>-8.2609513387819309</v>
      </c>
      <c r="I27" s="32">
        <v>329</v>
      </c>
      <c r="J27" s="32">
        <v>6230</v>
      </c>
      <c r="K27" s="77">
        <v>-1.2365250475586558</v>
      </c>
      <c r="L27" s="32">
        <v>8761</v>
      </c>
      <c r="M27" s="38">
        <v>8763.4166666666661</v>
      </c>
      <c r="N27" s="77">
        <v>-8.3340597269922068</v>
      </c>
      <c r="O27" s="32">
        <v>7</v>
      </c>
      <c r="P27" s="32">
        <v>100</v>
      </c>
      <c r="Q27" s="77">
        <v>-11.504424778761061</v>
      </c>
      <c r="R27" s="32">
        <v>175</v>
      </c>
      <c r="S27" s="38">
        <v>179</v>
      </c>
      <c r="T27" s="77">
        <v>-4.5333333333333332</v>
      </c>
      <c r="U27" s="32">
        <v>307</v>
      </c>
      <c r="V27" s="32">
        <v>5731</v>
      </c>
      <c r="W27" s="77">
        <v>-0.77908587257617734</v>
      </c>
      <c r="X27" s="32">
        <v>7904</v>
      </c>
      <c r="Y27" s="38">
        <v>7889.416666666667</v>
      </c>
      <c r="Z27" s="77">
        <v>-7.6297893514679052</v>
      </c>
      <c r="AA27" s="32" t="s">
        <v>378</v>
      </c>
      <c r="AB27" s="32">
        <v>5662</v>
      </c>
      <c r="AC27" s="77">
        <v>-0.82326151690313532</v>
      </c>
      <c r="AD27" s="32">
        <v>7800</v>
      </c>
      <c r="AE27" s="38">
        <v>7782.083333333333</v>
      </c>
      <c r="AF27" s="77">
        <v>-7.664850648130753</v>
      </c>
      <c r="AG27" s="32" t="s">
        <v>378</v>
      </c>
      <c r="AH27" s="32">
        <v>69</v>
      </c>
      <c r="AI27" s="77">
        <v>2.9850746268656714</v>
      </c>
      <c r="AJ27" s="32">
        <v>104</v>
      </c>
      <c r="AK27" s="38">
        <v>107.33333333333333</v>
      </c>
      <c r="AL27" s="77">
        <v>-5.0147492625368733</v>
      </c>
      <c r="AM27" s="32">
        <v>29</v>
      </c>
      <c r="AN27" s="32">
        <v>599</v>
      </c>
      <c r="AO27" s="77">
        <v>-7.1317829457364343</v>
      </c>
      <c r="AP27" s="32">
        <v>1032</v>
      </c>
      <c r="AQ27" s="38">
        <v>1053</v>
      </c>
      <c r="AR27" s="77">
        <v>-12.728779611851648</v>
      </c>
      <c r="AS27" s="32" t="s">
        <v>378</v>
      </c>
      <c r="AT27" s="32">
        <v>568</v>
      </c>
      <c r="AU27" s="77">
        <v>-5.1752921535893153</v>
      </c>
      <c r="AV27" s="32">
        <v>961</v>
      </c>
      <c r="AW27" s="38">
        <v>981.33333333333337</v>
      </c>
      <c r="AX27" s="77">
        <v>-13.316157526683842</v>
      </c>
      <c r="AY27" s="32" t="s">
        <v>378</v>
      </c>
      <c r="AZ27" s="32">
        <v>31</v>
      </c>
      <c r="BA27" s="77">
        <v>-32.608695652173914</v>
      </c>
      <c r="BB27" s="32">
        <v>71</v>
      </c>
      <c r="BC27" s="38">
        <v>71.666666666666671</v>
      </c>
      <c r="BD27" s="77">
        <v>-3.8031319910514538</v>
      </c>
      <c r="BE27" s="32" t="s">
        <v>378</v>
      </c>
      <c r="BF27" s="32">
        <v>4294</v>
      </c>
      <c r="BG27" s="77">
        <v>0.82178915238318861</v>
      </c>
      <c r="BH27" s="32">
        <v>6154</v>
      </c>
      <c r="BI27" s="38">
        <v>6146.166666666667</v>
      </c>
      <c r="BJ27" s="77">
        <v>-7.9501772253007834</v>
      </c>
      <c r="BK27" s="32" t="s">
        <v>378</v>
      </c>
      <c r="BL27" s="32">
        <v>4232</v>
      </c>
      <c r="BM27" s="77">
        <v>1.292484442316898</v>
      </c>
      <c r="BN27" s="32">
        <v>6041</v>
      </c>
      <c r="BO27" s="38">
        <v>6026.75</v>
      </c>
      <c r="BP27" s="77">
        <v>-8.1054637865311303</v>
      </c>
      <c r="BQ27" s="32" t="s">
        <v>378</v>
      </c>
      <c r="BR27" s="32">
        <v>62</v>
      </c>
      <c r="BS27" s="77">
        <v>-23.456790123456788</v>
      </c>
      <c r="BT27" s="32">
        <v>113</v>
      </c>
      <c r="BU27" s="38">
        <v>119.41666666666667</v>
      </c>
      <c r="BV27" s="77">
        <v>0.63202247191011229</v>
      </c>
      <c r="BW27" s="32">
        <v>218</v>
      </c>
      <c r="BX27" s="32">
        <v>3915</v>
      </c>
      <c r="BY27" s="77">
        <v>1.4248704663212435</v>
      </c>
      <c r="BZ27" s="32">
        <v>5501</v>
      </c>
      <c r="CA27" s="38">
        <v>5493.083333333333</v>
      </c>
      <c r="CB27" s="77">
        <v>-7.1107478545157337</v>
      </c>
      <c r="CC27" s="32" t="s">
        <v>378</v>
      </c>
      <c r="CD27" s="32">
        <v>3875</v>
      </c>
      <c r="CE27" s="77">
        <v>1.5461215932914047</v>
      </c>
      <c r="CF27" s="32">
        <v>5442</v>
      </c>
      <c r="CG27" s="38">
        <v>5425.333333333333</v>
      </c>
      <c r="CH27" s="77">
        <v>-7.2328298660587054</v>
      </c>
      <c r="CI27" s="32" t="s">
        <v>378</v>
      </c>
      <c r="CJ27" s="32">
        <v>40</v>
      </c>
      <c r="CK27" s="77">
        <v>-9.0909090909090917</v>
      </c>
      <c r="CL27" s="32">
        <v>59</v>
      </c>
      <c r="CM27" s="38">
        <v>67.75</v>
      </c>
      <c r="CN27" s="77">
        <v>3.8314176245210727</v>
      </c>
      <c r="CO27" s="32" t="s">
        <v>378</v>
      </c>
      <c r="CP27" s="32">
        <v>379</v>
      </c>
      <c r="CQ27" s="77">
        <v>-5.0125313283208017</v>
      </c>
      <c r="CR27" s="32">
        <v>653</v>
      </c>
      <c r="CS27" s="38">
        <v>653.08333333333337</v>
      </c>
      <c r="CT27" s="77">
        <v>-14.452570680056761</v>
      </c>
      <c r="CU27" s="32" t="s">
        <v>378</v>
      </c>
      <c r="CV27" s="32">
        <v>357</v>
      </c>
      <c r="CW27" s="77">
        <v>-1.3812154696132597</v>
      </c>
      <c r="CX27" s="32">
        <v>599</v>
      </c>
      <c r="CY27" s="38">
        <v>601.41666666666663</v>
      </c>
      <c r="CZ27" s="77">
        <v>-15.29342723004695</v>
      </c>
      <c r="DA27" s="32" t="s">
        <v>378</v>
      </c>
      <c r="DB27" s="32">
        <v>22</v>
      </c>
      <c r="DC27" s="77">
        <v>-40.54054054054054</v>
      </c>
      <c r="DD27" s="32">
        <v>54</v>
      </c>
      <c r="DE27" s="38">
        <v>51.666666666666664</v>
      </c>
      <c r="DF27" s="77">
        <v>-3.2761310452418098</v>
      </c>
      <c r="DG27" s="32" t="s">
        <v>378</v>
      </c>
      <c r="DH27" s="32">
        <v>2036</v>
      </c>
      <c r="DI27" s="77">
        <v>-5.8279370952821461</v>
      </c>
      <c r="DJ27" s="32">
        <v>2782</v>
      </c>
      <c r="DK27" s="38">
        <v>2796.25</v>
      </c>
      <c r="DL27" s="77">
        <v>-8.9367129830655667</v>
      </c>
      <c r="DM27" s="32" t="s">
        <v>378</v>
      </c>
      <c r="DN27" s="32">
        <v>1998</v>
      </c>
      <c r="DO27" s="77">
        <v>-6.197183098591549</v>
      </c>
      <c r="DP27" s="32">
        <v>2720</v>
      </c>
      <c r="DQ27" s="38">
        <v>2736.6666666666665</v>
      </c>
      <c r="DR27" s="77">
        <v>-8.8334906446060728</v>
      </c>
      <c r="DS27" s="32" t="s">
        <v>378</v>
      </c>
      <c r="DT27" s="32">
        <v>38</v>
      </c>
      <c r="DU27" s="77">
        <v>18.75</v>
      </c>
      <c r="DV27" s="32">
        <v>62</v>
      </c>
      <c r="DW27" s="38">
        <v>59.583333333333336</v>
      </c>
      <c r="DX27" s="77">
        <v>-13.438256658595641</v>
      </c>
      <c r="DY27" s="32">
        <v>89</v>
      </c>
      <c r="DZ27" s="32">
        <v>1816</v>
      </c>
      <c r="EA27" s="77">
        <v>-5.2192066805845512</v>
      </c>
      <c r="EB27" s="32">
        <v>2403</v>
      </c>
      <c r="EC27" s="38">
        <v>2396.3333333333335</v>
      </c>
      <c r="ED27" s="77">
        <v>-8.797970187123374</v>
      </c>
      <c r="EE27" s="32" t="s">
        <v>378</v>
      </c>
      <c r="EF27" s="32">
        <v>1787</v>
      </c>
      <c r="EG27" s="77">
        <v>-5.5995773903856314</v>
      </c>
      <c r="EH27" s="32">
        <v>2358</v>
      </c>
      <c r="EI27" s="38">
        <v>2356.75</v>
      </c>
      <c r="EJ27" s="77">
        <v>-8.644248473689311</v>
      </c>
      <c r="EK27" s="32" t="s">
        <v>378</v>
      </c>
      <c r="EL27" s="32">
        <v>29</v>
      </c>
      <c r="EM27" s="77">
        <v>26.086956521739129</v>
      </c>
      <c r="EN27" s="32">
        <v>45</v>
      </c>
      <c r="EO27" s="38">
        <v>39.583333333333336</v>
      </c>
      <c r="EP27" s="77">
        <v>-17.102966841186738</v>
      </c>
      <c r="EQ27" s="32" t="s">
        <v>378</v>
      </c>
      <c r="ER27" s="32">
        <v>220</v>
      </c>
      <c r="ES27" s="77">
        <v>-10.569105691056912</v>
      </c>
      <c r="ET27" s="32">
        <v>379</v>
      </c>
      <c r="EU27" s="38">
        <v>399.91666666666669</v>
      </c>
      <c r="EV27" s="77">
        <v>-9.7593080105302743</v>
      </c>
      <c r="EW27" s="32" t="s">
        <v>378</v>
      </c>
      <c r="EX27" s="32">
        <v>211</v>
      </c>
      <c r="EY27" s="77">
        <v>-10.970464135021098</v>
      </c>
      <c r="EZ27" s="32">
        <v>362</v>
      </c>
      <c r="FA27" s="38">
        <v>379.91666666666669</v>
      </c>
      <c r="FB27" s="77">
        <v>-9.9901283316880551</v>
      </c>
      <c r="FC27" s="32">
        <v>0</v>
      </c>
      <c r="FD27" s="32">
        <v>9</v>
      </c>
      <c r="FE27" s="77">
        <v>0</v>
      </c>
      <c r="FF27" s="32">
        <v>17</v>
      </c>
      <c r="FG27" s="38">
        <v>20</v>
      </c>
      <c r="FH27" s="77">
        <v>-5.1383399209486171</v>
      </c>
      <c r="FI27" s="32">
        <v>321</v>
      </c>
      <c r="FJ27" s="32">
        <v>6053</v>
      </c>
      <c r="FK27" s="77">
        <v>-1.0624387054593005</v>
      </c>
      <c r="FL27" s="32">
        <v>8480</v>
      </c>
      <c r="FM27" s="38">
        <v>8489.75</v>
      </c>
      <c r="FN27" s="77">
        <v>-8.100525902739566</v>
      </c>
      <c r="FO27" s="32" t="s">
        <v>378</v>
      </c>
      <c r="FP27" s="32">
        <v>6019</v>
      </c>
      <c r="FQ27" s="77">
        <v>-1.035843472541927</v>
      </c>
      <c r="FR27" s="32">
        <v>8429</v>
      </c>
      <c r="FS27" s="38">
        <v>8437.5833333333339</v>
      </c>
      <c r="FT27" s="77">
        <v>-8.1215233981542809</v>
      </c>
      <c r="FU27" s="32" t="s">
        <v>378</v>
      </c>
      <c r="FV27" s="32">
        <v>34</v>
      </c>
      <c r="FW27" s="77">
        <v>-5.5555555555555554</v>
      </c>
      <c r="FX27" s="32">
        <v>51</v>
      </c>
      <c r="FY27" s="38">
        <v>52.166666666666664</v>
      </c>
      <c r="FZ27" s="77">
        <v>-4.5731707317073171</v>
      </c>
      <c r="GA27" s="32">
        <v>297</v>
      </c>
      <c r="GB27" s="32">
        <v>5558</v>
      </c>
      <c r="GC27" s="77">
        <v>-0.8385370205173952</v>
      </c>
      <c r="GD27" s="32">
        <v>7652</v>
      </c>
      <c r="GE27" s="38">
        <v>7636.083333333333</v>
      </c>
      <c r="GF27" s="77">
        <v>-7.5030787555770901</v>
      </c>
      <c r="GG27" s="32">
        <v>297</v>
      </c>
      <c r="GH27" s="32" t="s">
        <v>378</v>
      </c>
      <c r="GI27" s="77">
        <v>-0.84335187511214782</v>
      </c>
      <c r="GJ27" s="32">
        <v>7606</v>
      </c>
      <c r="GK27" s="38">
        <v>7587.916666666667</v>
      </c>
      <c r="GL27" s="77">
        <v>-7.5424184884700916</v>
      </c>
      <c r="GM27" s="32">
        <v>0</v>
      </c>
      <c r="GN27" s="32" t="s">
        <v>378</v>
      </c>
      <c r="GO27" s="77">
        <v>0</v>
      </c>
      <c r="GP27" s="32">
        <v>46</v>
      </c>
      <c r="GQ27" s="38">
        <v>48.166666666666664</v>
      </c>
      <c r="GR27" s="77">
        <v>-0.85763293310463129</v>
      </c>
      <c r="GS27" s="32">
        <v>24</v>
      </c>
      <c r="GT27" s="32">
        <v>495</v>
      </c>
      <c r="GU27" s="77">
        <v>-3.5087719298245612</v>
      </c>
      <c r="GV27" s="32">
        <v>828</v>
      </c>
      <c r="GW27" s="38">
        <v>853.66666666666663</v>
      </c>
      <c r="GX27" s="77">
        <v>-13.120176405733186</v>
      </c>
      <c r="GY27" s="32" t="s">
        <v>378</v>
      </c>
      <c r="GZ27" s="32" t="s">
        <v>378</v>
      </c>
      <c r="HA27" s="77">
        <v>-3.1434184675834969</v>
      </c>
      <c r="HB27" s="32">
        <v>823</v>
      </c>
      <c r="HC27" s="38">
        <v>849.66666666666663</v>
      </c>
      <c r="HD27" s="77">
        <v>-12.988564601467829</v>
      </c>
      <c r="HE27" s="32" t="s">
        <v>378</v>
      </c>
      <c r="HF27" s="32" t="s">
        <v>378</v>
      </c>
      <c r="HG27" s="77">
        <v>-50</v>
      </c>
      <c r="HH27" s="32">
        <v>5</v>
      </c>
      <c r="HI27" s="38">
        <v>4</v>
      </c>
      <c r="HJ27" s="77">
        <v>-34.246575342465754</v>
      </c>
      <c r="HK27" s="32">
        <v>0</v>
      </c>
      <c r="HL27" s="32">
        <v>0</v>
      </c>
      <c r="HM27" s="77" t="s">
        <v>264</v>
      </c>
      <c r="HN27" s="32">
        <v>0</v>
      </c>
      <c r="HO27" s="38">
        <v>0</v>
      </c>
      <c r="HP27" s="77" t="s">
        <v>264</v>
      </c>
      <c r="HQ27" s="32">
        <v>0</v>
      </c>
      <c r="HR27" s="32">
        <v>0</v>
      </c>
      <c r="HS27" s="77" t="s">
        <v>264</v>
      </c>
      <c r="HT27" s="32">
        <v>0</v>
      </c>
      <c r="HU27" s="38">
        <v>0</v>
      </c>
      <c r="HV27" s="77" t="s">
        <v>264</v>
      </c>
      <c r="HW27" s="32">
        <v>0</v>
      </c>
      <c r="HX27" s="32">
        <v>0</v>
      </c>
      <c r="HY27" s="77" t="s">
        <v>264</v>
      </c>
      <c r="HZ27" s="32">
        <v>0</v>
      </c>
      <c r="IA27" s="38">
        <v>0</v>
      </c>
      <c r="IB27" s="77" t="s">
        <v>264</v>
      </c>
      <c r="IC27" s="32">
        <v>0</v>
      </c>
      <c r="ID27" s="32">
        <v>0</v>
      </c>
      <c r="IE27" s="77" t="s">
        <v>264</v>
      </c>
      <c r="IF27" s="32">
        <v>0</v>
      </c>
      <c r="IG27" s="38">
        <v>0</v>
      </c>
      <c r="IH27" s="77" t="s">
        <v>264</v>
      </c>
      <c r="II27" s="32">
        <v>0</v>
      </c>
      <c r="IJ27" s="32">
        <v>0</v>
      </c>
      <c r="IK27" s="77" t="s">
        <v>264</v>
      </c>
      <c r="IL27" s="32">
        <v>0</v>
      </c>
      <c r="IM27" s="38">
        <v>0</v>
      </c>
      <c r="IN27" s="77" t="s">
        <v>264</v>
      </c>
      <c r="IO27" s="32">
        <v>0</v>
      </c>
      <c r="IP27" s="32">
        <v>0</v>
      </c>
      <c r="IQ27" s="77" t="s">
        <v>264</v>
      </c>
      <c r="IR27" s="32">
        <v>0</v>
      </c>
      <c r="IS27" s="38">
        <v>0</v>
      </c>
      <c r="IT27" s="77" t="s">
        <v>264</v>
      </c>
      <c r="IU27" s="32">
        <v>0</v>
      </c>
      <c r="IV27" s="32">
        <v>0</v>
      </c>
      <c r="IW27" s="77" t="s">
        <v>264</v>
      </c>
      <c r="IX27" s="32">
        <v>0</v>
      </c>
      <c r="IY27" s="38">
        <v>0</v>
      </c>
      <c r="IZ27" s="77" t="s">
        <v>264</v>
      </c>
      <c r="JA27" s="32">
        <v>0</v>
      </c>
      <c r="JB27" s="32">
        <v>0</v>
      </c>
      <c r="JC27" s="77" t="s">
        <v>264</v>
      </c>
      <c r="JD27" s="32">
        <v>0</v>
      </c>
      <c r="JE27" s="38">
        <v>0</v>
      </c>
      <c r="JF27" s="77" t="s">
        <v>264</v>
      </c>
      <c r="JG27" s="32">
        <v>0</v>
      </c>
      <c r="JH27" s="32">
        <v>0</v>
      </c>
      <c r="JI27" s="77" t="s">
        <v>264</v>
      </c>
      <c r="JJ27" s="32">
        <v>0</v>
      </c>
      <c r="JK27" s="38">
        <v>0</v>
      </c>
      <c r="JL27" s="77" t="s">
        <v>264</v>
      </c>
      <c r="JM27" s="32">
        <v>33</v>
      </c>
      <c r="JN27" s="32">
        <v>449</v>
      </c>
      <c r="JO27" s="77">
        <v>-5.8700209643605872</v>
      </c>
      <c r="JP27" s="32">
        <v>570</v>
      </c>
      <c r="JQ27" s="38">
        <v>560.33333333333337</v>
      </c>
      <c r="JR27" s="77">
        <v>-7.8146421716479297</v>
      </c>
      <c r="JS27" s="32" t="s">
        <v>378</v>
      </c>
      <c r="JT27" s="32">
        <v>439</v>
      </c>
      <c r="JU27" s="77">
        <v>-5.7939914163090123</v>
      </c>
      <c r="JV27" s="32">
        <v>551</v>
      </c>
      <c r="JW27" s="38">
        <v>542.41666666666663</v>
      </c>
      <c r="JX27" s="77">
        <v>-8.4013509710104142</v>
      </c>
      <c r="JY27" s="32" t="s">
        <v>378</v>
      </c>
      <c r="JZ27" s="32">
        <v>10</v>
      </c>
      <c r="KA27" s="77">
        <v>-9.0909090909090917</v>
      </c>
      <c r="KB27" s="32">
        <v>19</v>
      </c>
      <c r="KC27" s="38">
        <v>17.916666666666668</v>
      </c>
      <c r="KD27" s="77">
        <v>14.361702127659576</v>
      </c>
      <c r="KE27" s="32">
        <v>28</v>
      </c>
      <c r="KF27" s="32">
        <v>373</v>
      </c>
      <c r="KG27" s="77">
        <v>-6.2814070351758788</v>
      </c>
      <c r="KH27" s="32">
        <v>449</v>
      </c>
      <c r="KI27" s="38">
        <v>443.25</v>
      </c>
      <c r="KJ27" s="77">
        <v>-8.7650085763293308</v>
      </c>
      <c r="KK27" s="32" t="s">
        <v>378</v>
      </c>
      <c r="KL27" s="32">
        <v>367</v>
      </c>
      <c r="KM27" s="77">
        <v>-6.3775510204081636</v>
      </c>
      <c r="KN27" s="32">
        <v>438</v>
      </c>
      <c r="KO27" s="38">
        <v>432.16666666666669</v>
      </c>
      <c r="KP27" s="77">
        <v>-9.0813464235624135</v>
      </c>
      <c r="KQ27" s="32" t="s">
        <v>378</v>
      </c>
      <c r="KR27" s="32">
        <v>6</v>
      </c>
      <c r="KS27" s="77">
        <v>0</v>
      </c>
      <c r="KT27" s="32">
        <v>11</v>
      </c>
      <c r="KU27" s="38">
        <v>11.083333333333334</v>
      </c>
      <c r="KV27" s="77">
        <v>5.5555555555555554</v>
      </c>
      <c r="KW27" s="32">
        <v>5</v>
      </c>
      <c r="KX27" s="32">
        <v>76</v>
      </c>
      <c r="KY27" s="77">
        <v>-3.79746835443038</v>
      </c>
      <c r="KZ27" s="32">
        <v>121</v>
      </c>
      <c r="LA27" s="38">
        <v>117.08333333333333</v>
      </c>
      <c r="LB27" s="77">
        <v>-4.0300546448087431</v>
      </c>
      <c r="LC27" s="32">
        <v>5</v>
      </c>
      <c r="LD27" s="32">
        <v>72</v>
      </c>
      <c r="LE27" s="77">
        <v>-2.7027027027027026</v>
      </c>
      <c r="LF27" s="32">
        <v>113</v>
      </c>
      <c r="LG27" s="38">
        <v>110.25</v>
      </c>
      <c r="LH27" s="77">
        <v>-5.6348074179743222</v>
      </c>
      <c r="LI27" s="32">
        <v>0</v>
      </c>
      <c r="LJ27" s="32">
        <v>4</v>
      </c>
      <c r="LK27" s="77">
        <v>-20</v>
      </c>
      <c r="LL27" s="32">
        <v>8</v>
      </c>
      <c r="LM27" s="38">
        <v>6.833333333333333</v>
      </c>
      <c r="LN27" s="77">
        <v>32.258064516129032</v>
      </c>
      <c r="LO27" s="32">
        <v>58</v>
      </c>
      <c r="LP27" s="32">
        <v>1069</v>
      </c>
      <c r="LQ27" s="77">
        <v>8.9704383282364937</v>
      </c>
      <c r="LR27" s="32">
        <v>1785</v>
      </c>
      <c r="LS27" s="38">
        <v>1724.5833333333333</v>
      </c>
      <c r="LT27" s="77">
        <v>-8.1283849773594952</v>
      </c>
      <c r="LU27" s="32" t="s">
        <v>378</v>
      </c>
      <c r="LV27" s="32">
        <v>1040</v>
      </c>
      <c r="LW27" s="77">
        <v>10.16949152542373</v>
      </c>
      <c r="LX27" s="32">
        <v>1725</v>
      </c>
      <c r="LY27" s="38">
        <v>1664.9166666666667</v>
      </c>
      <c r="LZ27" s="77">
        <v>-8.4707714861645584</v>
      </c>
      <c r="MA27" s="32" t="s">
        <v>378</v>
      </c>
      <c r="MB27" s="32">
        <v>29</v>
      </c>
      <c r="MC27" s="77">
        <v>-21.621621621621621</v>
      </c>
      <c r="MD27" s="32">
        <v>60</v>
      </c>
      <c r="ME27" s="38">
        <v>59.666666666666664</v>
      </c>
      <c r="MF27" s="77">
        <v>2.5787965616045847</v>
      </c>
      <c r="MG27" s="32">
        <v>51</v>
      </c>
      <c r="MH27" s="32">
        <v>960</v>
      </c>
      <c r="MI27" s="77">
        <v>8.2299887260428424</v>
      </c>
      <c r="MJ27" s="32">
        <v>1594</v>
      </c>
      <c r="MK27" s="38">
        <v>1545.0833333333333</v>
      </c>
      <c r="ML27" s="77">
        <v>-8.4123690970164002</v>
      </c>
      <c r="MM27" s="32" t="s">
        <v>378</v>
      </c>
      <c r="MN27" s="32">
        <v>941</v>
      </c>
      <c r="MO27" s="77">
        <v>8.7861271676300579</v>
      </c>
      <c r="MP27" s="32">
        <v>1559</v>
      </c>
      <c r="MQ27" s="38">
        <v>1507.8333333333333</v>
      </c>
      <c r="MR27" s="77">
        <v>-8.4728615509130449</v>
      </c>
      <c r="MS27" s="32" t="s">
        <v>378</v>
      </c>
      <c r="MT27" s="32">
        <v>19</v>
      </c>
      <c r="MU27" s="77">
        <v>-13.636363636363635</v>
      </c>
      <c r="MV27" s="32">
        <v>35</v>
      </c>
      <c r="MW27" s="38">
        <v>37.25</v>
      </c>
      <c r="MX27" s="77">
        <v>-5.8947368421052628</v>
      </c>
      <c r="MY27" s="32">
        <v>7</v>
      </c>
      <c r="MZ27" s="32">
        <v>109</v>
      </c>
      <c r="NA27" s="77">
        <v>15.957446808510639</v>
      </c>
      <c r="NB27" s="32">
        <v>191</v>
      </c>
      <c r="NC27" s="38">
        <v>179.5</v>
      </c>
      <c r="ND27" s="77">
        <v>-5.6091148115687997</v>
      </c>
      <c r="NE27" s="32" t="s">
        <v>378</v>
      </c>
      <c r="NF27" s="32">
        <v>99</v>
      </c>
      <c r="NG27" s="77">
        <v>25.316455696202532</v>
      </c>
      <c r="NH27" s="32">
        <v>166</v>
      </c>
      <c r="NI27" s="38">
        <v>157.08333333333334</v>
      </c>
      <c r="NJ27" s="77">
        <v>-8.4507042253521121</v>
      </c>
      <c r="NK27" s="32" t="s">
        <v>378</v>
      </c>
      <c r="NL27" s="32">
        <v>10</v>
      </c>
      <c r="NM27" s="77">
        <v>-33.333333333333329</v>
      </c>
      <c r="NN27" s="32">
        <v>25</v>
      </c>
      <c r="NO27" s="38">
        <v>22.416666666666668</v>
      </c>
      <c r="NP27" s="77">
        <v>20.627802690582961</v>
      </c>
      <c r="NQ27" s="32">
        <v>448</v>
      </c>
      <c r="NR27" s="32">
        <v>525</v>
      </c>
      <c r="NS27" s="77">
        <v>5</v>
      </c>
      <c r="NT27" s="32">
        <v>448</v>
      </c>
      <c r="NU27" s="38">
        <v>519</v>
      </c>
      <c r="NV27" s="77">
        <v>6</v>
      </c>
      <c r="NW27" s="32">
        <v>447</v>
      </c>
      <c r="NX27" s="32">
        <v>524</v>
      </c>
      <c r="NY27" s="77">
        <v>7</v>
      </c>
      <c r="NZ27" s="32">
        <v>447</v>
      </c>
      <c r="OA27" s="38">
        <v>518</v>
      </c>
      <c r="OB27" s="77">
        <v>7</v>
      </c>
      <c r="OC27" s="32">
        <v>514</v>
      </c>
      <c r="OD27" s="32">
        <v>588</v>
      </c>
      <c r="OE27" s="77">
        <v>-54</v>
      </c>
      <c r="OF27" s="32">
        <v>514</v>
      </c>
      <c r="OG27" s="38">
        <v>568</v>
      </c>
      <c r="OH27" s="77">
        <v>-59</v>
      </c>
      <c r="OI27" s="32">
        <v>439</v>
      </c>
      <c r="OJ27" s="32">
        <v>511</v>
      </c>
      <c r="OK27" s="77">
        <v>6</v>
      </c>
      <c r="OL27" s="32">
        <v>439</v>
      </c>
      <c r="OM27" s="38">
        <v>505</v>
      </c>
      <c r="ON27" s="77">
        <v>6</v>
      </c>
      <c r="OO27" s="32">
        <v>438</v>
      </c>
      <c r="OP27" s="32">
        <v>510</v>
      </c>
      <c r="OQ27" s="77">
        <v>6</v>
      </c>
      <c r="OR27" s="32">
        <v>438</v>
      </c>
      <c r="OS27" s="38">
        <v>505</v>
      </c>
      <c r="OT27" s="77">
        <v>7</v>
      </c>
      <c r="OU27" s="32">
        <v>442</v>
      </c>
      <c r="OV27" s="32">
        <v>535</v>
      </c>
      <c r="OW27" s="77">
        <v>-120</v>
      </c>
      <c r="OX27" s="32">
        <v>442</v>
      </c>
      <c r="OY27" s="38">
        <v>522</v>
      </c>
      <c r="OZ27" s="77">
        <v>-121</v>
      </c>
      <c r="PA27" s="32">
        <v>550</v>
      </c>
      <c r="PB27" s="32">
        <v>664</v>
      </c>
      <c r="PC27" s="77">
        <v>16</v>
      </c>
      <c r="PD27" s="32">
        <v>550</v>
      </c>
      <c r="PE27" s="38">
        <v>652</v>
      </c>
      <c r="PF27" s="77">
        <v>12</v>
      </c>
      <c r="PG27" s="32">
        <v>544</v>
      </c>
      <c r="PH27" s="32">
        <v>661</v>
      </c>
      <c r="PI27" s="77">
        <v>11</v>
      </c>
      <c r="PJ27" s="32">
        <v>544</v>
      </c>
      <c r="PK27" s="38">
        <v>651</v>
      </c>
      <c r="PL27" s="77">
        <v>9</v>
      </c>
      <c r="PM27" s="32">
        <v>610</v>
      </c>
      <c r="PN27" s="32">
        <v>704</v>
      </c>
      <c r="PO27" s="77">
        <v>81</v>
      </c>
      <c r="PP27" s="32">
        <v>610</v>
      </c>
      <c r="PQ27" s="38">
        <v>673</v>
      </c>
      <c r="PR27" s="77">
        <v>68</v>
      </c>
    </row>
    <row r="28" spans="1:434" ht="22.5" x14ac:dyDescent="0.2">
      <c r="A28" s="247" t="s">
        <v>50</v>
      </c>
      <c r="B28" s="18"/>
      <c r="C28" s="20">
        <v>76</v>
      </c>
      <c r="D28" s="20">
        <v>1912</v>
      </c>
      <c r="E28" s="77">
        <v>-5.2057511155180958</v>
      </c>
      <c r="F28" s="20">
        <v>1557</v>
      </c>
      <c r="G28" s="38">
        <v>1450.1666666666667</v>
      </c>
      <c r="H28" s="77">
        <v>-5.8537113178965594</v>
      </c>
      <c r="I28" s="32">
        <v>76</v>
      </c>
      <c r="J28" s="32">
        <v>1904</v>
      </c>
      <c r="K28" s="77">
        <v>-5.4148037754595135</v>
      </c>
      <c r="L28" s="32" t="s">
        <v>378</v>
      </c>
      <c r="M28" s="38">
        <v>1444.9166666666667</v>
      </c>
      <c r="N28" s="77">
        <v>-6.0063967040711228</v>
      </c>
      <c r="O28" s="32">
        <v>0</v>
      </c>
      <c r="P28" s="32">
        <v>8</v>
      </c>
      <c r="Q28" s="77">
        <v>100</v>
      </c>
      <c r="R28" s="32" t="s">
        <v>378</v>
      </c>
      <c r="S28" s="38">
        <v>5.25</v>
      </c>
      <c r="T28" s="77">
        <v>70.270270270270274</v>
      </c>
      <c r="U28" s="32">
        <v>76</v>
      </c>
      <c r="V28" s="32">
        <v>1912</v>
      </c>
      <c r="W28" s="77">
        <v>-5.2057511155180958</v>
      </c>
      <c r="X28" s="32">
        <v>1557</v>
      </c>
      <c r="Y28" s="38">
        <v>1450.1666666666667</v>
      </c>
      <c r="Z28" s="77">
        <v>-5.8537113178965594</v>
      </c>
      <c r="AA28" s="32">
        <v>76</v>
      </c>
      <c r="AB28" s="32">
        <v>1904</v>
      </c>
      <c r="AC28" s="77">
        <v>-5.4148037754595135</v>
      </c>
      <c r="AD28" s="32" t="s">
        <v>378</v>
      </c>
      <c r="AE28" s="38">
        <v>1444.9166666666667</v>
      </c>
      <c r="AF28" s="77">
        <v>-6.0063967040711228</v>
      </c>
      <c r="AG28" s="32">
        <v>0</v>
      </c>
      <c r="AH28" s="32">
        <v>8</v>
      </c>
      <c r="AI28" s="77">
        <v>100</v>
      </c>
      <c r="AJ28" s="32" t="s">
        <v>378</v>
      </c>
      <c r="AK28" s="38">
        <v>5.25</v>
      </c>
      <c r="AL28" s="77">
        <v>70.270270270270274</v>
      </c>
      <c r="AM28" s="32">
        <v>0</v>
      </c>
      <c r="AN28" s="32">
        <v>0</v>
      </c>
      <c r="AO28" s="77" t="s">
        <v>264</v>
      </c>
      <c r="AP28" s="32">
        <v>0</v>
      </c>
      <c r="AQ28" s="38">
        <v>0</v>
      </c>
      <c r="AR28" s="77" t="s">
        <v>264</v>
      </c>
      <c r="AS28" s="32">
        <v>0</v>
      </c>
      <c r="AT28" s="32">
        <v>0</v>
      </c>
      <c r="AU28" s="77" t="s">
        <v>264</v>
      </c>
      <c r="AV28" s="32">
        <v>0</v>
      </c>
      <c r="AW28" s="38">
        <v>0</v>
      </c>
      <c r="AX28" s="77" t="s">
        <v>264</v>
      </c>
      <c r="AY28" s="32">
        <v>0</v>
      </c>
      <c r="AZ28" s="32">
        <v>0</v>
      </c>
      <c r="BA28" s="77" t="s">
        <v>264</v>
      </c>
      <c r="BB28" s="32">
        <v>0</v>
      </c>
      <c r="BC28" s="38">
        <v>0</v>
      </c>
      <c r="BD28" s="77" t="s">
        <v>264</v>
      </c>
      <c r="BE28" s="32">
        <v>52</v>
      </c>
      <c r="BF28" s="32">
        <v>1148</v>
      </c>
      <c r="BG28" s="77">
        <v>-7.9390537289494789</v>
      </c>
      <c r="BH28" s="32">
        <v>936</v>
      </c>
      <c r="BI28" s="38">
        <v>889</v>
      </c>
      <c r="BJ28" s="77">
        <v>-6.3553370786516847</v>
      </c>
      <c r="BK28" s="32">
        <v>52</v>
      </c>
      <c r="BL28" s="32">
        <v>1145</v>
      </c>
      <c r="BM28" s="77">
        <v>-7.958199356913183</v>
      </c>
      <c r="BN28" s="32" t="s">
        <v>378</v>
      </c>
      <c r="BO28" s="38">
        <v>884.75</v>
      </c>
      <c r="BP28" s="77">
        <v>-6.5980469780944837</v>
      </c>
      <c r="BQ28" s="32">
        <v>0</v>
      </c>
      <c r="BR28" s="32">
        <v>3</v>
      </c>
      <c r="BS28" s="77">
        <v>0</v>
      </c>
      <c r="BT28" s="32" t="s">
        <v>378</v>
      </c>
      <c r="BU28" s="38">
        <v>4.25</v>
      </c>
      <c r="BV28" s="77">
        <v>104</v>
      </c>
      <c r="BW28" s="32">
        <v>52</v>
      </c>
      <c r="BX28" s="32">
        <v>1148</v>
      </c>
      <c r="BY28" s="77">
        <v>-7.9390537289494789</v>
      </c>
      <c r="BZ28" s="32">
        <v>936</v>
      </c>
      <c r="CA28" s="38">
        <v>889</v>
      </c>
      <c r="CB28" s="77">
        <v>-6.3553370786516847</v>
      </c>
      <c r="CC28" s="32">
        <v>52</v>
      </c>
      <c r="CD28" s="32">
        <v>1145</v>
      </c>
      <c r="CE28" s="77">
        <v>-7.958199356913183</v>
      </c>
      <c r="CF28" s="32" t="s">
        <v>378</v>
      </c>
      <c r="CG28" s="38">
        <v>884.75</v>
      </c>
      <c r="CH28" s="77">
        <v>-6.5980469780944837</v>
      </c>
      <c r="CI28" s="32">
        <v>0</v>
      </c>
      <c r="CJ28" s="32">
        <v>3</v>
      </c>
      <c r="CK28" s="77">
        <v>0</v>
      </c>
      <c r="CL28" s="32" t="s">
        <v>378</v>
      </c>
      <c r="CM28" s="38">
        <v>4.25</v>
      </c>
      <c r="CN28" s="77">
        <v>104</v>
      </c>
      <c r="CO28" s="32">
        <v>0</v>
      </c>
      <c r="CP28" s="32">
        <v>0</v>
      </c>
      <c r="CQ28" s="77" t="s">
        <v>264</v>
      </c>
      <c r="CR28" s="32">
        <v>0</v>
      </c>
      <c r="CS28" s="38">
        <v>0</v>
      </c>
      <c r="CT28" s="77" t="s">
        <v>264</v>
      </c>
      <c r="CU28" s="32">
        <v>0</v>
      </c>
      <c r="CV28" s="32">
        <v>0</v>
      </c>
      <c r="CW28" s="77" t="s">
        <v>264</v>
      </c>
      <c r="CX28" s="32">
        <v>0</v>
      </c>
      <c r="CY28" s="38">
        <v>0</v>
      </c>
      <c r="CZ28" s="77" t="s">
        <v>264</v>
      </c>
      <c r="DA28" s="32">
        <v>0</v>
      </c>
      <c r="DB28" s="32">
        <v>0</v>
      </c>
      <c r="DC28" s="77" t="s">
        <v>264</v>
      </c>
      <c r="DD28" s="32">
        <v>0</v>
      </c>
      <c r="DE28" s="38">
        <v>0</v>
      </c>
      <c r="DF28" s="77" t="s">
        <v>264</v>
      </c>
      <c r="DG28" s="32">
        <v>24</v>
      </c>
      <c r="DH28" s="32">
        <v>764</v>
      </c>
      <c r="DI28" s="77">
        <v>-0.77922077922077926</v>
      </c>
      <c r="DJ28" s="32">
        <v>621</v>
      </c>
      <c r="DK28" s="38">
        <v>561.16666666666663</v>
      </c>
      <c r="DL28" s="77">
        <v>-5.0479413423575865</v>
      </c>
      <c r="DM28" s="32">
        <v>24</v>
      </c>
      <c r="DN28" s="32">
        <v>759</v>
      </c>
      <c r="DO28" s="77">
        <v>-1.3003901170351104</v>
      </c>
      <c r="DP28" s="32" t="s">
        <v>378</v>
      </c>
      <c r="DQ28" s="38">
        <v>560.16666666666663</v>
      </c>
      <c r="DR28" s="77">
        <v>-5.0564971751412431</v>
      </c>
      <c r="DS28" s="32">
        <v>0</v>
      </c>
      <c r="DT28" s="32">
        <v>5</v>
      </c>
      <c r="DU28" s="77" t="s">
        <v>267</v>
      </c>
      <c r="DV28" s="32" t="s">
        <v>378</v>
      </c>
      <c r="DW28" s="38">
        <v>1</v>
      </c>
      <c r="DX28" s="77">
        <v>0</v>
      </c>
      <c r="DY28" s="32">
        <v>24</v>
      </c>
      <c r="DZ28" s="32">
        <v>764</v>
      </c>
      <c r="EA28" s="77">
        <v>-0.77922077922077926</v>
      </c>
      <c r="EB28" s="32">
        <v>621</v>
      </c>
      <c r="EC28" s="38">
        <v>561.16666666666663</v>
      </c>
      <c r="ED28" s="77">
        <v>-5.0479413423575865</v>
      </c>
      <c r="EE28" s="32">
        <v>24</v>
      </c>
      <c r="EF28" s="32">
        <v>759</v>
      </c>
      <c r="EG28" s="77">
        <v>-1.3003901170351104</v>
      </c>
      <c r="EH28" s="32" t="s">
        <v>378</v>
      </c>
      <c r="EI28" s="38">
        <v>560.16666666666663</v>
      </c>
      <c r="EJ28" s="77">
        <v>-5.0564971751412431</v>
      </c>
      <c r="EK28" s="32">
        <v>0</v>
      </c>
      <c r="EL28" s="32">
        <v>5</v>
      </c>
      <c r="EM28" s="77" t="s">
        <v>267</v>
      </c>
      <c r="EN28" s="32" t="s">
        <v>378</v>
      </c>
      <c r="EO28" s="38">
        <v>1</v>
      </c>
      <c r="EP28" s="77">
        <v>0</v>
      </c>
      <c r="EQ28" s="32">
        <v>0</v>
      </c>
      <c r="ER28" s="32">
        <v>0</v>
      </c>
      <c r="ES28" s="77" t="s">
        <v>264</v>
      </c>
      <c r="ET28" s="32">
        <v>0</v>
      </c>
      <c r="EU28" s="38">
        <v>0</v>
      </c>
      <c r="EV28" s="77" t="s">
        <v>264</v>
      </c>
      <c r="EW28" s="32">
        <v>0</v>
      </c>
      <c r="EX28" s="32">
        <v>0</v>
      </c>
      <c r="EY28" s="77" t="s">
        <v>264</v>
      </c>
      <c r="EZ28" s="32">
        <v>0</v>
      </c>
      <c r="FA28" s="38">
        <v>0</v>
      </c>
      <c r="FB28" s="77" t="s">
        <v>264</v>
      </c>
      <c r="FC28" s="32">
        <v>0</v>
      </c>
      <c r="FD28" s="32">
        <v>0</v>
      </c>
      <c r="FE28" s="77" t="s">
        <v>264</v>
      </c>
      <c r="FF28" s="32">
        <v>0</v>
      </c>
      <c r="FG28" s="38">
        <v>0</v>
      </c>
      <c r="FH28" s="77" t="s">
        <v>264</v>
      </c>
      <c r="FI28" s="32">
        <v>75</v>
      </c>
      <c r="FJ28" s="32">
        <v>1896</v>
      </c>
      <c r="FK28" s="77">
        <v>-5.3419870194707935</v>
      </c>
      <c r="FL28" s="32">
        <v>1548</v>
      </c>
      <c r="FM28" s="38">
        <v>1441.3333333333333</v>
      </c>
      <c r="FN28" s="77">
        <v>-5.9744495786898613</v>
      </c>
      <c r="FO28" s="32">
        <v>75</v>
      </c>
      <c r="FP28" s="32">
        <v>1889</v>
      </c>
      <c r="FQ28" s="77">
        <v>-5.5027513756878443</v>
      </c>
      <c r="FR28" s="32" t="s">
        <v>378</v>
      </c>
      <c r="FS28" s="38">
        <v>1436.1666666666667</v>
      </c>
      <c r="FT28" s="77">
        <v>-6.1686720749169703</v>
      </c>
      <c r="FU28" s="32">
        <v>0</v>
      </c>
      <c r="FV28" s="32">
        <v>7</v>
      </c>
      <c r="FW28" s="77">
        <v>75</v>
      </c>
      <c r="FX28" s="32" t="s">
        <v>378</v>
      </c>
      <c r="FY28" s="38">
        <v>5.166666666666667</v>
      </c>
      <c r="FZ28" s="77">
        <v>121.42857142857142</v>
      </c>
      <c r="GA28" s="32">
        <v>75</v>
      </c>
      <c r="GB28" s="32">
        <v>1896</v>
      </c>
      <c r="GC28" s="77">
        <v>-5.3419870194707935</v>
      </c>
      <c r="GD28" s="32">
        <v>1548</v>
      </c>
      <c r="GE28" s="38">
        <v>1441.3333333333333</v>
      </c>
      <c r="GF28" s="77">
        <v>-5.9744495786898613</v>
      </c>
      <c r="GG28" s="32">
        <v>75</v>
      </c>
      <c r="GH28" s="32">
        <v>1889</v>
      </c>
      <c r="GI28" s="77">
        <v>-5.5027513756878443</v>
      </c>
      <c r="GJ28" s="32" t="s">
        <v>378</v>
      </c>
      <c r="GK28" s="38">
        <v>1436.1666666666667</v>
      </c>
      <c r="GL28" s="77">
        <v>-6.1686720749169703</v>
      </c>
      <c r="GM28" s="32">
        <v>0</v>
      </c>
      <c r="GN28" s="32">
        <v>7</v>
      </c>
      <c r="GO28" s="77">
        <v>75</v>
      </c>
      <c r="GP28" s="32" t="s">
        <v>378</v>
      </c>
      <c r="GQ28" s="38">
        <v>5.166666666666667</v>
      </c>
      <c r="GR28" s="77">
        <v>121.42857142857142</v>
      </c>
      <c r="GS28" s="32">
        <v>0</v>
      </c>
      <c r="GT28" s="32">
        <v>0</v>
      </c>
      <c r="GU28" s="77" t="s">
        <v>264</v>
      </c>
      <c r="GV28" s="32">
        <v>0</v>
      </c>
      <c r="GW28" s="38">
        <v>0</v>
      </c>
      <c r="GX28" s="77" t="s">
        <v>264</v>
      </c>
      <c r="GY28" s="32">
        <v>0</v>
      </c>
      <c r="GZ28" s="32">
        <v>0</v>
      </c>
      <c r="HA28" s="77" t="s">
        <v>264</v>
      </c>
      <c r="HB28" s="32">
        <v>0</v>
      </c>
      <c r="HC28" s="38">
        <v>0</v>
      </c>
      <c r="HD28" s="77" t="s">
        <v>264</v>
      </c>
      <c r="HE28" s="32">
        <v>0</v>
      </c>
      <c r="HF28" s="32">
        <v>0</v>
      </c>
      <c r="HG28" s="77" t="s">
        <v>264</v>
      </c>
      <c r="HH28" s="32">
        <v>0</v>
      </c>
      <c r="HI28" s="38">
        <v>0</v>
      </c>
      <c r="HJ28" s="77" t="s">
        <v>264</v>
      </c>
      <c r="HK28" s="32">
        <v>0</v>
      </c>
      <c r="HL28" s="32">
        <v>0</v>
      </c>
      <c r="HM28" s="77" t="s">
        <v>264</v>
      </c>
      <c r="HN28" s="32">
        <v>0</v>
      </c>
      <c r="HO28" s="38">
        <v>0</v>
      </c>
      <c r="HP28" s="77" t="s">
        <v>264</v>
      </c>
      <c r="HQ28" s="32">
        <v>0</v>
      </c>
      <c r="HR28" s="32">
        <v>0</v>
      </c>
      <c r="HS28" s="77" t="s">
        <v>264</v>
      </c>
      <c r="HT28" s="32">
        <v>0</v>
      </c>
      <c r="HU28" s="38">
        <v>0</v>
      </c>
      <c r="HV28" s="77" t="s">
        <v>264</v>
      </c>
      <c r="HW28" s="32">
        <v>0</v>
      </c>
      <c r="HX28" s="32">
        <v>0</v>
      </c>
      <c r="HY28" s="77" t="s">
        <v>264</v>
      </c>
      <c r="HZ28" s="32">
        <v>0</v>
      </c>
      <c r="IA28" s="38">
        <v>0</v>
      </c>
      <c r="IB28" s="77" t="s">
        <v>264</v>
      </c>
      <c r="IC28" s="32">
        <v>0</v>
      </c>
      <c r="ID28" s="32">
        <v>0</v>
      </c>
      <c r="IE28" s="77" t="s">
        <v>264</v>
      </c>
      <c r="IF28" s="32">
        <v>0</v>
      </c>
      <c r="IG28" s="38">
        <v>0</v>
      </c>
      <c r="IH28" s="77" t="s">
        <v>264</v>
      </c>
      <c r="II28" s="32">
        <v>0</v>
      </c>
      <c r="IJ28" s="32">
        <v>0</v>
      </c>
      <c r="IK28" s="77" t="s">
        <v>264</v>
      </c>
      <c r="IL28" s="32">
        <v>0</v>
      </c>
      <c r="IM28" s="38">
        <v>0</v>
      </c>
      <c r="IN28" s="77" t="s">
        <v>264</v>
      </c>
      <c r="IO28" s="32">
        <v>0</v>
      </c>
      <c r="IP28" s="32">
        <v>0</v>
      </c>
      <c r="IQ28" s="77" t="s">
        <v>264</v>
      </c>
      <c r="IR28" s="32">
        <v>0</v>
      </c>
      <c r="IS28" s="38">
        <v>0</v>
      </c>
      <c r="IT28" s="77" t="s">
        <v>264</v>
      </c>
      <c r="IU28" s="32">
        <v>0</v>
      </c>
      <c r="IV28" s="32">
        <v>0</v>
      </c>
      <c r="IW28" s="77" t="s">
        <v>264</v>
      </c>
      <c r="IX28" s="32">
        <v>0</v>
      </c>
      <c r="IY28" s="38">
        <v>0</v>
      </c>
      <c r="IZ28" s="77" t="s">
        <v>264</v>
      </c>
      <c r="JA28" s="32">
        <v>0</v>
      </c>
      <c r="JB28" s="32">
        <v>0</v>
      </c>
      <c r="JC28" s="77" t="s">
        <v>264</v>
      </c>
      <c r="JD28" s="32">
        <v>0</v>
      </c>
      <c r="JE28" s="38">
        <v>0</v>
      </c>
      <c r="JF28" s="77" t="s">
        <v>264</v>
      </c>
      <c r="JG28" s="32">
        <v>0</v>
      </c>
      <c r="JH28" s="32">
        <v>0</v>
      </c>
      <c r="JI28" s="77" t="s">
        <v>264</v>
      </c>
      <c r="JJ28" s="32">
        <v>0</v>
      </c>
      <c r="JK28" s="38">
        <v>0</v>
      </c>
      <c r="JL28" s="77" t="s">
        <v>264</v>
      </c>
      <c r="JM28" s="32">
        <v>10</v>
      </c>
      <c r="JN28" s="32">
        <v>184</v>
      </c>
      <c r="JO28" s="77">
        <v>-9.8039215686274517</v>
      </c>
      <c r="JP28" s="32">
        <v>162</v>
      </c>
      <c r="JQ28" s="38">
        <v>144</v>
      </c>
      <c r="JR28" s="77">
        <v>9.9236641221374047</v>
      </c>
      <c r="JS28" s="32">
        <v>10</v>
      </c>
      <c r="JT28" s="32" t="s">
        <v>378</v>
      </c>
      <c r="JU28" s="77">
        <v>-10.294117647058822</v>
      </c>
      <c r="JV28" s="32">
        <v>162</v>
      </c>
      <c r="JW28" s="38">
        <v>143.91666666666666</v>
      </c>
      <c r="JX28" s="77">
        <v>9.8600508905852422</v>
      </c>
      <c r="JY28" s="32">
        <v>0</v>
      </c>
      <c r="JZ28" s="32" t="s">
        <v>378</v>
      </c>
      <c r="KA28" s="77" t="s">
        <v>264</v>
      </c>
      <c r="KB28" s="32">
        <v>0</v>
      </c>
      <c r="KC28" s="38">
        <v>8.3333333333333329E-2</v>
      </c>
      <c r="KD28" s="77" t="s">
        <v>264</v>
      </c>
      <c r="KE28" s="32">
        <v>10</v>
      </c>
      <c r="KF28" s="32">
        <v>184</v>
      </c>
      <c r="KG28" s="77">
        <v>-9.8039215686274517</v>
      </c>
      <c r="KH28" s="32">
        <v>162</v>
      </c>
      <c r="KI28" s="38">
        <v>144</v>
      </c>
      <c r="KJ28" s="77">
        <v>9.9236641221374047</v>
      </c>
      <c r="KK28" s="32">
        <v>10</v>
      </c>
      <c r="KL28" s="32" t="s">
        <v>378</v>
      </c>
      <c r="KM28" s="77">
        <v>-10.294117647058822</v>
      </c>
      <c r="KN28" s="32">
        <v>162</v>
      </c>
      <c r="KO28" s="38">
        <v>143.91666666666666</v>
      </c>
      <c r="KP28" s="77">
        <v>9.8600508905852422</v>
      </c>
      <c r="KQ28" s="32">
        <v>0</v>
      </c>
      <c r="KR28" s="32" t="s">
        <v>378</v>
      </c>
      <c r="KS28" s="77" t="s">
        <v>264</v>
      </c>
      <c r="KT28" s="32">
        <v>0</v>
      </c>
      <c r="KU28" s="38">
        <v>8.3333333333333329E-2</v>
      </c>
      <c r="KV28" s="77" t="s">
        <v>264</v>
      </c>
      <c r="KW28" s="32">
        <v>0</v>
      </c>
      <c r="KX28" s="32">
        <v>0</v>
      </c>
      <c r="KY28" s="77" t="s">
        <v>264</v>
      </c>
      <c r="KZ28" s="32">
        <v>0</v>
      </c>
      <c r="LA28" s="38">
        <v>0</v>
      </c>
      <c r="LB28" s="77" t="s">
        <v>264</v>
      </c>
      <c r="LC28" s="32">
        <v>0</v>
      </c>
      <c r="LD28" s="32">
        <v>0</v>
      </c>
      <c r="LE28" s="77" t="s">
        <v>264</v>
      </c>
      <c r="LF28" s="32">
        <v>0</v>
      </c>
      <c r="LG28" s="38">
        <v>0</v>
      </c>
      <c r="LH28" s="77" t="s">
        <v>264</v>
      </c>
      <c r="LI28" s="32">
        <v>0</v>
      </c>
      <c r="LJ28" s="32">
        <v>0</v>
      </c>
      <c r="LK28" s="77" t="s">
        <v>264</v>
      </c>
      <c r="LL28" s="32">
        <v>0</v>
      </c>
      <c r="LM28" s="38">
        <v>0</v>
      </c>
      <c r="LN28" s="77" t="s">
        <v>264</v>
      </c>
      <c r="LO28" s="32">
        <v>7</v>
      </c>
      <c r="LP28" s="32">
        <v>142</v>
      </c>
      <c r="LQ28" s="77">
        <v>1.4285714285714286</v>
      </c>
      <c r="LR28" s="32">
        <v>115</v>
      </c>
      <c r="LS28" s="38">
        <v>98.333333333333329</v>
      </c>
      <c r="LT28" s="77">
        <v>-5.6754596322941646</v>
      </c>
      <c r="LU28" s="32">
        <v>7</v>
      </c>
      <c r="LV28" s="32">
        <v>142</v>
      </c>
      <c r="LW28" s="77">
        <v>1.4285714285714286</v>
      </c>
      <c r="LX28" s="32">
        <v>115</v>
      </c>
      <c r="LY28" s="38">
        <v>98.333333333333329</v>
      </c>
      <c r="LZ28" s="77">
        <v>-4.9919484702093397</v>
      </c>
      <c r="MA28" s="32">
        <v>0</v>
      </c>
      <c r="MB28" s="32">
        <v>0</v>
      </c>
      <c r="MC28" s="77" t="s">
        <v>264</v>
      </c>
      <c r="MD28" s="32">
        <v>0</v>
      </c>
      <c r="ME28" s="38">
        <v>0</v>
      </c>
      <c r="MF28" s="77">
        <v>-100</v>
      </c>
      <c r="MG28" s="32">
        <v>7</v>
      </c>
      <c r="MH28" s="32">
        <v>142</v>
      </c>
      <c r="MI28" s="77">
        <v>1.4285714285714286</v>
      </c>
      <c r="MJ28" s="32">
        <v>115</v>
      </c>
      <c r="MK28" s="38">
        <v>98.333333333333329</v>
      </c>
      <c r="ML28" s="77">
        <v>-5.6754596322941646</v>
      </c>
      <c r="MM28" s="32">
        <v>7</v>
      </c>
      <c r="MN28" s="32">
        <v>142</v>
      </c>
      <c r="MO28" s="77">
        <v>1.4285714285714286</v>
      </c>
      <c r="MP28" s="32">
        <v>115</v>
      </c>
      <c r="MQ28" s="38">
        <v>98.333333333333329</v>
      </c>
      <c r="MR28" s="77">
        <v>-4.9919484702093397</v>
      </c>
      <c r="MS28" s="32">
        <v>0</v>
      </c>
      <c r="MT28" s="32">
        <v>0</v>
      </c>
      <c r="MU28" s="77" t="s">
        <v>264</v>
      </c>
      <c r="MV28" s="32">
        <v>0</v>
      </c>
      <c r="MW28" s="38">
        <v>0</v>
      </c>
      <c r="MX28" s="77">
        <v>-100</v>
      </c>
      <c r="MY28" s="32">
        <v>0</v>
      </c>
      <c r="MZ28" s="32">
        <v>0</v>
      </c>
      <c r="NA28" s="77" t="s">
        <v>264</v>
      </c>
      <c r="NB28" s="32">
        <v>0</v>
      </c>
      <c r="NC28" s="38">
        <v>0</v>
      </c>
      <c r="ND28" s="77" t="s">
        <v>264</v>
      </c>
      <c r="NE28" s="32">
        <v>0</v>
      </c>
      <c r="NF28" s="32">
        <v>0</v>
      </c>
      <c r="NG28" s="77" t="s">
        <v>264</v>
      </c>
      <c r="NH28" s="32">
        <v>0</v>
      </c>
      <c r="NI28" s="38">
        <v>0</v>
      </c>
      <c r="NJ28" s="77" t="s">
        <v>264</v>
      </c>
      <c r="NK28" s="32">
        <v>0</v>
      </c>
      <c r="NL28" s="32">
        <v>0</v>
      </c>
      <c r="NM28" s="77" t="s">
        <v>264</v>
      </c>
      <c r="NN28" s="32">
        <v>0</v>
      </c>
      <c r="NO28" s="38">
        <v>0</v>
      </c>
      <c r="NP28" s="77" t="s">
        <v>264</v>
      </c>
      <c r="NQ28" s="32">
        <v>267</v>
      </c>
      <c r="NR28" s="32">
        <v>272</v>
      </c>
      <c r="NS28" s="77">
        <v>0</v>
      </c>
      <c r="NT28" s="32">
        <v>267</v>
      </c>
      <c r="NU28" s="38">
        <v>271</v>
      </c>
      <c r="NV28" s="77">
        <v>1</v>
      </c>
      <c r="NW28" s="32">
        <v>267</v>
      </c>
      <c r="NX28" s="32">
        <v>272</v>
      </c>
      <c r="NY28" s="77">
        <v>-1</v>
      </c>
      <c r="NZ28" s="32">
        <v>267</v>
      </c>
      <c r="OA28" s="38">
        <v>271</v>
      </c>
      <c r="OB28" s="77">
        <v>1</v>
      </c>
      <c r="OC28" s="32" t="s">
        <v>264</v>
      </c>
      <c r="OD28" s="32">
        <v>248</v>
      </c>
      <c r="OE28" s="77">
        <v>-8</v>
      </c>
      <c r="OF28" s="32">
        <v>0</v>
      </c>
      <c r="OG28" s="38">
        <v>253</v>
      </c>
      <c r="OH28" s="77">
        <v>-3</v>
      </c>
      <c r="OI28" s="32">
        <v>267</v>
      </c>
      <c r="OJ28" s="32">
        <v>272</v>
      </c>
      <c r="OK28" s="77">
        <v>0</v>
      </c>
      <c r="OL28" s="32">
        <v>267</v>
      </c>
      <c r="OM28" s="38">
        <v>271</v>
      </c>
      <c r="ON28" s="77">
        <v>1</v>
      </c>
      <c r="OO28" s="32">
        <v>267</v>
      </c>
      <c r="OP28" s="32">
        <v>272</v>
      </c>
      <c r="OQ28" s="77">
        <v>-1</v>
      </c>
      <c r="OR28" s="32">
        <v>267</v>
      </c>
      <c r="OS28" s="38">
        <v>271</v>
      </c>
      <c r="OT28" s="77">
        <v>1</v>
      </c>
      <c r="OU28" s="32" t="s">
        <v>264</v>
      </c>
      <c r="OV28" s="32">
        <v>248</v>
      </c>
      <c r="OW28" s="77">
        <v>-8</v>
      </c>
      <c r="OX28" s="32">
        <v>0</v>
      </c>
      <c r="OY28" s="38">
        <v>253</v>
      </c>
      <c r="OZ28" s="77">
        <v>-3</v>
      </c>
      <c r="PA28" s="32" t="s">
        <v>264</v>
      </c>
      <c r="PB28" s="32" t="s">
        <v>264</v>
      </c>
      <c r="PC28" s="77" t="s">
        <v>264</v>
      </c>
      <c r="PD28" s="32" t="s">
        <v>264</v>
      </c>
      <c r="PE28" s="38" t="s">
        <v>264</v>
      </c>
      <c r="PF28" s="77" t="s">
        <v>264</v>
      </c>
      <c r="PG28" s="32" t="s">
        <v>264</v>
      </c>
      <c r="PH28" s="32" t="s">
        <v>264</v>
      </c>
      <c r="PI28" s="77" t="s">
        <v>264</v>
      </c>
      <c r="PJ28" s="32" t="s">
        <v>264</v>
      </c>
      <c r="PK28" s="38" t="s">
        <v>264</v>
      </c>
      <c r="PL28" s="77" t="s">
        <v>264</v>
      </c>
      <c r="PM28" s="32" t="s">
        <v>264</v>
      </c>
      <c r="PN28" s="32" t="s">
        <v>264</v>
      </c>
      <c r="PO28" s="77" t="s">
        <v>264</v>
      </c>
      <c r="PP28" s="32" t="s">
        <v>264</v>
      </c>
      <c r="PQ28" s="38" t="s">
        <v>264</v>
      </c>
      <c r="PR28" s="77" t="s">
        <v>264</v>
      </c>
    </row>
    <row r="29" spans="1:434" x14ac:dyDescent="0.2">
      <c r="A29" s="247" t="s">
        <v>39</v>
      </c>
      <c r="B29" s="18"/>
      <c r="C29" s="20">
        <v>26</v>
      </c>
      <c r="D29" s="20">
        <v>387</v>
      </c>
      <c r="E29" s="77">
        <v>-16.052060737527114</v>
      </c>
      <c r="F29" s="20">
        <v>248</v>
      </c>
      <c r="G29" s="38">
        <v>299.41666666666669</v>
      </c>
      <c r="H29" s="77">
        <v>-17.497129735935708</v>
      </c>
      <c r="I29" s="32">
        <v>26</v>
      </c>
      <c r="J29" s="32">
        <v>383</v>
      </c>
      <c r="K29" s="77">
        <v>-15.077605321507761</v>
      </c>
      <c r="L29" s="32" t="s">
        <v>378</v>
      </c>
      <c r="M29" s="38">
        <v>296.16666666666669</v>
      </c>
      <c r="N29" s="77">
        <v>-17.483166937543533</v>
      </c>
      <c r="O29" s="32">
        <v>0</v>
      </c>
      <c r="P29" s="32">
        <v>4</v>
      </c>
      <c r="Q29" s="77">
        <v>-60</v>
      </c>
      <c r="R29" s="32" t="s">
        <v>378</v>
      </c>
      <c r="S29" s="38">
        <v>3.25</v>
      </c>
      <c r="T29" s="77">
        <v>-18.75</v>
      </c>
      <c r="U29" s="32">
        <v>22</v>
      </c>
      <c r="V29" s="32">
        <v>291</v>
      </c>
      <c r="W29" s="77">
        <v>-18.715083798882681</v>
      </c>
      <c r="X29" s="32">
        <v>202</v>
      </c>
      <c r="Y29" s="38">
        <v>238.75</v>
      </c>
      <c r="Z29" s="77">
        <v>-17.220456515457961</v>
      </c>
      <c r="AA29" s="32">
        <v>22</v>
      </c>
      <c r="AB29" s="32" t="s">
        <v>378</v>
      </c>
      <c r="AC29" s="77">
        <v>-18.361581920903955</v>
      </c>
      <c r="AD29" s="32" t="s">
        <v>378</v>
      </c>
      <c r="AE29" s="38">
        <v>237.25</v>
      </c>
      <c r="AF29" s="77">
        <v>-17.286461359674608</v>
      </c>
      <c r="AG29" s="32">
        <v>0</v>
      </c>
      <c r="AH29" s="32" t="s">
        <v>378</v>
      </c>
      <c r="AI29" s="77">
        <v>-50</v>
      </c>
      <c r="AJ29" s="32" t="s">
        <v>378</v>
      </c>
      <c r="AK29" s="38">
        <v>1.5</v>
      </c>
      <c r="AL29" s="77">
        <v>-5.2631578947368416</v>
      </c>
      <c r="AM29" s="32">
        <v>4</v>
      </c>
      <c r="AN29" s="32">
        <v>96</v>
      </c>
      <c r="AO29" s="77">
        <v>-6.7961165048543686</v>
      </c>
      <c r="AP29" s="32">
        <v>46</v>
      </c>
      <c r="AQ29" s="38">
        <v>60.666666666666664</v>
      </c>
      <c r="AR29" s="77">
        <v>-18.568232662192393</v>
      </c>
      <c r="AS29" s="32">
        <v>4</v>
      </c>
      <c r="AT29" s="32" t="s">
        <v>378</v>
      </c>
      <c r="AU29" s="77">
        <v>-3.0927835051546393</v>
      </c>
      <c r="AV29" s="32">
        <v>46</v>
      </c>
      <c r="AW29" s="38">
        <v>58.916666666666664</v>
      </c>
      <c r="AX29" s="77">
        <v>-18.265895953757223</v>
      </c>
      <c r="AY29" s="32">
        <v>0</v>
      </c>
      <c r="AZ29" s="32" t="s">
        <v>378</v>
      </c>
      <c r="BA29" s="77">
        <v>-66.666666666666657</v>
      </c>
      <c r="BB29" s="32">
        <v>0</v>
      </c>
      <c r="BC29" s="38">
        <v>1.75</v>
      </c>
      <c r="BD29" s="77">
        <v>-27.586206896551722</v>
      </c>
      <c r="BE29" s="32">
        <v>20</v>
      </c>
      <c r="BF29" s="32">
        <v>302</v>
      </c>
      <c r="BG29" s="77">
        <v>-6.5015479876160995</v>
      </c>
      <c r="BH29" s="32">
        <v>195</v>
      </c>
      <c r="BI29" s="38">
        <v>218.08333333333334</v>
      </c>
      <c r="BJ29" s="77">
        <v>-13.171864631718647</v>
      </c>
      <c r="BK29" s="32">
        <v>20</v>
      </c>
      <c r="BL29" s="32" t="s">
        <v>378</v>
      </c>
      <c r="BM29" s="77">
        <v>-4.4444444444444446</v>
      </c>
      <c r="BN29" s="32">
        <v>195</v>
      </c>
      <c r="BO29" s="38">
        <v>216.25</v>
      </c>
      <c r="BP29" s="77">
        <v>-12.626262626262626</v>
      </c>
      <c r="BQ29" s="32">
        <v>0</v>
      </c>
      <c r="BR29" s="32" t="s">
        <v>378</v>
      </c>
      <c r="BS29" s="77">
        <v>-87.5</v>
      </c>
      <c r="BT29" s="32">
        <v>0</v>
      </c>
      <c r="BU29" s="38">
        <v>1.8333333333333333</v>
      </c>
      <c r="BV29" s="77">
        <v>-50</v>
      </c>
      <c r="BW29" s="32">
        <v>16</v>
      </c>
      <c r="BX29" s="32">
        <v>234</v>
      </c>
      <c r="BY29" s="77">
        <v>-6.7729083665338639</v>
      </c>
      <c r="BZ29" s="32">
        <v>160</v>
      </c>
      <c r="CA29" s="38">
        <v>174.75</v>
      </c>
      <c r="CB29" s="77">
        <v>-13.490099009900991</v>
      </c>
      <c r="CC29" s="32">
        <v>16</v>
      </c>
      <c r="CD29" s="32" t="s">
        <v>378</v>
      </c>
      <c r="CE29" s="77">
        <v>-6.0483870967741939</v>
      </c>
      <c r="CF29" s="32">
        <v>160</v>
      </c>
      <c r="CG29" s="38">
        <v>173.58333333333334</v>
      </c>
      <c r="CH29" s="77">
        <v>-13.46073950976319</v>
      </c>
      <c r="CI29" s="32">
        <v>0</v>
      </c>
      <c r="CJ29" s="32" t="s">
        <v>378</v>
      </c>
      <c r="CK29" s="77">
        <v>-66.666666666666657</v>
      </c>
      <c r="CL29" s="32">
        <v>0</v>
      </c>
      <c r="CM29" s="38">
        <v>1.1666666666666667</v>
      </c>
      <c r="CN29" s="77">
        <v>-17.647058823529413</v>
      </c>
      <c r="CO29" s="32">
        <v>4</v>
      </c>
      <c r="CP29" s="32">
        <v>68</v>
      </c>
      <c r="CQ29" s="77">
        <v>-5.5555555555555554</v>
      </c>
      <c r="CR29" s="32">
        <v>35</v>
      </c>
      <c r="CS29" s="38">
        <v>43.333333333333336</v>
      </c>
      <c r="CT29" s="77">
        <v>-11.864406779661017</v>
      </c>
      <c r="CU29" s="32">
        <v>4</v>
      </c>
      <c r="CV29" s="32">
        <v>68</v>
      </c>
      <c r="CW29" s="77">
        <v>1.4925373134328357</v>
      </c>
      <c r="CX29" s="32">
        <v>35</v>
      </c>
      <c r="CY29" s="38">
        <v>42.666666666666664</v>
      </c>
      <c r="CZ29" s="77">
        <v>-9.0586145648312613</v>
      </c>
      <c r="DA29" s="32">
        <v>0</v>
      </c>
      <c r="DB29" s="32">
        <v>0</v>
      </c>
      <c r="DC29" s="77">
        <v>-100</v>
      </c>
      <c r="DD29" s="32">
        <v>0</v>
      </c>
      <c r="DE29" s="38">
        <v>0.66666666666666663</v>
      </c>
      <c r="DF29" s="77">
        <v>-70.370370370370367</v>
      </c>
      <c r="DG29" s="32">
        <v>6</v>
      </c>
      <c r="DH29" s="32">
        <v>85</v>
      </c>
      <c r="DI29" s="77">
        <v>-38.405797101449274</v>
      </c>
      <c r="DJ29" s="32">
        <v>53</v>
      </c>
      <c r="DK29" s="38">
        <v>81.333333333333329</v>
      </c>
      <c r="DL29" s="77">
        <v>-27.218493661446679</v>
      </c>
      <c r="DM29" s="32">
        <v>6</v>
      </c>
      <c r="DN29" s="32" t="s">
        <v>378</v>
      </c>
      <c r="DO29" s="77">
        <v>-39.705882352941174</v>
      </c>
      <c r="DP29" s="32" t="s">
        <v>378</v>
      </c>
      <c r="DQ29" s="38">
        <v>79.916666666666671</v>
      </c>
      <c r="DR29" s="77">
        <v>-28.272251308900525</v>
      </c>
      <c r="DS29" s="32">
        <v>0</v>
      </c>
      <c r="DT29" s="32" t="s">
        <v>378</v>
      </c>
      <c r="DU29" s="77">
        <v>50</v>
      </c>
      <c r="DV29" s="32" t="s">
        <v>378</v>
      </c>
      <c r="DW29" s="38">
        <v>1.4166666666666667</v>
      </c>
      <c r="DX29" s="77" t="s">
        <v>267</v>
      </c>
      <c r="DY29" s="32">
        <v>6</v>
      </c>
      <c r="DZ29" s="32">
        <v>57</v>
      </c>
      <c r="EA29" s="77">
        <v>-46.728971962616825</v>
      </c>
      <c r="EB29" s="32">
        <v>42</v>
      </c>
      <c r="EC29" s="38">
        <v>64</v>
      </c>
      <c r="ED29" s="77">
        <v>-25.940212150433943</v>
      </c>
      <c r="EE29" s="32">
        <v>6</v>
      </c>
      <c r="EF29" s="32" t="s">
        <v>378</v>
      </c>
      <c r="EG29" s="77">
        <v>-47.169811320754718</v>
      </c>
      <c r="EH29" s="32" t="s">
        <v>378</v>
      </c>
      <c r="EI29" s="38">
        <v>63.666666666666664</v>
      </c>
      <c r="EJ29" s="77">
        <v>-26.183574879227052</v>
      </c>
      <c r="EK29" s="32">
        <v>0</v>
      </c>
      <c r="EL29" s="32" t="s">
        <v>378</v>
      </c>
      <c r="EM29" s="77">
        <v>0</v>
      </c>
      <c r="EN29" s="32" t="s">
        <v>378</v>
      </c>
      <c r="EO29" s="38">
        <v>0.33333333333333331</v>
      </c>
      <c r="EP29" s="77">
        <v>100</v>
      </c>
      <c r="EQ29" s="32">
        <v>0</v>
      </c>
      <c r="ER29" s="32">
        <v>28</v>
      </c>
      <c r="ES29" s="77">
        <v>-9.67741935483871</v>
      </c>
      <c r="ET29" s="32">
        <v>11</v>
      </c>
      <c r="EU29" s="38">
        <v>17.333333333333332</v>
      </c>
      <c r="EV29" s="77">
        <v>-31.578947368421051</v>
      </c>
      <c r="EW29" s="32">
        <v>0</v>
      </c>
      <c r="EX29" s="32" t="s">
        <v>378</v>
      </c>
      <c r="EY29" s="77">
        <v>-13.333333333333334</v>
      </c>
      <c r="EZ29" s="32">
        <v>11</v>
      </c>
      <c r="FA29" s="38">
        <v>16.25</v>
      </c>
      <c r="FB29" s="77">
        <v>-35.430463576158935</v>
      </c>
      <c r="FC29" s="32">
        <v>0</v>
      </c>
      <c r="FD29" s="32" t="s">
        <v>378</v>
      </c>
      <c r="FE29" s="77">
        <v>100</v>
      </c>
      <c r="FF29" s="32">
        <v>0</v>
      </c>
      <c r="FG29" s="38">
        <v>1.0833333333333333</v>
      </c>
      <c r="FH29" s="77" t="s">
        <v>267</v>
      </c>
      <c r="FI29" s="32">
        <v>26</v>
      </c>
      <c r="FJ29" s="32">
        <v>373</v>
      </c>
      <c r="FK29" s="77">
        <v>-15.610859728506787</v>
      </c>
      <c r="FL29" s="32">
        <v>242</v>
      </c>
      <c r="FM29" s="38">
        <v>291.08333333333331</v>
      </c>
      <c r="FN29" s="77">
        <v>-16.71435383881736</v>
      </c>
      <c r="FO29" s="32">
        <v>26</v>
      </c>
      <c r="FP29" s="32" t="s">
        <v>378</v>
      </c>
      <c r="FQ29" s="77">
        <v>-15.296803652968036</v>
      </c>
      <c r="FR29" s="32" t="s">
        <v>378</v>
      </c>
      <c r="FS29" s="38">
        <v>289.58333333333331</v>
      </c>
      <c r="FT29" s="77">
        <v>-16.766467065868262</v>
      </c>
      <c r="FU29" s="32">
        <v>0</v>
      </c>
      <c r="FV29" s="32" t="s">
        <v>378</v>
      </c>
      <c r="FW29" s="77">
        <v>-50</v>
      </c>
      <c r="FX29" s="32" t="s">
        <v>378</v>
      </c>
      <c r="FY29" s="38">
        <v>1.5</v>
      </c>
      <c r="FZ29" s="77">
        <v>-5.2631578947368416</v>
      </c>
      <c r="GA29" s="32">
        <v>22</v>
      </c>
      <c r="GB29" s="32">
        <v>286</v>
      </c>
      <c r="GC29" s="77">
        <v>-19.43661971830986</v>
      </c>
      <c r="GD29" s="32">
        <v>200</v>
      </c>
      <c r="GE29" s="38">
        <v>236.16666666666666</v>
      </c>
      <c r="GF29" s="77">
        <v>-17.520372526193249</v>
      </c>
      <c r="GG29" s="32">
        <v>22</v>
      </c>
      <c r="GH29" s="32" t="s">
        <v>378</v>
      </c>
      <c r="GI29" s="77">
        <v>-19.318181818181817</v>
      </c>
      <c r="GJ29" s="32" t="s">
        <v>378</v>
      </c>
      <c r="GK29" s="38">
        <v>234.66666666666666</v>
      </c>
      <c r="GL29" s="77">
        <v>-17.636735887686459</v>
      </c>
      <c r="GM29" s="32">
        <v>0</v>
      </c>
      <c r="GN29" s="32" t="s">
        <v>378</v>
      </c>
      <c r="GO29" s="77">
        <v>-33.333333333333329</v>
      </c>
      <c r="GP29" s="32" t="s">
        <v>378</v>
      </c>
      <c r="GQ29" s="38">
        <v>1.5</v>
      </c>
      <c r="GR29" s="77">
        <v>5.8823529411764701</v>
      </c>
      <c r="GS29" s="32">
        <v>4</v>
      </c>
      <c r="GT29" s="32">
        <v>87</v>
      </c>
      <c r="GU29" s="77">
        <v>0</v>
      </c>
      <c r="GV29" s="32">
        <v>42</v>
      </c>
      <c r="GW29" s="38">
        <v>54.916666666666664</v>
      </c>
      <c r="GX29" s="77">
        <v>-13.060686015831136</v>
      </c>
      <c r="GY29" s="32">
        <v>4</v>
      </c>
      <c r="GZ29" s="32">
        <v>87</v>
      </c>
      <c r="HA29" s="77">
        <v>1.1627906976744187</v>
      </c>
      <c r="HB29" s="32">
        <v>42</v>
      </c>
      <c r="HC29" s="38">
        <v>54.916666666666664</v>
      </c>
      <c r="HD29" s="77">
        <v>-12.830687830687831</v>
      </c>
      <c r="HE29" s="32">
        <v>0</v>
      </c>
      <c r="HF29" s="32">
        <v>0</v>
      </c>
      <c r="HG29" s="77">
        <v>-100</v>
      </c>
      <c r="HH29" s="32">
        <v>0</v>
      </c>
      <c r="HI29" s="38">
        <v>0</v>
      </c>
      <c r="HJ29" s="77">
        <v>-100</v>
      </c>
      <c r="HK29" s="32">
        <v>0</v>
      </c>
      <c r="HL29" s="32">
        <v>0</v>
      </c>
      <c r="HM29" s="77" t="s">
        <v>264</v>
      </c>
      <c r="HN29" s="32">
        <v>0</v>
      </c>
      <c r="HO29" s="38">
        <v>0</v>
      </c>
      <c r="HP29" s="77" t="s">
        <v>264</v>
      </c>
      <c r="HQ29" s="32">
        <v>0</v>
      </c>
      <c r="HR29" s="32">
        <v>0</v>
      </c>
      <c r="HS29" s="77" t="s">
        <v>264</v>
      </c>
      <c r="HT29" s="32">
        <v>0</v>
      </c>
      <c r="HU29" s="38">
        <v>0</v>
      </c>
      <c r="HV29" s="77" t="s">
        <v>264</v>
      </c>
      <c r="HW29" s="32">
        <v>0</v>
      </c>
      <c r="HX29" s="32">
        <v>0</v>
      </c>
      <c r="HY29" s="77" t="s">
        <v>264</v>
      </c>
      <c r="HZ29" s="32">
        <v>0</v>
      </c>
      <c r="IA29" s="38">
        <v>0</v>
      </c>
      <c r="IB29" s="77" t="s">
        <v>264</v>
      </c>
      <c r="IC29" s="32">
        <v>0</v>
      </c>
      <c r="ID29" s="32">
        <v>0</v>
      </c>
      <c r="IE29" s="77" t="s">
        <v>264</v>
      </c>
      <c r="IF29" s="32">
        <v>0</v>
      </c>
      <c r="IG29" s="38">
        <v>0</v>
      </c>
      <c r="IH29" s="77" t="s">
        <v>264</v>
      </c>
      <c r="II29" s="32">
        <v>0</v>
      </c>
      <c r="IJ29" s="32">
        <v>0</v>
      </c>
      <c r="IK29" s="77" t="s">
        <v>264</v>
      </c>
      <c r="IL29" s="32">
        <v>0</v>
      </c>
      <c r="IM29" s="38">
        <v>0</v>
      </c>
      <c r="IN29" s="77" t="s">
        <v>264</v>
      </c>
      <c r="IO29" s="32">
        <v>0</v>
      </c>
      <c r="IP29" s="32">
        <v>0</v>
      </c>
      <c r="IQ29" s="77" t="s">
        <v>264</v>
      </c>
      <c r="IR29" s="32">
        <v>0</v>
      </c>
      <c r="IS29" s="38">
        <v>0</v>
      </c>
      <c r="IT29" s="77" t="s">
        <v>264</v>
      </c>
      <c r="IU29" s="32">
        <v>0</v>
      </c>
      <c r="IV29" s="32">
        <v>0</v>
      </c>
      <c r="IW29" s="77" t="s">
        <v>264</v>
      </c>
      <c r="IX29" s="32">
        <v>0</v>
      </c>
      <c r="IY29" s="38">
        <v>0</v>
      </c>
      <c r="IZ29" s="77" t="s">
        <v>264</v>
      </c>
      <c r="JA29" s="32">
        <v>0</v>
      </c>
      <c r="JB29" s="32">
        <v>0</v>
      </c>
      <c r="JC29" s="77" t="s">
        <v>264</v>
      </c>
      <c r="JD29" s="32">
        <v>0</v>
      </c>
      <c r="JE29" s="38">
        <v>0</v>
      </c>
      <c r="JF29" s="77" t="s">
        <v>264</v>
      </c>
      <c r="JG29" s="32">
        <v>0</v>
      </c>
      <c r="JH29" s="32">
        <v>0</v>
      </c>
      <c r="JI29" s="77" t="s">
        <v>264</v>
      </c>
      <c r="JJ29" s="32">
        <v>0</v>
      </c>
      <c r="JK29" s="38">
        <v>0</v>
      </c>
      <c r="JL29" s="77" t="s">
        <v>264</v>
      </c>
      <c r="JM29" s="32" t="s">
        <v>378</v>
      </c>
      <c r="JN29" s="32">
        <v>27</v>
      </c>
      <c r="JO29" s="77">
        <v>-32.5</v>
      </c>
      <c r="JP29" s="32">
        <v>19</v>
      </c>
      <c r="JQ29" s="38">
        <v>23</v>
      </c>
      <c r="JR29" s="77">
        <v>-14.018691588785046</v>
      </c>
      <c r="JS29" s="32" t="s">
        <v>378</v>
      </c>
      <c r="JT29" s="32" t="s">
        <v>378</v>
      </c>
      <c r="JU29" s="77">
        <v>-35</v>
      </c>
      <c r="JV29" s="32" t="s">
        <v>378</v>
      </c>
      <c r="JW29" s="38">
        <v>22.666666666666668</v>
      </c>
      <c r="JX29" s="77">
        <v>-15.264797507788161</v>
      </c>
      <c r="JY29" s="32">
        <v>0</v>
      </c>
      <c r="JZ29" s="32" t="s">
        <v>378</v>
      </c>
      <c r="KA29" s="77" t="s">
        <v>264</v>
      </c>
      <c r="KB29" s="32" t="s">
        <v>378</v>
      </c>
      <c r="KC29" s="38">
        <v>0.33333333333333331</v>
      </c>
      <c r="KD29" s="77" t="s">
        <v>264</v>
      </c>
      <c r="KE29" s="32">
        <v>0</v>
      </c>
      <c r="KF29" s="32">
        <v>9</v>
      </c>
      <c r="KG29" s="77">
        <v>-57.142857142857139</v>
      </c>
      <c r="KH29" s="32">
        <v>7</v>
      </c>
      <c r="KI29" s="38">
        <v>12.75</v>
      </c>
      <c r="KJ29" s="77">
        <v>-26.086956521739129</v>
      </c>
      <c r="KK29" s="32">
        <v>0</v>
      </c>
      <c r="KL29" s="32" t="s">
        <v>378</v>
      </c>
      <c r="KM29" s="77">
        <v>-61.904761904761905</v>
      </c>
      <c r="KN29" s="32" t="s">
        <v>378</v>
      </c>
      <c r="KO29" s="38">
        <v>12.416666666666666</v>
      </c>
      <c r="KP29" s="77">
        <v>-28.019323671497588</v>
      </c>
      <c r="KQ29" s="32">
        <v>0</v>
      </c>
      <c r="KR29" s="32" t="s">
        <v>378</v>
      </c>
      <c r="KS29" s="77" t="s">
        <v>264</v>
      </c>
      <c r="KT29" s="32" t="s">
        <v>378</v>
      </c>
      <c r="KU29" s="38">
        <v>0.33333333333333331</v>
      </c>
      <c r="KV29" s="77" t="s">
        <v>264</v>
      </c>
      <c r="KW29" s="32" t="s">
        <v>378</v>
      </c>
      <c r="KX29" s="32">
        <v>18</v>
      </c>
      <c r="KY29" s="77">
        <v>-5.2631578947368416</v>
      </c>
      <c r="KZ29" s="32">
        <v>12</v>
      </c>
      <c r="LA29" s="38">
        <v>10.25</v>
      </c>
      <c r="LB29" s="77">
        <v>7.8947368421052628</v>
      </c>
      <c r="LC29" s="32" t="s">
        <v>378</v>
      </c>
      <c r="LD29" s="32">
        <v>18</v>
      </c>
      <c r="LE29" s="77">
        <v>-5.2631578947368416</v>
      </c>
      <c r="LF29" s="32">
        <v>12</v>
      </c>
      <c r="LG29" s="38">
        <v>10.25</v>
      </c>
      <c r="LH29" s="77">
        <v>7.8947368421052628</v>
      </c>
      <c r="LI29" s="32">
        <v>0</v>
      </c>
      <c r="LJ29" s="32">
        <v>0</v>
      </c>
      <c r="LK29" s="77" t="s">
        <v>264</v>
      </c>
      <c r="LL29" s="32">
        <v>0</v>
      </c>
      <c r="LM29" s="38">
        <v>0</v>
      </c>
      <c r="LN29" s="77" t="s">
        <v>264</v>
      </c>
      <c r="LO29" s="32" t="s">
        <v>378</v>
      </c>
      <c r="LP29" s="32" t="s">
        <v>378</v>
      </c>
      <c r="LQ29" s="77">
        <v>-7.6923076923076925</v>
      </c>
      <c r="LR29" s="32">
        <v>35</v>
      </c>
      <c r="LS29" s="38">
        <v>44.5</v>
      </c>
      <c r="LT29" s="77">
        <v>9.2024539877300615</v>
      </c>
      <c r="LU29" s="32" t="s">
        <v>378</v>
      </c>
      <c r="LV29" s="32">
        <v>58</v>
      </c>
      <c r="LW29" s="77">
        <v>-7.9365079365079358</v>
      </c>
      <c r="LX29" s="32" t="s">
        <v>378</v>
      </c>
      <c r="LY29" s="38">
        <v>42.833333333333336</v>
      </c>
      <c r="LZ29" s="77">
        <v>6.6390041493775938</v>
      </c>
      <c r="MA29" s="32">
        <v>0</v>
      </c>
      <c r="MB29" s="32" t="s">
        <v>378</v>
      </c>
      <c r="MC29" s="77">
        <v>0</v>
      </c>
      <c r="MD29" s="32" t="s">
        <v>378</v>
      </c>
      <c r="ME29" s="38">
        <v>1.6666666666666667</v>
      </c>
      <c r="MF29" s="77">
        <v>185.71428571428572</v>
      </c>
      <c r="MG29" s="32" t="s">
        <v>378</v>
      </c>
      <c r="MH29" s="32">
        <v>48</v>
      </c>
      <c r="MI29" s="77">
        <v>-9.433962264150944</v>
      </c>
      <c r="MJ29" s="32" t="s">
        <v>378</v>
      </c>
      <c r="MK29" s="38">
        <v>36.916666666666664</v>
      </c>
      <c r="ML29" s="77">
        <v>9.1133004926108381</v>
      </c>
      <c r="MM29" s="32" t="s">
        <v>378</v>
      </c>
      <c r="MN29" s="32" t="s">
        <v>378</v>
      </c>
      <c r="MO29" s="77">
        <v>-11.538461538461538</v>
      </c>
      <c r="MP29" s="32">
        <v>31</v>
      </c>
      <c r="MQ29" s="38">
        <v>35.916666666666664</v>
      </c>
      <c r="MR29" s="77">
        <v>6.6831683168316838</v>
      </c>
      <c r="MS29" s="32">
        <v>0</v>
      </c>
      <c r="MT29" s="32" t="s">
        <v>378</v>
      </c>
      <c r="MU29" s="77">
        <v>100</v>
      </c>
      <c r="MV29" s="32" t="s">
        <v>378</v>
      </c>
      <c r="MW29" s="38">
        <v>1</v>
      </c>
      <c r="MX29" s="77" t="s">
        <v>267</v>
      </c>
      <c r="MY29" s="32">
        <v>0</v>
      </c>
      <c r="MZ29" s="32" t="s">
        <v>378</v>
      </c>
      <c r="NA29" s="77">
        <v>0</v>
      </c>
      <c r="NB29" s="32" t="s">
        <v>378</v>
      </c>
      <c r="NC29" s="38">
        <v>7.583333333333333</v>
      </c>
      <c r="ND29" s="77">
        <v>9.6385542168674707</v>
      </c>
      <c r="NE29" s="32">
        <v>0</v>
      </c>
      <c r="NF29" s="32" t="s">
        <v>378</v>
      </c>
      <c r="NG29" s="77">
        <v>9.0909090909090917</v>
      </c>
      <c r="NH29" s="32" t="s">
        <v>378</v>
      </c>
      <c r="NI29" s="38">
        <v>6.916666666666667</v>
      </c>
      <c r="NJ29" s="77">
        <v>6.4102564102564097</v>
      </c>
      <c r="NK29" s="32">
        <v>0</v>
      </c>
      <c r="NL29" s="32">
        <v>0</v>
      </c>
      <c r="NM29" s="77">
        <v>-100</v>
      </c>
      <c r="NN29" s="32">
        <v>0</v>
      </c>
      <c r="NO29" s="38">
        <v>0.66666666666666663</v>
      </c>
      <c r="NP29" s="77">
        <v>60</v>
      </c>
      <c r="NQ29" s="32">
        <v>236</v>
      </c>
      <c r="NR29" s="32">
        <v>265</v>
      </c>
      <c r="NS29" s="77">
        <v>-8</v>
      </c>
      <c r="NT29" s="32">
        <v>236</v>
      </c>
      <c r="NU29" s="38">
        <v>261</v>
      </c>
      <c r="NV29" s="77">
        <v>-6</v>
      </c>
      <c r="NW29" s="32">
        <v>236</v>
      </c>
      <c r="NX29" s="32">
        <v>265</v>
      </c>
      <c r="NY29" s="77">
        <v>-11</v>
      </c>
      <c r="NZ29" s="32">
        <v>236</v>
      </c>
      <c r="OA29" s="38">
        <v>261</v>
      </c>
      <c r="OB29" s="77">
        <v>-10</v>
      </c>
      <c r="OC29" s="32" t="s">
        <v>264</v>
      </c>
      <c r="OD29" s="32">
        <v>251</v>
      </c>
      <c r="OE29" s="77">
        <v>129</v>
      </c>
      <c r="OF29" s="32" t="s">
        <v>264</v>
      </c>
      <c r="OG29" s="38">
        <v>249</v>
      </c>
      <c r="OH29" s="77">
        <v>121</v>
      </c>
      <c r="OI29" s="32">
        <v>224</v>
      </c>
      <c r="OJ29" s="32">
        <v>274</v>
      </c>
      <c r="OK29" s="77">
        <v>-8</v>
      </c>
      <c r="OL29" s="32">
        <v>224</v>
      </c>
      <c r="OM29" s="38">
        <v>271</v>
      </c>
      <c r="ON29" s="77">
        <v>-5</v>
      </c>
      <c r="OO29" s="32">
        <v>224</v>
      </c>
      <c r="OP29" s="32">
        <v>273</v>
      </c>
      <c r="OQ29" s="77">
        <v>-10</v>
      </c>
      <c r="OR29" s="32">
        <v>224</v>
      </c>
      <c r="OS29" s="38">
        <v>270</v>
      </c>
      <c r="OT29" s="77">
        <v>-8</v>
      </c>
      <c r="OU29" s="32" t="s">
        <v>264</v>
      </c>
      <c r="OV29" s="32" t="s">
        <v>264</v>
      </c>
      <c r="OW29" s="77" t="s">
        <v>264</v>
      </c>
      <c r="OX29" s="32" t="s">
        <v>264</v>
      </c>
      <c r="OY29" s="38">
        <v>313</v>
      </c>
      <c r="OZ29" s="77">
        <v>150</v>
      </c>
      <c r="PA29" s="32">
        <v>306</v>
      </c>
      <c r="PB29" s="32">
        <v>237</v>
      </c>
      <c r="PC29" s="77">
        <v>-4</v>
      </c>
      <c r="PD29" s="32">
        <v>306</v>
      </c>
      <c r="PE29" s="38">
        <v>233</v>
      </c>
      <c r="PF29" s="77">
        <v>-4</v>
      </c>
      <c r="PG29" s="32">
        <v>306</v>
      </c>
      <c r="PH29" s="32">
        <v>238</v>
      </c>
      <c r="PI29" s="77">
        <v>-11</v>
      </c>
      <c r="PJ29" s="32">
        <v>306</v>
      </c>
      <c r="PK29" s="38">
        <v>234</v>
      </c>
      <c r="PL29" s="77">
        <v>-12</v>
      </c>
      <c r="PM29" s="32" t="s">
        <v>264</v>
      </c>
      <c r="PN29" s="32" t="s">
        <v>264</v>
      </c>
      <c r="PO29" s="77" t="s">
        <v>264</v>
      </c>
      <c r="PP29" s="32" t="s">
        <v>264</v>
      </c>
      <c r="PQ29" s="38">
        <v>207</v>
      </c>
      <c r="PR29" s="77">
        <v>105</v>
      </c>
    </row>
    <row r="30" spans="1:434" x14ac:dyDescent="0.2">
      <c r="A30" s="247" t="s">
        <v>40</v>
      </c>
      <c r="B30" s="18"/>
      <c r="C30" s="20">
        <v>0</v>
      </c>
      <c r="D30" s="20">
        <v>276</v>
      </c>
      <c r="E30" s="77">
        <v>-74.205607476635521</v>
      </c>
      <c r="F30" s="20" t="s">
        <v>378</v>
      </c>
      <c r="G30" s="38">
        <v>1101.75</v>
      </c>
      <c r="H30" s="77">
        <v>-26.419189670525377</v>
      </c>
      <c r="I30" s="32">
        <v>0</v>
      </c>
      <c r="J30" s="32">
        <v>268</v>
      </c>
      <c r="K30" s="77">
        <v>-74.573055028463003</v>
      </c>
      <c r="L30" s="32">
        <v>73</v>
      </c>
      <c r="M30" s="38">
        <v>1086.75</v>
      </c>
      <c r="N30" s="77">
        <v>-26.280384397964951</v>
      </c>
      <c r="O30" s="32">
        <v>0</v>
      </c>
      <c r="P30" s="32">
        <v>8</v>
      </c>
      <c r="Q30" s="77">
        <v>-50</v>
      </c>
      <c r="R30" s="32" t="s">
        <v>378</v>
      </c>
      <c r="S30" s="38">
        <v>15</v>
      </c>
      <c r="T30" s="77">
        <v>-35.251798561151077</v>
      </c>
      <c r="U30" s="32">
        <v>0</v>
      </c>
      <c r="V30" s="32">
        <v>261</v>
      </c>
      <c r="W30" s="77">
        <v>-73.340143003064355</v>
      </c>
      <c r="X30" s="32">
        <v>71</v>
      </c>
      <c r="Y30" s="38">
        <v>1039.6666666666667</v>
      </c>
      <c r="Z30" s="77">
        <v>-26.046235921754597</v>
      </c>
      <c r="AA30" s="32">
        <v>0</v>
      </c>
      <c r="AB30" s="32">
        <v>253</v>
      </c>
      <c r="AC30" s="77">
        <v>-73.80952380952381</v>
      </c>
      <c r="AD30" s="32" t="s">
        <v>378</v>
      </c>
      <c r="AE30" s="38">
        <v>1024.9166666666667</v>
      </c>
      <c r="AF30" s="77">
        <v>-25.989890480202188</v>
      </c>
      <c r="AG30" s="32">
        <v>0</v>
      </c>
      <c r="AH30" s="32">
        <v>8</v>
      </c>
      <c r="AI30" s="77">
        <v>-38.461538461538467</v>
      </c>
      <c r="AJ30" s="32" t="s">
        <v>378</v>
      </c>
      <c r="AK30" s="38">
        <v>14.75</v>
      </c>
      <c r="AL30" s="77">
        <v>-29.761904761904763</v>
      </c>
      <c r="AM30" s="32">
        <v>0</v>
      </c>
      <c r="AN30" s="32">
        <v>15</v>
      </c>
      <c r="AO30" s="77">
        <v>-83.516483516483518</v>
      </c>
      <c r="AP30" s="32" t="s">
        <v>378</v>
      </c>
      <c r="AQ30" s="38">
        <v>62.083333333333336</v>
      </c>
      <c r="AR30" s="77">
        <v>-32.149362477231328</v>
      </c>
      <c r="AS30" s="32">
        <v>0</v>
      </c>
      <c r="AT30" s="32">
        <v>15</v>
      </c>
      <c r="AU30" s="77">
        <v>-82.954545454545453</v>
      </c>
      <c r="AV30" s="32" t="s">
        <v>378</v>
      </c>
      <c r="AW30" s="38">
        <v>61.833333333333336</v>
      </c>
      <c r="AX30" s="77">
        <v>-30.783582089552237</v>
      </c>
      <c r="AY30" s="32">
        <v>0</v>
      </c>
      <c r="AZ30" s="32">
        <v>0</v>
      </c>
      <c r="BA30" s="77">
        <v>-100</v>
      </c>
      <c r="BB30" s="32">
        <v>0</v>
      </c>
      <c r="BC30" s="38">
        <v>0.25</v>
      </c>
      <c r="BD30" s="77">
        <v>-88.461538461538453</v>
      </c>
      <c r="BE30" s="32">
        <v>0</v>
      </c>
      <c r="BF30" s="32">
        <v>197</v>
      </c>
      <c r="BG30" s="77">
        <v>-74.547803617571063</v>
      </c>
      <c r="BH30" s="32" t="s">
        <v>378</v>
      </c>
      <c r="BI30" s="38">
        <v>829.08333333333337</v>
      </c>
      <c r="BJ30" s="77">
        <v>-26.150534441805224</v>
      </c>
      <c r="BK30" s="32">
        <v>0</v>
      </c>
      <c r="BL30" s="32" t="s">
        <v>378</v>
      </c>
      <c r="BM30" s="77">
        <v>-75.065274151436029</v>
      </c>
      <c r="BN30" s="32" t="s">
        <v>378</v>
      </c>
      <c r="BO30" s="38">
        <v>818.5</v>
      </c>
      <c r="BP30" s="77">
        <v>-26.072557579406897</v>
      </c>
      <c r="BQ30" s="32">
        <v>0</v>
      </c>
      <c r="BR30" s="32" t="s">
        <v>378</v>
      </c>
      <c r="BS30" s="77">
        <v>-25</v>
      </c>
      <c r="BT30" s="32" t="s">
        <v>378</v>
      </c>
      <c r="BU30" s="38">
        <v>10.583333333333334</v>
      </c>
      <c r="BV30" s="77">
        <v>-31.72043010752688</v>
      </c>
      <c r="BW30" s="32">
        <v>0</v>
      </c>
      <c r="BX30" s="32">
        <v>189</v>
      </c>
      <c r="BY30" s="77">
        <v>-73.67688022284122</v>
      </c>
      <c r="BZ30" s="32" t="s">
        <v>378</v>
      </c>
      <c r="CA30" s="38">
        <v>789.41666666666663</v>
      </c>
      <c r="CB30" s="77">
        <v>-25.655313137655</v>
      </c>
      <c r="CC30" s="32">
        <v>0</v>
      </c>
      <c r="CD30" s="32" t="s">
        <v>378</v>
      </c>
      <c r="CE30" s="77">
        <v>-74.33380084151473</v>
      </c>
      <c r="CF30" s="32">
        <v>50</v>
      </c>
      <c r="CG30" s="38">
        <v>778.83333333333337</v>
      </c>
      <c r="CH30" s="77">
        <v>-25.660197263760736</v>
      </c>
      <c r="CI30" s="32">
        <v>0</v>
      </c>
      <c r="CJ30" s="32" t="s">
        <v>378</v>
      </c>
      <c r="CK30" s="77">
        <v>20</v>
      </c>
      <c r="CL30" s="32" t="s">
        <v>378</v>
      </c>
      <c r="CM30" s="38">
        <v>10.583333333333334</v>
      </c>
      <c r="CN30" s="77">
        <v>-25.294117647058822</v>
      </c>
      <c r="CO30" s="32">
        <v>0</v>
      </c>
      <c r="CP30" s="32">
        <v>8</v>
      </c>
      <c r="CQ30" s="77">
        <v>-85.714285714285708</v>
      </c>
      <c r="CR30" s="32" t="s">
        <v>378</v>
      </c>
      <c r="CS30" s="38">
        <v>39.666666666666664</v>
      </c>
      <c r="CT30" s="77">
        <v>-34.794520547945204</v>
      </c>
      <c r="CU30" s="32">
        <v>0</v>
      </c>
      <c r="CV30" s="32">
        <v>8</v>
      </c>
      <c r="CW30" s="77">
        <v>-84.905660377358487</v>
      </c>
      <c r="CX30" s="32" t="s">
        <v>378</v>
      </c>
      <c r="CY30" s="38">
        <v>39.666666666666664</v>
      </c>
      <c r="CZ30" s="77">
        <v>-33.333333333333329</v>
      </c>
      <c r="DA30" s="32">
        <v>0</v>
      </c>
      <c r="DB30" s="32">
        <v>0</v>
      </c>
      <c r="DC30" s="77">
        <v>-100</v>
      </c>
      <c r="DD30" s="32">
        <v>0</v>
      </c>
      <c r="DE30" s="38">
        <v>0</v>
      </c>
      <c r="DF30" s="77">
        <v>-100</v>
      </c>
      <c r="DG30" s="32">
        <v>0</v>
      </c>
      <c r="DH30" s="32">
        <v>79</v>
      </c>
      <c r="DI30" s="77">
        <v>-73.310810810810807</v>
      </c>
      <c r="DJ30" s="32">
        <v>21</v>
      </c>
      <c r="DK30" s="38">
        <v>272.66666666666669</v>
      </c>
      <c r="DL30" s="77">
        <v>-27.22419928825623</v>
      </c>
      <c r="DM30" s="32">
        <v>0</v>
      </c>
      <c r="DN30" s="32" t="s">
        <v>378</v>
      </c>
      <c r="DO30" s="77">
        <v>-73.263888888888886</v>
      </c>
      <c r="DP30" s="32" t="s">
        <v>378</v>
      </c>
      <c r="DQ30" s="38">
        <v>268.25</v>
      </c>
      <c r="DR30" s="77">
        <v>-26.907356948228884</v>
      </c>
      <c r="DS30" s="32">
        <v>0</v>
      </c>
      <c r="DT30" s="32" t="s">
        <v>378</v>
      </c>
      <c r="DU30" s="77">
        <v>-75</v>
      </c>
      <c r="DV30" s="32" t="s">
        <v>378</v>
      </c>
      <c r="DW30" s="38">
        <v>4.416666666666667</v>
      </c>
      <c r="DX30" s="77">
        <v>-42.391304347826086</v>
      </c>
      <c r="DY30" s="32">
        <v>0</v>
      </c>
      <c r="DZ30" s="32">
        <v>72</v>
      </c>
      <c r="EA30" s="77">
        <v>-72.41379310344827</v>
      </c>
      <c r="EB30" s="32" t="s">
        <v>378</v>
      </c>
      <c r="EC30" s="38">
        <v>250.25</v>
      </c>
      <c r="ED30" s="77">
        <v>-27.252906976744185</v>
      </c>
      <c r="EE30" s="32">
        <v>0</v>
      </c>
      <c r="EF30" s="32" t="s">
        <v>378</v>
      </c>
      <c r="EG30" s="77">
        <v>-72.332015810276687</v>
      </c>
      <c r="EH30" s="32" t="s">
        <v>378</v>
      </c>
      <c r="EI30" s="38">
        <v>246.08333333333334</v>
      </c>
      <c r="EJ30" s="77">
        <v>-27.014335145823036</v>
      </c>
      <c r="EK30" s="32">
        <v>0</v>
      </c>
      <c r="EL30" s="32" t="s">
        <v>378</v>
      </c>
      <c r="EM30" s="77">
        <v>-75</v>
      </c>
      <c r="EN30" s="32" t="s">
        <v>378</v>
      </c>
      <c r="EO30" s="38">
        <v>4.166666666666667</v>
      </c>
      <c r="EP30" s="77">
        <v>-39.024390243902438</v>
      </c>
      <c r="EQ30" s="32">
        <v>0</v>
      </c>
      <c r="ER30" s="32">
        <v>7</v>
      </c>
      <c r="ES30" s="77">
        <v>-80</v>
      </c>
      <c r="ET30" s="32" t="s">
        <v>378</v>
      </c>
      <c r="EU30" s="38">
        <v>22.416666666666668</v>
      </c>
      <c r="EV30" s="77">
        <v>-26.902173913043477</v>
      </c>
      <c r="EW30" s="32">
        <v>0</v>
      </c>
      <c r="EX30" s="32">
        <v>7</v>
      </c>
      <c r="EY30" s="77">
        <v>-80</v>
      </c>
      <c r="EZ30" s="32" t="s">
        <v>378</v>
      </c>
      <c r="FA30" s="38">
        <v>22.166666666666668</v>
      </c>
      <c r="FB30" s="77">
        <v>-25.69832402234637</v>
      </c>
      <c r="FC30" s="32">
        <v>0</v>
      </c>
      <c r="FD30" s="32">
        <v>0</v>
      </c>
      <c r="FE30" s="77" t="s">
        <v>264</v>
      </c>
      <c r="FF30" s="32">
        <v>0</v>
      </c>
      <c r="FG30" s="38">
        <v>0.25</v>
      </c>
      <c r="FH30" s="77">
        <v>-70</v>
      </c>
      <c r="FI30" s="32">
        <v>0</v>
      </c>
      <c r="FJ30" s="32">
        <v>265</v>
      </c>
      <c r="FK30" s="77">
        <v>-73.814229249011859</v>
      </c>
      <c r="FL30" s="32">
        <v>70</v>
      </c>
      <c r="FM30" s="38">
        <v>1059.3333333333333</v>
      </c>
      <c r="FN30" s="77">
        <v>-25.881872777097549</v>
      </c>
      <c r="FO30" s="32">
        <v>0</v>
      </c>
      <c r="FP30" s="32">
        <v>261</v>
      </c>
      <c r="FQ30" s="77">
        <v>-74.055666003976143</v>
      </c>
      <c r="FR30" s="32" t="s">
        <v>378</v>
      </c>
      <c r="FS30" s="38">
        <v>1053.1666666666667</v>
      </c>
      <c r="FT30" s="77">
        <v>-25.802853284800094</v>
      </c>
      <c r="FU30" s="32">
        <v>0</v>
      </c>
      <c r="FV30" s="32">
        <v>4</v>
      </c>
      <c r="FW30" s="77">
        <v>-33.333333333333329</v>
      </c>
      <c r="FX30" s="32" t="s">
        <v>378</v>
      </c>
      <c r="FY30" s="38">
        <v>6.166666666666667</v>
      </c>
      <c r="FZ30" s="77">
        <v>-37.288135593220339</v>
      </c>
      <c r="GA30" s="32">
        <v>0</v>
      </c>
      <c r="GB30" s="32">
        <v>251</v>
      </c>
      <c r="GC30" s="77">
        <v>-73.126338329764451</v>
      </c>
      <c r="GD30" s="32">
        <v>67</v>
      </c>
      <c r="GE30" s="38">
        <v>1003.0833333333334</v>
      </c>
      <c r="GF30" s="77">
        <v>-25.591889719972798</v>
      </c>
      <c r="GG30" s="32">
        <v>0</v>
      </c>
      <c r="GH30" s="32">
        <v>247</v>
      </c>
      <c r="GI30" s="77">
        <v>-73.412271259418731</v>
      </c>
      <c r="GJ30" s="32" t="s">
        <v>378</v>
      </c>
      <c r="GK30" s="38">
        <v>996.91666666666663</v>
      </c>
      <c r="GL30" s="77">
        <v>-25.547672392332586</v>
      </c>
      <c r="GM30" s="32">
        <v>0</v>
      </c>
      <c r="GN30" s="32">
        <v>4</v>
      </c>
      <c r="GO30" s="77">
        <v>-20</v>
      </c>
      <c r="GP30" s="32" t="s">
        <v>378</v>
      </c>
      <c r="GQ30" s="38">
        <v>6.166666666666667</v>
      </c>
      <c r="GR30" s="77">
        <v>-32.11009174311927</v>
      </c>
      <c r="GS30" s="32">
        <v>0</v>
      </c>
      <c r="GT30" s="32">
        <v>14</v>
      </c>
      <c r="GU30" s="77">
        <v>-82.051282051282044</v>
      </c>
      <c r="GV30" s="32">
        <v>3</v>
      </c>
      <c r="GW30" s="38">
        <v>56.25</v>
      </c>
      <c r="GX30" s="77">
        <v>-30.698151950718689</v>
      </c>
      <c r="GY30" s="32">
        <v>0</v>
      </c>
      <c r="GZ30" s="32">
        <v>14</v>
      </c>
      <c r="HA30" s="77">
        <v>-81.818181818181827</v>
      </c>
      <c r="HB30" s="32">
        <v>3</v>
      </c>
      <c r="HC30" s="38">
        <v>56.25</v>
      </c>
      <c r="HD30" s="77">
        <v>-30.051813471502591</v>
      </c>
      <c r="HE30" s="32">
        <v>0</v>
      </c>
      <c r="HF30" s="32">
        <v>0</v>
      </c>
      <c r="HG30" s="77">
        <v>-100</v>
      </c>
      <c r="HH30" s="32">
        <v>0</v>
      </c>
      <c r="HI30" s="38">
        <v>0</v>
      </c>
      <c r="HJ30" s="77">
        <v>-100</v>
      </c>
      <c r="HK30" s="32">
        <v>0</v>
      </c>
      <c r="HL30" s="32">
        <v>0</v>
      </c>
      <c r="HM30" s="77" t="s">
        <v>264</v>
      </c>
      <c r="HN30" s="32">
        <v>0</v>
      </c>
      <c r="HO30" s="38">
        <v>0</v>
      </c>
      <c r="HP30" s="77" t="s">
        <v>264</v>
      </c>
      <c r="HQ30" s="32">
        <v>0</v>
      </c>
      <c r="HR30" s="32">
        <v>0</v>
      </c>
      <c r="HS30" s="77" t="s">
        <v>264</v>
      </c>
      <c r="HT30" s="32">
        <v>0</v>
      </c>
      <c r="HU30" s="38">
        <v>0</v>
      </c>
      <c r="HV30" s="77" t="s">
        <v>264</v>
      </c>
      <c r="HW30" s="32">
        <v>0</v>
      </c>
      <c r="HX30" s="32">
        <v>0</v>
      </c>
      <c r="HY30" s="77" t="s">
        <v>264</v>
      </c>
      <c r="HZ30" s="32">
        <v>0</v>
      </c>
      <c r="IA30" s="38">
        <v>0</v>
      </c>
      <c r="IB30" s="77" t="s">
        <v>264</v>
      </c>
      <c r="IC30" s="32">
        <v>0</v>
      </c>
      <c r="ID30" s="32">
        <v>0</v>
      </c>
      <c r="IE30" s="77" t="s">
        <v>264</v>
      </c>
      <c r="IF30" s="32">
        <v>0</v>
      </c>
      <c r="IG30" s="38">
        <v>0</v>
      </c>
      <c r="IH30" s="77" t="s">
        <v>264</v>
      </c>
      <c r="II30" s="32">
        <v>0</v>
      </c>
      <c r="IJ30" s="32">
        <v>0</v>
      </c>
      <c r="IK30" s="77" t="s">
        <v>264</v>
      </c>
      <c r="IL30" s="32">
        <v>0</v>
      </c>
      <c r="IM30" s="38">
        <v>0</v>
      </c>
      <c r="IN30" s="77" t="s">
        <v>264</v>
      </c>
      <c r="IO30" s="32">
        <v>0</v>
      </c>
      <c r="IP30" s="32">
        <v>0</v>
      </c>
      <c r="IQ30" s="77" t="s">
        <v>264</v>
      </c>
      <c r="IR30" s="32">
        <v>0</v>
      </c>
      <c r="IS30" s="38">
        <v>0</v>
      </c>
      <c r="IT30" s="77" t="s">
        <v>264</v>
      </c>
      <c r="IU30" s="32">
        <v>0</v>
      </c>
      <c r="IV30" s="32">
        <v>0</v>
      </c>
      <c r="IW30" s="77" t="s">
        <v>264</v>
      </c>
      <c r="IX30" s="32">
        <v>0</v>
      </c>
      <c r="IY30" s="38">
        <v>0</v>
      </c>
      <c r="IZ30" s="77" t="s">
        <v>264</v>
      </c>
      <c r="JA30" s="32">
        <v>0</v>
      </c>
      <c r="JB30" s="32">
        <v>0</v>
      </c>
      <c r="JC30" s="77" t="s">
        <v>264</v>
      </c>
      <c r="JD30" s="32">
        <v>0</v>
      </c>
      <c r="JE30" s="38">
        <v>0</v>
      </c>
      <c r="JF30" s="77" t="s">
        <v>264</v>
      </c>
      <c r="JG30" s="32">
        <v>0</v>
      </c>
      <c r="JH30" s="32">
        <v>0</v>
      </c>
      <c r="JI30" s="77" t="s">
        <v>264</v>
      </c>
      <c r="JJ30" s="32">
        <v>0</v>
      </c>
      <c r="JK30" s="38">
        <v>0</v>
      </c>
      <c r="JL30" s="77" t="s">
        <v>264</v>
      </c>
      <c r="JM30" s="32">
        <v>0</v>
      </c>
      <c r="JN30" s="32">
        <v>23</v>
      </c>
      <c r="JO30" s="77">
        <v>-71.604938271604937</v>
      </c>
      <c r="JP30" s="32">
        <v>10</v>
      </c>
      <c r="JQ30" s="38">
        <v>75.333333333333329</v>
      </c>
      <c r="JR30" s="77">
        <v>-34.729241877256314</v>
      </c>
      <c r="JS30" s="32">
        <v>0</v>
      </c>
      <c r="JT30" s="32" t="s">
        <v>378</v>
      </c>
      <c r="JU30" s="77">
        <v>-72.151898734177209</v>
      </c>
      <c r="JV30" s="32" t="s">
        <v>378</v>
      </c>
      <c r="JW30" s="38">
        <v>73.416666666666671</v>
      </c>
      <c r="JX30" s="77">
        <v>-34.789045151739451</v>
      </c>
      <c r="JY30" s="32">
        <v>0</v>
      </c>
      <c r="JZ30" s="32" t="s">
        <v>378</v>
      </c>
      <c r="KA30" s="77">
        <v>-50</v>
      </c>
      <c r="KB30" s="32" t="s">
        <v>378</v>
      </c>
      <c r="KC30" s="38">
        <v>1.9166666666666667</v>
      </c>
      <c r="KD30" s="77">
        <v>-32.352941176470587</v>
      </c>
      <c r="KE30" s="32">
        <v>0</v>
      </c>
      <c r="KF30" s="32" t="s">
        <v>378</v>
      </c>
      <c r="KG30" s="77">
        <v>-73.846153846153854</v>
      </c>
      <c r="KH30" s="32" t="s">
        <v>378</v>
      </c>
      <c r="KI30" s="38">
        <v>63.5</v>
      </c>
      <c r="KJ30" s="77">
        <v>-37.846655791190862</v>
      </c>
      <c r="KK30" s="32">
        <v>0</v>
      </c>
      <c r="KL30" s="32">
        <v>16</v>
      </c>
      <c r="KM30" s="77">
        <v>-74.603174603174608</v>
      </c>
      <c r="KN30" s="32">
        <v>8</v>
      </c>
      <c r="KO30" s="38">
        <v>61.583333333333336</v>
      </c>
      <c r="KP30" s="77">
        <v>-38.003355704697988</v>
      </c>
      <c r="KQ30" s="32">
        <v>0</v>
      </c>
      <c r="KR30" s="32" t="s">
        <v>378</v>
      </c>
      <c r="KS30" s="77">
        <v>-50</v>
      </c>
      <c r="KT30" s="32" t="s">
        <v>378</v>
      </c>
      <c r="KU30" s="38">
        <v>1.9166666666666667</v>
      </c>
      <c r="KV30" s="77">
        <v>-32.352941176470587</v>
      </c>
      <c r="KW30" s="32">
        <v>0</v>
      </c>
      <c r="KX30" s="32" t="s">
        <v>378</v>
      </c>
      <c r="KY30" s="77">
        <v>-62.5</v>
      </c>
      <c r="KZ30" s="32" t="s">
        <v>378</v>
      </c>
      <c r="LA30" s="38">
        <v>11.833333333333334</v>
      </c>
      <c r="LB30" s="77">
        <v>-10.691823899371069</v>
      </c>
      <c r="LC30" s="32">
        <v>0</v>
      </c>
      <c r="LD30" s="32" t="s">
        <v>378</v>
      </c>
      <c r="LE30" s="77">
        <v>-62.5</v>
      </c>
      <c r="LF30" s="32" t="s">
        <v>378</v>
      </c>
      <c r="LG30" s="38">
        <v>11.833333333333334</v>
      </c>
      <c r="LH30" s="77">
        <v>-10.691823899371069</v>
      </c>
      <c r="LI30" s="32">
        <v>0</v>
      </c>
      <c r="LJ30" s="32">
        <v>0</v>
      </c>
      <c r="LK30" s="77" t="s">
        <v>264</v>
      </c>
      <c r="LL30" s="32">
        <v>0</v>
      </c>
      <c r="LM30" s="38">
        <v>0</v>
      </c>
      <c r="LN30" s="77" t="s">
        <v>264</v>
      </c>
      <c r="LO30" s="32">
        <v>0</v>
      </c>
      <c r="LP30" s="32">
        <v>67</v>
      </c>
      <c r="LQ30" s="77">
        <v>-54.729729729729726</v>
      </c>
      <c r="LR30" s="32">
        <v>55</v>
      </c>
      <c r="LS30" s="38">
        <v>180.75</v>
      </c>
      <c r="LT30" s="77">
        <v>-20.781592403214024</v>
      </c>
      <c r="LU30" s="32">
        <v>0</v>
      </c>
      <c r="LV30" s="32">
        <v>64</v>
      </c>
      <c r="LW30" s="77">
        <v>-55.555555555555557</v>
      </c>
      <c r="LX30" s="32">
        <v>52</v>
      </c>
      <c r="LY30" s="38">
        <v>176.66666666666666</v>
      </c>
      <c r="LZ30" s="77">
        <v>-21.394141638857992</v>
      </c>
      <c r="MA30" s="32">
        <v>0</v>
      </c>
      <c r="MB30" s="32">
        <v>3</v>
      </c>
      <c r="MC30" s="77">
        <v>-25</v>
      </c>
      <c r="MD30" s="32">
        <v>3</v>
      </c>
      <c r="ME30" s="38">
        <v>4.083333333333333</v>
      </c>
      <c r="MF30" s="77">
        <v>19.512195121951219</v>
      </c>
      <c r="MG30" s="32">
        <v>0</v>
      </c>
      <c r="MH30" s="32">
        <v>63</v>
      </c>
      <c r="MI30" s="77">
        <v>-54.676258992805757</v>
      </c>
      <c r="MJ30" s="32" t="s">
        <v>378</v>
      </c>
      <c r="MK30" s="38">
        <v>174.33333333333334</v>
      </c>
      <c r="ML30" s="77">
        <v>-19.816021464162514</v>
      </c>
      <c r="MM30" s="32">
        <v>0</v>
      </c>
      <c r="MN30" s="32">
        <v>60</v>
      </c>
      <c r="MO30" s="77">
        <v>-55.882352941176471</v>
      </c>
      <c r="MP30" s="32" t="s">
        <v>378</v>
      </c>
      <c r="MQ30" s="38">
        <v>170.25</v>
      </c>
      <c r="MR30" s="77">
        <v>-20.505836575875485</v>
      </c>
      <c r="MS30" s="32">
        <v>0</v>
      </c>
      <c r="MT30" s="32">
        <v>3</v>
      </c>
      <c r="MU30" s="77">
        <v>0</v>
      </c>
      <c r="MV30" s="32">
        <v>3</v>
      </c>
      <c r="MW30" s="38">
        <v>4.083333333333333</v>
      </c>
      <c r="MX30" s="77">
        <v>25.641025641025639</v>
      </c>
      <c r="MY30" s="32">
        <v>0</v>
      </c>
      <c r="MZ30" s="32">
        <v>4</v>
      </c>
      <c r="NA30" s="77">
        <v>-55.555555555555557</v>
      </c>
      <c r="NB30" s="32" t="s">
        <v>378</v>
      </c>
      <c r="NC30" s="38">
        <v>6.416666666666667</v>
      </c>
      <c r="ND30" s="77">
        <v>-40.310077519379846</v>
      </c>
      <c r="NE30" s="32">
        <v>0</v>
      </c>
      <c r="NF30" s="32">
        <v>4</v>
      </c>
      <c r="NG30" s="77">
        <v>-50</v>
      </c>
      <c r="NH30" s="32" t="s">
        <v>378</v>
      </c>
      <c r="NI30" s="38">
        <v>6.416666666666667</v>
      </c>
      <c r="NJ30" s="77">
        <v>-39.370078740157481</v>
      </c>
      <c r="NK30" s="32">
        <v>0</v>
      </c>
      <c r="NL30" s="32">
        <v>0</v>
      </c>
      <c r="NM30" s="77">
        <v>-100</v>
      </c>
      <c r="NN30" s="32">
        <v>0</v>
      </c>
      <c r="NO30" s="38">
        <v>0</v>
      </c>
      <c r="NP30" s="77">
        <v>-100</v>
      </c>
      <c r="NQ30" s="32" t="s">
        <v>264</v>
      </c>
      <c r="NR30" s="32">
        <v>203</v>
      </c>
      <c r="NS30" s="77">
        <v>-53</v>
      </c>
      <c r="NT30" s="32">
        <v>0</v>
      </c>
      <c r="NU30" s="38">
        <v>218</v>
      </c>
      <c r="NV30" s="77">
        <v>-40</v>
      </c>
      <c r="NW30" s="32" t="s">
        <v>264</v>
      </c>
      <c r="NX30" s="32">
        <v>204</v>
      </c>
      <c r="NY30" s="77">
        <v>-51</v>
      </c>
      <c r="NZ30" s="32">
        <v>0</v>
      </c>
      <c r="OA30" s="38">
        <v>219</v>
      </c>
      <c r="OB30" s="77">
        <v>-38</v>
      </c>
      <c r="OC30" s="32" t="s">
        <v>264</v>
      </c>
      <c r="OD30" s="32">
        <v>172</v>
      </c>
      <c r="OE30" s="77">
        <v>-112</v>
      </c>
      <c r="OF30" s="32">
        <v>0</v>
      </c>
      <c r="OG30" s="38">
        <v>180</v>
      </c>
      <c r="OH30" s="77">
        <v>-111</v>
      </c>
      <c r="OI30" s="32" t="s">
        <v>264</v>
      </c>
      <c r="OJ30" s="32">
        <v>205</v>
      </c>
      <c r="OK30" s="77">
        <v>-51</v>
      </c>
      <c r="OL30" s="32">
        <v>0</v>
      </c>
      <c r="OM30" s="38">
        <v>220</v>
      </c>
      <c r="ON30" s="77">
        <v>-38</v>
      </c>
      <c r="OO30" s="32" t="s">
        <v>264</v>
      </c>
      <c r="OP30" s="32">
        <v>206</v>
      </c>
      <c r="OQ30" s="77">
        <v>-50</v>
      </c>
      <c r="OR30" s="32">
        <v>0</v>
      </c>
      <c r="OS30" s="38">
        <v>221</v>
      </c>
      <c r="OT30" s="77">
        <v>-37</v>
      </c>
      <c r="OU30" s="32" t="s">
        <v>264</v>
      </c>
      <c r="OV30" s="32">
        <v>172</v>
      </c>
      <c r="OW30" s="77">
        <v>-86</v>
      </c>
      <c r="OX30" s="32">
        <v>0</v>
      </c>
      <c r="OY30" s="38">
        <v>180</v>
      </c>
      <c r="OZ30" s="77">
        <v>-90</v>
      </c>
      <c r="PA30" s="32" t="s">
        <v>264</v>
      </c>
      <c r="PB30" s="32">
        <v>158</v>
      </c>
      <c r="PC30" s="77">
        <v>-94</v>
      </c>
      <c r="PD30" s="32">
        <v>0</v>
      </c>
      <c r="PE30" s="38">
        <v>187</v>
      </c>
      <c r="PF30" s="77">
        <v>-64</v>
      </c>
      <c r="PG30" s="32" t="s">
        <v>264</v>
      </c>
      <c r="PH30" s="32">
        <v>158</v>
      </c>
      <c r="PI30" s="77">
        <v>-89</v>
      </c>
      <c r="PJ30" s="32">
        <v>0</v>
      </c>
      <c r="PK30" s="38">
        <v>187</v>
      </c>
      <c r="PL30" s="77">
        <v>-59</v>
      </c>
      <c r="PM30" s="32" t="s">
        <v>264</v>
      </c>
      <c r="PN30" s="32" t="s">
        <v>264</v>
      </c>
      <c r="PO30" s="77" t="s">
        <v>264</v>
      </c>
      <c r="PP30" s="32" t="s">
        <v>264</v>
      </c>
      <c r="PQ30" s="38">
        <v>0</v>
      </c>
      <c r="PR30" s="77">
        <v>-396</v>
      </c>
    </row>
    <row r="31" spans="1:434" x14ac:dyDescent="0.2">
      <c r="A31" s="247" t="s">
        <v>41</v>
      </c>
      <c r="B31" s="18"/>
      <c r="C31" s="20">
        <v>18</v>
      </c>
      <c r="D31" s="20">
        <v>642</v>
      </c>
      <c r="E31" s="77">
        <v>-1.834862385321101</v>
      </c>
      <c r="F31" s="20">
        <v>1364</v>
      </c>
      <c r="G31" s="38">
        <v>1288.6666666666667</v>
      </c>
      <c r="H31" s="77">
        <v>-6.1422675406652099</v>
      </c>
      <c r="I31" s="32" t="s">
        <v>378</v>
      </c>
      <c r="J31" s="32">
        <v>628</v>
      </c>
      <c r="K31" s="77">
        <v>-0.47543581616481778</v>
      </c>
      <c r="L31" s="32">
        <v>1333</v>
      </c>
      <c r="M31" s="38">
        <v>1257.25</v>
      </c>
      <c r="N31" s="77">
        <v>-6.4372093023255816</v>
      </c>
      <c r="O31" s="32" t="s">
        <v>378</v>
      </c>
      <c r="P31" s="32">
        <v>14</v>
      </c>
      <c r="Q31" s="77">
        <v>-39.130434782608695</v>
      </c>
      <c r="R31" s="32">
        <v>31</v>
      </c>
      <c r="S31" s="38">
        <v>31.416666666666668</v>
      </c>
      <c r="T31" s="77">
        <v>7.4074074074074066</v>
      </c>
      <c r="U31" s="32">
        <v>11</v>
      </c>
      <c r="V31" s="32">
        <v>443</v>
      </c>
      <c r="W31" s="77">
        <v>0.45351473922902497</v>
      </c>
      <c r="X31" s="32">
        <v>954</v>
      </c>
      <c r="Y31" s="38">
        <v>894.75</v>
      </c>
      <c r="Z31" s="77">
        <v>-4.8138297872340425</v>
      </c>
      <c r="AA31" s="32">
        <v>11</v>
      </c>
      <c r="AB31" s="32" t="s">
        <v>378</v>
      </c>
      <c r="AC31" s="77">
        <v>0.91533180778032042</v>
      </c>
      <c r="AD31" s="32">
        <v>949</v>
      </c>
      <c r="AE31" s="38">
        <v>889.66666666666663</v>
      </c>
      <c r="AF31" s="77">
        <v>-4.8400035653801581</v>
      </c>
      <c r="AG31" s="32">
        <v>0</v>
      </c>
      <c r="AH31" s="32" t="s">
        <v>378</v>
      </c>
      <c r="AI31" s="77">
        <v>-50</v>
      </c>
      <c r="AJ31" s="32">
        <v>5</v>
      </c>
      <c r="AK31" s="38">
        <v>5.083333333333333</v>
      </c>
      <c r="AL31" s="77">
        <v>0</v>
      </c>
      <c r="AM31" s="32">
        <v>7</v>
      </c>
      <c r="AN31" s="32">
        <v>199</v>
      </c>
      <c r="AO31" s="77">
        <v>-6.5727699530516439</v>
      </c>
      <c r="AP31" s="32">
        <v>410</v>
      </c>
      <c r="AQ31" s="38">
        <v>393.91666666666669</v>
      </c>
      <c r="AR31" s="77">
        <v>-9.0261739799846037</v>
      </c>
      <c r="AS31" s="32" t="s">
        <v>378</v>
      </c>
      <c r="AT31" s="32" t="s">
        <v>378</v>
      </c>
      <c r="AU31" s="77">
        <v>-3.608247422680412</v>
      </c>
      <c r="AV31" s="32">
        <v>384</v>
      </c>
      <c r="AW31" s="38">
        <v>367.58333333333331</v>
      </c>
      <c r="AX31" s="77">
        <v>-10.089686098654708</v>
      </c>
      <c r="AY31" s="32" t="s">
        <v>378</v>
      </c>
      <c r="AZ31" s="32" t="s">
        <v>378</v>
      </c>
      <c r="BA31" s="77">
        <v>-36.84210526315789</v>
      </c>
      <c r="BB31" s="32">
        <v>26</v>
      </c>
      <c r="BC31" s="38">
        <v>26.333333333333332</v>
      </c>
      <c r="BD31" s="77">
        <v>8.9655172413793096</v>
      </c>
      <c r="BE31" s="32" t="s">
        <v>378</v>
      </c>
      <c r="BF31" s="32">
        <v>416</v>
      </c>
      <c r="BG31" s="77">
        <v>1.4634146341463417</v>
      </c>
      <c r="BH31" s="32">
        <v>872</v>
      </c>
      <c r="BI31" s="38">
        <v>801.58333333333337</v>
      </c>
      <c r="BJ31" s="77">
        <v>-3.992414412616029</v>
      </c>
      <c r="BK31" s="32">
        <v>13</v>
      </c>
      <c r="BL31" s="32" t="s">
        <v>378</v>
      </c>
      <c r="BM31" s="77">
        <v>3.0690537084398977</v>
      </c>
      <c r="BN31" s="32">
        <v>845</v>
      </c>
      <c r="BO31" s="38">
        <v>776.91666666666663</v>
      </c>
      <c r="BP31" s="77">
        <v>-4.7604453978955972</v>
      </c>
      <c r="BQ31" s="32" t="s">
        <v>378</v>
      </c>
      <c r="BR31" s="32" t="s">
        <v>378</v>
      </c>
      <c r="BS31" s="77">
        <v>-31.578947368421051</v>
      </c>
      <c r="BT31" s="32">
        <v>27</v>
      </c>
      <c r="BU31" s="38">
        <v>24.666666666666668</v>
      </c>
      <c r="BV31" s="77">
        <v>28.695652173913043</v>
      </c>
      <c r="BW31" s="32" t="s">
        <v>378</v>
      </c>
      <c r="BX31" s="32">
        <v>300</v>
      </c>
      <c r="BY31" s="77">
        <v>4.529616724738676</v>
      </c>
      <c r="BZ31" s="32">
        <v>638</v>
      </c>
      <c r="CA31" s="38">
        <v>577.5</v>
      </c>
      <c r="CB31" s="77">
        <v>-1.4505119453924915</v>
      </c>
      <c r="CC31" s="32" t="s">
        <v>378</v>
      </c>
      <c r="CD31" s="32" t="s">
        <v>378</v>
      </c>
      <c r="CE31" s="77">
        <v>4.9122807017543861</v>
      </c>
      <c r="CF31" s="32" t="s">
        <v>378</v>
      </c>
      <c r="CG31" s="38">
        <v>575.5</v>
      </c>
      <c r="CH31" s="77">
        <v>-1.3851206625731829</v>
      </c>
      <c r="CI31" s="32">
        <v>0</v>
      </c>
      <c r="CJ31" s="32" t="s">
        <v>378</v>
      </c>
      <c r="CK31" s="77">
        <v>-50</v>
      </c>
      <c r="CL31" s="32" t="s">
        <v>378</v>
      </c>
      <c r="CM31" s="38">
        <v>2</v>
      </c>
      <c r="CN31" s="77">
        <v>-17.241379310344829</v>
      </c>
      <c r="CO31" s="32">
        <v>4</v>
      </c>
      <c r="CP31" s="32">
        <v>116</v>
      </c>
      <c r="CQ31" s="77">
        <v>-5.6910569105691051</v>
      </c>
      <c r="CR31" s="32">
        <v>234</v>
      </c>
      <c r="CS31" s="38">
        <v>224.08333333333334</v>
      </c>
      <c r="CT31" s="77">
        <v>-9.9765651155005024</v>
      </c>
      <c r="CU31" s="32" t="s">
        <v>378</v>
      </c>
      <c r="CV31" s="32" t="s">
        <v>378</v>
      </c>
      <c r="CW31" s="77">
        <v>-1.8867924528301887</v>
      </c>
      <c r="CX31" s="32" t="s">
        <v>378</v>
      </c>
      <c r="CY31" s="38">
        <v>201.41666666666666</v>
      </c>
      <c r="CZ31" s="77">
        <v>-13.244795405599424</v>
      </c>
      <c r="DA31" s="32" t="s">
        <v>378</v>
      </c>
      <c r="DB31" s="32" t="s">
        <v>378</v>
      </c>
      <c r="DC31" s="77">
        <v>-29.411764705882355</v>
      </c>
      <c r="DD31" s="32" t="s">
        <v>378</v>
      </c>
      <c r="DE31" s="38">
        <v>22.666666666666668</v>
      </c>
      <c r="DF31" s="77">
        <v>35.323383084577117</v>
      </c>
      <c r="DG31" s="32" t="s">
        <v>378</v>
      </c>
      <c r="DH31" s="32">
        <v>226</v>
      </c>
      <c r="DI31" s="77">
        <v>-7.3770491803278686</v>
      </c>
      <c r="DJ31" s="32">
        <v>492</v>
      </c>
      <c r="DK31" s="38">
        <v>487.08333333333331</v>
      </c>
      <c r="DL31" s="77">
        <v>-9.4780857983583715</v>
      </c>
      <c r="DM31" s="32" t="s">
        <v>378</v>
      </c>
      <c r="DN31" s="32" t="s">
        <v>378</v>
      </c>
      <c r="DO31" s="77">
        <v>-6.25</v>
      </c>
      <c r="DP31" s="32">
        <v>488</v>
      </c>
      <c r="DQ31" s="38">
        <v>480.33333333333331</v>
      </c>
      <c r="DR31" s="77">
        <v>-9.0277777777777768</v>
      </c>
      <c r="DS31" s="32">
        <v>0</v>
      </c>
      <c r="DT31" s="32" t="s">
        <v>378</v>
      </c>
      <c r="DU31" s="77">
        <v>-75</v>
      </c>
      <c r="DV31" s="32">
        <v>4</v>
      </c>
      <c r="DW31" s="38">
        <v>6.75</v>
      </c>
      <c r="DX31" s="77">
        <v>-33.057851239669425</v>
      </c>
      <c r="DY31" s="32" t="s">
        <v>378</v>
      </c>
      <c r="DZ31" s="32">
        <v>143</v>
      </c>
      <c r="EA31" s="77">
        <v>-7.1428571428571423</v>
      </c>
      <c r="EB31" s="32">
        <v>316</v>
      </c>
      <c r="EC31" s="38">
        <v>317.25</v>
      </c>
      <c r="ED31" s="77">
        <v>-10.381355932203389</v>
      </c>
      <c r="EE31" s="32" t="s">
        <v>378</v>
      </c>
      <c r="EF31" s="32" t="s">
        <v>378</v>
      </c>
      <c r="EG31" s="77">
        <v>-6.5789473684210522</v>
      </c>
      <c r="EH31" s="32" t="s">
        <v>378</v>
      </c>
      <c r="EI31" s="38">
        <v>314.16666666666669</v>
      </c>
      <c r="EJ31" s="77">
        <v>-10.578747628083491</v>
      </c>
      <c r="EK31" s="32">
        <v>0</v>
      </c>
      <c r="EL31" s="32" t="s">
        <v>378</v>
      </c>
      <c r="EM31" s="77">
        <v>-50</v>
      </c>
      <c r="EN31" s="32" t="s">
        <v>378</v>
      </c>
      <c r="EO31" s="38">
        <v>3.0833333333333335</v>
      </c>
      <c r="EP31" s="77">
        <v>15.625</v>
      </c>
      <c r="EQ31" s="32">
        <v>3</v>
      </c>
      <c r="ER31" s="32">
        <v>83</v>
      </c>
      <c r="ES31" s="77">
        <v>-7.7777777777777777</v>
      </c>
      <c r="ET31" s="32">
        <v>176</v>
      </c>
      <c r="EU31" s="38">
        <v>169.83333333333334</v>
      </c>
      <c r="EV31" s="77">
        <v>-7.7410593028519683</v>
      </c>
      <c r="EW31" s="32">
        <v>3</v>
      </c>
      <c r="EX31" s="32">
        <v>83</v>
      </c>
      <c r="EY31" s="77">
        <v>-5.6818181818181817</v>
      </c>
      <c r="EZ31" s="32" t="s">
        <v>378</v>
      </c>
      <c r="FA31" s="38">
        <v>166.16666666666666</v>
      </c>
      <c r="FB31" s="77">
        <v>-5.9433962264150946</v>
      </c>
      <c r="FC31" s="32">
        <v>0</v>
      </c>
      <c r="FD31" s="32">
        <v>0</v>
      </c>
      <c r="FE31" s="77">
        <v>-100</v>
      </c>
      <c r="FF31" s="32" t="s">
        <v>378</v>
      </c>
      <c r="FG31" s="38">
        <v>3.6666666666666665</v>
      </c>
      <c r="FH31" s="77">
        <v>-50.561797752808992</v>
      </c>
      <c r="FI31" s="32">
        <v>16</v>
      </c>
      <c r="FJ31" s="32">
        <v>600</v>
      </c>
      <c r="FK31" s="77">
        <v>-0.99009900990099009</v>
      </c>
      <c r="FL31" s="32">
        <v>1283</v>
      </c>
      <c r="FM31" s="38">
        <v>1210.3333333333333</v>
      </c>
      <c r="FN31" s="77">
        <v>-6.3571889103804002</v>
      </c>
      <c r="FO31" s="32">
        <v>16</v>
      </c>
      <c r="FP31" s="32" t="s">
        <v>378</v>
      </c>
      <c r="FQ31" s="77">
        <v>-0.66445182724252494</v>
      </c>
      <c r="FR31" s="32">
        <v>1278</v>
      </c>
      <c r="FS31" s="38">
        <v>1206</v>
      </c>
      <c r="FT31" s="77">
        <v>-6.2997733894464227</v>
      </c>
      <c r="FU31" s="32">
        <v>0</v>
      </c>
      <c r="FV31" s="32" t="s">
        <v>378</v>
      </c>
      <c r="FW31" s="77">
        <v>-50</v>
      </c>
      <c r="FX31" s="32">
        <v>5</v>
      </c>
      <c r="FY31" s="38">
        <v>4.333333333333333</v>
      </c>
      <c r="FZ31" s="77">
        <v>-20</v>
      </c>
      <c r="GA31" s="32">
        <v>11</v>
      </c>
      <c r="GB31" s="32">
        <v>433</v>
      </c>
      <c r="GC31" s="77">
        <v>1.405152224824356</v>
      </c>
      <c r="GD31" s="32">
        <v>930</v>
      </c>
      <c r="GE31" s="38">
        <v>871.5</v>
      </c>
      <c r="GF31" s="77">
        <v>-5.1084293621268495</v>
      </c>
      <c r="GG31" s="32">
        <v>11</v>
      </c>
      <c r="GH31" s="32" t="s">
        <v>378</v>
      </c>
      <c r="GI31" s="77">
        <v>1.6509433962264151</v>
      </c>
      <c r="GJ31" s="32" t="s">
        <v>378</v>
      </c>
      <c r="GK31" s="38">
        <v>868.16666666666663</v>
      </c>
      <c r="GL31" s="77">
        <v>-5.1356765616463305</v>
      </c>
      <c r="GM31" s="32">
        <v>0</v>
      </c>
      <c r="GN31" s="32" t="s">
        <v>378</v>
      </c>
      <c r="GO31" s="77">
        <v>-33.333333333333329</v>
      </c>
      <c r="GP31" s="32" t="s">
        <v>378</v>
      </c>
      <c r="GQ31" s="38">
        <v>3.3333333333333335</v>
      </c>
      <c r="GR31" s="77">
        <v>2.5641025641025639</v>
      </c>
      <c r="GS31" s="32">
        <v>5</v>
      </c>
      <c r="GT31" s="32">
        <v>167</v>
      </c>
      <c r="GU31" s="77">
        <v>-6.7039106145251397</v>
      </c>
      <c r="GV31" s="32">
        <v>353</v>
      </c>
      <c r="GW31" s="38">
        <v>338.83333333333331</v>
      </c>
      <c r="GX31" s="77">
        <v>-9.4230340833147697</v>
      </c>
      <c r="GY31" s="32">
        <v>5</v>
      </c>
      <c r="GZ31" s="32">
        <v>167</v>
      </c>
      <c r="HA31" s="77">
        <v>-6.179775280898876</v>
      </c>
      <c r="HB31" s="32" t="s">
        <v>378</v>
      </c>
      <c r="HC31" s="38">
        <v>337.83333333333331</v>
      </c>
      <c r="HD31" s="77">
        <v>-9.1642393009186645</v>
      </c>
      <c r="HE31" s="32">
        <v>0</v>
      </c>
      <c r="HF31" s="32">
        <v>0</v>
      </c>
      <c r="HG31" s="77">
        <v>-100</v>
      </c>
      <c r="HH31" s="32" t="s">
        <v>378</v>
      </c>
      <c r="HI31" s="38">
        <v>1</v>
      </c>
      <c r="HJ31" s="77">
        <v>-53.846153846153847</v>
      </c>
      <c r="HK31" s="32">
        <v>0</v>
      </c>
      <c r="HL31" s="32">
        <v>0</v>
      </c>
      <c r="HM31" s="77" t="s">
        <v>264</v>
      </c>
      <c r="HN31" s="32">
        <v>0</v>
      </c>
      <c r="HO31" s="38">
        <v>0</v>
      </c>
      <c r="HP31" s="77" t="s">
        <v>264</v>
      </c>
      <c r="HQ31" s="32">
        <v>0</v>
      </c>
      <c r="HR31" s="32">
        <v>0</v>
      </c>
      <c r="HS31" s="77" t="s">
        <v>264</v>
      </c>
      <c r="HT31" s="32">
        <v>0</v>
      </c>
      <c r="HU31" s="38">
        <v>0</v>
      </c>
      <c r="HV31" s="77" t="s">
        <v>264</v>
      </c>
      <c r="HW31" s="32">
        <v>0</v>
      </c>
      <c r="HX31" s="32">
        <v>0</v>
      </c>
      <c r="HY31" s="77" t="s">
        <v>264</v>
      </c>
      <c r="HZ31" s="32">
        <v>0</v>
      </c>
      <c r="IA31" s="38">
        <v>0</v>
      </c>
      <c r="IB31" s="77" t="s">
        <v>264</v>
      </c>
      <c r="IC31" s="32">
        <v>0</v>
      </c>
      <c r="ID31" s="32">
        <v>0</v>
      </c>
      <c r="IE31" s="77" t="s">
        <v>264</v>
      </c>
      <c r="IF31" s="32">
        <v>0</v>
      </c>
      <c r="IG31" s="38">
        <v>0</v>
      </c>
      <c r="IH31" s="77" t="s">
        <v>264</v>
      </c>
      <c r="II31" s="32">
        <v>0</v>
      </c>
      <c r="IJ31" s="32">
        <v>0</v>
      </c>
      <c r="IK31" s="77" t="s">
        <v>264</v>
      </c>
      <c r="IL31" s="32">
        <v>0</v>
      </c>
      <c r="IM31" s="38">
        <v>0</v>
      </c>
      <c r="IN31" s="77" t="s">
        <v>264</v>
      </c>
      <c r="IO31" s="32">
        <v>0</v>
      </c>
      <c r="IP31" s="32">
        <v>0</v>
      </c>
      <c r="IQ31" s="77" t="s">
        <v>264</v>
      </c>
      <c r="IR31" s="32">
        <v>0</v>
      </c>
      <c r="IS31" s="38">
        <v>0</v>
      </c>
      <c r="IT31" s="77" t="s">
        <v>264</v>
      </c>
      <c r="IU31" s="32">
        <v>0</v>
      </c>
      <c r="IV31" s="32">
        <v>0</v>
      </c>
      <c r="IW31" s="77" t="s">
        <v>264</v>
      </c>
      <c r="IX31" s="32">
        <v>0</v>
      </c>
      <c r="IY31" s="38">
        <v>0</v>
      </c>
      <c r="IZ31" s="77" t="s">
        <v>264</v>
      </c>
      <c r="JA31" s="32">
        <v>0</v>
      </c>
      <c r="JB31" s="32">
        <v>0</v>
      </c>
      <c r="JC31" s="77" t="s">
        <v>264</v>
      </c>
      <c r="JD31" s="32">
        <v>0</v>
      </c>
      <c r="JE31" s="38">
        <v>0</v>
      </c>
      <c r="JF31" s="77" t="s">
        <v>264</v>
      </c>
      <c r="JG31" s="32">
        <v>0</v>
      </c>
      <c r="JH31" s="32">
        <v>0</v>
      </c>
      <c r="JI31" s="77" t="s">
        <v>264</v>
      </c>
      <c r="JJ31" s="32">
        <v>0</v>
      </c>
      <c r="JK31" s="38">
        <v>0</v>
      </c>
      <c r="JL31" s="77" t="s">
        <v>264</v>
      </c>
      <c r="JM31" s="32" t="s">
        <v>378</v>
      </c>
      <c r="JN31" s="32">
        <v>39</v>
      </c>
      <c r="JO31" s="77">
        <v>30</v>
      </c>
      <c r="JP31" s="32">
        <v>69</v>
      </c>
      <c r="JQ31" s="38">
        <v>56.166666666666664</v>
      </c>
      <c r="JR31" s="77">
        <v>6.1417322834645667</v>
      </c>
      <c r="JS31" s="32" t="s">
        <v>378</v>
      </c>
      <c r="JT31" s="32" t="s">
        <v>378</v>
      </c>
      <c r="JU31" s="77">
        <v>32.142857142857146</v>
      </c>
      <c r="JV31" s="32" t="s">
        <v>378</v>
      </c>
      <c r="JW31" s="38">
        <v>54.083333333333336</v>
      </c>
      <c r="JX31" s="77">
        <v>5.3571428571428568</v>
      </c>
      <c r="JY31" s="32">
        <v>0</v>
      </c>
      <c r="JZ31" s="32" t="s">
        <v>378</v>
      </c>
      <c r="KA31" s="77">
        <v>0</v>
      </c>
      <c r="KB31" s="32" t="s">
        <v>378</v>
      </c>
      <c r="KC31" s="38">
        <v>2.0833333333333335</v>
      </c>
      <c r="KD31" s="77">
        <v>31.578947368421051</v>
      </c>
      <c r="KE31" s="32" t="s">
        <v>378</v>
      </c>
      <c r="KF31" s="32">
        <v>23</v>
      </c>
      <c r="KG31" s="77">
        <v>53.333333333333336</v>
      </c>
      <c r="KH31" s="32">
        <v>36</v>
      </c>
      <c r="KI31" s="38">
        <v>27.833333333333332</v>
      </c>
      <c r="KJ31" s="77">
        <v>4.375</v>
      </c>
      <c r="KK31" s="32" t="s">
        <v>378</v>
      </c>
      <c r="KL31" s="32">
        <v>23</v>
      </c>
      <c r="KM31" s="77">
        <v>53.333333333333336</v>
      </c>
      <c r="KN31" s="32">
        <v>36</v>
      </c>
      <c r="KO31" s="38">
        <v>27.833333333333332</v>
      </c>
      <c r="KP31" s="77">
        <v>4.375</v>
      </c>
      <c r="KQ31" s="32">
        <v>0</v>
      </c>
      <c r="KR31" s="32">
        <v>0</v>
      </c>
      <c r="KS31" s="77" t="s">
        <v>264</v>
      </c>
      <c r="KT31" s="32">
        <v>0</v>
      </c>
      <c r="KU31" s="38">
        <v>0</v>
      </c>
      <c r="KV31" s="77" t="s">
        <v>264</v>
      </c>
      <c r="KW31" s="32">
        <v>0</v>
      </c>
      <c r="KX31" s="32">
        <v>16</v>
      </c>
      <c r="KY31" s="77">
        <v>6.666666666666667</v>
      </c>
      <c r="KZ31" s="32">
        <v>33</v>
      </c>
      <c r="LA31" s="38">
        <v>28.333333333333332</v>
      </c>
      <c r="LB31" s="77">
        <v>7.9365079365079358</v>
      </c>
      <c r="LC31" s="32">
        <v>0</v>
      </c>
      <c r="LD31" s="32" t="s">
        <v>378</v>
      </c>
      <c r="LE31" s="77">
        <v>7.6923076923076925</v>
      </c>
      <c r="LF31" s="32" t="s">
        <v>378</v>
      </c>
      <c r="LG31" s="38">
        <v>26.25</v>
      </c>
      <c r="LH31" s="77">
        <v>6.4189189189189184</v>
      </c>
      <c r="LI31" s="32">
        <v>0</v>
      </c>
      <c r="LJ31" s="32" t="s">
        <v>378</v>
      </c>
      <c r="LK31" s="77">
        <v>0</v>
      </c>
      <c r="LL31" s="32" t="s">
        <v>378</v>
      </c>
      <c r="LM31" s="38">
        <v>2.0833333333333335</v>
      </c>
      <c r="LN31" s="77">
        <v>31.578947368421051</v>
      </c>
      <c r="LO31" s="32" t="s">
        <v>378</v>
      </c>
      <c r="LP31" s="32">
        <v>75</v>
      </c>
      <c r="LQ31" s="77">
        <v>22.950819672131146</v>
      </c>
      <c r="LR31" s="32">
        <v>149</v>
      </c>
      <c r="LS31" s="38">
        <v>131.08333333333334</v>
      </c>
      <c r="LT31" s="77">
        <v>-3.4969325153374231</v>
      </c>
      <c r="LU31" s="32" t="s">
        <v>378</v>
      </c>
      <c r="LV31" s="32" t="s">
        <v>378</v>
      </c>
      <c r="LW31" s="77">
        <v>30.357142857142854</v>
      </c>
      <c r="LX31" s="32" t="s">
        <v>378</v>
      </c>
      <c r="LY31" s="38">
        <v>125.41666666666667</v>
      </c>
      <c r="LZ31" s="77">
        <v>-4.6261089987325725</v>
      </c>
      <c r="MA31" s="32">
        <v>0</v>
      </c>
      <c r="MB31" s="32" t="s">
        <v>378</v>
      </c>
      <c r="MC31" s="77">
        <v>-60</v>
      </c>
      <c r="MD31" s="32" t="s">
        <v>378</v>
      </c>
      <c r="ME31" s="38">
        <v>5.666666666666667</v>
      </c>
      <c r="MF31" s="77">
        <v>30.76923076923077</v>
      </c>
      <c r="MG31" s="32" t="s">
        <v>378</v>
      </c>
      <c r="MH31" s="32" t="s">
        <v>378</v>
      </c>
      <c r="MI31" s="77">
        <v>7.1428571428571423</v>
      </c>
      <c r="MJ31" s="32">
        <v>100</v>
      </c>
      <c r="MK31" s="38">
        <v>93.416666666666671</v>
      </c>
      <c r="ML31" s="77">
        <v>-4.1880341880341874</v>
      </c>
      <c r="MM31" s="32" t="s">
        <v>378</v>
      </c>
      <c r="MN31" s="32" t="s">
        <v>378</v>
      </c>
      <c r="MO31" s="77">
        <v>7.1428571428571423</v>
      </c>
      <c r="MP31" s="32">
        <v>100</v>
      </c>
      <c r="MQ31" s="38">
        <v>92.75</v>
      </c>
      <c r="MR31" s="77">
        <v>-3.8860103626943006</v>
      </c>
      <c r="MS31" s="32">
        <v>0</v>
      </c>
      <c r="MT31" s="32">
        <v>0</v>
      </c>
      <c r="MU31" s="77" t="s">
        <v>264</v>
      </c>
      <c r="MV31" s="32">
        <v>0</v>
      </c>
      <c r="MW31" s="38">
        <v>0.66666666666666663</v>
      </c>
      <c r="MX31" s="77">
        <v>-33.333333333333329</v>
      </c>
      <c r="MY31" s="32">
        <v>0</v>
      </c>
      <c r="MZ31" s="32" t="s">
        <v>378</v>
      </c>
      <c r="NA31" s="77">
        <v>57.894736842105267</v>
      </c>
      <c r="NB31" s="32">
        <v>49</v>
      </c>
      <c r="NC31" s="38">
        <v>37.666666666666664</v>
      </c>
      <c r="ND31" s="77">
        <v>-1.7391304347826086</v>
      </c>
      <c r="NE31" s="32">
        <v>0</v>
      </c>
      <c r="NF31" s="32">
        <v>28</v>
      </c>
      <c r="NG31" s="77">
        <v>100</v>
      </c>
      <c r="NH31" s="32" t="s">
        <v>378</v>
      </c>
      <c r="NI31" s="38">
        <v>32.666666666666664</v>
      </c>
      <c r="NJ31" s="77">
        <v>-6.666666666666667</v>
      </c>
      <c r="NK31" s="32">
        <v>0</v>
      </c>
      <c r="NL31" s="32" t="s">
        <v>378</v>
      </c>
      <c r="NM31" s="77">
        <v>-60</v>
      </c>
      <c r="NN31" s="32" t="s">
        <v>378</v>
      </c>
      <c r="NO31" s="38">
        <v>5</v>
      </c>
      <c r="NP31" s="77">
        <v>50</v>
      </c>
      <c r="NQ31" s="32">
        <v>609</v>
      </c>
      <c r="NR31" s="32">
        <v>825</v>
      </c>
      <c r="NS31" s="77">
        <v>11</v>
      </c>
      <c r="NT31" s="32">
        <v>609</v>
      </c>
      <c r="NU31" s="38">
        <v>822</v>
      </c>
      <c r="NV31" s="77">
        <v>13</v>
      </c>
      <c r="NW31" s="32">
        <v>607</v>
      </c>
      <c r="NX31" s="32">
        <v>831</v>
      </c>
      <c r="NY31" s="77">
        <v>6</v>
      </c>
      <c r="NZ31" s="32">
        <v>607</v>
      </c>
      <c r="OA31" s="38">
        <v>829</v>
      </c>
      <c r="OB31" s="77">
        <v>8</v>
      </c>
      <c r="OC31" s="32" t="s">
        <v>264</v>
      </c>
      <c r="OD31" s="32">
        <v>569</v>
      </c>
      <c r="OE31" s="77">
        <v>77</v>
      </c>
      <c r="OF31" s="32">
        <v>638</v>
      </c>
      <c r="OG31" s="38">
        <v>540</v>
      </c>
      <c r="OH31" s="77">
        <v>38</v>
      </c>
      <c r="OI31" s="32">
        <v>594</v>
      </c>
      <c r="OJ31" s="32">
        <v>837</v>
      </c>
      <c r="OK31" s="77">
        <v>17</v>
      </c>
      <c r="OL31" s="32">
        <v>594</v>
      </c>
      <c r="OM31" s="38">
        <v>837</v>
      </c>
      <c r="ON31" s="77">
        <v>23</v>
      </c>
      <c r="OO31" s="32">
        <v>594</v>
      </c>
      <c r="OP31" s="32">
        <v>839</v>
      </c>
      <c r="OQ31" s="77">
        <v>17</v>
      </c>
      <c r="OR31" s="32">
        <v>594</v>
      </c>
      <c r="OS31" s="38">
        <v>838</v>
      </c>
      <c r="OT31" s="77">
        <v>21</v>
      </c>
      <c r="OU31" s="32" t="s">
        <v>264</v>
      </c>
      <c r="OV31" s="32" t="s">
        <v>264</v>
      </c>
      <c r="OW31" s="77" t="s">
        <v>264</v>
      </c>
      <c r="OX31" s="32">
        <v>0</v>
      </c>
      <c r="OY31" s="38">
        <v>548</v>
      </c>
      <c r="OZ31" s="77">
        <v>-1</v>
      </c>
      <c r="PA31" s="32">
        <v>631</v>
      </c>
      <c r="PB31" s="32">
        <v>798</v>
      </c>
      <c r="PC31" s="77">
        <v>-3</v>
      </c>
      <c r="PD31" s="32">
        <v>631</v>
      </c>
      <c r="PE31" s="38">
        <v>791</v>
      </c>
      <c r="PF31" s="77">
        <v>-8</v>
      </c>
      <c r="PG31" s="32">
        <v>630</v>
      </c>
      <c r="PH31" s="32">
        <v>812</v>
      </c>
      <c r="PI31" s="77">
        <v>-20</v>
      </c>
      <c r="PJ31" s="32">
        <v>630</v>
      </c>
      <c r="PK31" s="38">
        <v>808</v>
      </c>
      <c r="PL31" s="77">
        <v>-22</v>
      </c>
      <c r="PM31" s="32" t="s">
        <v>264</v>
      </c>
      <c r="PN31" s="32">
        <v>572</v>
      </c>
      <c r="PO31" s="77">
        <v>92</v>
      </c>
      <c r="PP31" s="32">
        <v>638</v>
      </c>
      <c r="PQ31" s="38">
        <v>538</v>
      </c>
      <c r="PR31" s="77">
        <v>46</v>
      </c>
    </row>
    <row r="32" spans="1:434" x14ac:dyDescent="0.2">
      <c r="A32" s="456" t="s">
        <v>371</v>
      </c>
      <c r="B32" s="18"/>
      <c r="C32" s="20">
        <v>160</v>
      </c>
      <c r="D32" s="20">
        <v>1188</v>
      </c>
      <c r="E32" s="77" t="s">
        <v>267</v>
      </c>
      <c r="F32" s="20">
        <v>1192</v>
      </c>
      <c r="G32" s="38">
        <v>354.83333333333331</v>
      </c>
      <c r="H32" s="77">
        <v>118.58316221765915</v>
      </c>
      <c r="I32" s="32" t="s">
        <v>378</v>
      </c>
      <c r="J32" s="32">
        <v>1168</v>
      </c>
      <c r="K32" s="77" t="s">
        <v>267</v>
      </c>
      <c r="L32" s="32">
        <v>1172</v>
      </c>
      <c r="M32" s="38">
        <v>350.08333333333331</v>
      </c>
      <c r="N32" s="77">
        <v>116.65807117070655</v>
      </c>
      <c r="O32" s="32" t="s">
        <v>378</v>
      </c>
      <c r="P32" s="32">
        <v>20</v>
      </c>
      <c r="Q32" s="77" t="s">
        <v>267</v>
      </c>
      <c r="R32" s="32">
        <v>20</v>
      </c>
      <c r="S32" s="38">
        <v>4.75</v>
      </c>
      <c r="T32" s="77" t="s">
        <v>267</v>
      </c>
      <c r="U32" s="32">
        <v>150</v>
      </c>
      <c r="V32" s="32">
        <v>1124</v>
      </c>
      <c r="W32" s="77" t="s">
        <v>267</v>
      </c>
      <c r="X32" s="32">
        <v>1133</v>
      </c>
      <c r="Y32" s="38">
        <v>335.16666666666669</v>
      </c>
      <c r="Z32" s="77">
        <v>117.05342687533728</v>
      </c>
      <c r="AA32" s="32" t="s">
        <v>378</v>
      </c>
      <c r="AB32" s="32">
        <v>1107</v>
      </c>
      <c r="AC32" s="77" t="s">
        <v>267</v>
      </c>
      <c r="AD32" s="32" t="s">
        <v>378</v>
      </c>
      <c r="AE32" s="38">
        <v>331.08333333333331</v>
      </c>
      <c r="AF32" s="77">
        <v>115.33875338753387</v>
      </c>
      <c r="AG32" s="32" t="s">
        <v>378</v>
      </c>
      <c r="AH32" s="32">
        <v>17</v>
      </c>
      <c r="AI32" s="77" t="s">
        <v>267</v>
      </c>
      <c r="AJ32" s="32" t="s">
        <v>378</v>
      </c>
      <c r="AK32" s="38">
        <v>4.083333333333333</v>
      </c>
      <c r="AL32" s="77" t="s">
        <v>267</v>
      </c>
      <c r="AM32" s="32">
        <v>10</v>
      </c>
      <c r="AN32" s="32">
        <v>64</v>
      </c>
      <c r="AO32" s="77" t="s">
        <v>267</v>
      </c>
      <c r="AP32" s="32">
        <v>59</v>
      </c>
      <c r="AQ32" s="38">
        <v>19.666666666666668</v>
      </c>
      <c r="AR32" s="77">
        <v>148.42105263157893</v>
      </c>
      <c r="AS32" s="32" t="s">
        <v>378</v>
      </c>
      <c r="AT32" s="32">
        <v>61</v>
      </c>
      <c r="AU32" s="77" t="s">
        <v>267</v>
      </c>
      <c r="AV32" s="32" t="s">
        <v>378</v>
      </c>
      <c r="AW32" s="38">
        <v>19</v>
      </c>
      <c r="AX32" s="77">
        <v>142.55319148936169</v>
      </c>
      <c r="AY32" s="32" t="s">
        <v>378</v>
      </c>
      <c r="AZ32" s="32">
        <v>3</v>
      </c>
      <c r="BA32" s="77" t="s">
        <v>264</v>
      </c>
      <c r="BB32" s="32" t="s">
        <v>378</v>
      </c>
      <c r="BC32" s="38">
        <v>0.66666666666666663</v>
      </c>
      <c r="BD32" s="77" t="s">
        <v>267</v>
      </c>
      <c r="BE32" s="32">
        <v>123</v>
      </c>
      <c r="BF32" s="32">
        <v>897</v>
      </c>
      <c r="BG32" s="77" t="s">
        <v>267</v>
      </c>
      <c r="BH32" s="32">
        <v>905</v>
      </c>
      <c r="BI32" s="38">
        <v>265.66666666666669</v>
      </c>
      <c r="BJ32" s="77">
        <v>125.77903682719547</v>
      </c>
      <c r="BK32" s="32" t="s">
        <v>378</v>
      </c>
      <c r="BL32" s="32">
        <v>882</v>
      </c>
      <c r="BM32" s="77" t="s">
        <v>267</v>
      </c>
      <c r="BN32" s="32">
        <v>890</v>
      </c>
      <c r="BO32" s="38">
        <v>262</v>
      </c>
      <c r="BP32" s="77">
        <v>124.0912330719886</v>
      </c>
      <c r="BQ32" s="32" t="s">
        <v>378</v>
      </c>
      <c r="BR32" s="32">
        <v>15</v>
      </c>
      <c r="BS32" s="77" t="s">
        <v>267</v>
      </c>
      <c r="BT32" s="32">
        <v>15</v>
      </c>
      <c r="BU32" s="38">
        <v>3.6666666666666665</v>
      </c>
      <c r="BV32" s="77" t="s">
        <v>267</v>
      </c>
      <c r="BW32" s="32">
        <v>117</v>
      </c>
      <c r="BX32" s="32">
        <v>859</v>
      </c>
      <c r="BY32" s="77" t="s">
        <v>267</v>
      </c>
      <c r="BZ32" s="32">
        <v>868</v>
      </c>
      <c r="CA32" s="38">
        <v>254</v>
      </c>
      <c r="CB32" s="77">
        <v>126.44873699851411</v>
      </c>
      <c r="CC32" s="32" t="s">
        <v>378</v>
      </c>
      <c r="CD32" s="32" t="s">
        <v>378</v>
      </c>
      <c r="CE32" s="77" t="s">
        <v>267</v>
      </c>
      <c r="CF32" s="32" t="s">
        <v>378</v>
      </c>
      <c r="CG32" s="38">
        <v>250.75</v>
      </c>
      <c r="CH32" s="77">
        <v>124.88789237668161</v>
      </c>
      <c r="CI32" s="32" t="s">
        <v>378</v>
      </c>
      <c r="CJ32" s="32" t="s">
        <v>378</v>
      </c>
      <c r="CK32" s="77" t="s">
        <v>267</v>
      </c>
      <c r="CL32" s="32" t="s">
        <v>378</v>
      </c>
      <c r="CM32" s="38">
        <v>3.25</v>
      </c>
      <c r="CN32" s="77" t="s">
        <v>267</v>
      </c>
      <c r="CO32" s="32">
        <v>6</v>
      </c>
      <c r="CP32" s="32">
        <v>38</v>
      </c>
      <c r="CQ32" s="77" t="s">
        <v>267</v>
      </c>
      <c r="CR32" s="32">
        <v>37</v>
      </c>
      <c r="CS32" s="38">
        <v>11.666666666666666</v>
      </c>
      <c r="CT32" s="77">
        <v>112.12121212121211</v>
      </c>
      <c r="CU32" s="32" t="s">
        <v>378</v>
      </c>
      <c r="CV32" s="32" t="s">
        <v>378</v>
      </c>
      <c r="CW32" s="77" t="s">
        <v>267</v>
      </c>
      <c r="CX32" s="32" t="s">
        <v>378</v>
      </c>
      <c r="CY32" s="38">
        <v>11.25</v>
      </c>
      <c r="CZ32" s="77">
        <v>107.69230769230769</v>
      </c>
      <c r="DA32" s="32" t="s">
        <v>378</v>
      </c>
      <c r="DB32" s="32" t="s">
        <v>378</v>
      </c>
      <c r="DC32" s="77" t="s">
        <v>264</v>
      </c>
      <c r="DD32" s="32" t="s">
        <v>378</v>
      </c>
      <c r="DE32" s="38">
        <v>0.41666666666666669</v>
      </c>
      <c r="DF32" s="77" t="s">
        <v>267</v>
      </c>
      <c r="DG32" s="32">
        <v>37</v>
      </c>
      <c r="DH32" s="32">
        <v>291</v>
      </c>
      <c r="DI32" s="77" t="s">
        <v>267</v>
      </c>
      <c r="DJ32" s="32">
        <v>287</v>
      </c>
      <c r="DK32" s="38">
        <v>89.166666666666671</v>
      </c>
      <c r="DL32" s="77">
        <v>99.626865671641795</v>
      </c>
      <c r="DM32" s="32">
        <v>37</v>
      </c>
      <c r="DN32" s="32">
        <v>286</v>
      </c>
      <c r="DO32" s="77" t="s">
        <v>267</v>
      </c>
      <c r="DP32" s="32">
        <v>282</v>
      </c>
      <c r="DQ32" s="38">
        <v>88.083333333333329</v>
      </c>
      <c r="DR32" s="77">
        <v>97.201492537313428</v>
      </c>
      <c r="DS32" s="32">
        <v>0</v>
      </c>
      <c r="DT32" s="32">
        <v>5</v>
      </c>
      <c r="DU32" s="77" t="s">
        <v>264</v>
      </c>
      <c r="DV32" s="32">
        <v>5</v>
      </c>
      <c r="DW32" s="38">
        <v>1.0833333333333333</v>
      </c>
      <c r="DX32" s="77" t="s">
        <v>264</v>
      </c>
      <c r="DY32" s="32">
        <v>33</v>
      </c>
      <c r="DZ32" s="32">
        <v>265</v>
      </c>
      <c r="EA32" s="77" t="s">
        <v>267</v>
      </c>
      <c r="EB32" s="32">
        <v>265</v>
      </c>
      <c r="EC32" s="38">
        <v>81.166666666666671</v>
      </c>
      <c r="ED32" s="77">
        <v>92.110453648915197</v>
      </c>
      <c r="EE32" s="32">
        <v>33</v>
      </c>
      <c r="EF32" s="32" t="s">
        <v>378</v>
      </c>
      <c r="EG32" s="77" t="s">
        <v>267</v>
      </c>
      <c r="EH32" s="32" t="s">
        <v>378</v>
      </c>
      <c r="EI32" s="38">
        <v>80.333333333333329</v>
      </c>
      <c r="EJ32" s="77">
        <v>90.138067061143985</v>
      </c>
      <c r="EK32" s="32">
        <v>0</v>
      </c>
      <c r="EL32" s="32" t="s">
        <v>378</v>
      </c>
      <c r="EM32" s="77" t="s">
        <v>264</v>
      </c>
      <c r="EN32" s="32" t="s">
        <v>378</v>
      </c>
      <c r="EO32" s="38">
        <v>0.83333333333333337</v>
      </c>
      <c r="EP32" s="77" t="s">
        <v>264</v>
      </c>
      <c r="EQ32" s="32">
        <v>4</v>
      </c>
      <c r="ER32" s="32">
        <v>26</v>
      </c>
      <c r="ES32" s="77" t="s">
        <v>267</v>
      </c>
      <c r="ET32" s="32">
        <v>22</v>
      </c>
      <c r="EU32" s="38">
        <v>8</v>
      </c>
      <c r="EV32" s="77">
        <v>231.0344827586207</v>
      </c>
      <c r="EW32" s="32">
        <v>4</v>
      </c>
      <c r="EX32" s="32" t="s">
        <v>378</v>
      </c>
      <c r="EY32" s="77" t="s">
        <v>267</v>
      </c>
      <c r="EZ32" s="32" t="s">
        <v>378</v>
      </c>
      <c r="FA32" s="38">
        <v>7.75</v>
      </c>
      <c r="FB32" s="77">
        <v>220.68965517241378</v>
      </c>
      <c r="FC32" s="32">
        <v>0</v>
      </c>
      <c r="FD32" s="32" t="s">
        <v>378</v>
      </c>
      <c r="FE32" s="77" t="s">
        <v>264</v>
      </c>
      <c r="FF32" s="32" t="s">
        <v>378</v>
      </c>
      <c r="FG32" s="38">
        <v>0.25</v>
      </c>
      <c r="FH32" s="77" t="s">
        <v>264</v>
      </c>
      <c r="FI32" s="32">
        <v>152</v>
      </c>
      <c r="FJ32" s="32">
        <v>1134</v>
      </c>
      <c r="FK32" s="77" t="s">
        <v>267</v>
      </c>
      <c r="FL32" s="32">
        <v>1137</v>
      </c>
      <c r="FM32" s="38">
        <v>340.16666666666669</v>
      </c>
      <c r="FN32" s="77">
        <v>118.63952865559722</v>
      </c>
      <c r="FO32" s="32" t="s">
        <v>378</v>
      </c>
      <c r="FP32" s="32">
        <v>1128</v>
      </c>
      <c r="FQ32" s="77" t="s">
        <v>267</v>
      </c>
      <c r="FR32" s="32">
        <v>1131</v>
      </c>
      <c r="FS32" s="38">
        <v>338.83333333333331</v>
      </c>
      <c r="FT32" s="77">
        <v>117.78253883235136</v>
      </c>
      <c r="FU32" s="32" t="s">
        <v>378</v>
      </c>
      <c r="FV32" s="32">
        <v>6</v>
      </c>
      <c r="FW32" s="77" t="s">
        <v>264</v>
      </c>
      <c r="FX32" s="32">
        <v>6</v>
      </c>
      <c r="FY32" s="38">
        <v>1.3333333333333333</v>
      </c>
      <c r="FZ32" s="77" t="s">
        <v>264</v>
      </c>
      <c r="GA32" s="32">
        <v>143</v>
      </c>
      <c r="GB32" s="32">
        <v>1076</v>
      </c>
      <c r="GC32" s="77" t="s">
        <v>267</v>
      </c>
      <c r="GD32" s="32">
        <v>1084</v>
      </c>
      <c r="GE32" s="38">
        <v>322.08333333333331</v>
      </c>
      <c r="GF32" s="77">
        <v>115.44035674470456</v>
      </c>
      <c r="GG32" s="32">
        <v>143</v>
      </c>
      <c r="GH32" s="32" t="s">
        <v>378</v>
      </c>
      <c r="GI32" s="77" t="s">
        <v>267</v>
      </c>
      <c r="GJ32" s="32" t="s">
        <v>378</v>
      </c>
      <c r="GK32" s="38">
        <v>321.16666666666669</v>
      </c>
      <c r="GL32" s="77">
        <v>114.82720178372352</v>
      </c>
      <c r="GM32" s="32">
        <v>0</v>
      </c>
      <c r="GN32" s="32" t="s">
        <v>378</v>
      </c>
      <c r="GO32" s="77" t="s">
        <v>264</v>
      </c>
      <c r="GP32" s="32" t="s">
        <v>378</v>
      </c>
      <c r="GQ32" s="38">
        <v>0.91666666666666663</v>
      </c>
      <c r="GR32" s="77" t="s">
        <v>264</v>
      </c>
      <c r="GS32" s="32">
        <v>9</v>
      </c>
      <c r="GT32" s="32">
        <v>58</v>
      </c>
      <c r="GU32" s="77" t="s">
        <v>267</v>
      </c>
      <c r="GV32" s="32">
        <v>53</v>
      </c>
      <c r="GW32" s="38">
        <v>18.083333333333332</v>
      </c>
      <c r="GX32" s="77">
        <v>197.26027397260273</v>
      </c>
      <c r="GY32" s="32" t="s">
        <v>378</v>
      </c>
      <c r="GZ32" s="32" t="s">
        <v>378</v>
      </c>
      <c r="HA32" s="77" t="s">
        <v>267</v>
      </c>
      <c r="HB32" s="32" t="s">
        <v>378</v>
      </c>
      <c r="HC32" s="38">
        <v>17.666666666666668</v>
      </c>
      <c r="HD32" s="77">
        <v>190.41095890410961</v>
      </c>
      <c r="HE32" s="32" t="s">
        <v>378</v>
      </c>
      <c r="HF32" s="32" t="s">
        <v>378</v>
      </c>
      <c r="HG32" s="77" t="s">
        <v>264</v>
      </c>
      <c r="HH32" s="32" t="s">
        <v>378</v>
      </c>
      <c r="HI32" s="38">
        <v>0.41666666666666669</v>
      </c>
      <c r="HJ32" s="77" t="s">
        <v>264</v>
      </c>
      <c r="HK32" s="32">
        <v>0</v>
      </c>
      <c r="HL32" s="32">
        <v>0</v>
      </c>
      <c r="HM32" s="77" t="s">
        <v>264</v>
      </c>
      <c r="HN32" s="32">
        <v>0</v>
      </c>
      <c r="HO32" s="38">
        <v>0</v>
      </c>
      <c r="HP32" s="77" t="s">
        <v>264</v>
      </c>
      <c r="HQ32" s="32">
        <v>0</v>
      </c>
      <c r="HR32" s="32">
        <v>0</v>
      </c>
      <c r="HS32" s="77" t="s">
        <v>264</v>
      </c>
      <c r="HT32" s="32">
        <v>0</v>
      </c>
      <c r="HU32" s="38">
        <v>0</v>
      </c>
      <c r="HV32" s="77" t="s">
        <v>264</v>
      </c>
      <c r="HW32" s="32">
        <v>0</v>
      </c>
      <c r="HX32" s="32">
        <v>0</v>
      </c>
      <c r="HY32" s="77" t="s">
        <v>264</v>
      </c>
      <c r="HZ32" s="32">
        <v>0</v>
      </c>
      <c r="IA32" s="38">
        <v>0</v>
      </c>
      <c r="IB32" s="77" t="s">
        <v>264</v>
      </c>
      <c r="IC32" s="32">
        <v>0</v>
      </c>
      <c r="ID32" s="32">
        <v>0</v>
      </c>
      <c r="IE32" s="77" t="s">
        <v>264</v>
      </c>
      <c r="IF32" s="32">
        <v>0</v>
      </c>
      <c r="IG32" s="38">
        <v>0</v>
      </c>
      <c r="IH32" s="77" t="s">
        <v>264</v>
      </c>
      <c r="II32" s="32">
        <v>0</v>
      </c>
      <c r="IJ32" s="32">
        <v>0</v>
      </c>
      <c r="IK32" s="77" t="s">
        <v>264</v>
      </c>
      <c r="IL32" s="32">
        <v>0</v>
      </c>
      <c r="IM32" s="38">
        <v>0</v>
      </c>
      <c r="IN32" s="77" t="s">
        <v>264</v>
      </c>
      <c r="IO32" s="32">
        <v>0</v>
      </c>
      <c r="IP32" s="32">
        <v>0</v>
      </c>
      <c r="IQ32" s="77" t="s">
        <v>264</v>
      </c>
      <c r="IR32" s="32">
        <v>0</v>
      </c>
      <c r="IS32" s="38">
        <v>0</v>
      </c>
      <c r="IT32" s="77" t="s">
        <v>264</v>
      </c>
      <c r="IU32" s="32">
        <v>0</v>
      </c>
      <c r="IV32" s="32">
        <v>0</v>
      </c>
      <c r="IW32" s="77" t="s">
        <v>264</v>
      </c>
      <c r="IX32" s="32">
        <v>0</v>
      </c>
      <c r="IY32" s="38">
        <v>0</v>
      </c>
      <c r="IZ32" s="77" t="s">
        <v>264</v>
      </c>
      <c r="JA32" s="32">
        <v>0</v>
      </c>
      <c r="JB32" s="32">
        <v>0</v>
      </c>
      <c r="JC32" s="77" t="s">
        <v>264</v>
      </c>
      <c r="JD32" s="32">
        <v>0</v>
      </c>
      <c r="JE32" s="38">
        <v>0</v>
      </c>
      <c r="JF32" s="77" t="s">
        <v>264</v>
      </c>
      <c r="JG32" s="32">
        <v>0</v>
      </c>
      <c r="JH32" s="32">
        <v>0</v>
      </c>
      <c r="JI32" s="77" t="s">
        <v>264</v>
      </c>
      <c r="JJ32" s="32">
        <v>0</v>
      </c>
      <c r="JK32" s="38">
        <v>0</v>
      </c>
      <c r="JL32" s="77" t="s">
        <v>264</v>
      </c>
      <c r="JM32" s="32">
        <v>18</v>
      </c>
      <c r="JN32" s="32">
        <v>86</v>
      </c>
      <c r="JO32" s="77" t="s">
        <v>267</v>
      </c>
      <c r="JP32" s="32">
        <v>80</v>
      </c>
      <c r="JQ32" s="38">
        <v>21.25</v>
      </c>
      <c r="JR32" s="77">
        <v>133.94495412844037</v>
      </c>
      <c r="JS32" s="32" t="s">
        <v>378</v>
      </c>
      <c r="JT32" s="32" t="s">
        <v>378</v>
      </c>
      <c r="JU32" s="77" t="s">
        <v>267</v>
      </c>
      <c r="JV32" s="32" t="s">
        <v>378</v>
      </c>
      <c r="JW32" s="38">
        <v>20.583333333333332</v>
      </c>
      <c r="JX32" s="77">
        <v>126.60550458715596</v>
      </c>
      <c r="JY32" s="32" t="s">
        <v>378</v>
      </c>
      <c r="JZ32" s="32" t="s">
        <v>378</v>
      </c>
      <c r="KA32" s="77" t="s">
        <v>264</v>
      </c>
      <c r="KB32" s="32" t="s">
        <v>378</v>
      </c>
      <c r="KC32" s="38">
        <v>0.66666666666666663</v>
      </c>
      <c r="KD32" s="77" t="s">
        <v>264</v>
      </c>
      <c r="KE32" s="32" t="s">
        <v>378</v>
      </c>
      <c r="KF32" s="32">
        <v>75</v>
      </c>
      <c r="KG32" s="77" t="s">
        <v>267</v>
      </c>
      <c r="KH32" s="32" t="s">
        <v>378</v>
      </c>
      <c r="KI32" s="38">
        <v>18.416666666666668</v>
      </c>
      <c r="KJ32" s="77">
        <v>118.8118811881188</v>
      </c>
      <c r="KK32" s="32">
        <v>14</v>
      </c>
      <c r="KL32" s="32" t="s">
        <v>378</v>
      </c>
      <c r="KM32" s="77" t="s">
        <v>267</v>
      </c>
      <c r="KN32" s="32">
        <v>68</v>
      </c>
      <c r="KO32" s="38">
        <v>17.75</v>
      </c>
      <c r="KP32" s="77">
        <v>110.8910891089109</v>
      </c>
      <c r="KQ32" s="32" t="s">
        <v>378</v>
      </c>
      <c r="KR32" s="32" t="s">
        <v>378</v>
      </c>
      <c r="KS32" s="77" t="s">
        <v>264</v>
      </c>
      <c r="KT32" s="32" t="s">
        <v>378</v>
      </c>
      <c r="KU32" s="38">
        <v>0.66666666666666663</v>
      </c>
      <c r="KV32" s="77" t="s">
        <v>264</v>
      </c>
      <c r="KW32" s="32" t="s">
        <v>378</v>
      </c>
      <c r="KX32" s="32">
        <v>11</v>
      </c>
      <c r="KY32" s="77" t="s">
        <v>264</v>
      </c>
      <c r="KZ32" s="32" t="s">
        <v>378</v>
      </c>
      <c r="LA32" s="38">
        <v>2.8333333333333335</v>
      </c>
      <c r="LB32" s="77" t="s">
        <v>267</v>
      </c>
      <c r="LC32" s="32" t="s">
        <v>378</v>
      </c>
      <c r="LD32" s="32">
        <v>11</v>
      </c>
      <c r="LE32" s="77" t="s">
        <v>264</v>
      </c>
      <c r="LF32" s="32" t="s">
        <v>378</v>
      </c>
      <c r="LG32" s="38">
        <v>2.8333333333333335</v>
      </c>
      <c r="LH32" s="77" t="s">
        <v>267</v>
      </c>
      <c r="LI32" s="32">
        <v>0</v>
      </c>
      <c r="LJ32" s="32">
        <v>0</v>
      </c>
      <c r="LK32" s="77" t="s">
        <v>264</v>
      </c>
      <c r="LL32" s="32">
        <v>0</v>
      </c>
      <c r="LM32" s="38">
        <v>0</v>
      </c>
      <c r="LN32" s="77" t="s">
        <v>264</v>
      </c>
      <c r="LO32" s="32">
        <v>29</v>
      </c>
      <c r="LP32" s="32">
        <v>162</v>
      </c>
      <c r="LQ32" s="77" t="s">
        <v>267</v>
      </c>
      <c r="LR32" s="32">
        <v>165</v>
      </c>
      <c r="LS32" s="38">
        <v>47.083333333333336</v>
      </c>
      <c r="LT32" s="77">
        <v>94.158075601374563</v>
      </c>
      <c r="LU32" s="32" t="s">
        <v>378</v>
      </c>
      <c r="LV32" s="32">
        <v>156</v>
      </c>
      <c r="LW32" s="77" t="s">
        <v>267</v>
      </c>
      <c r="LX32" s="32">
        <v>159</v>
      </c>
      <c r="LY32" s="38">
        <v>45.5</v>
      </c>
      <c r="LZ32" s="77">
        <v>92.932862190812727</v>
      </c>
      <c r="MA32" s="32" t="s">
        <v>378</v>
      </c>
      <c r="MB32" s="32">
        <v>6</v>
      </c>
      <c r="MC32" s="77" t="s">
        <v>267</v>
      </c>
      <c r="MD32" s="32">
        <v>6</v>
      </c>
      <c r="ME32" s="38">
        <v>1.5833333333333333</v>
      </c>
      <c r="MF32" s="77">
        <v>137.5</v>
      </c>
      <c r="MG32" s="32" t="s">
        <v>378</v>
      </c>
      <c r="MH32" s="32">
        <v>151</v>
      </c>
      <c r="MI32" s="77" t="s">
        <v>267</v>
      </c>
      <c r="MJ32" s="32">
        <v>154</v>
      </c>
      <c r="MK32" s="38">
        <v>45.416666666666664</v>
      </c>
      <c r="ML32" s="77">
        <v>87.285223367697597</v>
      </c>
      <c r="MM32" s="32">
        <v>23</v>
      </c>
      <c r="MN32" s="32" t="s">
        <v>378</v>
      </c>
      <c r="MO32" s="77" t="s">
        <v>267</v>
      </c>
      <c r="MP32" s="32" t="s">
        <v>378</v>
      </c>
      <c r="MQ32" s="38">
        <v>43.916666666666664</v>
      </c>
      <c r="MR32" s="77">
        <v>86.219081272084807</v>
      </c>
      <c r="MS32" s="32" t="s">
        <v>378</v>
      </c>
      <c r="MT32" s="32" t="s">
        <v>378</v>
      </c>
      <c r="MU32" s="77" t="s">
        <v>267</v>
      </c>
      <c r="MV32" s="32" t="s">
        <v>378</v>
      </c>
      <c r="MW32" s="38">
        <v>1.5</v>
      </c>
      <c r="MX32" s="77">
        <v>125</v>
      </c>
      <c r="MY32" s="32" t="s">
        <v>378</v>
      </c>
      <c r="MZ32" s="32">
        <v>11</v>
      </c>
      <c r="NA32" s="77" t="s">
        <v>264</v>
      </c>
      <c r="NB32" s="32">
        <v>11</v>
      </c>
      <c r="NC32" s="38">
        <v>1.6666666666666667</v>
      </c>
      <c r="ND32" s="77" t="s">
        <v>264</v>
      </c>
      <c r="NE32" s="32" t="s">
        <v>378</v>
      </c>
      <c r="NF32" s="32" t="s">
        <v>378</v>
      </c>
      <c r="NG32" s="77" t="s">
        <v>264</v>
      </c>
      <c r="NH32" s="32" t="s">
        <v>378</v>
      </c>
      <c r="NI32" s="38">
        <v>1.5833333333333333</v>
      </c>
      <c r="NJ32" s="77" t="s">
        <v>264</v>
      </c>
      <c r="NK32" s="32" t="s">
        <v>378</v>
      </c>
      <c r="NL32" s="32" t="s">
        <v>378</v>
      </c>
      <c r="NM32" s="77" t="s">
        <v>264</v>
      </c>
      <c r="NN32" s="32" t="s">
        <v>378</v>
      </c>
      <c r="NO32" s="38">
        <v>8.3333333333333329E-2</v>
      </c>
      <c r="NP32" s="77" t="s">
        <v>264</v>
      </c>
      <c r="NQ32" s="32">
        <v>420</v>
      </c>
      <c r="NR32" s="32">
        <v>422</v>
      </c>
      <c r="NS32" s="77">
        <v>-275</v>
      </c>
      <c r="NT32" s="32">
        <v>420</v>
      </c>
      <c r="NU32" s="38">
        <v>423</v>
      </c>
      <c r="NV32" s="77">
        <v>-265</v>
      </c>
      <c r="NW32" s="32">
        <v>420</v>
      </c>
      <c r="NX32" s="32">
        <v>423</v>
      </c>
      <c r="NY32" s="77">
        <v>-278</v>
      </c>
      <c r="NZ32" s="32">
        <v>420</v>
      </c>
      <c r="OA32" s="38">
        <v>423</v>
      </c>
      <c r="OB32" s="77">
        <v>-268</v>
      </c>
      <c r="OC32" s="32">
        <v>432</v>
      </c>
      <c r="OD32" s="32">
        <v>383</v>
      </c>
      <c r="OE32" s="77" t="s">
        <v>264</v>
      </c>
      <c r="OF32" s="32">
        <v>432</v>
      </c>
      <c r="OG32" s="38">
        <v>383</v>
      </c>
      <c r="OH32" s="77">
        <v>-121</v>
      </c>
      <c r="OI32" s="32">
        <v>430</v>
      </c>
      <c r="OJ32" s="32">
        <v>426</v>
      </c>
      <c r="OK32" s="77">
        <v>-274</v>
      </c>
      <c r="OL32" s="32">
        <v>430</v>
      </c>
      <c r="OM32" s="38">
        <v>426</v>
      </c>
      <c r="ON32" s="77">
        <v>-263</v>
      </c>
      <c r="OO32" s="32">
        <v>427</v>
      </c>
      <c r="OP32" s="32">
        <v>427</v>
      </c>
      <c r="OQ32" s="77">
        <v>-276</v>
      </c>
      <c r="OR32" s="32">
        <v>427</v>
      </c>
      <c r="OS32" s="38">
        <v>427</v>
      </c>
      <c r="OT32" s="77">
        <v>-266</v>
      </c>
      <c r="OU32" s="32">
        <v>543</v>
      </c>
      <c r="OV32" s="32">
        <v>359</v>
      </c>
      <c r="OW32" s="77" t="s">
        <v>264</v>
      </c>
      <c r="OX32" s="32">
        <v>543</v>
      </c>
      <c r="OY32" s="38">
        <v>359</v>
      </c>
      <c r="OZ32" s="77">
        <v>-145</v>
      </c>
      <c r="PA32" s="32">
        <v>274</v>
      </c>
      <c r="PB32" s="32">
        <v>364</v>
      </c>
      <c r="PC32" s="77">
        <v>-315</v>
      </c>
      <c r="PD32" s="32">
        <v>274</v>
      </c>
      <c r="PE32" s="38">
        <v>364</v>
      </c>
      <c r="PF32" s="77">
        <v>-315</v>
      </c>
      <c r="PG32" s="32">
        <v>294</v>
      </c>
      <c r="PH32" s="32">
        <v>356</v>
      </c>
      <c r="PI32" s="77">
        <v>-323</v>
      </c>
      <c r="PJ32" s="32">
        <v>294</v>
      </c>
      <c r="PK32" s="38">
        <v>356</v>
      </c>
      <c r="PL32" s="77">
        <v>-323</v>
      </c>
      <c r="PM32" s="32" t="s">
        <v>264</v>
      </c>
      <c r="PN32" s="32">
        <v>516</v>
      </c>
      <c r="PO32" s="77" t="s">
        <v>264</v>
      </c>
      <c r="PP32" s="32">
        <v>97</v>
      </c>
      <c r="PQ32" s="38">
        <v>516</v>
      </c>
      <c r="PR32" s="77" t="s">
        <v>264</v>
      </c>
    </row>
    <row r="33" spans="1:434" s="50" customFormat="1" ht="22.5" x14ac:dyDescent="0.2">
      <c r="A33" s="456" t="s">
        <v>372</v>
      </c>
      <c r="B33" s="454"/>
      <c r="C33" s="32">
        <v>0</v>
      </c>
      <c r="D33" s="32">
        <v>27</v>
      </c>
      <c r="E33" s="77">
        <v>-66.25</v>
      </c>
      <c r="F33" s="32">
        <v>77</v>
      </c>
      <c r="G33" s="38">
        <v>108.83333333333333</v>
      </c>
      <c r="H33" s="77">
        <v>-38.454288407163055</v>
      </c>
      <c r="I33" s="32">
        <v>0</v>
      </c>
      <c r="J33" s="32" t="s">
        <v>378</v>
      </c>
      <c r="K33" s="77">
        <v>-67.5</v>
      </c>
      <c r="L33" s="32" t="s">
        <v>378</v>
      </c>
      <c r="M33" s="38">
        <v>107.41666666666667</v>
      </c>
      <c r="N33" s="77">
        <v>-38.560533841754051</v>
      </c>
      <c r="O33" s="32">
        <v>0</v>
      </c>
      <c r="P33" s="32" t="s">
        <v>378</v>
      </c>
      <c r="Q33" s="77" t="s">
        <v>264</v>
      </c>
      <c r="R33" s="32" t="s">
        <v>378</v>
      </c>
      <c r="S33" s="38">
        <v>1.4166666666666667</v>
      </c>
      <c r="T33" s="77">
        <v>-29.166666666666668</v>
      </c>
      <c r="U33" s="32">
        <v>0</v>
      </c>
      <c r="V33" s="32" t="s">
        <v>378</v>
      </c>
      <c r="W33" s="77">
        <v>-65.671641791044777</v>
      </c>
      <c r="X33" s="32">
        <v>66</v>
      </c>
      <c r="Y33" s="38">
        <v>96.833333333333329</v>
      </c>
      <c r="Z33" s="77">
        <v>-40.31843862352337</v>
      </c>
      <c r="AA33" s="32">
        <v>0</v>
      </c>
      <c r="AB33" s="32" t="s">
        <v>378</v>
      </c>
      <c r="AC33" s="77">
        <v>-65.671641791044777</v>
      </c>
      <c r="AD33" s="32">
        <v>66</v>
      </c>
      <c r="AE33" s="38">
        <v>96.833333333333329</v>
      </c>
      <c r="AF33" s="77">
        <v>-39.917269906928645</v>
      </c>
      <c r="AG33" s="32">
        <v>0</v>
      </c>
      <c r="AH33" s="32">
        <v>0</v>
      </c>
      <c r="AI33" s="77" t="s">
        <v>264</v>
      </c>
      <c r="AJ33" s="32">
        <v>0</v>
      </c>
      <c r="AK33" s="38">
        <v>0</v>
      </c>
      <c r="AL33" s="77">
        <v>-100</v>
      </c>
      <c r="AM33" s="32">
        <v>0</v>
      </c>
      <c r="AN33" s="32" t="s">
        <v>378</v>
      </c>
      <c r="AO33" s="77">
        <v>-69.230769230769226</v>
      </c>
      <c r="AP33" s="32">
        <v>11</v>
      </c>
      <c r="AQ33" s="38">
        <v>12</v>
      </c>
      <c r="AR33" s="77">
        <v>-17.714285714285712</v>
      </c>
      <c r="AS33" s="32">
        <v>0</v>
      </c>
      <c r="AT33" s="32">
        <v>3</v>
      </c>
      <c r="AU33" s="77">
        <v>-76.923076923076934</v>
      </c>
      <c r="AV33" s="32" t="s">
        <v>378</v>
      </c>
      <c r="AW33" s="38">
        <v>10.583333333333334</v>
      </c>
      <c r="AX33" s="77">
        <v>-22.560975609756099</v>
      </c>
      <c r="AY33" s="32">
        <v>0</v>
      </c>
      <c r="AZ33" s="32" t="s">
        <v>378</v>
      </c>
      <c r="BA33" s="77" t="s">
        <v>264</v>
      </c>
      <c r="BB33" s="32" t="s">
        <v>378</v>
      </c>
      <c r="BC33" s="38">
        <v>1.4166666666666667</v>
      </c>
      <c r="BD33" s="77">
        <v>54.54545454545454</v>
      </c>
      <c r="BE33" s="32">
        <v>0</v>
      </c>
      <c r="BF33" s="32">
        <v>16</v>
      </c>
      <c r="BG33" s="77">
        <v>-67.346938775510196</v>
      </c>
      <c r="BH33" s="32">
        <v>55</v>
      </c>
      <c r="BI33" s="38">
        <v>78.583333333333329</v>
      </c>
      <c r="BJ33" s="77">
        <v>-38.123359580052494</v>
      </c>
      <c r="BK33" s="32">
        <v>0</v>
      </c>
      <c r="BL33" s="32" t="s">
        <v>378</v>
      </c>
      <c r="BM33" s="77">
        <v>-69.387755102040813</v>
      </c>
      <c r="BN33" s="32" t="s">
        <v>378</v>
      </c>
      <c r="BO33" s="38">
        <v>77.166666666666671</v>
      </c>
      <c r="BP33" s="77">
        <v>-38.348868175765645</v>
      </c>
      <c r="BQ33" s="32">
        <v>0</v>
      </c>
      <c r="BR33" s="32" t="s">
        <v>378</v>
      </c>
      <c r="BS33" s="77" t="s">
        <v>264</v>
      </c>
      <c r="BT33" s="32" t="s">
        <v>378</v>
      </c>
      <c r="BU33" s="38">
        <v>1.4166666666666667</v>
      </c>
      <c r="BV33" s="77">
        <v>-22.727272727272727</v>
      </c>
      <c r="BW33" s="32">
        <v>0</v>
      </c>
      <c r="BX33" s="32" t="s">
        <v>378</v>
      </c>
      <c r="BY33" s="77">
        <v>-72.093023255813947</v>
      </c>
      <c r="BZ33" s="32" t="s">
        <v>378</v>
      </c>
      <c r="CA33" s="38">
        <v>69.5</v>
      </c>
      <c r="CB33" s="77">
        <v>-40.934844192634564</v>
      </c>
      <c r="CC33" s="32">
        <v>0</v>
      </c>
      <c r="CD33" s="32" t="s">
        <v>378</v>
      </c>
      <c r="CE33" s="77">
        <v>-72.093023255813947</v>
      </c>
      <c r="CF33" s="32" t="s">
        <v>378</v>
      </c>
      <c r="CG33" s="38">
        <v>69.5</v>
      </c>
      <c r="CH33" s="77">
        <v>-40.471092077087796</v>
      </c>
      <c r="CI33" s="32">
        <v>0</v>
      </c>
      <c r="CJ33" s="32">
        <v>0</v>
      </c>
      <c r="CK33" s="77" t="s">
        <v>264</v>
      </c>
      <c r="CL33" s="32">
        <v>0</v>
      </c>
      <c r="CM33" s="38">
        <v>0</v>
      </c>
      <c r="CN33" s="77">
        <v>-100</v>
      </c>
      <c r="CO33" s="32">
        <v>0</v>
      </c>
      <c r="CP33" s="32" t="s">
        <v>378</v>
      </c>
      <c r="CQ33" s="77">
        <v>-33.333333333333329</v>
      </c>
      <c r="CR33" s="32" t="s">
        <v>378</v>
      </c>
      <c r="CS33" s="38">
        <v>9.0833333333333339</v>
      </c>
      <c r="CT33" s="77">
        <v>-2.6785714285714284</v>
      </c>
      <c r="CU33" s="32">
        <v>0</v>
      </c>
      <c r="CV33" s="32">
        <v>3</v>
      </c>
      <c r="CW33" s="77">
        <v>-50</v>
      </c>
      <c r="CX33" s="32">
        <v>8</v>
      </c>
      <c r="CY33" s="38">
        <v>7.666666666666667</v>
      </c>
      <c r="CZ33" s="77">
        <v>-8.9108910891089099</v>
      </c>
      <c r="DA33" s="32">
        <v>0</v>
      </c>
      <c r="DB33" s="32" t="s">
        <v>378</v>
      </c>
      <c r="DC33" s="77" t="s">
        <v>264</v>
      </c>
      <c r="DD33" s="32" t="s">
        <v>378</v>
      </c>
      <c r="DE33" s="38">
        <v>1.4166666666666667</v>
      </c>
      <c r="DF33" s="77">
        <v>54.54545454545454</v>
      </c>
      <c r="DG33" s="32">
        <v>0</v>
      </c>
      <c r="DH33" s="32">
        <v>11</v>
      </c>
      <c r="DI33" s="77">
        <v>-64.516129032258064</v>
      </c>
      <c r="DJ33" s="32">
        <v>22</v>
      </c>
      <c r="DK33" s="38">
        <v>30.25</v>
      </c>
      <c r="DL33" s="77">
        <v>-39.297658862876254</v>
      </c>
      <c r="DM33" s="32">
        <v>0</v>
      </c>
      <c r="DN33" s="32">
        <v>11</v>
      </c>
      <c r="DO33" s="77">
        <v>-64.516129032258064</v>
      </c>
      <c r="DP33" s="32">
        <v>22</v>
      </c>
      <c r="DQ33" s="38">
        <v>30.25</v>
      </c>
      <c r="DR33" s="77">
        <v>-39.093959731543627</v>
      </c>
      <c r="DS33" s="32">
        <v>0</v>
      </c>
      <c r="DT33" s="32">
        <v>0</v>
      </c>
      <c r="DU33" s="77" t="s">
        <v>264</v>
      </c>
      <c r="DV33" s="32">
        <v>0</v>
      </c>
      <c r="DW33" s="38">
        <v>0</v>
      </c>
      <c r="DX33" s="77">
        <v>-100</v>
      </c>
      <c r="DY33" s="32">
        <v>0</v>
      </c>
      <c r="DZ33" s="32">
        <v>11</v>
      </c>
      <c r="EA33" s="77">
        <v>-54.166666666666664</v>
      </c>
      <c r="EB33" s="32" t="s">
        <v>378</v>
      </c>
      <c r="EC33" s="38">
        <v>27.333333333333332</v>
      </c>
      <c r="ED33" s="77">
        <v>-38.691588785046726</v>
      </c>
      <c r="EE33" s="32">
        <v>0</v>
      </c>
      <c r="EF33" s="32">
        <v>11</v>
      </c>
      <c r="EG33" s="77">
        <v>-54.166666666666664</v>
      </c>
      <c r="EH33" s="32" t="s">
        <v>378</v>
      </c>
      <c r="EI33" s="38">
        <v>27.333333333333332</v>
      </c>
      <c r="EJ33" s="77">
        <v>-38.461538461538467</v>
      </c>
      <c r="EK33" s="32">
        <v>0</v>
      </c>
      <c r="EL33" s="32">
        <v>0</v>
      </c>
      <c r="EM33" s="77" t="s">
        <v>264</v>
      </c>
      <c r="EN33" s="32">
        <v>0</v>
      </c>
      <c r="EO33" s="38">
        <v>0</v>
      </c>
      <c r="EP33" s="77">
        <v>-100</v>
      </c>
      <c r="EQ33" s="32">
        <v>0</v>
      </c>
      <c r="ER33" s="32">
        <v>0</v>
      </c>
      <c r="ES33" s="77">
        <v>-100</v>
      </c>
      <c r="ET33" s="32" t="s">
        <v>378</v>
      </c>
      <c r="EU33" s="38">
        <v>2.9166666666666665</v>
      </c>
      <c r="EV33" s="77">
        <v>-44.444444444444443</v>
      </c>
      <c r="EW33" s="32">
        <v>0</v>
      </c>
      <c r="EX33" s="32">
        <v>0</v>
      </c>
      <c r="EY33" s="77">
        <v>-100</v>
      </c>
      <c r="EZ33" s="32" t="s">
        <v>378</v>
      </c>
      <c r="FA33" s="38">
        <v>2.9166666666666665</v>
      </c>
      <c r="FB33" s="77">
        <v>-44.444444444444443</v>
      </c>
      <c r="FC33" s="32">
        <v>0</v>
      </c>
      <c r="FD33" s="32">
        <v>0</v>
      </c>
      <c r="FE33" s="77" t="s">
        <v>264</v>
      </c>
      <c r="FF33" s="32">
        <v>0</v>
      </c>
      <c r="FG33" s="38">
        <v>0</v>
      </c>
      <c r="FH33" s="77" t="s">
        <v>264</v>
      </c>
      <c r="FI33" s="32">
        <v>0</v>
      </c>
      <c r="FJ33" s="32">
        <v>24</v>
      </c>
      <c r="FK33" s="77">
        <v>-68.421052631578945</v>
      </c>
      <c r="FL33" s="32">
        <v>69</v>
      </c>
      <c r="FM33" s="38">
        <v>102.91666666666667</v>
      </c>
      <c r="FN33" s="77">
        <v>-38.891637803067788</v>
      </c>
      <c r="FO33" s="32">
        <v>0</v>
      </c>
      <c r="FP33" s="32">
        <v>24</v>
      </c>
      <c r="FQ33" s="77">
        <v>-68.421052631578945</v>
      </c>
      <c r="FR33" s="32">
        <v>69</v>
      </c>
      <c r="FS33" s="38">
        <v>102.91666666666667</v>
      </c>
      <c r="FT33" s="77">
        <v>-38.891637803067788</v>
      </c>
      <c r="FU33" s="32">
        <v>0</v>
      </c>
      <c r="FV33" s="32">
        <v>0</v>
      </c>
      <c r="FW33" s="77" t="s">
        <v>264</v>
      </c>
      <c r="FX33" s="32">
        <v>0</v>
      </c>
      <c r="FY33" s="38">
        <v>0</v>
      </c>
      <c r="FZ33" s="77" t="s">
        <v>264</v>
      </c>
      <c r="GA33" s="32">
        <v>0</v>
      </c>
      <c r="GB33" s="32" t="s">
        <v>378</v>
      </c>
      <c r="GC33" s="77">
        <v>-66.666666666666657</v>
      </c>
      <c r="GD33" s="32" t="s">
        <v>378</v>
      </c>
      <c r="GE33" s="38">
        <v>93.5</v>
      </c>
      <c r="GF33" s="77">
        <v>-40.697674418604649</v>
      </c>
      <c r="GG33" s="32">
        <v>0</v>
      </c>
      <c r="GH33" s="32" t="s">
        <v>378</v>
      </c>
      <c r="GI33" s="77">
        <v>-66.666666666666657</v>
      </c>
      <c r="GJ33" s="32" t="s">
        <v>378</v>
      </c>
      <c r="GK33" s="38">
        <v>93.5</v>
      </c>
      <c r="GL33" s="77">
        <v>-40.697674418604649</v>
      </c>
      <c r="GM33" s="32">
        <v>0</v>
      </c>
      <c r="GN33" s="32">
        <v>0</v>
      </c>
      <c r="GO33" s="77" t="s">
        <v>264</v>
      </c>
      <c r="GP33" s="32">
        <v>0</v>
      </c>
      <c r="GQ33" s="38">
        <v>0</v>
      </c>
      <c r="GR33" s="77" t="s">
        <v>264</v>
      </c>
      <c r="GS33" s="32">
        <v>0</v>
      </c>
      <c r="GT33" s="32" t="s">
        <v>378</v>
      </c>
      <c r="GU33" s="77">
        <v>-80</v>
      </c>
      <c r="GV33" s="32" t="s">
        <v>378</v>
      </c>
      <c r="GW33" s="38">
        <v>9.4166666666666661</v>
      </c>
      <c r="GX33" s="77">
        <v>-12.403100775193799</v>
      </c>
      <c r="GY33" s="32">
        <v>0</v>
      </c>
      <c r="GZ33" s="32" t="s">
        <v>378</v>
      </c>
      <c r="HA33" s="77">
        <v>-80</v>
      </c>
      <c r="HB33" s="32" t="s">
        <v>378</v>
      </c>
      <c r="HC33" s="38">
        <v>9.4166666666666661</v>
      </c>
      <c r="HD33" s="77">
        <v>-12.403100775193799</v>
      </c>
      <c r="HE33" s="32">
        <v>0</v>
      </c>
      <c r="HF33" s="32">
        <v>0</v>
      </c>
      <c r="HG33" s="77" t="s">
        <v>264</v>
      </c>
      <c r="HH33" s="32">
        <v>0</v>
      </c>
      <c r="HI33" s="38">
        <v>0</v>
      </c>
      <c r="HJ33" s="77" t="s">
        <v>264</v>
      </c>
      <c r="HK33" s="32">
        <v>0</v>
      </c>
      <c r="HL33" s="32">
        <v>0</v>
      </c>
      <c r="HM33" s="77" t="s">
        <v>264</v>
      </c>
      <c r="HN33" s="32">
        <v>0</v>
      </c>
      <c r="HO33" s="38">
        <v>0</v>
      </c>
      <c r="HP33" s="77" t="s">
        <v>264</v>
      </c>
      <c r="HQ33" s="32">
        <v>0</v>
      </c>
      <c r="HR33" s="32">
        <v>0</v>
      </c>
      <c r="HS33" s="77" t="s">
        <v>264</v>
      </c>
      <c r="HT33" s="32">
        <v>0</v>
      </c>
      <c r="HU33" s="38">
        <v>0</v>
      </c>
      <c r="HV33" s="77" t="s">
        <v>264</v>
      </c>
      <c r="HW33" s="32">
        <v>0</v>
      </c>
      <c r="HX33" s="32">
        <v>0</v>
      </c>
      <c r="HY33" s="77" t="s">
        <v>264</v>
      </c>
      <c r="HZ33" s="32">
        <v>0</v>
      </c>
      <c r="IA33" s="38">
        <v>0</v>
      </c>
      <c r="IB33" s="77" t="s">
        <v>264</v>
      </c>
      <c r="IC33" s="32">
        <v>0</v>
      </c>
      <c r="ID33" s="32">
        <v>0</v>
      </c>
      <c r="IE33" s="77" t="s">
        <v>264</v>
      </c>
      <c r="IF33" s="32">
        <v>0</v>
      </c>
      <c r="IG33" s="38">
        <v>0</v>
      </c>
      <c r="IH33" s="77" t="s">
        <v>264</v>
      </c>
      <c r="II33" s="32">
        <v>0</v>
      </c>
      <c r="IJ33" s="32">
        <v>0</v>
      </c>
      <c r="IK33" s="77" t="s">
        <v>264</v>
      </c>
      <c r="IL33" s="32">
        <v>0</v>
      </c>
      <c r="IM33" s="38">
        <v>0</v>
      </c>
      <c r="IN33" s="77" t="s">
        <v>264</v>
      </c>
      <c r="IO33" s="32">
        <v>0</v>
      </c>
      <c r="IP33" s="32">
        <v>0</v>
      </c>
      <c r="IQ33" s="77" t="s">
        <v>264</v>
      </c>
      <c r="IR33" s="32">
        <v>0</v>
      </c>
      <c r="IS33" s="38">
        <v>0</v>
      </c>
      <c r="IT33" s="77" t="s">
        <v>264</v>
      </c>
      <c r="IU33" s="32">
        <v>0</v>
      </c>
      <c r="IV33" s="32">
        <v>0</v>
      </c>
      <c r="IW33" s="77" t="s">
        <v>264</v>
      </c>
      <c r="IX33" s="32">
        <v>0</v>
      </c>
      <c r="IY33" s="38">
        <v>0</v>
      </c>
      <c r="IZ33" s="77" t="s">
        <v>264</v>
      </c>
      <c r="JA33" s="32">
        <v>0</v>
      </c>
      <c r="JB33" s="32">
        <v>0</v>
      </c>
      <c r="JC33" s="77" t="s">
        <v>264</v>
      </c>
      <c r="JD33" s="32">
        <v>0</v>
      </c>
      <c r="JE33" s="38">
        <v>0</v>
      </c>
      <c r="JF33" s="77" t="s">
        <v>264</v>
      </c>
      <c r="JG33" s="32">
        <v>0</v>
      </c>
      <c r="JH33" s="32">
        <v>0</v>
      </c>
      <c r="JI33" s="77" t="s">
        <v>264</v>
      </c>
      <c r="JJ33" s="32">
        <v>0</v>
      </c>
      <c r="JK33" s="38">
        <v>0</v>
      </c>
      <c r="JL33" s="77" t="s">
        <v>264</v>
      </c>
      <c r="JM33" s="32">
        <v>0</v>
      </c>
      <c r="JN33" s="32" t="s">
        <v>378</v>
      </c>
      <c r="JO33" s="77">
        <v>-80</v>
      </c>
      <c r="JP33" s="32" t="s">
        <v>378</v>
      </c>
      <c r="JQ33" s="38">
        <v>9.9166666666666661</v>
      </c>
      <c r="JR33" s="77">
        <v>-37.696335078534034</v>
      </c>
      <c r="JS33" s="32">
        <v>0</v>
      </c>
      <c r="JT33" s="32">
        <v>0</v>
      </c>
      <c r="JU33" s="77">
        <v>-100</v>
      </c>
      <c r="JV33" s="32">
        <v>7</v>
      </c>
      <c r="JW33" s="38">
        <v>9.5</v>
      </c>
      <c r="JX33" s="77">
        <v>-40.31413612565445</v>
      </c>
      <c r="JY33" s="32">
        <v>0</v>
      </c>
      <c r="JZ33" s="32" t="s">
        <v>378</v>
      </c>
      <c r="KA33" s="77" t="s">
        <v>264</v>
      </c>
      <c r="KB33" s="32" t="s">
        <v>378</v>
      </c>
      <c r="KC33" s="38">
        <v>0.41666666666666669</v>
      </c>
      <c r="KD33" s="77" t="s">
        <v>264</v>
      </c>
      <c r="KE33" s="32">
        <v>0</v>
      </c>
      <c r="KF33" s="32">
        <v>0</v>
      </c>
      <c r="KG33" s="77">
        <v>-100</v>
      </c>
      <c r="KH33" s="32" t="s">
        <v>378</v>
      </c>
      <c r="KI33" s="38">
        <v>7.916666666666667</v>
      </c>
      <c r="KJ33" s="77">
        <v>-43.452380952380956</v>
      </c>
      <c r="KK33" s="32">
        <v>0</v>
      </c>
      <c r="KL33" s="32">
        <v>0</v>
      </c>
      <c r="KM33" s="77">
        <v>-100</v>
      </c>
      <c r="KN33" s="32" t="s">
        <v>378</v>
      </c>
      <c r="KO33" s="38">
        <v>7.916666666666667</v>
      </c>
      <c r="KP33" s="77">
        <v>-43.452380952380956</v>
      </c>
      <c r="KQ33" s="32">
        <v>0</v>
      </c>
      <c r="KR33" s="32">
        <v>0</v>
      </c>
      <c r="KS33" s="77" t="s">
        <v>264</v>
      </c>
      <c r="KT33" s="32">
        <v>0</v>
      </c>
      <c r="KU33" s="38">
        <v>0</v>
      </c>
      <c r="KV33" s="77" t="s">
        <v>264</v>
      </c>
      <c r="KW33" s="32">
        <v>0</v>
      </c>
      <c r="KX33" s="32" t="s">
        <v>378</v>
      </c>
      <c r="KY33" s="77">
        <v>0</v>
      </c>
      <c r="KZ33" s="32" t="s">
        <v>378</v>
      </c>
      <c r="LA33" s="38">
        <v>2</v>
      </c>
      <c r="LB33" s="77">
        <v>4.3478260869565215</v>
      </c>
      <c r="LC33" s="32">
        <v>0</v>
      </c>
      <c r="LD33" s="32">
        <v>0</v>
      </c>
      <c r="LE33" s="77">
        <v>-100</v>
      </c>
      <c r="LF33" s="32" t="s">
        <v>378</v>
      </c>
      <c r="LG33" s="38">
        <v>1.5833333333333333</v>
      </c>
      <c r="LH33" s="77">
        <v>-17.391304347826086</v>
      </c>
      <c r="LI33" s="32">
        <v>0</v>
      </c>
      <c r="LJ33" s="32" t="s">
        <v>378</v>
      </c>
      <c r="LK33" s="77" t="s">
        <v>264</v>
      </c>
      <c r="LL33" s="32" t="s">
        <v>378</v>
      </c>
      <c r="LM33" s="38">
        <v>0.41666666666666669</v>
      </c>
      <c r="LN33" s="77" t="s">
        <v>264</v>
      </c>
      <c r="LO33" s="32">
        <v>0</v>
      </c>
      <c r="LP33" s="32" t="s">
        <v>378</v>
      </c>
      <c r="LQ33" s="77">
        <v>-80</v>
      </c>
      <c r="LR33" s="32">
        <v>4</v>
      </c>
      <c r="LS33" s="38">
        <v>12.833333333333334</v>
      </c>
      <c r="LT33" s="77">
        <v>-50.955414012738856</v>
      </c>
      <c r="LU33" s="32">
        <v>0</v>
      </c>
      <c r="LV33" s="32" t="s">
        <v>378</v>
      </c>
      <c r="LW33" s="77">
        <v>-80</v>
      </c>
      <c r="LX33" s="32">
        <v>4</v>
      </c>
      <c r="LY33" s="38">
        <v>12.833333333333334</v>
      </c>
      <c r="LZ33" s="77">
        <v>-50.322580645161288</v>
      </c>
      <c r="MA33" s="32">
        <v>0</v>
      </c>
      <c r="MB33" s="32">
        <v>0</v>
      </c>
      <c r="MC33" s="77" t="s">
        <v>264</v>
      </c>
      <c r="MD33" s="32">
        <v>0</v>
      </c>
      <c r="ME33" s="38">
        <v>0</v>
      </c>
      <c r="MF33" s="77">
        <v>-100</v>
      </c>
      <c r="MG33" s="32">
        <v>0</v>
      </c>
      <c r="MH33" s="32" t="s">
        <v>378</v>
      </c>
      <c r="MI33" s="77">
        <v>-80</v>
      </c>
      <c r="MJ33" s="32">
        <v>4</v>
      </c>
      <c r="MK33" s="38">
        <v>11.666666666666666</v>
      </c>
      <c r="ML33" s="77">
        <v>-50.354609929078009</v>
      </c>
      <c r="MM33" s="32">
        <v>0</v>
      </c>
      <c r="MN33" s="32" t="s">
        <v>378</v>
      </c>
      <c r="MO33" s="77">
        <v>-80</v>
      </c>
      <c r="MP33" s="32">
        <v>4</v>
      </c>
      <c r="MQ33" s="38">
        <v>11.666666666666666</v>
      </c>
      <c r="MR33" s="77">
        <v>-49.640287769784173</v>
      </c>
      <c r="MS33" s="32">
        <v>0</v>
      </c>
      <c r="MT33" s="32">
        <v>0</v>
      </c>
      <c r="MU33" s="77" t="s">
        <v>264</v>
      </c>
      <c r="MV33" s="32">
        <v>0</v>
      </c>
      <c r="MW33" s="38">
        <v>0</v>
      </c>
      <c r="MX33" s="77">
        <v>-100</v>
      </c>
      <c r="MY33" s="32">
        <v>0</v>
      </c>
      <c r="MZ33" s="32">
        <v>0</v>
      </c>
      <c r="NA33" s="77" t="s">
        <v>264</v>
      </c>
      <c r="NB33" s="32">
        <v>0</v>
      </c>
      <c r="NC33" s="38">
        <v>1.1666666666666667</v>
      </c>
      <c r="ND33" s="77">
        <v>-56.25</v>
      </c>
      <c r="NE33" s="32">
        <v>0</v>
      </c>
      <c r="NF33" s="32">
        <v>0</v>
      </c>
      <c r="NG33" s="77" t="s">
        <v>264</v>
      </c>
      <c r="NH33" s="32">
        <v>0</v>
      </c>
      <c r="NI33" s="38">
        <v>1.1666666666666667</v>
      </c>
      <c r="NJ33" s="77">
        <v>-56.25</v>
      </c>
      <c r="NK33" s="32">
        <v>0</v>
      </c>
      <c r="NL33" s="32">
        <v>0</v>
      </c>
      <c r="NM33" s="77" t="s">
        <v>264</v>
      </c>
      <c r="NN33" s="32">
        <v>0</v>
      </c>
      <c r="NO33" s="38">
        <v>0</v>
      </c>
      <c r="NP33" s="77" t="s">
        <v>264</v>
      </c>
      <c r="NQ33" s="32" t="s">
        <v>264</v>
      </c>
      <c r="NR33" s="32">
        <v>486</v>
      </c>
      <c r="NS33" s="77">
        <v>-111</v>
      </c>
      <c r="NT33" s="32">
        <v>0</v>
      </c>
      <c r="NU33" s="38">
        <v>507</v>
      </c>
      <c r="NV33" s="77">
        <v>-81</v>
      </c>
      <c r="NW33" s="32" t="s">
        <v>264</v>
      </c>
      <c r="NX33" s="32">
        <v>475</v>
      </c>
      <c r="NY33" s="77">
        <v>-122</v>
      </c>
      <c r="NZ33" s="32">
        <v>0</v>
      </c>
      <c r="OA33" s="38">
        <v>498</v>
      </c>
      <c r="OB33" s="77">
        <v>-94</v>
      </c>
      <c r="OC33" s="32" t="s">
        <v>264</v>
      </c>
      <c r="OD33" s="32" t="s">
        <v>264</v>
      </c>
      <c r="OE33" s="77" t="s">
        <v>264</v>
      </c>
      <c r="OF33" s="32" t="s">
        <v>264</v>
      </c>
      <c r="OG33" s="38">
        <v>761</v>
      </c>
      <c r="OH33" s="77">
        <v>517</v>
      </c>
      <c r="OI33" s="32" t="s">
        <v>264</v>
      </c>
      <c r="OJ33" s="32">
        <v>467</v>
      </c>
      <c r="OK33" s="77">
        <v>-151</v>
      </c>
      <c r="OL33" s="32">
        <v>0</v>
      </c>
      <c r="OM33" s="38">
        <v>493</v>
      </c>
      <c r="ON33" s="77">
        <v>-120</v>
      </c>
      <c r="OO33" s="32" t="s">
        <v>264</v>
      </c>
      <c r="OP33" s="32">
        <v>467</v>
      </c>
      <c r="OQ33" s="77">
        <v>-151</v>
      </c>
      <c r="OR33" s="32">
        <v>0</v>
      </c>
      <c r="OS33" s="38">
        <v>493</v>
      </c>
      <c r="OT33" s="77">
        <v>-125</v>
      </c>
      <c r="OU33" s="32" t="s">
        <v>264</v>
      </c>
      <c r="OV33" s="32" t="s">
        <v>264</v>
      </c>
      <c r="OW33" s="77" t="s">
        <v>264</v>
      </c>
      <c r="OX33" s="32" t="s">
        <v>264</v>
      </c>
      <c r="OY33" s="38" t="s">
        <v>264</v>
      </c>
      <c r="OZ33" s="77" t="s">
        <v>264</v>
      </c>
      <c r="PA33" s="32" t="s">
        <v>264</v>
      </c>
      <c r="PB33" s="32">
        <v>596</v>
      </c>
      <c r="PC33" s="77">
        <v>111</v>
      </c>
      <c r="PD33" s="32">
        <v>0</v>
      </c>
      <c r="PE33" s="38">
        <v>596</v>
      </c>
      <c r="PF33" s="77">
        <v>129</v>
      </c>
      <c r="PG33" s="32" t="s">
        <v>264</v>
      </c>
      <c r="PH33" s="32">
        <v>541</v>
      </c>
      <c r="PI33" s="77">
        <v>56</v>
      </c>
      <c r="PJ33" s="32">
        <v>0</v>
      </c>
      <c r="PK33" s="38">
        <v>541</v>
      </c>
      <c r="PL33" s="77">
        <v>74</v>
      </c>
      <c r="PM33" s="32" t="s">
        <v>264</v>
      </c>
      <c r="PN33" s="32" t="s">
        <v>264</v>
      </c>
      <c r="PO33" s="77" t="s">
        <v>264</v>
      </c>
      <c r="PP33" s="32" t="s">
        <v>264</v>
      </c>
      <c r="PQ33" s="38">
        <v>761</v>
      </c>
      <c r="PR33" s="77">
        <v>761</v>
      </c>
    </row>
    <row r="34" spans="1:434" s="50" customFormat="1" x14ac:dyDescent="0.2">
      <c r="A34" s="456" t="s">
        <v>373</v>
      </c>
      <c r="B34" s="454"/>
      <c r="C34" s="32">
        <v>0</v>
      </c>
      <c r="D34" s="32">
        <v>8</v>
      </c>
      <c r="E34" s="77" t="s">
        <v>264</v>
      </c>
      <c r="F34" s="32" t="s">
        <v>378</v>
      </c>
      <c r="G34" s="38">
        <v>2</v>
      </c>
      <c r="H34" s="77" t="s">
        <v>264</v>
      </c>
      <c r="I34" s="32">
        <v>0</v>
      </c>
      <c r="J34" s="32">
        <v>8</v>
      </c>
      <c r="K34" s="77" t="s">
        <v>264</v>
      </c>
      <c r="L34" s="32" t="s">
        <v>378</v>
      </c>
      <c r="M34" s="38">
        <v>2</v>
      </c>
      <c r="N34" s="77" t="s">
        <v>264</v>
      </c>
      <c r="O34" s="32">
        <v>0</v>
      </c>
      <c r="P34" s="32">
        <v>0</v>
      </c>
      <c r="Q34" s="77" t="s">
        <v>264</v>
      </c>
      <c r="R34" s="32">
        <v>0</v>
      </c>
      <c r="S34" s="38">
        <v>0</v>
      </c>
      <c r="T34" s="77" t="s">
        <v>264</v>
      </c>
      <c r="U34" s="32">
        <v>0</v>
      </c>
      <c r="V34" s="32" t="s">
        <v>378</v>
      </c>
      <c r="W34" s="77" t="s">
        <v>264</v>
      </c>
      <c r="X34" s="32">
        <v>0</v>
      </c>
      <c r="Y34" s="38">
        <v>0.5</v>
      </c>
      <c r="Z34" s="77" t="s">
        <v>264</v>
      </c>
      <c r="AA34" s="32">
        <v>0</v>
      </c>
      <c r="AB34" s="32" t="s">
        <v>378</v>
      </c>
      <c r="AC34" s="77" t="s">
        <v>264</v>
      </c>
      <c r="AD34" s="32">
        <v>0</v>
      </c>
      <c r="AE34" s="38">
        <v>0.5</v>
      </c>
      <c r="AF34" s="77" t="s">
        <v>264</v>
      </c>
      <c r="AG34" s="32">
        <v>0</v>
      </c>
      <c r="AH34" s="32">
        <v>0</v>
      </c>
      <c r="AI34" s="77" t="s">
        <v>264</v>
      </c>
      <c r="AJ34" s="32">
        <v>0</v>
      </c>
      <c r="AK34" s="38">
        <v>0</v>
      </c>
      <c r="AL34" s="77" t="s">
        <v>264</v>
      </c>
      <c r="AM34" s="32">
        <v>0</v>
      </c>
      <c r="AN34" s="32" t="s">
        <v>378</v>
      </c>
      <c r="AO34" s="77" t="s">
        <v>264</v>
      </c>
      <c r="AP34" s="32" t="s">
        <v>378</v>
      </c>
      <c r="AQ34" s="38">
        <v>1.5</v>
      </c>
      <c r="AR34" s="77" t="s">
        <v>264</v>
      </c>
      <c r="AS34" s="32">
        <v>0</v>
      </c>
      <c r="AT34" s="32" t="s">
        <v>378</v>
      </c>
      <c r="AU34" s="77" t="s">
        <v>264</v>
      </c>
      <c r="AV34" s="32" t="s">
        <v>378</v>
      </c>
      <c r="AW34" s="38">
        <v>1.5</v>
      </c>
      <c r="AX34" s="77" t="s">
        <v>264</v>
      </c>
      <c r="AY34" s="32">
        <v>0</v>
      </c>
      <c r="AZ34" s="32">
        <v>0</v>
      </c>
      <c r="BA34" s="77" t="s">
        <v>264</v>
      </c>
      <c r="BB34" s="32">
        <v>0</v>
      </c>
      <c r="BC34" s="38">
        <v>0</v>
      </c>
      <c r="BD34" s="77" t="s">
        <v>264</v>
      </c>
      <c r="BE34" s="32">
        <v>0</v>
      </c>
      <c r="BF34" s="32">
        <v>4</v>
      </c>
      <c r="BG34" s="77" t="s">
        <v>264</v>
      </c>
      <c r="BH34" s="32" t="s">
        <v>378</v>
      </c>
      <c r="BI34" s="38">
        <v>0.91666666666666663</v>
      </c>
      <c r="BJ34" s="77" t="s">
        <v>264</v>
      </c>
      <c r="BK34" s="32">
        <v>0</v>
      </c>
      <c r="BL34" s="32">
        <v>4</v>
      </c>
      <c r="BM34" s="77" t="s">
        <v>264</v>
      </c>
      <c r="BN34" s="32" t="s">
        <v>378</v>
      </c>
      <c r="BO34" s="38">
        <v>0.91666666666666663</v>
      </c>
      <c r="BP34" s="77" t="s">
        <v>264</v>
      </c>
      <c r="BQ34" s="32">
        <v>0</v>
      </c>
      <c r="BR34" s="32">
        <v>0</v>
      </c>
      <c r="BS34" s="77" t="s">
        <v>264</v>
      </c>
      <c r="BT34" s="32">
        <v>0</v>
      </c>
      <c r="BU34" s="38">
        <v>0</v>
      </c>
      <c r="BV34" s="77" t="s">
        <v>264</v>
      </c>
      <c r="BW34" s="32">
        <v>0</v>
      </c>
      <c r="BX34" s="32" t="s">
        <v>378</v>
      </c>
      <c r="BY34" s="77" t="s">
        <v>264</v>
      </c>
      <c r="BZ34" s="32">
        <v>0</v>
      </c>
      <c r="CA34" s="38">
        <v>8.3333333333333329E-2</v>
      </c>
      <c r="CB34" s="77" t="s">
        <v>264</v>
      </c>
      <c r="CC34" s="32">
        <v>0</v>
      </c>
      <c r="CD34" s="32" t="s">
        <v>378</v>
      </c>
      <c r="CE34" s="77" t="s">
        <v>264</v>
      </c>
      <c r="CF34" s="32">
        <v>0</v>
      </c>
      <c r="CG34" s="38">
        <v>8.3333333333333329E-2</v>
      </c>
      <c r="CH34" s="77" t="s">
        <v>264</v>
      </c>
      <c r="CI34" s="32">
        <v>0</v>
      </c>
      <c r="CJ34" s="32">
        <v>0</v>
      </c>
      <c r="CK34" s="77" t="s">
        <v>264</v>
      </c>
      <c r="CL34" s="32">
        <v>0</v>
      </c>
      <c r="CM34" s="38">
        <v>0</v>
      </c>
      <c r="CN34" s="77" t="s">
        <v>264</v>
      </c>
      <c r="CO34" s="32">
        <v>0</v>
      </c>
      <c r="CP34" s="32" t="s">
        <v>378</v>
      </c>
      <c r="CQ34" s="77" t="s">
        <v>264</v>
      </c>
      <c r="CR34" s="32" t="s">
        <v>378</v>
      </c>
      <c r="CS34" s="38">
        <v>0.83333333333333337</v>
      </c>
      <c r="CT34" s="77" t="s">
        <v>264</v>
      </c>
      <c r="CU34" s="32">
        <v>0</v>
      </c>
      <c r="CV34" s="32" t="s">
        <v>378</v>
      </c>
      <c r="CW34" s="77" t="s">
        <v>264</v>
      </c>
      <c r="CX34" s="32" t="s">
        <v>378</v>
      </c>
      <c r="CY34" s="38">
        <v>0.83333333333333337</v>
      </c>
      <c r="CZ34" s="77" t="s">
        <v>264</v>
      </c>
      <c r="DA34" s="32">
        <v>0</v>
      </c>
      <c r="DB34" s="32">
        <v>0</v>
      </c>
      <c r="DC34" s="77" t="s">
        <v>264</v>
      </c>
      <c r="DD34" s="32">
        <v>0</v>
      </c>
      <c r="DE34" s="38">
        <v>0</v>
      </c>
      <c r="DF34" s="77" t="s">
        <v>264</v>
      </c>
      <c r="DG34" s="32">
        <v>0</v>
      </c>
      <c r="DH34" s="32">
        <v>4</v>
      </c>
      <c r="DI34" s="77" t="s">
        <v>264</v>
      </c>
      <c r="DJ34" s="32">
        <v>0</v>
      </c>
      <c r="DK34" s="38">
        <v>1.0833333333333333</v>
      </c>
      <c r="DL34" s="77" t="s">
        <v>264</v>
      </c>
      <c r="DM34" s="32">
        <v>0</v>
      </c>
      <c r="DN34" s="32">
        <v>4</v>
      </c>
      <c r="DO34" s="77" t="s">
        <v>264</v>
      </c>
      <c r="DP34" s="32">
        <v>0</v>
      </c>
      <c r="DQ34" s="38">
        <v>1.0833333333333333</v>
      </c>
      <c r="DR34" s="77" t="s">
        <v>264</v>
      </c>
      <c r="DS34" s="32">
        <v>0</v>
      </c>
      <c r="DT34" s="32">
        <v>0</v>
      </c>
      <c r="DU34" s="77" t="s">
        <v>264</v>
      </c>
      <c r="DV34" s="32">
        <v>0</v>
      </c>
      <c r="DW34" s="38">
        <v>0</v>
      </c>
      <c r="DX34" s="77" t="s">
        <v>264</v>
      </c>
      <c r="DY34" s="32">
        <v>0</v>
      </c>
      <c r="DZ34" s="32" t="s">
        <v>378</v>
      </c>
      <c r="EA34" s="77" t="s">
        <v>264</v>
      </c>
      <c r="EB34" s="32">
        <v>0</v>
      </c>
      <c r="EC34" s="38">
        <v>0.41666666666666669</v>
      </c>
      <c r="ED34" s="77" t="s">
        <v>264</v>
      </c>
      <c r="EE34" s="32">
        <v>0</v>
      </c>
      <c r="EF34" s="32" t="s">
        <v>378</v>
      </c>
      <c r="EG34" s="77" t="s">
        <v>264</v>
      </c>
      <c r="EH34" s="32">
        <v>0</v>
      </c>
      <c r="EI34" s="38">
        <v>0.41666666666666669</v>
      </c>
      <c r="EJ34" s="77" t="s">
        <v>264</v>
      </c>
      <c r="EK34" s="32">
        <v>0</v>
      </c>
      <c r="EL34" s="32">
        <v>0</v>
      </c>
      <c r="EM34" s="77" t="s">
        <v>264</v>
      </c>
      <c r="EN34" s="32">
        <v>0</v>
      </c>
      <c r="EO34" s="38">
        <v>0</v>
      </c>
      <c r="EP34" s="77" t="s">
        <v>264</v>
      </c>
      <c r="EQ34" s="32">
        <v>0</v>
      </c>
      <c r="ER34" s="32" t="s">
        <v>378</v>
      </c>
      <c r="ES34" s="77" t="s">
        <v>264</v>
      </c>
      <c r="ET34" s="32">
        <v>0</v>
      </c>
      <c r="EU34" s="38">
        <v>0.66666666666666663</v>
      </c>
      <c r="EV34" s="77" t="s">
        <v>264</v>
      </c>
      <c r="EW34" s="32">
        <v>0</v>
      </c>
      <c r="EX34" s="32" t="s">
        <v>378</v>
      </c>
      <c r="EY34" s="77" t="s">
        <v>264</v>
      </c>
      <c r="EZ34" s="32">
        <v>0</v>
      </c>
      <c r="FA34" s="38">
        <v>0.66666666666666663</v>
      </c>
      <c r="FB34" s="77" t="s">
        <v>264</v>
      </c>
      <c r="FC34" s="32">
        <v>0</v>
      </c>
      <c r="FD34" s="32">
        <v>0</v>
      </c>
      <c r="FE34" s="77" t="s">
        <v>264</v>
      </c>
      <c r="FF34" s="32">
        <v>0</v>
      </c>
      <c r="FG34" s="38">
        <v>0</v>
      </c>
      <c r="FH34" s="77" t="s">
        <v>264</v>
      </c>
      <c r="FI34" s="32">
        <v>0</v>
      </c>
      <c r="FJ34" s="32">
        <v>8</v>
      </c>
      <c r="FK34" s="77" t="s">
        <v>264</v>
      </c>
      <c r="FL34" s="32" t="s">
        <v>378</v>
      </c>
      <c r="FM34" s="38">
        <v>2</v>
      </c>
      <c r="FN34" s="77" t="s">
        <v>264</v>
      </c>
      <c r="FO34" s="32">
        <v>0</v>
      </c>
      <c r="FP34" s="32">
        <v>8</v>
      </c>
      <c r="FQ34" s="77" t="s">
        <v>264</v>
      </c>
      <c r="FR34" s="32" t="s">
        <v>378</v>
      </c>
      <c r="FS34" s="38">
        <v>2</v>
      </c>
      <c r="FT34" s="77" t="s">
        <v>264</v>
      </c>
      <c r="FU34" s="32">
        <v>0</v>
      </c>
      <c r="FV34" s="32">
        <v>0</v>
      </c>
      <c r="FW34" s="77" t="s">
        <v>264</v>
      </c>
      <c r="FX34" s="32">
        <v>0</v>
      </c>
      <c r="FY34" s="38">
        <v>0</v>
      </c>
      <c r="FZ34" s="77" t="s">
        <v>264</v>
      </c>
      <c r="GA34" s="32">
        <v>0</v>
      </c>
      <c r="GB34" s="32" t="s">
        <v>378</v>
      </c>
      <c r="GC34" s="77" t="s">
        <v>264</v>
      </c>
      <c r="GD34" s="32">
        <v>0</v>
      </c>
      <c r="GE34" s="38">
        <v>0.5</v>
      </c>
      <c r="GF34" s="77" t="s">
        <v>264</v>
      </c>
      <c r="GG34" s="32">
        <v>0</v>
      </c>
      <c r="GH34" s="32" t="s">
        <v>378</v>
      </c>
      <c r="GI34" s="77" t="s">
        <v>264</v>
      </c>
      <c r="GJ34" s="32">
        <v>0</v>
      </c>
      <c r="GK34" s="38">
        <v>0.5</v>
      </c>
      <c r="GL34" s="77" t="s">
        <v>264</v>
      </c>
      <c r="GM34" s="32">
        <v>0</v>
      </c>
      <c r="GN34" s="32">
        <v>0</v>
      </c>
      <c r="GO34" s="77" t="s">
        <v>264</v>
      </c>
      <c r="GP34" s="32">
        <v>0</v>
      </c>
      <c r="GQ34" s="38">
        <v>0</v>
      </c>
      <c r="GR34" s="77" t="s">
        <v>264</v>
      </c>
      <c r="GS34" s="32">
        <v>0</v>
      </c>
      <c r="GT34" s="32" t="s">
        <v>378</v>
      </c>
      <c r="GU34" s="77" t="s">
        <v>264</v>
      </c>
      <c r="GV34" s="32" t="s">
        <v>378</v>
      </c>
      <c r="GW34" s="38">
        <v>1.5</v>
      </c>
      <c r="GX34" s="77" t="s">
        <v>264</v>
      </c>
      <c r="GY34" s="32">
        <v>0</v>
      </c>
      <c r="GZ34" s="32" t="s">
        <v>378</v>
      </c>
      <c r="HA34" s="77" t="s">
        <v>264</v>
      </c>
      <c r="HB34" s="32" t="s">
        <v>378</v>
      </c>
      <c r="HC34" s="38">
        <v>1.5</v>
      </c>
      <c r="HD34" s="77" t="s">
        <v>264</v>
      </c>
      <c r="HE34" s="32">
        <v>0</v>
      </c>
      <c r="HF34" s="32">
        <v>0</v>
      </c>
      <c r="HG34" s="77" t="s">
        <v>264</v>
      </c>
      <c r="HH34" s="32">
        <v>0</v>
      </c>
      <c r="HI34" s="38">
        <v>0</v>
      </c>
      <c r="HJ34" s="77" t="s">
        <v>264</v>
      </c>
      <c r="HK34" s="32">
        <v>0</v>
      </c>
      <c r="HL34" s="32">
        <v>0</v>
      </c>
      <c r="HM34" s="77" t="s">
        <v>264</v>
      </c>
      <c r="HN34" s="32">
        <v>0</v>
      </c>
      <c r="HO34" s="38">
        <v>0</v>
      </c>
      <c r="HP34" s="77" t="s">
        <v>264</v>
      </c>
      <c r="HQ34" s="32">
        <v>0</v>
      </c>
      <c r="HR34" s="32">
        <v>0</v>
      </c>
      <c r="HS34" s="77" t="s">
        <v>264</v>
      </c>
      <c r="HT34" s="32">
        <v>0</v>
      </c>
      <c r="HU34" s="38">
        <v>0</v>
      </c>
      <c r="HV34" s="77" t="s">
        <v>264</v>
      </c>
      <c r="HW34" s="32">
        <v>0</v>
      </c>
      <c r="HX34" s="32">
        <v>0</v>
      </c>
      <c r="HY34" s="77" t="s">
        <v>264</v>
      </c>
      <c r="HZ34" s="32">
        <v>0</v>
      </c>
      <c r="IA34" s="38">
        <v>0</v>
      </c>
      <c r="IB34" s="77" t="s">
        <v>264</v>
      </c>
      <c r="IC34" s="32">
        <v>0</v>
      </c>
      <c r="ID34" s="32">
        <v>0</v>
      </c>
      <c r="IE34" s="77" t="s">
        <v>264</v>
      </c>
      <c r="IF34" s="32">
        <v>0</v>
      </c>
      <c r="IG34" s="38">
        <v>0</v>
      </c>
      <c r="IH34" s="77" t="s">
        <v>264</v>
      </c>
      <c r="II34" s="32">
        <v>0</v>
      </c>
      <c r="IJ34" s="32">
        <v>0</v>
      </c>
      <c r="IK34" s="77" t="s">
        <v>264</v>
      </c>
      <c r="IL34" s="32">
        <v>0</v>
      </c>
      <c r="IM34" s="38">
        <v>0</v>
      </c>
      <c r="IN34" s="77" t="s">
        <v>264</v>
      </c>
      <c r="IO34" s="32">
        <v>0</v>
      </c>
      <c r="IP34" s="32">
        <v>0</v>
      </c>
      <c r="IQ34" s="77" t="s">
        <v>264</v>
      </c>
      <c r="IR34" s="32">
        <v>0</v>
      </c>
      <c r="IS34" s="38">
        <v>0</v>
      </c>
      <c r="IT34" s="77" t="s">
        <v>264</v>
      </c>
      <c r="IU34" s="32">
        <v>0</v>
      </c>
      <c r="IV34" s="32">
        <v>0</v>
      </c>
      <c r="IW34" s="77" t="s">
        <v>264</v>
      </c>
      <c r="IX34" s="32">
        <v>0</v>
      </c>
      <c r="IY34" s="38">
        <v>0</v>
      </c>
      <c r="IZ34" s="77" t="s">
        <v>264</v>
      </c>
      <c r="JA34" s="32">
        <v>0</v>
      </c>
      <c r="JB34" s="32">
        <v>0</v>
      </c>
      <c r="JC34" s="77" t="s">
        <v>264</v>
      </c>
      <c r="JD34" s="32">
        <v>0</v>
      </c>
      <c r="JE34" s="38">
        <v>0</v>
      </c>
      <c r="JF34" s="77" t="s">
        <v>264</v>
      </c>
      <c r="JG34" s="32">
        <v>0</v>
      </c>
      <c r="JH34" s="32">
        <v>0</v>
      </c>
      <c r="JI34" s="77" t="s">
        <v>264</v>
      </c>
      <c r="JJ34" s="32">
        <v>0</v>
      </c>
      <c r="JK34" s="38">
        <v>0</v>
      </c>
      <c r="JL34" s="77" t="s">
        <v>264</v>
      </c>
      <c r="JM34" s="32">
        <v>0</v>
      </c>
      <c r="JN34" s="32" t="s">
        <v>378</v>
      </c>
      <c r="JO34" s="77" t="s">
        <v>264</v>
      </c>
      <c r="JP34" s="32">
        <v>0</v>
      </c>
      <c r="JQ34" s="38">
        <v>0.25</v>
      </c>
      <c r="JR34" s="77" t="s">
        <v>264</v>
      </c>
      <c r="JS34" s="32">
        <v>0</v>
      </c>
      <c r="JT34" s="32" t="s">
        <v>378</v>
      </c>
      <c r="JU34" s="77" t="s">
        <v>264</v>
      </c>
      <c r="JV34" s="32">
        <v>0</v>
      </c>
      <c r="JW34" s="38">
        <v>0.25</v>
      </c>
      <c r="JX34" s="77" t="s">
        <v>264</v>
      </c>
      <c r="JY34" s="32">
        <v>0</v>
      </c>
      <c r="JZ34" s="32">
        <v>0</v>
      </c>
      <c r="KA34" s="77" t="s">
        <v>264</v>
      </c>
      <c r="KB34" s="32">
        <v>0</v>
      </c>
      <c r="KC34" s="38">
        <v>0</v>
      </c>
      <c r="KD34" s="77" t="s">
        <v>264</v>
      </c>
      <c r="KE34" s="32">
        <v>0</v>
      </c>
      <c r="KF34" s="32" t="s">
        <v>378</v>
      </c>
      <c r="KG34" s="77" t="s">
        <v>264</v>
      </c>
      <c r="KH34" s="32">
        <v>0</v>
      </c>
      <c r="KI34" s="38">
        <v>8.3333333333333329E-2</v>
      </c>
      <c r="KJ34" s="77" t="s">
        <v>264</v>
      </c>
      <c r="KK34" s="32">
        <v>0</v>
      </c>
      <c r="KL34" s="32" t="s">
        <v>378</v>
      </c>
      <c r="KM34" s="77" t="s">
        <v>264</v>
      </c>
      <c r="KN34" s="32">
        <v>0</v>
      </c>
      <c r="KO34" s="38">
        <v>8.3333333333333329E-2</v>
      </c>
      <c r="KP34" s="77" t="s">
        <v>264</v>
      </c>
      <c r="KQ34" s="32">
        <v>0</v>
      </c>
      <c r="KR34" s="32">
        <v>0</v>
      </c>
      <c r="KS34" s="77" t="s">
        <v>264</v>
      </c>
      <c r="KT34" s="32">
        <v>0</v>
      </c>
      <c r="KU34" s="38">
        <v>0</v>
      </c>
      <c r="KV34" s="77" t="s">
        <v>264</v>
      </c>
      <c r="KW34" s="32">
        <v>0</v>
      </c>
      <c r="KX34" s="32" t="s">
        <v>378</v>
      </c>
      <c r="KY34" s="77" t="s">
        <v>264</v>
      </c>
      <c r="KZ34" s="32">
        <v>0</v>
      </c>
      <c r="LA34" s="38">
        <v>0.16666666666666666</v>
      </c>
      <c r="LB34" s="77" t="s">
        <v>264</v>
      </c>
      <c r="LC34" s="32">
        <v>0</v>
      </c>
      <c r="LD34" s="32" t="s">
        <v>378</v>
      </c>
      <c r="LE34" s="77" t="s">
        <v>264</v>
      </c>
      <c r="LF34" s="32">
        <v>0</v>
      </c>
      <c r="LG34" s="38">
        <v>0.16666666666666666</v>
      </c>
      <c r="LH34" s="77" t="s">
        <v>264</v>
      </c>
      <c r="LI34" s="32">
        <v>0</v>
      </c>
      <c r="LJ34" s="32">
        <v>0</v>
      </c>
      <c r="LK34" s="77" t="s">
        <v>264</v>
      </c>
      <c r="LL34" s="32">
        <v>0</v>
      </c>
      <c r="LM34" s="38">
        <v>0</v>
      </c>
      <c r="LN34" s="77" t="s">
        <v>264</v>
      </c>
      <c r="LO34" s="32">
        <v>0</v>
      </c>
      <c r="LP34" s="32">
        <v>0</v>
      </c>
      <c r="LQ34" s="77" t="s">
        <v>264</v>
      </c>
      <c r="LR34" s="32">
        <v>0</v>
      </c>
      <c r="LS34" s="38">
        <v>0</v>
      </c>
      <c r="LT34" s="77" t="s">
        <v>264</v>
      </c>
      <c r="LU34" s="32">
        <v>0</v>
      </c>
      <c r="LV34" s="32">
        <v>0</v>
      </c>
      <c r="LW34" s="77" t="s">
        <v>264</v>
      </c>
      <c r="LX34" s="32">
        <v>0</v>
      </c>
      <c r="LY34" s="38">
        <v>0</v>
      </c>
      <c r="LZ34" s="77" t="s">
        <v>264</v>
      </c>
      <c r="MA34" s="32">
        <v>0</v>
      </c>
      <c r="MB34" s="32">
        <v>0</v>
      </c>
      <c r="MC34" s="77" t="s">
        <v>264</v>
      </c>
      <c r="MD34" s="32">
        <v>0</v>
      </c>
      <c r="ME34" s="38">
        <v>0</v>
      </c>
      <c r="MF34" s="77" t="s">
        <v>264</v>
      </c>
      <c r="MG34" s="32">
        <v>0</v>
      </c>
      <c r="MH34" s="32">
        <v>0</v>
      </c>
      <c r="MI34" s="77" t="s">
        <v>264</v>
      </c>
      <c r="MJ34" s="32">
        <v>0</v>
      </c>
      <c r="MK34" s="38">
        <v>0</v>
      </c>
      <c r="ML34" s="77" t="s">
        <v>264</v>
      </c>
      <c r="MM34" s="32">
        <v>0</v>
      </c>
      <c r="MN34" s="32">
        <v>0</v>
      </c>
      <c r="MO34" s="77" t="s">
        <v>264</v>
      </c>
      <c r="MP34" s="32">
        <v>0</v>
      </c>
      <c r="MQ34" s="38">
        <v>0</v>
      </c>
      <c r="MR34" s="77" t="s">
        <v>264</v>
      </c>
      <c r="MS34" s="32">
        <v>0</v>
      </c>
      <c r="MT34" s="32">
        <v>0</v>
      </c>
      <c r="MU34" s="77" t="s">
        <v>264</v>
      </c>
      <c r="MV34" s="32">
        <v>0</v>
      </c>
      <c r="MW34" s="38">
        <v>0</v>
      </c>
      <c r="MX34" s="77" t="s">
        <v>264</v>
      </c>
      <c r="MY34" s="32">
        <v>0</v>
      </c>
      <c r="MZ34" s="32">
        <v>0</v>
      </c>
      <c r="NA34" s="77" t="s">
        <v>264</v>
      </c>
      <c r="NB34" s="32">
        <v>0</v>
      </c>
      <c r="NC34" s="38">
        <v>0</v>
      </c>
      <c r="ND34" s="77" t="s">
        <v>264</v>
      </c>
      <c r="NE34" s="32">
        <v>0</v>
      </c>
      <c r="NF34" s="32">
        <v>0</v>
      </c>
      <c r="NG34" s="77" t="s">
        <v>264</v>
      </c>
      <c r="NH34" s="32">
        <v>0</v>
      </c>
      <c r="NI34" s="38">
        <v>0</v>
      </c>
      <c r="NJ34" s="77" t="s">
        <v>264</v>
      </c>
      <c r="NK34" s="32">
        <v>0</v>
      </c>
      <c r="NL34" s="32">
        <v>0</v>
      </c>
      <c r="NM34" s="77" t="s">
        <v>264</v>
      </c>
      <c r="NN34" s="32">
        <v>0</v>
      </c>
      <c r="NO34" s="38">
        <v>0</v>
      </c>
      <c r="NP34" s="77" t="s">
        <v>264</v>
      </c>
      <c r="NQ34" s="32" t="s">
        <v>264</v>
      </c>
      <c r="NR34" s="32">
        <v>139</v>
      </c>
      <c r="NS34" s="77" t="s">
        <v>264</v>
      </c>
      <c r="NT34" s="32" t="s">
        <v>264</v>
      </c>
      <c r="NU34" s="38">
        <v>139</v>
      </c>
      <c r="NV34" s="77" t="s">
        <v>264</v>
      </c>
      <c r="NW34" s="32" t="s">
        <v>264</v>
      </c>
      <c r="NX34" s="32">
        <v>139</v>
      </c>
      <c r="NY34" s="77" t="s">
        <v>264</v>
      </c>
      <c r="NZ34" s="32" t="s">
        <v>264</v>
      </c>
      <c r="OA34" s="38">
        <v>139</v>
      </c>
      <c r="OB34" s="77" t="s">
        <v>264</v>
      </c>
      <c r="OC34" s="32" t="s">
        <v>264</v>
      </c>
      <c r="OD34" s="32" t="s">
        <v>264</v>
      </c>
      <c r="OE34" s="77" t="s">
        <v>264</v>
      </c>
      <c r="OF34" s="32" t="s">
        <v>264</v>
      </c>
      <c r="OG34" s="38" t="s">
        <v>264</v>
      </c>
      <c r="OH34" s="77" t="s">
        <v>264</v>
      </c>
      <c r="OI34" s="32" t="s">
        <v>264</v>
      </c>
      <c r="OJ34" s="32" t="s">
        <v>264</v>
      </c>
      <c r="OK34" s="77" t="s">
        <v>264</v>
      </c>
      <c r="OL34" s="32" t="s">
        <v>264</v>
      </c>
      <c r="OM34" s="38">
        <v>86</v>
      </c>
      <c r="ON34" s="77" t="s">
        <v>264</v>
      </c>
      <c r="OO34" s="32" t="s">
        <v>264</v>
      </c>
      <c r="OP34" s="32" t="s">
        <v>264</v>
      </c>
      <c r="OQ34" s="77" t="s">
        <v>264</v>
      </c>
      <c r="OR34" s="32" t="s">
        <v>264</v>
      </c>
      <c r="OS34" s="38">
        <v>86</v>
      </c>
      <c r="OT34" s="77" t="s">
        <v>264</v>
      </c>
      <c r="OU34" s="32" t="s">
        <v>264</v>
      </c>
      <c r="OV34" s="32" t="s">
        <v>264</v>
      </c>
      <c r="OW34" s="77" t="s">
        <v>264</v>
      </c>
      <c r="OX34" s="32" t="s">
        <v>264</v>
      </c>
      <c r="OY34" s="38" t="s">
        <v>264</v>
      </c>
      <c r="OZ34" s="77" t="s">
        <v>264</v>
      </c>
      <c r="PA34" s="32" t="s">
        <v>264</v>
      </c>
      <c r="PB34" s="32">
        <v>157</v>
      </c>
      <c r="PC34" s="77" t="s">
        <v>264</v>
      </c>
      <c r="PD34" s="32" t="s">
        <v>264</v>
      </c>
      <c r="PE34" s="38">
        <v>157</v>
      </c>
      <c r="PF34" s="77" t="s">
        <v>264</v>
      </c>
      <c r="PG34" s="32" t="s">
        <v>264</v>
      </c>
      <c r="PH34" s="32">
        <v>157</v>
      </c>
      <c r="PI34" s="77" t="s">
        <v>264</v>
      </c>
      <c r="PJ34" s="32" t="s">
        <v>264</v>
      </c>
      <c r="PK34" s="38">
        <v>157</v>
      </c>
      <c r="PL34" s="77" t="s">
        <v>264</v>
      </c>
      <c r="PM34" s="32" t="s">
        <v>264</v>
      </c>
      <c r="PN34" s="32" t="s">
        <v>264</v>
      </c>
      <c r="PO34" s="77" t="s">
        <v>264</v>
      </c>
      <c r="PP34" s="32" t="s">
        <v>264</v>
      </c>
      <c r="PQ34" s="38" t="s">
        <v>264</v>
      </c>
      <c r="PR34" s="77" t="s">
        <v>264</v>
      </c>
    </row>
    <row r="35" spans="1:434" ht="22.5" x14ac:dyDescent="0.2">
      <c r="A35" s="247" t="s">
        <v>140</v>
      </c>
      <c r="B35" s="18"/>
      <c r="C35" s="20">
        <v>56</v>
      </c>
      <c r="D35" s="20">
        <v>1802</v>
      </c>
      <c r="E35" s="77">
        <v>-9.4472361809045218</v>
      </c>
      <c r="F35" s="20">
        <v>4340</v>
      </c>
      <c r="G35" s="38">
        <v>4258.5</v>
      </c>
      <c r="H35" s="77">
        <v>-6.3997362444135106</v>
      </c>
      <c r="I35" s="32" t="s">
        <v>378</v>
      </c>
      <c r="J35" s="32">
        <v>1760</v>
      </c>
      <c r="K35" s="77">
        <v>-9.0909090909090917</v>
      </c>
      <c r="L35" s="32">
        <v>4228</v>
      </c>
      <c r="M35" s="38">
        <v>4144.333333333333</v>
      </c>
      <c r="N35" s="77">
        <v>-6.4132480240873164</v>
      </c>
      <c r="O35" s="32" t="s">
        <v>378</v>
      </c>
      <c r="P35" s="32">
        <v>42</v>
      </c>
      <c r="Q35" s="77">
        <v>-22.222222222222221</v>
      </c>
      <c r="R35" s="32">
        <v>112</v>
      </c>
      <c r="S35" s="38">
        <v>114.16666666666667</v>
      </c>
      <c r="T35" s="77">
        <v>-5.906593406593406</v>
      </c>
      <c r="U35" s="32">
        <v>48</v>
      </c>
      <c r="V35" s="32">
        <v>1592</v>
      </c>
      <c r="W35" s="77">
        <v>-10.46119235095613</v>
      </c>
      <c r="X35" s="32">
        <v>3844</v>
      </c>
      <c r="Y35" s="38">
        <v>3758.5</v>
      </c>
      <c r="Z35" s="77">
        <v>-5.3195062557729447</v>
      </c>
      <c r="AA35" s="32" t="s">
        <v>378</v>
      </c>
      <c r="AB35" s="32">
        <v>1562</v>
      </c>
      <c r="AC35" s="77">
        <v>-10.332950631458095</v>
      </c>
      <c r="AD35" s="32">
        <v>3772</v>
      </c>
      <c r="AE35" s="38">
        <v>3685.4166666666665</v>
      </c>
      <c r="AF35" s="77">
        <v>-5.3018136656602639</v>
      </c>
      <c r="AG35" s="32" t="s">
        <v>378</v>
      </c>
      <c r="AH35" s="32">
        <v>30</v>
      </c>
      <c r="AI35" s="77">
        <v>-16.666666666666664</v>
      </c>
      <c r="AJ35" s="32">
        <v>72</v>
      </c>
      <c r="AK35" s="38">
        <v>73.083333333333329</v>
      </c>
      <c r="AL35" s="77">
        <v>-6.2032085561497325</v>
      </c>
      <c r="AM35" s="32">
        <v>8</v>
      </c>
      <c r="AN35" s="32">
        <v>210</v>
      </c>
      <c r="AO35" s="77">
        <v>-0.94339622641509435</v>
      </c>
      <c r="AP35" s="32">
        <v>496</v>
      </c>
      <c r="AQ35" s="38">
        <v>500</v>
      </c>
      <c r="AR35" s="77">
        <v>-13.793103448275861</v>
      </c>
      <c r="AS35" s="32" t="s">
        <v>378</v>
      </c>
      <c r="AT35" s="32">
        <v>198</v>
      </c>
      <c r="AU35" s="77">
        <v>2.0618556701030926</v>
      </c>
      <c r="AV35" s="32">
        <v>456</v>
      </c>
      <c r="AW35" s="38">
        <v>458.91666666666669</v>
      </c>
      <c r="AX35" s="77">
        <v>-14.47429725112595</v>
      </c>
      <c r="AY35" s="32" t="s">
        <v>378</v>
      </c>
      <c r="AZ35" s="32">
        <v>12</v>
      </c>
      <c r="BA35" s="77">
        <v>-33.333333333333329</v>
      </c>
      <c r="BB35" s="32">
        <v>40</v>
      </c>
      <c r="BC35" s="38">
        <v>41.083333333333336</v>
      </c>
      <c r="BD35" s="77">
        <v>-5.3742802303262955</v>
      </c>
      <c r="BE35" s="32">
        <v>29</v>
      </c>
      <c r="BF35" s="32">
        <v>1254</v>
      </c>
      <c r="BG35" s="77">
        <v>-7.997065297138664</v>
      </c>
      <c r="BH35" s="32">
        <v>3080</v>
      </c>
      <c r="BI35" s="38">
        <v>3011.3333333333335</v>
      </c>
      <c r="BJ35" s="77">
        <v>-6.3130331077752722</v>
      </c>
      <c r="BK35" s="32" t="s">
        <v>378</v>
      </c>
      <c r="BL35" s="32">
        <v>1233</v>
      </c>
      <c r="BM35" s="77">
        <v>-7.0135746606334841</v>
      </c>
      <c r="BN35" s="32">
        <v>3016</v>
      </c>
      <c r="BO35" s="38">
        <v>2941.9166666666665</v>
      </c>
      <c r="BP35" s="77">
        <v>-6.3531221815480929</v>
      </c>
      <c r="BQ35" s="32" t="s">
        <v>378</v>
      </c>
      <c r="BR35" s="32">
        <v>21</v>
      </c>
      <c r="BS35" s="77">
        <v>-43.243243243243242</v>
      </c>
      <c r="BT35" s="32">
        <v>64</v>
      </c>
      <c r="BU35" s="38">
        <v>69.416666666666671</v>
      </c>
      <c r="BV35" s="77">
        <v>-4.5819014891179837</v>
      </c>
      <c r="BW35" s="32" t="s">
        <v>378</v>
      </c>
      <c r="BX35" s="32">
        <v>1115</v>
      </c>
      <c r="BY35" s="77">
        <v>-9.3495934959349594</v>
      </c>
      <c r="BZ35" s="32">
        <v>2750</v>
      </c>
      <c r="CA35" s="38">
        <v>2689</v>
      </c>
      <c r="CB35" s="77">
        <v>-4.9431449949920463</v>
      </c>
      <c r="CC35" s="32" t="s">
        <v>378</v>
      </c>
      <c r="CD35" s="32">
        <v>1101</v>
      </c>
      <c r="CE35" s="77">
        <v>-8.6307053941908709</v>
      </c>
      <c r="CF35" s="32" t="s">
        <v>378</v>
      </c>
      <c r="CG35" s="38">
        <v>2646.0833333333335</v>
      </c>
      <c r="CH35" s="77">
        <v>-5.0647292731784619</v>
      </c>
      <c r="CI35" s="32">
        <v>0</v>
      </c>
      <c r="CJ35" s="32">
        <v>14</v>
      </c>
      <c r="CK35" s="77">
        <v>-44</v>
      </c>
      <c r="CL35" s="32" t="s">
        <v>378</v>
      </c>
      <c r="CM35" s="38">
        <v>42.916666666666664</v>
      </c>
      <c r="CN35" s="77">
        <v>3.2064128256513023</v>
      </c>
      <c r="CO35" s="32" t="s">
        <v>378</v>
      </c>
      <c r="CP35" s="32">
        <v>139</v>
      </c>
      <c r="CQ35" s="77">
        <v>4.5112781954887211</v>
      </c>
      <c r="CR35" s="32">
        <v>330</v>
      </c>
      <c r="CS35" s="38">
        <v>322.33333333333331</v>
      </c>
      <c r="CT35" s="77">
        <v>-16.367567567567569</v>
      </c>
      <c r="CU35" s="32">
        <v>5</v>
      </c>
      <c r="CV35" s="32">
        <v>132</v>
      </c>
      <c r="CW35" s="77">
        <v>9.0909090909090917</v>
      </c>
      <c r="CX35" s="32" t="s">
        <v>378</v>
      </c>
      <c r="CY35" s="38">
        <v>295.83333333333331</v>
      </c>
      <c r="CZ35" s="77">
        <v>-16.490237591155022</v>
      </c>
      <c r="DA35" s="32" t="s">
        <v>378</v>
      </c>
      <c r="DB35" s="32">
        <v>7</v>
      </c>
      <c r="DC35" s="77">
        <v>-41.666666666666671</v>
      </c>
      <c r="DD35" s="32" t="s">
        <v>378</v>
      </c>
      <c r="DE35" s="38">
        <v>26.5</v>
      </c>
      <c r="DF35" s="77">
        <v>-14.973262032085561</v>
      </c>
      <c r="DG35" s="32">
        <v>27</v>
      </c>
      <c r="DH35" s="32">
        <v>548</v>
      </c>
      <c r="DI35" s="77">
        <v>-12.599681020733652</v>
      </c>
      <c r="DJ35" s="32">
        <v>1260</v>
      </c>
      <c r="DK35" s="38">
        <v>1247.1666666666667</v>
      </c>
      <c r="DL35" s="77">
        <v>-6.6084243369734788</v>
      </c>
      <c r="DM35" s="32" t="s">
        <v>378</v>
      </c>
      <c r="DN35" s="32">
        <v>527</v>
      </c>
      <c r="DO35" s="77">
        <v>-13.60655737704918</v>
      </c>
      <c r="DP35" s="32">
        <v>1212</v>
      </c>
      <c r="DQ35" s="38">
        <v>1202.4166666666667</v>
      </c>
      <c r="DR35" s="77">
        <v>-6.5600310840564697</v>
      </c>
      <c r="DS35" s="32" t="s">
        <v>378</v>
      </c>
      <c r="DT35" s="32">
        <v>21</v>
      </c>
      <c r="DU35" s="77">
        <v>23.52941176470588</v>
      </c>
      <c r="DV35" s="32">
        <v>48</v>
      </c>
      <c r="DW35" s="38">
        <v>44.75</v>
      </c>
      <c r="DX35" s="77">
        <v>-7.8902229845626071</v>
      </c>
      <c r="DY35" s="32" t="s">
        <v>378</v>
      </c>
      <c r="DZ35" s="32">
        <v>477</v>
      </c>
      <c r="EA35" s="77">
        <v>-12.956204379562045</v>
      </c>
      <c r="EB35" s="32">
        <v>1094</v>
      </c>
      <c r="EC35" s="38">
        <v>1069.5</v>
      </c>
      <c r="ED35" s="77">
        <v>-6.2527392257121992</v>
      </c>
      <c r="EE35" s="32">
        <v>24</v>
      </c>
      <c r="EF35" s="32">
        <v>461</v>
      </c>
      <c r="EG35" s="77">
        <v>-14.152700186219738</v>
      </c>
      <c r="EH35" s="32" t="s">
        <v>378</v>
      </c>
      <c r="EI35" s="38">
        <v>1039.3333333333333</v>
      </c>
      <c r="EJ35" s="77">
        <v>-5.9001056284895128</v>
      </c>
      <c r="EK35" s="32" t="s">
        <v>378</v>
      </c>
      <c r="EL35" s="32">
        <v>16</v>
      </c>
      <c r="EM35" s="77">
        <v>45.454545454545453</v>
      </c>
      <c r="EN35" s="32" t="s">
        <v>378</v>
      </c>
      <c r="EO35" s="38">
        <v>30.166666666666668</v>
      </c>
      <c r="EP35" s="77">
        <v>-16.972477064220186</v>
      </c>
      <c r="EQ35" s="32" t="s">
        <v>378</v>
      </c>
      <c r="ER35" s="32">
        <v>71</v>
      </c>
      <c r="ES35" s="77">
        <v>-10.126582278481013</v>
      </c>
      <c r="ET35" s="32">
        <v>166</v>
      </c>
      <c r="EU35" s="38">
        <v>177.66666666666666</v>
      </c>
      <c r="EV35" s="77">
        <v>-8.6937901498929335</v>
      </c>
      <c r="EW35" s="32" t="s">
        <v>378</v>
      </c>
      <c r="EX35" s="32">
        <v>66</v>
      </c>
      <c r="EY35" s="77">
        <v>-9.5890410958904102</v>
      </c>
      <c r="EZ35" s="32" t="s">
        <v>378</v>
      </c>
      <c r="FA35" s="38">
        <v>163.08333333333334</v>
      </c>
      <c r="FB35" s="77">
        <v>-10.557586837294334</v>
      </c>
      <c r="FC35" s="32">
        <v>0</v>
      </c>
      <c r="FD35" s="32">
        <v>5</v>
      </c>
      <c r="FE35" s="77">
        <v>-16.666666666666664</v>
      </c>
      <c r="FF35" s="32" t="s">
        <v>378</v>
      </c>
      <c r="FG35" s="38">
        <v>14.583333333333334</v>
      </c>
      <c r="FH35" s="77">
        <v>19.047619047619047</v>
      </c>
      <c r="FI35" s="32">
        <v>52</v>
      </c>
      <c r="FJ35" s="32">
        <v>1683</v>
      </c>
      <c r="FK35" s="77">
        <v>-9.1743119266055047</v>
      </c>
      <c r="FL35" s="32">
        <v>4065</v>
      </c>
      <c r="FM35" s="38">
        <v>3979.9166666666665</v>
      </c>
      <c r="FN35" s="77">
        <v>-6.2409203345243238</v>
      </c>
      <c r="FO35" s="32">
        <v>52</v>
      </c>
      <c r="FP35" s="32">
        <v>1670</v>
      </c>
      <c r="FQ35" s="77">
        <v>-8.9918256130790191</v>
      </c>
      <c r="FR35" s="32">
        <v>4032</v>
      </c>
      <c r="FS35" s="38">
        <v>3946.25</v>
      </c>
      <c r="FT35" s="77">
        <v>-6.262990162117223</v>
      </c>
      <c r="FU35" s="32">
        <v>0</v>
      </c>
      <c r="FV35" s="32">
        <v>13</v>
      </c>
      <c r="FW35" s="77">
        <v>-27.777777777777779</v>
      </c>
      <c r="FX35" s="32">
        <v>33</v>
      </c>
      <c r="FY35" s="38">
        <v>33.666666666666664</v>
      </c>
      <c r="FZ35" s="77">
        <v>-3.5799522673031028</v>
      </c>
      <c r="GA35" s="32">
        <v>46</v>
      </c>
      <c r="GB35" s="32">
        <v>1523</v>
      </c>
      <c r="GC35" s="77">
        <v>-10.517038777908343</v>
      </c>
      <c r="GD35" s="32">
        <v>3697</v>
      </c>
      <c r="GE35" s="38">
        <v>3606.5</v>
      </c>
      <c r="GF35" s="77">
        <v>-5.0879424536163871</v>
      </c>
      <c r="GG35" s="32">
        <v>46</v>
      </c>
      <c r="GH35" s="32">
        <v>1510</v>
      </c>
      <c r="GI35" s="77">
        <v>-10.385756676557865</v>
      </c>
      <c r="GJ35" s="32" t="s">
        <v>378</v>
      </c>
      <c r="GK35" s="38">
        <v>3575.4166666666665</v>
      </c>
      <c r="GL35" s="77">
        <v>-5.1089240296361824</v>
      </c>
      <c r="GM35" s="32">
        <v>0</v>
      </c>
      <c r="GN35" s="32">
        <v>13</v>
      </c>
      <c r="GO35" s="77">
        <v>-23.52941176470588</v>
      </c>
      <c r="GP35" s="32" t="s">
        <v>378</v>
      </c>
      <c r="GQ35" s="38">
        <v>31.083333333333332</v>
      </c>
      <c r="GR35" s="77">
        <v>-2.610966057441253</v>
      </c>
      <c r="GS35" s="32">
        <v>6</v>
      </c>
      <c r="GT35" s="32">
        <v>160</v>
      </c>
      <c r="GU35" s="77">
        <v>5.9602649006622519</v>
      </c>
      <c r="GV35" s="32">
        <v>368</v>
      </c>
      <c r="GW35" s="38">
        <v>373.41666666666669</v>
      </c>
      <c r="GX35" s="77">
        <v>-16.086142322097377</v>
      </c>
      <c r="GY35" s="32">
        <v>6</v>
      </c>
      <c r="GZ35" s="32">
        <v>160</v>
      </c>
      <c r="HA35" s="77">
        <v>6.666666666666667</v>
      </c>
      <c r="HB35" s="32" t="s">
        <v>378</v>
      </c>
      <c r="HC35" s="38">
        <v>370.83333333333331</v>
      </c>
      <c r="HD35" s="77">
        <v>-16.10105580693816</v>
      </c>
      <c r="HE35" s="32">
        <v>0</v>
      </c>
      <c r="HF35" s="32">
        <v>0</v>
      </c>
      <c r="HG35" s="77">
        <v>-100</v>
      </c>
      <c r="HH35" s="32" t="s">
        <v>378</v>
      </c>
      <c r="HI35" s="38">
        <v>2.5833333333333335</v>
      </c>
      <c r="HJ35" s="77">
        <v>-13.888888888888889</v>
      </c>
      <c r="HK35" s="32">
        <v>0</v>
      </c>
      <c r="HL35" s="32">
        <v>0</v>
      </c>
      <c r="HM35" s="77" t="s">
        <v>264</v>
      </c>
      <c r="HN35" s="32">
        <v>0</v>
      </c>
      <c r="HO35" s="38">
        <v>0</v>
      </c>
      <c r="HP35" s="77" t="s">
        <v>264</v>
      </c>
      <c r="HQ35" s="32">
        <v>0</v>
      </c>
      <c r="HR35" s="32">
        <v>0</v>
      </c>
      <c r="HS35" s="77" t="s">
        <v>264</v>
      </c>
      <c r="HT35" s="32">
        <v>0</v>
      </c>
      <c r="HU35" s="38">
        <v>0</v>
      </c>
      <c r="HV35" s="77" t="s">
        <v>264</v>
      </c>
      <c r="HW35" s="32">
        <v>0</v>
      </c>
      <c r="HX35" s="32">
        <v>0</v>
      </c>
      <c r="HY35" s="77" t="s">
        <v>264</v>
      </c>
      <c r="HZ35" s="32">
        <v>0</v>
      </c>
      <c r="IA35" s="38">
        <v>0</v>
      </c>
      <c r="IB35" s="77" t="s">
        <v>264</v>
      </c>
      <c r="IC35" s="32">
        <v>0</v>
      </c>
      <c r="ID35" s="32">
        <v>0</v>
      </c>
      <c r="IE35" s="77" t="s">
        <v>264</v>
      </c>
      <c r="IF35" s="32">
        <v>0</v>
      </c>
      <c r="IG35" s="38">
        <v>0</v>
      </c>
      <c r="IH35" s="77" t="s">
        <v>264</v>
      </c>
      <c r="II35" s="32">
        <v>0</v>
      </c>
      <c r="IJ35" s="32">
        <v>0</v>
      </c>
      <c r="IK35" s="77" t="s">
        <v>264</v>
      </c>
      <c r="IL35" s="32">
        <v>0</v>
      </c>
      <c r="IM35" s="38">
        <v>0</v>
      </c>
      <c r="IN35" s="77" t="s">
        <v>264</v>
      </c>
      <c r="IO35" s="32">
        <v>0</v>
      </c>
      <c r="IP35" s="32">
        <v>0</v>
      </c>
      <c r="IQ35" s="77" t="s">
        <v>264</v>
      </c>
      <c r="IR35" s="32">
        <v>0</v>
      </c>
      <c r="IS35" s="38">
        <v>0</v>
      </c>
      <c r="IT35" s="77" t="s">
        <v>264</v>
      </c>
      <c r="IU35" s="32">
        <v>0</v>
      </c>
      <c r="IV35" s="32">
        <v>0</v>
      </c>
      <c r="IW35" s="77" t="s">
        <v>264</v>
      </c>
      <c r="IX35" s="32">
        <v>0</v>
      </c>
      <c r="IY35" s="38">
        <v>0</v>
      </c>
      <c r="IZ35" s="77" t="s">
        <v>264</v>
      </c>
      <c r="JA35" s="32">
        <v>0</v>
      </c>
      <c r="JB35" s="32">
        <v>0</v>
      </c>
      <c r="JC35" s="77" t="s">
        <v>264</v>
      </c>
      <c r="JD35" s="32">
        <v>0</v>
      </c>
      <c r="JE35" s="38">
        <v>0</v>
      </c>
      <c r="JF35" s="77" t="s">
        <v>264</v>
      </c>
      <c r="JG35" s="32">
        <v>0</v>
      </c>
      <c r="JH35" s="32">
        <v>0</v>
      </c>
      <c r="JI35" s="77" t="s">
        <v>264</v>
      </c>
      <c r="JJ35" s="32">
        <v>0</v>
      </c>
      <c r="JK35" s="38">
        <v>0</v>
      </c>
      <c r="JL35" s="77" t="s">
        <v>264</v>
      </c>
      <c r="JM35" s="32" t="s">
        <v>378</v>
      </c>
      <c r="JN35" s="32">
        <v>85</v>
      </c>
      <c r="JO35" s="77">
        <v>-22.018348623853214</v>
      </c>
      <c r="JP35" s="32">
        <v>220</v>
      </c>
      <c r="JQ35" s="38">
        <v>227.41666666666666</v>
      </c>
      <c r="JR35" s="77">
        <v>-10.02307945928124</v>
      </c>
      <c r="JS35" s="32" t="s">
        <v>378</v>
      </c>
      <c r="JT35" s="32" t="s">
        <v>378</v>
      </c>
      <c r="JU35" s="77">
        <v>-17.647058823529413</v>
      </c>
      <c r="JV35" s="32">
        <v>209</v>
      </c>
      <c r="JW35" s="38">
        <v>215</v>
      </c>
      <c r="JX35" s="77">
        <v>-10.973084886128365</v>
      </c>
      <c r="JY35" s="32">
        <v>0</v>
      </c>
      <c r="JZ35" s="32" t="s">
        <v>378</v>
      </c>
      <c r="KA35" s="77">
        <v>-85.714285714285708</v>
      </c>
      <c r="KB35" s="32">
        <v>11</v>
      </c>
      <c r="KC35" s="38">
        <v>12.416666666666666</v>
      </c>
      <c r="KD35" s="77">
        <v>10.37037037037037</v>
      </c>
      <c r="KE35" s="32" t="s">
        <v>378</v>
      </c>
      <c r="KF35" s="32">
        <v>62</v>
      </c>
      <c r="KG35" s="77">
        <v>-23.456790123456788</v>
      </c>
      <c r="KH35" s="32">
        <v>156</v>
      </c>
      <c r="KI35" s="38">
        <v>165.75</v>
      </c>
      <c r="KJ35" s="77">
        <v>-9.0950639853747717</v>
      </c>
      <c r="KK35" s="32" t="s">
        <v>378</v>
      </c>
      <c r="KL35" s="32">
        <v>62</v>
      </c>
      <c r="KM35" s="77">
        <v>-19.480519480519483</v>
      </c>
      <c r="KN35" s="32">
        <v>150</v>
      </c>
      <c r="KO35" s="38">
        <v>157.66666666666666</v>
      </c>
      <c r="KP35" s="77">
        <v>-9.7328244274809155</v>
      </c>
      <c r="KQ35" s="32">
        <v>0</v>
      </c>
      <c r="KR35" s="32">
        <v>0</v>
      </c>
      <c r="KS35" s="77">
        <v>-100</v>
      </c>
      <c r="KT35" s="32">
        <v>6</v>
      </c>
      <c r="KU35" s="38">
        <v>8.0833333333333339</v>
      </c>
      <c r="KV35" s="77">
        <v>5.4347826086956523</v>
      </c>
      <c r="KW35" s="32" t="s">
        <v>378</v>
      </c>
      <c r="KX35" s="32">
        <v>23</v>
      </c>
      <c r="KY35" s="77">
        <v>-17.857142857142858</v>
      </c>
      <c r="KZ35" s="32">
        <v>64</v>
      </c>
      <c r="LA35" s="38">
        <v>61.666666666666664</v>
      </c>
      <c r="LB35" s="77">
        <v>-12.42603550295858</v>
      </c>
      <c r="LC35" s="32" t="s">
        <v>378</v>
      </c>
      <c r="LD35" s="32" t="s">
        <v>378</v>
      </c>
      <c r="LE35" s="77">
        <v>-12</v>
      </c>
      <c r="LF35" s="32">
        <v>59</v>
      </c>
      <c r="LG35" s="38">
        <v>57.333333333333336</v>
      </c>
      <c r="LH35" s="77">
        <v>-14.214463840399002</v>
      </c>
      <c r="LI35" s="32">
        <v>0</v>
      </c>
      <c r="LJ35" s="32" t="s">
        <v>378</v>
      </c>
      <c r="LK35" s="77">
        <v>-66.666666666666657</v>
      </c>
      <c r="LL35" s="32">
        <v>5</v>
      </c>
      <c r="LM35" s="38">
        <v>4.333333333333333</v>
      </c>
      <c r="LN35" s="77">
        <v>20.930232558139537</v>
      </c>
      <c r="LO35" s="32">
        <v>18</v>
      </c>
      <c r="LP35" s="32">
        <v>482</v>
      </c>
      <c r="LQ35" s="77">
        <v>1.9027484143763214</v>
      </c>
      <c r="LR35" s="32">
        <v>1186</v>
      </c>
      <c r="LS35" s="38">
        <v>1137</v>
      </c>
      <c r="LT35" s="77">
        <v>-8.2756302521008411</v>
      </c>
      <c r="LU35" s="32" t="s">
        <v>378</v>
      </c>
      <c r="LV35" s="32">
        <v>467</v>
      </c>
      <c r="LW35" s="77">
        <v>3.5476718403547673</v>
      </c>
      <c r="LX35" s="32">
        <v>1143</v>
      </c>
      <c r="LY35" s="38">
        <v>1093.0833333333333</v>
      </c>
      <c r="LZ35" s="77">
        <v>-8.400837988826817</v>
      </c>
      <c r="MA35" s="32" t="s">
        <v>378</v>
      </c>
      <c r="MB35" s="32">
        <v>15</v>
      </c>
      <c r="MC35" s="77">
        <v>-31.818181818181817</v>
      </c>
      <c r="MD35" s="32">
        <v>43</v>
      </c>
      <c r="ME35" s="38">
        <v>43.916666666666664</v>
      </c>
      <c r="MF35" s="77">
        <v>-5.045045045045045</v>
      </c>
      <c r="MG35" s="32" t="s">
        <v>378</v>
      </c>
      <c r="MH35" s="32">
        <v>433</v>
      </c>
      <c r="MI35" s="77">
        <v>2.3640661938534278</v>
      </c>
      <c r="MJ35" s="32">
        <v>1062</v>
      </c>
      <c r="MK35" s="38">
        <v>1014.4166666666666</v>
      </c>
      <c r="ML35" s="77">
        <v>-8.761804826862539</v>
      </c>
      <c r="MM35" s="32">
        <v>15</v>
      </c>
      <c r="MN35" s="32">
        <v>425</v>
      </c>
      <c r="MO35" s="77">
        <v>3.9119804400977993</v>
      </c>
      <c r="MP35" s="32">
        <v>1037</v>
      </c>
      <c r="MQ35" s="38">
        <v>987.16666666666663</v>
      </c>
      <c r="MR35" s="77">
        <v>-8.5815712301281053</v>
      </c>
      <c r="MS35" s="32" t="s">
        <v>378</v>
      </c>
      <c r="MT35" s="32">
        <v>8</v>
      </c>
      <c r="MU35" s="77">
        <v>-42.857142857142854</v>
      </c>
      <c r="MV35" s="32">
        <v>25</v>
      </c>
      <c r="MW35" s="38">
        <v>27.25</v>
      </c>
      <c r="MX35" s="77">
        <v>-14.84375</v>
      </c>
      <c r="MY35" s="32" t="s">
        <v>378</v>
      </c>
      <c r="MZ35" s="32">
        <v>49</v>
      </c>
      <c r="NA35" s="77">
        <v>-2</v>
      </c>
      <c r="NB35" s="32">
        <v>124</v>
      </c>
      <c r="NC35" s="38">
        <v>122.58333333333333</v>
      </c>
      <c r="ND35" s="77">
        <v>-4.0443574690150026</v>
      </c>
      <c r="NE35" s="32" t="s">
        <v>378</v>
      </c>
      <c r="NF35" s="32">
        <v>42</v>
      </c>
      <c r="NG35" s="77">
        <v>0</v>
      </c>
      <c r="NH35" s="32">
        <v>106</v>
      </c>
      <c r="NI35" s="38">
        <v>105.91666666666667</v>
      </c>
      <c r="NJ35" s="77">
        <v>-6.6813509544787086</v>
      </c>
      <c r="NK35" s="32" t="s">
        <v>378</v>
      </c>
      <c r="NL35" s="32">
        <v>7</v>
      </c>
      <c r="NM35" s="77">
        <v>-12.5</v>
      </c>
      <c r="NN35" s="32">
        <v>18</v>
      </c>
      <c r="NO35" s="38">
        <v>16.666666666666668</v>
      </c>
      <c r="NP35" s="77">
        <v>16.959064327485379</v>
      </c>
      <c r="NQ35" s="32">
        <v>822</v>
      </c>
      <c r="NR35" s="32">
        <v>871</v>
      </c>
      <c r="NS35" s="77">
        <v>-2</v>
      </c>
      <c r="NT35" s="32">
        <v>822</v>
      </c>
      <c r="NU35" s="38">
        <v>871</v>
      </c>
      <c r="NV35" s="77">
        <v>1</v>
      </c>
      <c r="NW35" s="32">
        <v>829</v>
      </c>
      <c r="NX35" s="32">
        <v>871</v>
      </c>
      <c r="NY35" s="77">
        <v>1</v>
      </c>
      <c r="NZ35" s="32">
        <v>829</v>
      </c>
      <c r="OA35" s="38">
        <v>870</v>
      </c>
      <c r="OB35" s="77">
        <v>3</v>
      </c>
      <c r="OC35" s="32" t="s">
        <v>264</v>
      </c>
      <c r="OD35" s="32">
        <v>873</v>
      </c>
      <c r="OE35" s="77">
        <v>-100</v>
      </c>
      <c r="OF35" s="32">
        <v>617</v>
      </c>
      <c r="OG35" s="38">
        <v>878</v>
      </c>
      <c r="OH35" s="77">
        <v>-99</v>
      </c>
      <c r="OI35" s="32">
        <v>801</v>
      </c>
      <c r="OJ35" s="32">
        <v>870</v>
      </c>
      <c r="OK35" s="77">
        <v>-2</v>
      </c>
      <c r="OL35" s="32">
        <v>801</v>
      </c>
      <c r="OM35" s="38">
        <v>870</v>
      </c>
      <c r="ON35" s="77">
        <v>1</v>
      </c>
      <c r="OO35" s="32">
        <v>815</v>
      </c>
      <c r="OP35" s="32">
        <v>870</v>
      </c>
      <c r="OQ35" s="77">
        <v>0</v>
      </c>
      <c r="OR35" s="32">
        <v>815</v>
      </c>
      <c r="OS35" s="38">
        <v>870</v>
      </c>
      <c r="OT35" s="77">
        <v>3</v>
      </c>
      <c r="OU35" s="32" t="s">
        <v>264</v>
      </c>
      <c r="OV35" s="32">
        <v>837</v>
      </c>
      <c r="OW35" s="77">
        <v>-131</v>
      </c>
      <c r="OX35" s="32">
        <v>139</v>
      </c>
      <c r="OY35" s="38">
        <v>845</v>
      </c>
      <c r="OZ35" s="77">
        <v>-129</v>
      </c>
      <c r="PA35" s="32">
        <v>947</v>
      </c>
      <c r="PB35" s="32">
        <v>880</v>
      </c>
      <c r="PC35" s="77">
        <v>-2</v>
      </c>
      <c r="PD35" s="32">
        <v>947</v>
      </c>
      <c r="PE35" s="38">
        <v>878</v>
      </c>
      <c r="PF35" s="77">
        <v>-6</v>
      </c>
      <c r="PG35" s="32">
        <v>926</v>
      </c>
      <c r="PH35" s="32">
        <v>875</v>
      </c>
      <c r="PI35" s="77">
        <v>2</v>
      </c>
      <c r="PJ35" s="32">
        <v>926</v>
      </c>
      <c r="PK35" s="38">
        <v>873</v>
      </c>
      <c r="PL35" s="77">
        <v>-2</v>
      </c>
      <c r="PM35" s="32" t="s">
        <v>264</v>
      </c>
      <c r="PN35" s="32">
        <v>962</v>
      </c>
      <c r="PO35" s="77">
        <v>-21</v>
      </c>
      <c r="PP35" s="32">
        <v>1095</v>
      </c>
      <c r="PQ35" s="38">
        <v>962</v>
      </c>
      <c r="PR35" s="77">
        <v>-21</v>
      </c>
    </row>
    <row r="36" spans="1:434" ht="22.5" x14ac:dyDescent="0.2">
      <c r="A36" s="247" t="s">
        <v>141</v>
      </c>
      <c r="B36" s="18"/>
      <c r="C36" s="20">
        <v>0</v>
      </c>
      <c r="D36" s="20">
        <v>88</v>
      </c>
      <c r="E36" s="77">
        <v>-1.1235955056179776</v>
      </c>
      <c r="F36" s="20">
        <v>81</v>
      </c>
      <c r="G36" s="38">
        <v>78.25</v>
      </c>
      <c r="H36" s="77">
        <v>-8.2111436950146626</v>
      </c>
      <c r="I36" s="32">
        <v>0</v>
      </c>
      <c r="J36" s="32" t="s">
        <v>378</v>
      </c>
      <c r="K36" s="77">
        <v>1.1904761904761905</v>
      </c>
      <c r="L36" s="32" t="s">
        <v>378</v>
      </c>
      <c r="M36" s="38">
        <v>74.5</v>
      </c>
      <c r="N36" s="77">
        <v>-8.4016393442622945</v>
      </c>
      <c r="O36" s="32">
        <v>0</v>
      </c>
      <c r="P36" s="32" t="s">
        <v>378</v>
      </c>
      <c r="Q36" s="77">
        <v>-40</v>
      </c>
      <c r="R36" s="32" t="s">
        <v>378</v>
      </c>
      <c r="S36" s="38">
        <v>3.75</v>
      </c>
      <c r="T36" s="77">
        <v>-4.2553191489361701</v>
      </c>
      <c r="U36" s="32">
        <v>0</v>
      </c>
      <c r="V36" s="32">
        <v>83</v>
      </c>
      <c r="W36" s="77">
        <v>0</v>
      </c>
      <c r="X36" s="32">
        <v>77</v>
      </c>
      <c r="Y36" s="38">
        <v>75.083333333333329</v>
      </c>
      <c r="Z36" s="77">
        <v>-6.3409563409563416</v>
      </c>
      <c r="AA36" s="32">
        <v>0</v>
      </c>
      <c r="AB36" s="32" t="s">
        <v>378</v>
      </c>
      <c r="AC36" s="77">
        <v>3.8461538461538463</v>
      </c>
      <c r="AD36" s="32" t="s">
        <v>378</v>
      </c>
      <c r="AE36" s="38">
        <v>71.5</v>
      </c>
      <c r="AF36" s="77">
        <v>-7.8410311493018261</v>
      </c>
      <c r="AG36" s="32">
        <v>0</v>
      </c>
      <c r="AH36" s="32" t="s">
        <v>378</v>
      </c>
      <c r="AI36" s="77">
        <v>-60</v>
      </c>
      <c r="AJ36" s="32" t="s">
        <v>378</v>
      </c>
      <c r="AK36" s="38">
        <v>3.5833333333333335</v>
      </c>
      <c r="AL36" s="77">
        <v>38.70967741935484</v>
      </c>
      <c r="AM36" s="32">
        <v>0</v>
      </c>
      <c r="AN36" s="32">
        <v>5</v>
      </c>
      <c r="AO36" s="77">
        <v>-16.666666666666664</v>
      </c>
      <c r="AP36" s="32">
        <v>4</v>
      </c>
      <c r="AQ36" s="38">
        <v>3.1666666666666665</v>
      </c>
      <c r="AR36" s="77">
        <v>-37.704918032786885</v>
      </c>
      <c r="AS36" s="32">
        <v>0</v>
      </c>
      <c r="AT36" s="32" t="s">
        <v>378</v>
      </c>
      <c r="AU36" s="77">
        <v>-33.333333333333329</v>
      </c>
      <c r="AV36" s="32">
        <v>4</v>
      </c>
      <c r="AW36" s="38">
        <v>3</v>
      </c>
      <c r="AX36" s="77">
        <v>-20</v>
      </c>
      <c r="AY36" s="32">
        <v>0</v>
      </c>
      <c r="AZ36" s="32" t="s">
        <v>378</v>
      </c>
      <c r="BA36" s="77" t="s">
        <v>264</v>
      </c>
      <c r="BB36" s="32">
        <v>0</v>
      </c>
      <c r="BC36" s="38">
        <v>0.16666666666666666</v>
      </c>
      <c r="BD36" s="77">
        <v>-87.5</v>
      </c>
      <c r="BE36" s="32">
        <v>0</v>
      </c>
      <c r="BF36" s="32">
        <v>60</v>
      </c>
      <c r="BG36" s="77">
        <v>1.6949152542372881</v>
      </c>
      <c r="BH36" s="32">
        <v>55</v>
      </c>
      <c r="BI36" s="38">
        <v>51.916666666666664</v>
      </c>
      <c r="BJ36" s="77">
        <v>-13.472222222222221</v>
      </c>
      <c r="BK36" s="32">
        <v>0</v>
      </c>
      <c r="BL36" s="32" t="s">
        <v>378</v>
      </c>
      <c r="BM36" s="77">
        <v>7.4074074074074066</v>
      </c>
      <c r="BN36" s="32" t="s">
        <v>378</v>
      </c>
      <c r="BO36" s="38">
        <v>48.333333333333336</v>
      </c>
      <c r="BP36" s="77">
        <v>-15.328467153284672</v>
      </c>
      <c r="BQ36" s="32">
        <v>0</v>
      </c>
      <c r="BR36" s="32" t="s">
        <v>378</v>
      </c>
      <c r="BS36" s="77">
        <v>-60</v>
      </c>
      <c r="BT36" s="32" t="s">
        <v>378</v>
      </c>
      <c r="BU36" s="38">
        <v>3.5833333333333335</v>
      </c>
      <c r="BV36" s="77">
        <v>22.857142857142858</v>
      </c>
      <c r="BW36" s="32">
        <v>0</v>
      </c>
      <c r="BX36" s="32" t="s">
        <v>378</v>
      </c>
      <c r="BY36" s="77">
        <v>5.5555555555555554</v>
      </c>
      <c r="BZ36" s="32" t="s">
        <v>378</v>
      </c>
      <c r="CA36" s="38">
        <v>49.833333333333336</v>
      </c>
      <c r="CB36" s="77">
        <v>-10.612855007473842</v>
      </c>
      <c r="CC36" s="32">
        <v>0</v>
      </c>
      <c r="CD36" s="32">
        <v>55</v>
      </c>
      <c r="CE36" s="77">
        <v>12.244897959183673</v>
      </c>
      <c r="CF36" s="32">
        <v>51</v>
      </c>
      <c r="CG36" s="38">
        <v>46.25</v>
      </c>
      <c r="CH36" s="77">
        <v>-13.953488372093023</v>
      </c>
      <c r="CI36" s="32">
        <v>0</v>
      </c>
      <c r="CJ36" s="32" t="s">
        <v>378</v>
      </c>
      <c r="CK36" s="77">
        <v>-60</v>
      </c>
      <c r="CL36" s="32" t="s">
        <v>378</v>
      </c>
      <c r="CM36" s="38">
        <v>3.5833333333333335</v>
      </c>
      <c r="CN36" s="77">
        <v>79.166666666666657</v>
      </c>
      <c r="CO36" s="32">
        <v>0</v>
      </c>
      <c r="CP36" s="32" t="s">
        <v>378</v>
      </c>
      <c r="CQ36" s="77">
        <v>-40</v>
      </c>
      <c r="CR36" s="32" t="s">
        <v>378</v>
      </c>
      <c r="CS36" s="38">
        <v>2.0833333333333335</v>
      </c>
      <c r="CT36" s="77">
        <v>-50.980392156862742</v>
      </c>
      <c r="CU36" s="32">
        <v>0</v>
      </c>
      <c r="CV36" s="32" t="s">
        <v>378</v>
      </c>
      <c r="CW36" s="77">
        <v>-40</v>
      </c>
      <c r="CX36" s="32" t="s">
        <v>378</v>
      </c>
      <c r="CY36" s="38">
        <v>2.0833333333333335</v>
      </c>
      <c r="CZ36" s="77">
        <v>-37.5</v>
      </c>
      <c r="DA36" s="32">
        <v>0</v>
      </c>
      <c r="DB36" s="32">
        <v>0</v>
      </c>
      <c r="DC36" s="77" t="s">
        <v>264</v>
      </c>
      <c r="DD36" s="32">
        <v>0</v>
      </c>
      <c r="DE36" s="38">
        <v>0</v>
      </c>
      <c r="DF36" s="77">
        <v>-100</v>
      </c>
      <c r="DG36" s="32">
        <v>0</v>
      </c>
      <c r="DH36" s="32">
        <v>28</v>
      </c>
      <c r="DI36" s="77">
        <v>-6.666666666666667</v>
      </c>
      <c r="DJ36" s="32">
        <v>26</v>
      </c>
      <c r="DK36" s="38">
        <v>26.333333333333332</v>
      </c>
      <c r="DL36" s="77">
        <v>4.2904290429042904</v>
      </c>
      <c r="DM36" s="32">
        <v>0</v>
      </c>
      <c r="DN36" s="32" t="s">
        <v>378</v>
      </c>
      <c r="DO36" s="77">
        <v>-10</v>
      </c>
      <c r="DP36" s="32">
        <v>26</v>
      </c>
      <c r="DQ36" s="38">
        <v>26.166666666666668</v>
      </c>
      <c r="DR36" s="77">
        <v>7.9037800687285218</v>
      </c>
      <c r="DS36" s="32">
        <v>0</v>
      </c>
      <c r="DT36" s="32" t="s">
        <v>378</v>
      </c>
      <c r="DU36" s="77" t="s">
        <v>264</v>
      </c>
      <c r="DV36" s="32">
        <v>0</v>
      </c>
      <c r="DW36" s="38">
        <v>0.16666666666666666</v>
      </c>
      <c r="DX36" s="77">
        <v>-83.333333333333343</v>
      </c>
      <c r="DY36" s="32">
        <v>0</v>
      </c>
      <c r="DZ36" s="32" t="s">
        <v>378</v>
      </c>
      <c r="EA36" s="77">
        <v>-10.344827586206897</v>
      </c>
      <c r="EB36" s="32" t="s">
        <v>378</v>
      </c>
      <c r="EC36" s="38">
        <v>25.25</v>
      </c>
      <c r="ED36" s="77">
        <v>3.4129692832764507</v>
      </c>
      <c r="EE36" s="32">
        <v>0</v>
      </c>
      <c r="EF36" s="32" t="s">
        <v>378</v>
      </c>
      <c r="EG36" s="77">
        <v>-10.344827586206897</v>
      </c>
      <c r="EH36" s="32" t="s">
        <v>378</v>
      </c>
      <c r="EI36" s="38">
        <v>25.25</v>
      </c>
      <c r="EJ36" s="77">
        <v>5.9440559440559442</v>
      </c>
      <c r="EK36" s="32">
        <v>0</v>
      </c>
      <c r="EL36" s="32">
        <v>0</v>
      </c>
      <c r="EM36" s="77" t="s">
        <v>264</v>
      </c>
      <c r="EN36" s="32">
        <v>0</v>
      </c>
      <c r="EO36" s="38">
        <v>0</v>
      </c>
      <c r="EP36" s="77">
        <v>-100</v>
      </c>
      <c r="EQ36" s="32">
        <v>0</v>
      </c>
      <c r="ER36" s="32" t="s">
        <v>378</v>
      </c>
      <c r="ES36" s="77">
        <v>100</v>
      </c>
      <c r="ET36" s="32" t="s">
        <v>378</v>
      </c>
      <c r="EU36" s="38">
        <v>1.0833333333333333</v>
      </c>
      <c r="EV36" s="77">
        <v>30</v>
      </c>
      <c r="EW36" s="32">
        <v>0</v>
      </c>
      <c r="EX36" s="32" t="s">
        <v>378</v>
      </c>
      <c r="EY36" s="77">
        <v>0</v>
      </c>
      <c r="EZ36" s="32" t="s">
        <v>378</v>
      </c>
      <c r="FA36" s="38">
        <v>0.91666666666666663</v>
      </c>
      <c r="FB36" s="77">
        <v>120</v>
      </c>
      <c r="FC36" s="32">
        <v>0</v>
      </c>
      <c r="FD36" s="32" t="s">
        <v>378</v>
      </c>
      <c r="FE36" s="77" t="s">
        <v>264</v>
      </c>
      <c r="FF36" s="32">
        <v>0</v>
      </c>
      <c r="FG36" s="38">
        <v>0.16666666666666666</v>
      </c>
      <c r="FH36" s="77">
        <v>-60</v>
      </c>
      <c r="FI36" s="32">
        <v>0</v>
      </c>
      <c r="FJ36" s="32">
        <v>70</v>
      </c>
      <c r="FK36" s="77">
        <v>0</v>
      </c>
      <c r="FL36" s="32" t="s">
        <v>378</v>
      </c>
      <c r="FM36" s="38">
        <v>62.666666666666664</v>
      </c>
      <c r="FN36" s="77">
        <v>-3.713188220230474</v>
      </c>
      <c r="FO36" s="32">
        <v>0</v>
      </c>
      <c r="FP36" s="32">
        <v>70</v>
      </c>
      <c r="FQ36" s="77">
        <v>0</v>
      </c>
      <c r="FR36" s="32" t="s">
        <v>378</v>
      </c>
      <c r="FS36" s="38">
        <v>62.666666666666664</v>
      </c>
      <c r="FT36" s="77">
        <v>-2.842377260981912</v>
      </c>
      <c r="FU36" s="32">
        <v>0</v>
      </c>
      <c r="FV36" s="32">
        <v>0</v>
      </c>
      <c r="FW36" s="77" t="s">
        <v>264</v>
      </c>
      <c r="FX36" s="32">
        <v>0</v>
      </c>
      <c r="FY36" s="38">
        <v>0</v>
      </c>
      <c r="FZ36" s="77">
        <v>-100</v>
      </c>
      <c r="GA36" s="32">
        <v>0</v>
      </c>
      <c r="GB36" s="32" t="s">
        <v>378</v>
      </c>
      <c r="GC36" s="77">
        <v>2.9850746268656714</v>
      </c>
      <c r="GD36" s="32" t="s">
        <v>378</v>
      </c>
      <c r="GE36" s="38">
        <v>61.416666666666664</v>
      </c>
      <c r="GF36" s="77">
        <v>-2.1248339973439574</v>
      </c>
      <c r="GG36" s="32">
        <v>0</v>
      </c>
      <c r="GH36" s="32" t="s">
        <v>378</v>
      </c>
      <c r="GI36" s="77">
        <v>2.9850746268656714</v>
      </c>
      <c r="GJ36" s="32" t="s">
        <v>378</v>
      </c>
      <c r="GK36" s="38">
        <v>61.416666666666664</v>
      </c>
      <c r="GL36" s="77">
        <v>-1.2064343163538873</v>
      </c>
      <c r="GM36" s="32">
        <v>0</v>
      </c>
      <c r="GN36" s="32">
        <v>0</v>
      </c>
      <c r="GO36" s="77" t="s">
        <v>264</v>
      </c>
      <c r="GP36" s="32">
        <v>0</v>
      </c>
      <c r="GQ36" s="38">
        <v>0</v>
      </c>
      <c r="GR36" s="77">
        <v>-100</v>
      </c>
      <c r="GS36" s="32">
        <v>0</v>
      </c>
      <c r="GT36" s="32" t="s">
        <v>378</v>
      </c>
      <c r="GU36" s="77">
        <v>-66.666666666666657</v>
      </c>
      <c r="GV36" s="32" t="s">
        <v>378</v>
      </c>
      <c r="GW36" s="38">
        <v>1.25</v>
      </c>
      <c r="GX36" s="77">
        <v>-46.428571428571431</v>
      </c>
      <c r="GY36" s="32">
        <v>0</v>
      </c>
      <c r="GZ36" s="32" t="s">
        <v>378</v>
      </c>
      <c r="HA36" s="77">
        <v>-66.666666666666657</v>
      </c>
      <c r="HB36" s="32" t="s">
        <v>378</v>
      </c>
      <c r="HC36" s="38">
        <v>1.25</v>
      </c>
      <c r="HD36" s="77">
        <v>-46.428571428571431</v>
      </c>
      <c r="HE36" s="32">
        <v>0</v>
      </c>
      <c r="HF36" s="32">
        <v>0</v>
      </c>
      <c r="HG36" s="77" t="s">
        <v>264</v>
      </c>
      <c r="HH36" s="32">
        <v>0</v>
      </c>
      <c r="HI36" s="38">
        <v>0</v>
      </c>
      <c r="HJ36" s="77" t="s">
        <v>264</v>
      </c>
      <c r="HK36" s="32">
        <v>0</v>
      </c>
      <c r="HL36" s="32">
        <v>0</v>
      </c>
      <c r="HM36" s="77" t="s">
        <v>264</v>
      </c>
      <c r="HN36" s="32">
        <v>0</v>
      </c>
      <c r="HO36" s="38">
        <v>0</v>
      </c>
      <c r="HP36" s="77" t="s">
        <v>264</v>
      </c>
      <c r="HQ36" s="32">
        <v>0</v>
      </c>
      <c r="HR36" s="32">
        <v>0</v>
      </c>
      <c r="HS36" s="77" t="s">
        <v>264</v>
      </c>
      <c r="HT36" s="32">
        <v>0</v>
      </c>
      <c r="HU36" s="38">
        <v>0</v>
      </c>
      <c r="HV36" s="77" t="s">
        <v>264</v>
      </c>
      <c r="HW36" s="32">
        <v>0</v>
      </c>
      <c r="HX36" s="32">
        <v>0</v>
      </c>
      <c r="HY36" s="77" t="s">
        <v>264</v>
      </c>
      <c r="HZ36" s="32">
        <v>0</v>
      </c>
      <c r="IA36" s="38">
        <v>0</v>
      </c>
      <c r="IB36" s="77" t="s">
        <v>264</v>
      </c>
      <c r="IC36" s="32">
        <v>0</v>
      </c>
      <c r="ID36" s="32">
        <v>0</v>
      </c>
      <c r="IE36" s="77" t="s">
        <v>264</v>
      </c>
      <c r="IF36" s="32">
        <v>0</v>
      </c>
      <c r="IG36" s="38">
        <v>0</v>
      </c>
      <c r="IH36" s="77" t="s">
        <v>264</v>
      </c>
      <c r="II36" s="32">
        <v>0</v>
      </c>
      <c r="IJ36" s="32">
        <v>0</v>
      </c>
      <c r="IK36" s="77" t="s">
        <v>264</v>
      </c>
      <c r="IL36" s="32">
        <v>0</v>
      </c>
      <c r="IM36" s="38">
        <v>0</v>
      </c>
      <c r="IN36" s="77" t="s">
        <v>264</v>
      </c>
      <c r="IO36" s="32">
        <v>0</v>
      </c>
      <c r="IP36" s="32">
        <v>0</v>
      </c>
      <c r="IQ36" s="77" t="s">
        <v>264</v>
      </c>
      <c r="IR36" s="32">
        <v>0</v>
      </c>
      <c r="IS36" s="38">
        <v>0</v>
      </c>
      <c r="IT36" s="77" t="s">
        <v>264</v>
      </c>
      <c r="IU36" s="32">
        <v>0</v>
      </c>
      <c r="IV36" s="32">
        <v>0</v>
      </c>
      <c r="IW36" s="77" t="s">
        <v>264</v>
      </c>
      <c r="IX36" s="32">
        <v>0</v>
      </c>
      <c r="IY36" s="38">
        <v>0</v>
      </c>
      <c r="IZ36" s="77" t="s">
        <v>264</v>
      </c>
      <c r="JA36" s="32">
        <v>0</v>
      </c>
      <c r="JB36" s="32">
        <v>0</v>
      </c>
      <c r="JC36" s="77" t="s">
        <v>264</v>
      </c>
      <c r="JD36" s="32">
        <v>0</v>
      </c>
      <c r="JE36" s="38">
        <v>0</v>
      </c>
      <c r="JF36" s="77" t="s">
        <v>264</v>
      </c>
      <c r="JG36" s="32">
        <v>0</v>
      </c>
      <c r="JH36" s="32">
        <v>0</v>
      </c>
      <c r="JI36" s="77" t="s">
        <v>264</v>
      </c>
      <c r="JJ36" s="32">
        <v>0</v>
      </c>
      <c r="JK36" s="38">
        <v>0</v>
      </c>
      <c r="JL36" s="77" t="s">
        <v>264</v>
      </c>
      <c r="JM36" s="32">
        <v>0</v>
      </c>
      <c r="JN36" s="32" t="s">
        <v>378</v>
      </c>
      <c r="JO36" s="77">
        <v>-50</v>
      </c>
      <c r="JP36" s="32" t="s">
        <v>378</v>
      </c>
      <c r="JQ36" s="38">
        <v>3</v>
      </c>
      <c r="JR36" s="77">
        <v>-25</v>
      </c>
      <c r="JS36" s="32">
        <v>0</v>
      </c>
      <c r="JT36" s="32" t="s">
        <v>378</v>
      </c>
      <c r="JU36" s="77">
        <v>-50</v>
      </c>
      <c r="JV36" s="32" t="s">
        <v>378</v>
      </c>
      <c r="JW36" s="38">
        <v>3</v>
      </c>
      <c r="JX36" s="77">
        <v>-25</v>
      </c>
      <c r="JY36" s="32">
        <v>0</v>
      </c>
      <c r="JZ36" s="32">
        <v>0</v>
      </c>
      <c r="KA36" s="77" t="s">
        <v>264</v>
      </c>
      <c r="KB36" s="32">
        <v>0</v>
      </c>
      <c r="KC36" s="38">
        <v>0</v>
      </c>
      <c r="KD36" s="77" t="s">
        <v>264</v>
      </c>
      <c r="KE36" s="32">
        <v>0</v>
      </c>
      <c r="KF36" s="32" t="s">
        <v>378</v>
      </c>
      <c r="KG36" s="77">
        <v>-50</v>
      </c>
      <c r="KH36" s="32" t="s">
        <v>378</v>
      </c>
      <c r="KI36" s="38">
        <v>3</v>
      </c>
      <c r="KJ36" s="77">
        <v>-25</v>
      </c>
      <c r="KK36" s="32">
        <v>0</v>
      </c>
      <c r="KL36" s="32" t="s">
        <v>378</v>
      </c>
      <c r="KM36" s="77">
        <v>-50</v>
      </c>
      <c r="KN36" s="32" t="s">
        <v>378</v>
      </c>
      <c r="KO36" s="38">
        <v>3</v>
      </c>
      <c r="KP36" s="77">
        <v>-25</v>
      </c>
      <c r="KQ36" s="32">
        <v>0</v>
      </c>
      <c r="KR36" s="32">
        <v>0</v>
      </c>
      <c r="KS36" s="77" t="s">
        <v>264</v>
      </c>
      <c r="KT36" s="32">
        <v>0</v>
      </c>
      <c r="KU36" s="38">
        <v>0</v>
      </c>
      <c r="KV36" s="77" t="s">
        <v>264</v>
      </c>
      <c r="KW36" s="32">
        <v>0</v>
      </c>
      <c r="KX36" s="32">
        <v>0</v>
      </c>
      <c r="KY36" s="77" t="s">
        <v>264</v>
      </c>
      <c r="KZ36" s="32">
        <v>0</v>
      </c>
      <c r="LA36" s="38">
        <v>0</v>
      </c>
      <c r="LB36" s="77" t="s">
        <v>264</v>
      </c>
      <c r="LC36" s="32">
        <v>0</v>
      </c>
      <c r="LD36" s="32">
        <v>0</v>
      </c>
      <c r="LE36" s="77" t="s">
        <v>264</v>
      </c>
      <c r="LF36" s="32">
        <v>0</v>
      </c>
      <c r="LG36" s="38">
        <v>0</v>
      </c>
      <c r="LH36" s="77" t="s">
        <v>264</v>
      </c>
      <c r="LI36" s="32">
        <v>0</v>
      </c>
      <c r="LJ36" s="32">
        <v>0</v>
      </c>
      <c r="LK36" s="77" t="s">
        <v>264</v>
      </c>
      <c r="LL36" s="32">
        <v>0</v>
      </c>
      <c r="LM36" s="38">
        <v>0</v>
      </c>
      <c r="LN36" s="77" t="s">
        <v>264</v>
      </c>
      <c r="LO36" s="32">
        <v>0</v>
      </c>
      <c r="LP36" s="32">
        <v>80</v>
      </c>
      <c r="LQ36" s="77">
        <v>-2.4390243902439024</v>
      </c>
      <c r="LR36" s="32">
        <v>76</v>
      </c>
      <c r="LS36" s="38">
        <v>73</v>
      </c>
      <c r="LT36" s="77">
        <v>-6.6098081023454158</v>
      </c>
      <c r="LU36" s="32">
        <v>0</v>
      </c>
      <c r="LV36" s="32" t="s">
        <v>378</v>
      </c>
      <c r="LW36" s="77">
        <v>0</v>
      </c>
      <c r="LX36" s="32" t="s">
        <v>378</v>
      </c>
      <c r="LY36" s="38">
        <v>70.25</v>
      </c>
      <c r="LZ36" s="77">
        <v>-7.9694323144104811</v>
      </c>
      <c r="MA36" s="32">
        <v>0</v>
      </c>
      <c r="MB36" s="32" t="s">
        <v>378</v>
      </c>
      <c r="MC36" s="77">
        <v>-66.666666666666657</v>
      </c>
      <c r="MD36" s="32" t="s">
        <v>378</v>
      </c>
      <c r="ME36" s="38">
        <v>2.75</v>
      </c>
      <c r="MF36" s="77">
        <v>50</v>
      </c>
      <c r="MG36" s="32">
        <v>0</v>
      </c>
      <c r="MH36" s="32">
        <v>77</v>
      </c>
      <c r="MI36" s="77">
        <v>-1.2820512820512819</v>
      </c>
      <c r="MJ36" s="32">
        <v>73</v>
      </c>
      <c r="MK36" s="38">
        <v>70.583333333333329</v>
      </c>
      <c r="ML36" s="77">
        <v>-5.1511758118701003</v>
      </c>
      <c r="MM36" s="32">
        <v>0</v>
      </c>
      <c r="MN36" s="32" t="s">
        <v>378</v>
      </c>
      <c r="MO36" s="77">
        <v>1.3333333333333335</v>
      </c>
      <c r="MP36" s="32" t="s">
        <v>378</v>
      </c>
      <c r="MQ36" s="38">
        <v>67.833333333333329</v>
      </c>
      <c r="MR36" s="77">
        <v>-7.077625570776255</v>
      </c>
      <c r="MS36" s="32">
        <v>0</v>
      </c>
      <c r="MT36" s="32" t="s">
        <v>378</v>
      </c>
      <c r="MU36" s="77">
        <v>-66.666666666666657</v>
      </c>
      <c r="MV36" s="32" t="s">
        <v>378</v>
      </c>
      <c r="MW36" s="38">
        <v>2.75</v>
      </c>
      <c r="MX36" s="77">
        <v>94.117647058823522</v>
      </c>
      <c r="MY36" s="32">
        <v>0</v>
      </c>
      <c r="MZ36" s="32">
        <v>3</v>
      </c>
      <c r="NA36" s="77">
        <v>-25</v>
      </c>
      <c r="NB36" s="32">
        <v>3</v>
      </c>
      <c r="NC36" s="38">
        <v>2.4166666666666665</v>
      </c>
      <c r="ND36" s="77">
        <v>-35.555555555555557</v>
      </c>
      <c r="NE36" s="32">
        <v>0</v>
      </c>
      <c r="NF36" s="32">
        <v>3</v>
      </c>
      <c r="NG36" s="77">
        <v>-25</v>
      </c>
      <c r="NH36" s="32">
        <v>3</v>
      </c>
      <c r="NI36" s="38">
        <v>2.4166666666666665</v>
      </c>
      <c r="NJ36" s="77">
        <v>-27.500000000000004</v>
      </c>
      <c r="NK36" s="32">
        <v>0</v>
      </c>
      <c r="NL36" s="32">
        <v>0</v>
      </c>
      <c r="NM36" s="77" t="s">
        <v>264</v>
      </c>
      <c r="NN36" s="32">
        <v>0</v>
      </c>
      <c r="NO36" s="38">
        <v>0</v>
      </c>
      <c r="NP36" s="77">
        <v>-100</v>
      </c>
      <c r="NQ36" s="32" t="s">
        <v>264</v>
      </c>
      <c r="NR36" s="32">
        <v>358</v>
      </c>
      <c r="NS36" s="77">
        <v>29</v>
      </c>
      <c r="NT36" s="32">
        <v>0</v>
      </c>
      <c r="NU36" s="38">
        <v>358</v>
      </c>
      <c r="NV36" s="77">
        <v>31</v>
      </c>
      <c r="NW36" s="32" t="s">
        <v>264</v>
      </c>
      <c r="NX36" s="32">
        <v>354</v>
      </c>
      <c r="NY36" s="77">
        <v>23</v>
      </c>
      <c r="NZ36" s="32">
        <v>0</v>
      </c>
      <c r="OA36" s="38">
        <v>354</v>
      </c>
      <c r="OB36" s="77">
        <v>23</v>
      </c>
      <c r="OC36" s="32" t="s">
        <v>264</v>
      </c>
      <c r="OD36" s="32">
        <v>457</v>
      </c>
      <c r="OE36" s="77">
        <v>171</v>
      </c>
      <c r="OF36" s="32" t="s">
        <v>264</v>
      </c>
      <c r="OG36" s="38">
        <v>457</v>
      </c>
      <c r="OH36" s="77">
        <v>188</v>
      </c>
      <c r="OI36" s="32" t="s">
        <v>264</v>
      </c>
      <c r="OJ36" s="32">
        <v>353</v>
      </c>
      <c r="OK36" s="77">
        <v>21</v>
      </c>
      <c r="OL36" s="32">
        <v>0</v>
      </c>
      <c r="OM36" s="38">
        <v>353</v>
      </c>
      <c r="ON36" s="77">
        <v>21</v>
      </c>
      <c r="OO36" s="32" t="s">
        <v>264</v>
      </c>
      <c r="OP36" s="32">
        <v>354</v>
      </c>
      <c r="OQ36" s="77">
        <v>19</v>
      </c>
      <c r="OR36" s="32">
        <v>0</v>
      </c>
      <c r="OS36" s="38">
        <v>354</v>
      </c>
      <c r="OT36" s="77">
        <v>19</v>
      </c>
      <c r="OU36" s="32" t="s">
        <v>264</v>
      </c>
      <c r="OV36" s="32" t="s">
        <v>264</v>
      </c>
      <c r="OW36" s="77" t="s">
        <v>264</v>
      </c>
      <c r="OX36" s="32" t="s">
        <v>264</v>
      </c>
      <c r="OY36" s="38">
        <v>320</v>
      </c>
      <c r="OZ36" s="77">
        <v>34</v>
      </c>
      <c r="PA36" s="32" t="s">
        <v>264</v>
      </c>
      <c r="PB36" s="32">
        <v>438</v>
      </c>
      <c r="PC36" s="77">
        <v>154</v>
      </c>
      <c r="PD36" s="32">
        <v>0</v>
      </c>
      <c r="PE36" s="38">
        <v>438</v>
      </c>
      <c r="PF36" s="77">
        <v>169</v>
      </c>
      <c r="PG36" s="32" t="s">
        <v>264</v>
      </c>
      <c r="PH36" s="32">
        <v>365</v>
      </c>
      <c r="PI36" s="77">
        <v>81</v>
      </c>
      <c r="PJ36" s="32">
        <v>0</v>
      </c>
      <c r="PK36" s="38">
        <v>365</v>
      </c>
      <c r="PL36" s="77">
        <v>81</v>
      </c>
      <c r="PM36" s="32" t="s">
        <v>264</v>
      </c>
      <c r="PN36" s="32" t="s">
        <v>264</v>
      </c>
      <c r="PO36" s="77" t="s">
        <v>264</v>
      </c>
      <c r="PP36" s="32" t="s">
        <v>264</v>
      </c>
      <c r="PQ36" s="38" t="s">
        <v>264</v>
      </c>
      <c r="PR36" s="77" t="s">
        <v>264</v>
      </c>
    </row>
    <row r="37" spans="1:434" ht="22.5" x14ac:dyDescent="0.2">
      <c r="A37" s="19" t="s">
        <v>42</v>
      </c>
      <c r="B37" s="19"/>
      <c r="C37" s="20">
        <v>297</v>
      </c>
      <c r="D37" s="20">
        <v>4579</v>
      </c>
      <c r="E37" s="77">
        <v>-4.8815953469048612</v>
      </c>
      <c r="F37" s="20">
        <v>4978</v>
      </c>
      <c r="G37" s="38">
        <v>5022</v>
      </c>
      <c r="H37" s="77">
        <v>-9.303795563314571</v>
      </c>
      <c r="I37" s="32">
        <v>61</v>
      </c>
      <c r="J37" s="32">
        <v>684</v>
      </c>
      <c r="K37" s="77">
        <v>-2.8409090909090908</v>
      </c>
      <c r="L37" s="32">
        <v>362</v>
      </c>
      <c r="M37" s="38">
        <v>348.91666666666669</v>
      </c>
      <c r="N37" s="77">
        <v>-4.6458665452061032</v>
      </c>
      <c r="O37" s="32">
        <v>236</v>
      </c>
      <c r="P37" s="32">
        <v>3895</v>
      </c>
      <c r="Q37" s="77">
        <v>-5.2311435523114351</v>
      </c>
      <c r="R37" s="32">
        <v>4616</v>
      </c>
      <c r="S37" s="38">
        <v>4673.083333333333</v>
      </c>
      <c r="T37" s="77">
        <v>-9.6333897349125763</v>
      </c>
      <c r="U37" s="32">
        <v>193</v>
      </c>
      <c r="V37" s="32">
        <v>3118</v>
      </c>
      <c r="W37" s="77">
        <v>-5.6009688162276712</v>
      </c>
      <c r="X37" s="32">
        <v>3697</v>
      </c>
      <c r="Y37" s="38">
        <v>3766.1666666666665</v>
      </c>
      <c r="Z37" s="77">
        <v>-7.7485201061441105</v>
      </c>
      <c r="AA37" s="32" t="s">
        <v>378</v>
      </c>
      <c r="AB37" s="32">
        <v>295</v>
      </c>
      <c r="AC37" s="77">
        <v>-13.994169096209912</v>
      </c>
      <c r="AD37" s="32">
        <v>149</v>
      </c>
      <c r="AE37" s="38">
        <v>143.08333333333334</v>
      </c>
      <c r="AF37" s="77">
        <v>-15.25172754195459</v>
      </c>
      <c r="AG37" s="32" t="s">
        <v>378</v>
      </c>
      <c r="AH37" s="32">
        <v>2823</v>
      </c>
      <c r="AI37" s="77">
        <v>-4.6283783783783781</v>
      </c>
      <c r="AJ37" s="32">
        <v>3548</v>
      </c>
      <c r="AK37" s="38">
        <v>3623.0833333333335</v>
      </c>
      <c r="AL37" s="77">
        <v>-7.4248360446299291</v>
      </c>
      <c r="AM37" s="32">
        <v>104</v>
      </c>
      <c r="AN37" s="32">
        <v>1461</v>
      </c>
      <c r="AO37" s="77">
        <v>-3.3090668431502315</v>
      </c>
      <c r="AP37" s="32">
        <v>1281</v>
      </c>
      <c r="AQ37" s="38">
        <v>1255.8333333333333</v>
      </c>
      <c r="AR37" s="77">
        <v>-13.668652612282308</v>
      </c>
      <c r="AS37" s="32" t="s">
        <v>378</v>
      </c>
      <c r="AT37" s="32">
        <v>389</v>
      </c>
      <c r="AU37" s="77">
        <v>7.7562326869806091</v>
      </c>
      <c r="AV37" s="32">
        <v>213</v>
      </c>
      <c r="AW37" s="38">
        <v>205.83333333333334</v>
      </c>
      <c r="AX37" s="77">
        <v>4.439746300211417</v>
      </c>
      <c r="AY37" s="32" t="s">
        <v>378</v>
      </c>
      <c r="AZ37" s="32">
        <v>1072</v>
      </c>
      <c r="BA37" s="77">
        <v>-6.7826086956521747</v>
      </c>
      <c r="BB37" s="32">
        <v>1068</v>
      </c>
      <c r="BC37" s="38">
        <v>1050</v>
      </c>
      <c r="BD37" s="77">
        <v>-16.506527069114043</v>
      </c>
      <c r="BE37" s="32">
        <v>171</v>
      </c>
      <c r="BF37" s="32">
        <v>2647</v>
      </c>
      <c r="BG37" s="77">
        <v>-6.5984474241354976</v>
      </c>
      <c r="BH37" s="32">
        <v>2840</v>
      </c>
      <c r="BI37" s="38">
        <v>2829</v>
      </c>
      <c r="BJ37" s="77">
        <v>-6.7439496744773786</v>
      </c>
      <c r="BK37" s="32" t="s">
        <v>378</v>
      </c>
      <c r="BL37" s="32" t="s">
        <v>378</v>
      </c>
      <c r="BM37" s="77">
        <v>-6.9716775599128544</v>
      </c>
      <c r="BN37" s="32" t="s">
        <v>378</v>
      </c>
      <c r="BO37" s="38">
        <v>210.75</v>
      </c>
      <c r="BP37" s="77">
        <v>-0.62868369351669939</v>
      </c>
      <c r="BQ37" s="32" t="s">
        <v>378</v>
      </c>
      <c r="BR37" s="32" t="s">
        <v>378</v>
      </c>
      <c r="BS37" s="77">
        <v>-6.5263157894736841</v>
      </c>
      <c r="BT37" s="32" t="s">
        <v>378</v>
      </c>
      <c r="BU37" s="38">
        <v>2618.25</v>
      </c>
      <c r="BV37" s="77">
        <v>-7.20361509835194</v>
      </c>
      <c r="BW37" s="32" t="s">
        <v>378</v>
      </c>
      <c r="BX37" s="32">
        <v>1772</v>
      </c>
      <c r="BY37" s="77">
        <v>-6.3919704173269949</v>
      </c>
      <c r="BZ37" s="32">
        <v>2097</v>
      </c>
      <c r="CA37" s="38">
        <v>2101.75</v>
      </c>
      <c r="CB37" s="77">
        <v>-4.4224647567075941</v>
      </c>
      <c r="CC37" s="32" t="s">
        <v>378</v>
      </c>
      <c r="CD37" s="32" t="s">
        <v>378</v>
      </c>
      <c r="CE37" s="77">
        <v>-18.666666666666668</v>
      </c>
      <c r="CF37" s="32" t="s">
        <v>378</v>
      </c>
      <c r="CG37" s="38">
        <v>82.666666666666671</v>
      </c>
      <c r="CH37" s="77">
        <v>-15.068493150684931</v>
      </c>
      <c r="CI37" s="32">
        <v>98</v>
      </c>
      <c r="CJ37" s="32" t="s">
        <v>378</v>
      </c>
      <c r="CK37" s="77">
        <v>-4.7362110311750598</v>
      </c>
      <c r="CL37" s="32" t="s">
        <v>378</v>
      </c>
      <c r="CM37" s="38">
        <v>2019.0833333333333</v>
      </c>
      <c r="CN37" s="77">
        <v>-3.9294210943695478</v>
      </c>
      <c r="CO37" s="32" t="s">
        <v>378</v>
      </c>
      <c r="CP37" s="32">
        <v>875</v>
      </c>
      <c r="CQ37" s="77">
        <v>-7.0138150903294365</v>
      </c>
      <c r="CR37" s="32">
        <v>743</v>
      </c>
      <c r="CS37" s="38">
        <v>727.25</v>
      </c>
      <c r="CT37" s="77">
        <v>-12.860708936595108</v>
      </c>
      <c r="CU37" s="32" t="s">
        <v>378</v>
      </c>
      <c r="CV37" s="32">
        <v>244</v>
      </c>
      <c r="CW37" s="77">
        <v>4.2735042735042734</v>
      </c>
      <c r="CX37" s="32">
        <v>126</v>
      </c>
      <c r="CY37" s="38">
        <v>128.08333333333334</v>
      </c>
      <c r="CZ37" s="77">
        <v>11.619462599854756</v>
      </c>
      <c r="DA37" s="32" t="s">
        <v>378</v>
      </c>
      <c r="DB37" s="32">
        <v>631</v>
      </c>
      <c r="DC37" s="77">
        <v>-10.74964639321075</v>
      </c>
      <c r="DD37" s="32">
        <v>617</v>
      </c>
      <c r="DE37" s="38">
        <v>599.16666666666663</v>
      </c>
      <c r="DF37" s="77">
        <v>-16.76313961565177</v>
      </c>
      <c r="DG37" s="32">
        <v>126</v>
      </c>
      <c r="DH37" s="32">
        <v>1932</v>
      </c>
      <c r="DI37" s="77">
        <v>-2.4242424242424243</v>
      </c>
      <c r="DJ37" s="32">
        <v>2138</v>
      </c>
      <c r="DK37" s="38">
        <v>2193</v>
      </c>
      <c r="DL37" s="77">
        <v>-12.405552042073028</v>
      </c>
      <c r="DM37" s="32" t="s">
        <v>378</v>
      </c>
      <c r="DN37" s="32" t="s">
        <v>378</v>
      </c>
      <c r="DO37" s="77">
        <v>4.8979591836734695</v>
      </c>
      <c r="DP37" s="32" t="s">
        <v>378</v>
      </c>
      <c r="DQ37" s="38">
        <v>138.16666666666666</v>
      </c>
      <c r="DR37" s="77">
        <v>-10.184182015167931</v>
      </c>
      <c r="DS37" s="32" t="s">
        <v>378</v>
      </c>
      <c r="DT37" s="32" t="s">
        <v>378</v>
      </c>
      <c r="DU37" s="77">
        <v>-3.4582132564841501</v>
      </c>
      <c r="DV37" s="32" t="s">
        <v>378</v>
      </c>
      <c r="DW37" s="38">
        <v>2054.8333333333335</v>
      </c>
      <c r="DX37" s="77">
        <v>-12.550980600773132</v>
      </c>
      <c r="DY37" s="32" t="s">
        <v>378</v>
      </c>
      <c r="DZ37" s="32">
        <v>1346</v>
      </c>
      <c r="EA37" s="77">
        <v>-4.5390070921985819</v>
      </c>
      <c r="EB37" s="32">
        <v>1600</v>
      </c>
      <c r="EC37" s="38">
        <v>1664.4166666666667</v>
      </c>
      <c r="ED37" s="77">
        <v>-11.631714007609945</v>
      </c>
      <c r="EE37" s="32" t="s">
        <v>378</v>
      </c>
      <c r="EF37" s="32" t="s">
        <v>378</v>
      </c>
      <c r="EG37" s="77">
        <v>-5.0847457627118651</v>
      </c>
      <c r="EH37" s="32" t="s">
        <v>378</v>
      </c>
      <c r="EI37" s="38">
        <v>60.416666666666664</v>
      </c>
      <c r="EJ37" s="77">
        <v>-15.501165501165501</v>
      </c>
      <c r="EK37" s="32" t="s">
        <v>378</v>
      </c>
      <c r="EL37" s="32" t="s">
        <v>378</v>
      </c>
      <c r="EM37" s="77">
        <v>-4.4891640866873059</v>
      </c>
      <c r="EN37" s="32" t="s">
        <v>378</v>
      </c>
      <c r="EO37" s="38">
        <v>1604</v>
      </c>
      <c r="EP37" s="77">
        <v>-11.479028697571744</v>
      </c>
      <c r="EQ37" s="32" t="s">
        <v>378</v>
      </c>
      <c r="ER37" s="32">
        <v>586</v>
      </c>
      <c r="ES37" s="77">
        <v>2.807017543859649</v>
      </c>
      <c r="ET37" s="32">
        <v>538</v>
      </c>
      <c r="EU37" s="38">
        <v>528.58333333333337</v>
      </c>
      <c r="EV37" s="77">
        <v>-14.7560811718855</v>
      </c>
      <c r="EW37" s="32">
        <v>15</v>
      </c>
      <c r="EX37" s="32">
        <v>145</v>
      </c>
      <c r="EY37" s="77">
        <v>14.173228346456693</v>
      </c>
      <c r="EZ37" s="32">
        <v>87</v>
      </c>
      <c r="FA37" s="38">
        <v>77.75</v>
      </c>
      <c r="FB37" s="77">
        <v>-5.566801619433198</v>
      </c>
      <c r="FC37" s="32" t="s">
        <v>378</v>
      </c>
      <c r="FD37" s="32">
        <v>441</v>
      </c>
      <c r="FE37" s="77">
        <v>-0.45146726862302478</v>
      </c>
      <c r="FF37" s="32">
        <v>451</v>
      </c>
      <c r="FG37" s="38">
        <v>450.83333333333331</v>
      </c>
      <c r="FH37" s="77">
        <v>-16.16302494963583</v>
      </c>
      <c r="FI37" s="32">
        <v>55</v>
      </c>
      <c r="FJ37" s="32" t="s">
        <v>378</v>
      </c>
      <c r="FK37" s="77">
        <v>0</v>
      </c>
      <c r="FL37" s="32" t="s">
        <v>378</v>
      </c>
      <c r="FM37" s="38">
        <v>694.75</v>
      </c>
      <c r="FN37" s="77">
        <v>-12.655840754321634</v>
      </c>
      <c r="FO37" s="32">
        <v>34</v>
      </c>
      <c r="FP37" s="32" t="s">
        <v>378</v>
      </c>
      <c r="FQ37" s="77">
        <v>4.2016806722689077</v>
      </c>
      <c r="FR37" s="32" t="s">
        <v>378</v>
      </c>
      <c r="FS37" s="38">
        <v>151.16666666666666</v>
      </c>
      <c r="FT37" s="77">
        <v>0.16565433462175594</v>
      </c>
      <c r="FU37" s="32">
        <v>21</v>
      </c>
      <c r="FV37" s="32">
        <v>409</v>
      </c>
      <c r="FW37" s="77">
        <v>-3.5377358490566038</v>
      </c>
      <c r="FX37" s="32">
        <v>519</v>
      </c>
      <c r="FY37" s="38">
        <v>543.58333333333337</v>
      </c>
      <c r="FZ37" s="77">
        <v>-15.658132919575898</v>
      </c>
      <c r="GA37" s="32">
        <v>42</v>
      </c>
      <c r="GB37" s="32" t="s">
        <v>378</v>
      </c>
      <c r="GC37" s="77">
        <v>-6.7901234567901234</v>
      </c>
      <c r="GD37" s="32" t="s">
        <v>378</v>
      </c>
      <c r="GE37" s="38">
        <v>606.75</v>
      </c>
      <c r="GF37" s="77">
        <v>-15.040840140023338</v>
      </c>
      <c r="GG37" s="32">
        <v>25</v>
      </c>
      <c r="GH37" s="32" t="s">
        <v>378</v>
      </c>
      <c r="GI37" s="77">
        <v>-7.7551020408163263</v>
      </c>
      <c r="GJ37" s="32" t="s">
        <v>378</v>
      </c>
      <c r="GK37" s="38">
        <v>90.833333333333329</v>
      </c>
      <c r="GL37" s="77">
        <v>-10.728910728910728</v>
      </c>
      <c r="GM37" s="32">
        <v>17</v>
      </c>
      <c r="GN37" s="32">
        <v>378</v>
      </c>
      <c r="GO37" s="77">
        <v>-6.2034739454094296</v>
      </c>
      <c r="GP37" s="32">
        <v>492</v>
      </c>
      <c r="GQ37" s="38">
        <v>515.91666666666663</v>
      </c>
      <c r="GR37" s="77">
        <v>-15.757245883793713</v>
      </c>
      <c r="GS37" s="32">
        <v>13</v>
      </c>
      <c r="GT37" s="32">
        <v>177</v>
      </c>
      <c r="GU37" s="77">
        <v>33.082706766917291</v>
      </c>
      <c r="GV37" s="32">
        <v>92</v>
      </c>
      <c r="GW37" s="38">
        <v>88</v>
      </c>
      <c r="GX37" s="77">
        <v>8.3076923076923084</v>
      </c>
      <c r="GY37" s="32">
        <v>9</v>
      </c>
      <c r="GZ37" s="32">
        <v>146</v>
      </c>
      <c r="HA37" s="77">
        <v>30.357142857142854</v>
      </c>
      <c r="HB37" s="32">
        <v>65</v>
      </c>
      <c r="HC37" s="38">
        <v>60.333333333333336</v>
      </c>
      <c r="HD37" s="77">
        <v>22.711864406779661</v>
      </c>
      <c r="HE37" s="32">
        <v>4</v>
      </c>
      <c r="HF37" s="32">
        <v>31</v>
      </c>
      <c r="HG37" s="77">
        <v>47.619047619047613</v>
      </c>
      <c r="HH37" s="32">
        <v>27</v>
      </c>
      <c r="HI37" s="38">
        <v>27.666666666666668</v>
      </c>
      <c r="HJ37" s="77">
        <v>-13.766233766233766</v>
      </c>
      <c r="HK37" s="32" t="s">
        <v>378</v>
      </c>
      <c r="HL37" s="32">
        <v>33</v>
      </c>
      <c r="HM37" s="77">
        <v>6.4516129032258061</v>
      </c>
      <c r="HN37" s="32">
        <v>19</v>
      </c>
      <c r="HO37" s="38">
        <v>14.5</v>
      </c>
      <c r="HP37" s="77">
        <v>-13</v>
      </c>
      <c r="HQ37" s="32">
        <v>0</v>
      </c>
      <c r="HR37" s="32" t="s">
        <v>378</v>
      </c>
      <c r="HS37" s="77" t="s">
        <v>264</v>
      </c>
      <c r="HT37" s="32">
        <v>0</v>
      </c>
      <c r="HU37" s="38">
        <v>0.33333333333333331</v>
      </c>
      <c r="HV37" s="77" t="s">
        <v>264</v>
      </c>
      <c r="HW37" s="32" t="s">
        <v>378</v>
      </c>
      <c r="HX37" s="32" t="s">
        <v>378</v>
      </c>
      <c r="HY37" s="77">
        <v>3.225806451612903</v>
      </c>
      <c r="HZ37" s="32">
        <v>19</v>
      </c>
      <c r="IA37" s="38">
        <v>14.166666666666666</v>
      </c>
      <c r="IB37" s="77">
        <v>-15</v>
      </c>
      <c r="IC37" s="32" t="s">
        <v>378</v>
      </c>
      <c r="ID37" s="32">
        <v>17</v>
      </c>
      <c r="IE37" s="77">
        <v>-29.166666666666668</v>
      </c>
      <c r="IF37" s="32">
        <v>12</v>
      </c>
      <c r="IG37" s="38">
        <v>8.25</v>
      </c>
      <c r="IH37" s="77">
        <v>-23.255813953488371</v>
      </c>
      <c r="II37" s="32">
        <v>0</v>
      </c>
      <c r="IJ37" s="32">
        <v>0</v>
      </c>
      <c r="IK37" s="77" t="s">
        <v>264</v>
      </c>
      <c r="IL37" s="32">
        <v>0</v>
      </c>
      <c r="IM37" s="38">
        <v>0</v>
      </c>
      <c r="IN37" s="77" t="s">
        <v>264</v>
      </c>
      <c r="IO37" s="32" t="s">
        <v>378</v>
      </c>
      <c r="IP37" s="32">
        <v>17</v>
      </c>
      <c r="IQ37" s="77">
        <v>-29.166666666666668</v>
      </c>
      <c r="IR37" s="32">
        <v>12</v>
      </c>
      <c r="IS37" s="38">
        <v>8.25</v>
      </c>
      <c r="IT37" s="77">
        <v>-23.255813953488371</v>
      </c>
      <c r="IU37" s="32" t="s">
        <v>378</v>
      </c>
      <c r="IV37" s="32">
        <v>16</v>
      </c>
      <c r="IW37" s="77">
        <v>128.57142857142858</v>
      </c>
      <c r="IX37" s="32">
        <v>7</v>
      </c>
      <c r="IY37" s="38">
        <v>6.25</v>
      </c>
      <c r="IZ37" s="77">
        <v>5.6338028169014089</v>
      </c>
      <c r="JA37" s="32">
        <v>0</v>
      </c>
      <c r="JB37" s="32" t="s">
        <v>378</v>
      </c>
      <c r="JC37" s="77" t="s">
        <v>264</v>
      </c>
      <c r="JD37" s="32">
        <v>0</v>
      </c>
      <c r="JE37" s="38">
        <v>0.33333333333333331</v>
      </c>
      <c r="JF37" s="77" t="s">
        <v>264</v>
      </c>
      <c r="JG37" s="32" t="s">
        <v>378</v>
      </c>
      <c r="JH37" s="32" t="s">
        <v>378</v>
      </c>
      <c r="JI37" s="77">
        <v>114.28571428571428</v>
      </c>
      <c r="JJ37" s="32">
        <v>7</v>
      </c>
      <c r="JK37" s="38">
        <v>5.916666666666667</v>
      </c>
      <c r="JL37" s="77">
        <v>0</v>
      </c>
      <c r="JM37" s="32">
        <v>25</v>
      </c>
      <c r="JN37" s="32">
        <v>356</v>
      </c>
      <c r="JO37" s="77">
        <v>-13.381995133819952</v>
      </c>
      <c r="JP37" s="32">
        <v>370</v>
      </c>
      <c r="JQ37" s="38">
        <v>376.08333333333331</v>
      </c>
      <c r="JR37" s="77">
        <v>-1.419833988641328</v>
      </c>
      <c r="JS37" s="32">
        <v>4</v>
      </c>
      <c r="JT37" s="32">
        <v>36</v>
      </c>
      <c r="JU37" s="77">
        <v>-12.195121951219512</v>
      </c>
      <c r="JV37" s="32">
        <v>16</v>
      </c>
      <c r="JW37" s="38">
        <v>15.75</v>
      </c>
      <c r="JX37" s="77">
        <v>-27.307692307692307</v>
      </c>
      <c r="JY37" s="32">
        <v>21</v>
      </c>
      <c r="JZ37" s="32">
        <v>320</v>
      </c>
      <c r="KA37" s="77">
        <v>-13.513513513513514</v>
      </c>
      <c r="KB37" s="32">
        <v>354</v>
      </c>
      <c r="KC37" s="38">
        <v>360.33333333333331</v>
      </c>
      <c r="KD37" s="77">
        <v>0.13895321908290875</v>
      </c>
      <c r="KE37" s="32">
        <v>19</v>
      </c>
      <c r="KF37" s="32">
        <v>248</v>
      </c>
      <c r="KG37" s="77">
        <v>-12.367491166077739</v>
      </c>
      <c r="KH37" s="32">
        <v>280</v>
      </c>
      <c r="KI37" s="38">
        <v>289.41666666666669</v>
      </c>
      <c r="KJ37" s="77">
        <v>-0.4871060171919771</v>
      </c>
      <c r="KK37" s="32" t="s">
        <v>378</v>
      </c>
      <c r="KL37" s="32">
        <v>16</v>
      </c>
      <c r="KM37" s="77">
        <v>14.285714285714285</v>
      </c>
      <c r="KN37" s="32">
        <v>8</v>
      </c>
      <c r="KO37" s="38">
        <v>7.166666666666667</v>
      </c>
      <c r="KP37" s="77">
        <v>-26.495726495726498</v>
      </c>
      <c r="KQ37" s="32" t="s">
        <v>378</v>
      </c>
      <c r="KR37" s="32">
        <v>232</v>
      </c>
      <c r="KS37" s="77">
        <v>-13.754646840148698</v>
      </c>
      <c r="KT37" s="32">
        <v>272</v>
      </c>
      <c r="KU37" s="38">
        <v>282.25</v>
      </c>
      <c r="KV37" s="77">
        <v>0.41506077675659653</v>
      </c>
      <c r="KW37" s="32">
        <v>6</v>
      </c>
      <c r="KX37" s="32">
        <v>108</v>
      </c>
      <c r="KY37" s="77">
        <v>-15.625</v>
      </c>
      <c r="KZ37" s="32">
        <v>90</v>
      </c>
      <c r="LA37" s="38">
        <v>86.666666666666671</v>
      </c>
      <c r="LB37" s="77">
        <v>-4.4117647058823533</v>
      </c>
      <c r="LC37" s="32" t="s">
        <v>378</v>
      </c>
      <c r="LD37" s="32">
        <v>20</v>
      </c>
      <c r="LE37" s="77">
        <v>-25.925925925925924</v>
      </c>
      <c r="LF37" s="32">
        <v>8</v>
      </c>
      <c r="LG37" s="38">
        <v>8.5833333333333339</v>
      </c>
      <c r="LH37" s="77">
        <v>-27.972027972027973</v>
      </c>
      <c r="LI37" s="32" t="s">
        <v>378</v>
      </c>
      <c r="LJ37" s="32">
        <v>88</v>
      </c>
      <c r="LK37" s="77">
        <v>-12.871287128712872</v>
      </c>
      <c r="LL37" s="32">
        <v>82</v>
      </c>
      <c r="LM37" s="38">
        <v>78.083333333333329</v>
      </c>
      <c r="LN37" s="77">
        <v>-0.84656084656084662</v>
      </c>
      <c r="LO37" s="32" t="s">
        <v>378</v>
      </c>
      <c r="LP37" s="32">
        <v>652</v>
      </c>
      <c r="LQ37" s="77">
        <v>-1.9548872180451129</v>
      </c>
      <c r="LR37" s="32">
        <v>573</v>
      </c>
      <c r="LS37" s="38">
        <v>545.83333333333337</v>
      </c>
      <c r="LT37" s="77">
        <v>-4.5467793646167296</v>
      </c>
      <c r="LU37" s="32" t="s">
        <v>378</v>
      </c>
      <c r="LV37" s="32" t="s">
        <v>378</v>
      </c>
      <c r="LW37" s="77">
        <v>-2.2857142857142856</v>
      </c>
      <c r="LX37" s="32" t="s">
        <v>378</v>
      </c>
      <c r="LY37" s="38">
        <v>90.916666666666671</v>
      </c>
      <c r="LZ37" s="77">
        <v>-7.3853989813242791</v>
      </c>
      <c r="MA37" s="32" t="s">
        <v>378</v>
      </c>
      <c r="MB37" s="32" t="s">
        <v>378</v>
      </c>
      <c r="MC37" s="77">
        <v>-1.8367346938775513</v>
      </c>
      <c r="MD37" s="32" t="s">
        <v>378</v>
      </c>
      <c r="ME37" s="38">
        <v>454.91666666666669</v>
      </c>
      <c r="MF37" s="77">
        <v>-3.9584799437016183</v>
      </c>
      <c r="MG37" s="32" t="s">
        <v>378</v>
      </c>
      <c r="MH37" s="32">
        <v>374</v>
      </c>
      <c r="MI37" s="77">
        <v>1.6304347826086956</v>
      </c>
      <c r="MJ37" s="32">
        <v>351</v>
      </c>
      <c r="MK37" s="38">
        <v>327.08333333333331</v>
      </c>
      <c r="ML37" s="77">
        <v>-0.15263291783261257</v>
      </c>
      <c r="MM37" s="32" t="s">
        <v>378</v>
      </c>
      <c r="MN37" s="32" t="s">
        <v>378</v>
      </c>
      <c r="MO37" s="77">
        <v>-4.5454545454545459</v>
      </c>
      <c r="MP37" s="32" t="s">
        <v>378</v>
      </c>
      <c r="MQ37" s="38">
        <v>39.583333333333336</v>
      </c>
      <c r="MR37" s="77">
        <v>-7.7669902912621351</v>
      </c>
      <c r="MS37" s="32" t="s">
        <v>378</v>
      </c>
      <c r="MT37" s="32" t="s">
        <v>378</v>
      </c>
      <c r="MU37" s="77">
        <v>3.5714285714285712</v>
      </c>
      <c r="MV37" s="32" t="s">
        <v>378</v>
      </c>
      <c r="MW37" s="38">
        <v>287.5</v>
      </c>
      <c r="MX37" s="77">
        <v>0.99531615925058559</v>
      </c>
      <c r="MY37" s="32">
        <v>21</v>
      </c>
      <c r="MZ37" s="32">
        <v>278</v>
      </c>
      <c r="NA37" s="77">
        <v>-6.3973063973063971</v>
      </c>
      <c r="NB37" s="32">
        <v>222</v>
      </c>
      <c r="NC37" s="38">
        <v>218.75</v>
      </c>
      <c r="ND37" s="77">
        <v>-10.440122824974411</v>
      </c>
      <c r="NE37" s="32" t="s">
        <v>378</v>
      </c>
      <c r="NF37" s="32">
        <v>87</v>
      </c>
      <c r="NG37" s="77">
        <v>0</v>
      </c>
      <c r="NH37" s="32">
        <v>51</v>
      </c>
      <c r="NI37" s="38">
        <v>51.333333333333336</v>
      </c>
      <c r="NJ37" s="77">
        <v>-7.0889894419306181</v>
      </c>
      <c r="NK37" s="32" t="s">
        <v>378</v>
      </c>
      <c r="NL37" s="32">
        <v>191</v>
      </c>
      <c r="NM37" s="77">
        <v>-9.0476190476190474</v>
      </c>
      <c r="NN37" s="32">
        <v>171</v>
      </c>
      <c r="NO37" s="38">
        <v>167.41666666666666</v>
      </c>
      <c r="NP37" s="77">
        <v>-11.419753086419753</v>
      </c>
      <c r="NQ37" s="32">
        <v>285</v>
      </c>
      <c r="NR37" s="32">
        <v>403</v>
      </c>
      <c r="NS37" s="77">
        <v>-2</v>
      </c>
      <c r="NT37" s="32">
        <v>285</v>
      </c>
      <c r="NU37" s="38">
        <v>394</v>
      </c>
      <c r="NV37" s="77">
        <v>-3</v>
      </c>
      <c r="NW37" s="32">
        <v>133</v>
      </c>
      <c r="NX37" s="32">
        <v>190</v>
      </c>
      <c r="NY37" s="77">
        <v>-5</v>
      </c>
      <c r="NZ37" s="32">
        <v>133</v>
      </c>
      <c r="OA37" s="38">
        <v>188</v>
      </c>
      <c r="OB37" s="77">
        <v>-6</v>
      </c>
      <c r="OC37" s="32">
        <v>324</v>
      </c>
      <c r="OD37" s="32">
        <v>441</v>
      </c>
      <c r="OE37" s="77">
        <v>0</v>
      </c>
      <c r="OF37" s="32">
        <v>324</v>
      </c>
      <c r="OG37" s="38">
        <v>431</v>
      </c>
      <c r="OH37" s="77">
        <v>-1</v>
      </c>
      <c r="OI37" s="32">
        <v>315</v>
      </c>
      <c r="OJ37" s="32">
        <v>441</v>
      </c>
      <c r="OK37" s="77">
        <v>5</v>
      </c>
      <c r="OL37" s="32">
        <v>315</v>
      </c>
      <c r="OM37" s="38">
        <v>431</v>
      </c>
      <c r="ON37" s="77">
        <v>3</v>
      </c>
      <c r="OO37" s="32">
        <v>119</v>
      </c>
      <c r="OP37" s="32">
        <v>179</v>
      </c>
      <c r="OQ37" s="77">
        <v>13</v>
      </c>
      <c r="OR37" s="32">
        <v>119</v>
      </c>
      <c r="OS37" s="38">
        <v>177</v>
      </c>
      <c r="OT37" s="77">
        <v>11</v>
      </c>
      <c r="OU37" s="32">
        <v>352</v>
      </c>
      <c r="OV37" s="32">
        <v>468</v>
      </c>
      <c r="OW37" s="77">
        <v>0</v>
      </c>
      <c r="OX37" s="32">
        <v>352</v>
      </c>
      <c r="OY37" s="38">
        <v>458</v>
      </c>
      <c r="OZ37" s="77">
        <v>0</v>
      </c>
      <c r="PA37" s="32">
        <v>229</v>
      </c>
      <c r="PB37" s="32">
        <v>323</v>
      </c>
      <c r="PC37" s="77">
        <v>-15</v>
      </c>
      <c r="PD37" s="32">
        <v>229</v>
      </c>
      <c r="PE37" s="38">
        <v>316</v>
      </c>
      <c r="PF37" s="77">
        <v>-15</v>
      </c>
      <c r="PG37" s="32">
        <v>147</v>
      </c>
      <c r="PH37" s="32">
        <v>199</v>
      </c>
      <c r="PI37" s="77">
        <v>-24</v>
      </c>
      <c r="PJ37" s="32">
        <v>147</v>
      </c>
      <c r="PK37" s="38">
        <v>196</v>
      </c>
      <c r="PL37" s="77">
        <v>-23</v>
      </c>
      <c r="PM37" s="32">
        <v>262</v>
      </c>
      <c r="PN37" s="32">
        <v>368</v>
      </c>
      <c r="PO37" s="77">
        <v>-6</v>
      </c>
      <c r="PP37" s="32">
        <v>262</v>
      </c>
      <c r="PQ37" s="38">
        <v>359</v>
      </c>
      <c r="PR37" s="77">
        <v>-7</v>
      </c>
    </row>
    <row r="38" spans="1:434" x14ac:dyDescent="0.2">
      <c r="A38" s="247" t="s">
        <v>107</v>
      </c>
      <c r="B38" s="18"/>
      <c r="C38" s="20">
        <v>297</v>
      </c>
      <c r="D38" s="20">
        <v>4579</v>
      </c>
      <c r="E38" s="77">
        <v>-4.8815953469048612</v>
      </c>
      <c r="F38" s="20">
        <v>4978</v>
      </c>
      <c r="G38" s="38">
        <v>5022</v>
      </c>
      <c r="H38" s="77">
        <v>-9.303795563314571</v>
      </c>
      <c r="I38" s="32">
        <v>61</v>
      </c>
      <c r="J38" s="32">
        <v>684</v>
      </c>
      <c r="K38" s="77">
        <v>-2.8409090909090908</v>
      </c>
      <c r="L38" s="32">
        <v>362</v>
      </c>
      <c r="M38" s="38">
        <v>348.91666666666669</v>
      </c>
      <c r="N38" s="77">
        <v>-4.6458665452061032</v>
      </c>
      <c r="O38" s="32">
        <v>236</v>
      </c>
      <c r="P38" s="32">
        <v>3895</v>
      </c>
      <c r="Q38" s="77">
        <v>-5.2311435523114351</v>
      </c>
      <c r="R38" s="32">
        <v>4616</v>
      </c>
      <c r="S38" s="38">
        <v>4673.083333333333</v>
      </c>
      <c r="T38" s="77">
        <v>-9.6333897349125763</v>
      </c>
      <c r="U38" s="32">
        <v>193</v>
      </c>
      <c r="V38" s="32">
        <v>3118</v>
      </c>
      <c r="W38" s="77">
        <v>-5.6009688162276712</v>
      </c>
      <c r="X38" s="32">
        <v>3697</v>
      </c>
      <c r="Y38" s="38">
        <v>3766.1666666666665</v>
      </c>
      <c r="Z38" s="77">
        <v>-7.7485201061441105</v>
      </c>
      <c r="AA38" s="32" t="s">
        <v>378</v>
      </c>
      <c r="AB38" s="32">
        <v>295</v>
      </c>
      <c r="AC38" s="77">
        <v>-13.994169096209912</v>
      </c>
      <c r="AD38" s="32">
        <v>149</v>
      </c>
      <c r="AE38" s="38">
        <v>143.08333333333334</v>
      </c>
      <c r="AF38" s="77">
        <v>-15.25172754195459</v>
      </c>
      <c r="AG38" s="32" t="s">
        <v>378</v>
      </c>
      <c r="AH38" s="32">
        <v>2823</v>
      </c>
      <c r="AI38" s="77">
        <v>-4.6283783783783781</v>
      </c>
      <c r="AJ38" s="32">
        <v>3548</v>
      </c>
      <c r="AK38" s="38">
        <v>3623.0833333333335</v>
      </c>
      <c r="AL38" s="77">
        <v>-7.4248360446299291</v>
      </c>
      <c r="AM38" s="32">
        <v>104</v>
      </c>
      <c r="AN38" s="32">
        <v>1461</v>
      </c>
      <c r="AO38" s="77">
        <v>-3.3090668431502315</v>
      </c>
      <c r="AP38" s="32">
        <v>1281</v>
      </c>
      <c r="AQ38" s="38">
        <v>1255.8333333333333</v>
      </c>
      <c r="AR38" s="77">
        <v>-13.668652612282308</v>
      </c>
      <c r="AS38" s="32" t="s">
        <v>378</v>
      </c>
      <c r="AT38" s="32">
        <v>389</v>
      </c>
      <c r="AU38" s="77">
        <v>7.7562326869806091</v>
      </c>
      <c r="AV38" s="32">
        <v>213</v>
      </c>
      <c r="AW38" s="38">
        <v>205.83333333333334</v>
      </c>
      <c r="AX38" s="77">
        <v>4.439746300211417</v>
      </c>
      <c r="AY38" s="32" t="s">
        <v>378</v>
      </c>
      <c r="AZ38" s="32">
        <v>1072</v>
      </c>
      <c r="BA38" s="77">
        <v>-6.7826086956521747</v>
      </c>
      <c r="BB38" s="32">
        <v>1068</v>
      </c>
      <c r="BC38" s="38">
        <v>1050</v>
      </c>
      <c r="BD38" s="77">
        <v>-16.506527069114043</v>
      </c>
      <c r="BE38" s="32">
        <v>171</v>
      </c>
      <c r="BF38" s="32">
        <v>2647</v>
      </c>
      <c r="BG38" s="77">
        <v>-6.5984474241354976</v>
      </c>
      <c r="BH38" s="32">
        <v>2840</v>
      </c>
      <c r="BI38" s="38">
        <v>2829</v>
      </c>
      <c r="BJ38" s="77">
        <v>-6.7439496744773786</v>
      </c>
      <c r="BK38" s="32" t="s">
        <v>378</v>
      </c>
      <c r="BL38" s="32" t="s">
        <v>378</v>
      </c>
      <c r="BM38" s="77">
        <v>-6.9716775599128544</v>
      </c>
      <c r="BN38" s="32" t="s">
        <v>378</v>
      </c>
      <c r="BO38" s="38">
        <v>210.75</v>
      </c>
      <c r="BP38" s="77">
        <v>-0.62868369351669939</v>
      </c>
      <c r="BQ38" s="32" t="s">
        <v>378</v>
      </c>
      <c r="BR38" s="32" t="s">
        <v>378</v>
      </c>
      <c r="BS38" s="77">
        <v>-6.5263157894736841</v>
      </c>
      <c r="BT38" s="32" t="s">
        <v>378</v>
      </c>
      <c r="BU38" s="38">
        <v>2618.25</v>
      </c>
      <c r="BV38" s="77">
        <v>-7.20361509835194</v>
      </c>
      <c r="BW38" s="32" t="s">
        <v>378</v>
      </c>
      <c r="BX38" s="32">
        <v>1772</v>
      </c>
      <c r="BY38" s="77">
        <v>-6.3919704173269949</v>
      </c>
      <c r="BZ38" s="32">
        <v>2097</v>
      </c>
      <c r="CA38" s="38">
        <v>2101.75</v>
      </c>
      <c r="CB38" s="77">
        <v>-4.4224647567075941</v>
      </c>
      <c r="CC38" s="32" t="s">
        <v>378</v>
      </c>
      <c r="CD38" s="32" t="s">
        <v>378</v>
      </c>
      <c r="CE38" s="77">
        <v>-18.666666666666668</v>
      </c>
      <c r="CF38" s="32" t="s">
        <v>378</v>
      </c>
      <c r="CG38" s="38">
        <v>82.666666666666671</v>
      </c>
      <c r="CH38" s="77">
        <v>-15.068493150684931</v>
      </c>
      <c r="CI38" s="32">
        <v>98</v>
      </c>
      <c r="CJ38" s="32" t="s">
        <v>378</v>
      </c>
      <c r="CK38" s="77">
        <v>-4.7362110311750598</v>
      </c>
      <c r="CL38" s="32" t="s">
        <v>378</v>
      </c>
      <c r="CM38" s="38">
        <v>2019.0833333333333</v>
      </c>
      <c r="CN38" s="77">
        <v>-3.9294210943695478</v>
      </c>
      <c r="CO38" s="32" t="s">
        <v>378</v>
      </c>
      <c r="CP38" s="32">
        <v>875</v>
      </c>
      <c r="CQ38" s="77">
        <v>-7.0138150903294365</v>
      </c>
      <c r="CR38" s="32">
        <v>743</v>
      </c>
      <c r="CS38" s="38">
        <v>727.25</v>
      </c>
      <c r="CT38" s="77">
        <v>-12.860708936595108</v>
      </c>
      <c r="CU38" s="32" t="s">
        <v>378</v>
      </c>
      <c r="CV38" s="32">
        <v>244</v>
      </c>
      <c r="CW38" s="77">
        <v>4.2735042735042734</v>
      </c>
      <c r="CX38" s="32">
        <v>126</v>
      </c>
      <c r="CY38" s="38">
        <v>128.08333333333334</v>
      </c>
      <c r="CZ38" s="77">
        <v>11.619462599854756</v>
      </c>
      <c r="DA38" s="32" t="s">
        <v>378</v>
      </c>
      <c r="DB38" s="32">
        <v>631</v>
      </c>
      <c r="DC38" s="77">
        <v>-10.74964639321075</v>
      </c>
      <c r="DD38" s="32">
        <v>617</v>
      </c>
      <c r="DE38" s="38">
        <v>599.16666666666663</v>
      </c>
      <c r="DF38" s="77">
        <v>-16.76313961565177</v>
      </c>
      <c r="DG38" s="32">
        <v>126</v>
      </c>
      <c r="DH38" s="32">
        <v>1932</v>
      </c>
      <c r="DI38" s="77">
        <v>-2.4242424242424243</v>
      </c>
      <c r="DJ38" s="32">
        <v>2138</v>
      </c>
      <c r="DK38" s="38">
        <v>2193</v>
      </c>
      <c r="DL38" s="77">
        <v>-12.405552042073028</v>
      </c>
      <c r="DM38" s="32" t="s">
        <v>378</v>
      </c>
      <c r="DN38" s="32" t="s">
        <v>378</v>
      </c>
      <c r="DO38" s="77">
        <v>4.8979591836734695</v>
      </c>
      <c r="DP38" s="32" t="s">
        <v>378</v>
      </c>
      <c r="DQ38" s="38">
        <v>138.16666666666666</v>
      </c>
      <c r="DR38" s="77">
        <v>-10.184182015167931</v>
      </c>
      <c r="DS38" s="32" t="s">
        <v>378</v>
      </c>
      <c r="DT38" s="32" t="s">
        <v>378</v>
      </c>
      <c r="DU38" s="77">
        <v>-3.4582132564841501</v>
      </c>
      <c r="DV38" s="32" t="s">
        <v>378</v>
      </c>
      <c r="DW38" s="38">
        <v>2054.8333333333335</v>
      </c>
      <c r="DX38" s="77">
        <v>-12.550980600773132</v>
      </c>
      <c r="DY38" s="32" t="s">
        <v>378</v>
      </c>
      <c r="DZ38" s="32">
        <v>1346</v>
      </c>
      <c r="EA38" s="77">
        <v>-4.5390070921985819</v>
      </c>
      <c r="EB38" s="32">
        <v>1600</v>
      </c>
      <c r="EC38" s="38">
        <v>1664.4166666666667</v>
      </c>
      <c r="ED38" s="77">
        <v>-11.631714007609945</v>
      </c>
      <c r="EE38" s="32" t="s">
        <v>378</v>
      </c>
      <c r="EF38" s="32" t="s">
        <v>378</v>
      </c>
      <c r="EG38" s="77">
        <v>-5.0847457627118651</v>
      </c>
      <c r="EH38" s="32" t="s">
        <v>378</v>
      </c>
      <c r="EI38" s="38">
        <v>60.416666666666664</v>
      </c>
      <c r="EJ38" s="77">
        <v>-15.501165501165501</v>
      </c>
      <c r="EK38" s="32" t="s">
        <v>378</v>
      </c>
      <c r="EL38" s="32" t="s">
        <v>378</v>
      </c>
      <c r="EM38" s="77">
        <v>-4.4891640866873059</v>
      </c>
      <c r="EN38" s="32" t="s">
        <v>378</v>
      </c>
      <c r="EO38" s="38">
        <v>1604</v>
      </c>
      <c r="EP38" s="77">
        <v>-11.479028697571744</v>
      </c>
      <c r="EQ38" s="32" t="s">
        <v>378</v>
      </c>
      <c r="ER38" s="32">
        <v>586</v>
      </c>
      <c r="ES38" s="77">
        <v>2.807017543859649</v>
      </c>
      <c r="ET38" s="32">
        <v>538</v>
      </c>
      <c r="EU38" s="38">
        <v>528.58333333333337</v>
      </c>
      <c r="EV38" s="77">
        <v>-14.7560811718855</v>
      </c>
      <c r="EW38" s="32">
        <v>15</v>
      </c>
      <c r="EX38" s="32">
        <v>145</v>
      </c>
      <c r="EY38" s="77">
        <v>14.173228346456693</v>
      </c>
      <c r="EZ38" s="32">
        <v>87</v>
      </c>
      <c r="FA38" s="38">
        <v>77.75</v>
      </c>
      <c r="FB38" s="77">
        <v>-5.566801619433198</v>
      </c>
      <c r="FC38" s="32" t="s">
        <v>378</v>
      </c>
      <c r="FD38" s="32">
        <v>441</v>
      </c>
      <c r="FE38" s="77">
        <v>-0.45146726862302478</v>
      </c>
      <c r="FF38" s="32">
        <v>451</v>
      </c>
      <c r="FG38" s="38">
        <v>450.83333333333331</v>
      </c>
      <c r="FH38" s="77">
        <v>-16.16302494963583</v>
      </c>
      <c r="FI38" s="32">
        <v>55</v>
      </c>
      <c r="FJ38" s="32" t="s">
        <v>378</v>
      </c>
      <c r="FK38" s="77">
        <v>0</v>
      </c>
      <c r="FL38" s="32" t="s">
        <v>378</v>
      </c>
      <c r="FM38" s="38">
        <v>694.75</v>
      </c>
      <c r="FN38" s="77">
        <v>-12.655840754321634</v>
      </c>
      <c r="FO38" s="32">
        <v>34</v>
      </c>
      <c r="FP38" s="32" t="s">
        <v>378</v>
      </c>
      <c r="FQ38" s="77">
        <v>4.2016806722689077</v>
      </c>
      <c r="FR38" s="32" t="s">
        <v>378</v>
      </c>
      <c r="FS38" s="38">
        <v>151.16666666666666</v>
      </c>
      <c r="FT38" s="77">
        <v>0.16565433462175594</v>
      </c>
      <c r="FU38" s="32">
        <v>21</v>
      </c>
      <c r="FV38" s="32">
        <v>409</v>
      </c>
      <c r="FW38" s="77">
        <v>-3.5377358490566038</v>
      </c>
      <c r="FX38" s="32">
        <v>519</v>
      </c>
      <c r="FY38" s="38">
        <v>543.58333333333337</v>
      </c>
      <c r="FZ38" s="77">
        <v>-15.658132919575898</v>
      </c>
      <c r="GA38" s="32">
        <v>42</v>
      </c>
      <c r="GB38" s="32" t="s">
        <v>378</v>
      </c>
      <c r="GC38" s="77">
        <v>-6.7901234567901234</v>
      </c>
      <c r="GD38" s="32" t="s">
        <v>378</v>
      </c>
      <c r="GE38" s="38">
        <v>606.75</v>
      </c>
      <c r="GF38" s="77">
        <v>-15.040840140023338</v>
      </c>
      <c r="GG38" s="32">
        <v>25</v>
      </c>
      <c r="GH38" s="32" t="s">
        <v>378</v>
      </c>
      <c r="GI38" s="77">
        <v>-7.7551020408163263</v>
      </c>
      <c r="GJ38" s="32" t="s">
        <v>378</v>
      </c>
      <c r="GK38" s="38">
        <v>90.833333333333329</v>
      </c>
      <c r="GL38" s="77">
        <v>-10.728910728910728</v>
      </c>
      <c r="GM38" s="32">
        <v>17</v>
      </c>
      <c r="GN38" s="32">
        <v>378</v>
      </c>
      <c r="GO38" s="77">
        <v>-6.2034739454094296</v>
      </c>
      <c r="GP38" s="32">
        <v>492</v>
      </c>
      <c r="GQ38" s="38">
        <v>515.91666666666663</v>
      </c>
      <c r="GR38" s="77">
        <v>-15.757245883793713</v>
      </c>
      <c r="GS38" s="32">
        <v>13</v>
      </c>
      <c r="GT38" s="32">
        <v>177</v>
      </c>
      <c r="GU38" s="77">
        <v>33.082706766917291</v>
      </c>
      <c r="GV38" s="32">
        <v>92</v>
      </c>
      <c r="GW38" s="38">
        <v>88</v>
      </c>
      <c r="GX38" s="77">
        <v>8.3076923076923084</v>
      </c>
      <c r="GY38" s="32">
        <v>9</v>
      </c>
      <c r="GZ38" s="32">
        <v>146</v>
      </c>
      <c r="HA38" s="77">
        <v>30.357142857142854</v>
      </c>
      <c r="HB38" s="32">
        <v>65</v>
      </c>
      <c r="HC38" s="38">
        <v>60.333333333333336</v>
      </c>
      <c r="HD38" s="77">
        <v>22.711864406779661</v>
      </c>
      <c r="HE38" s="32">
        <v>4</v>
      </c>
      <c r="HF38" s="32">
        <v>31</v>
      </c>
      <c r="HG38" s="77">
        <v>47.619047619047613</v>
      </c>
      <c r="HH38" s="32">
        <v>27</v>
      </c>
      <c r="HI38" s="38">
        <v>27.666666666666668</v>
      </c>
      <c r="HJ38" s="77">
        <v>-13.766233766233766</v>
      </c>
      <c r="HK38" s="32" t="s">
        <v>378</v>
      </c>
      <c r="HL38" s="32">
        <v>33</v>
      </c>
      <c r="HM38" s="77">
        <v>6.4516129032258061</v>
      </c>
      <c r="HN38" s="32">
        <v>19</v>
      </c>
      <c r="HO38" s="38">
        <v>14.5</v>
      </c>
      <c r="HP38" s="77">
        <v>-13</v>
      </c>
      <c r="HQ38" s="32">
        <v>0</v>
      </c>
      <c r="HR38" s="32" t="s">
        <v>378</v>
      </c>
      <c r="HS38" s="77" t="s">
        <v>264</v>
      </c>
      <c r="HT38" s="32">
        <v>0</v>
      </c>
      <c r="HU38" s="38">
        <v>0.33333333333333331</v>
      </c>
      <c r="HV38" s="77" t="s">
        <v>264</v>
      </c>
      <c r="HW38" s="32" t="s">
        <v>378</v>
      </c>
      <c r="HX38" s="32" t="s">
        <v>378</v>
      </c>
      <c r="HY38" s="77">
        <v>3.225806451612903</v>
      </c>
      <c r="HZ38" s="32">
        <v>19</v>
      </c>
      <c r="IA38" s="38">
        <v>14.166666666666666</v>
      </c>
      <c r="IB38" s="77">
        <v>-15</v>
      </c>
      <c r="IC38" s="32" t="s">
        <v>378</v>
      </c>
      <c r="ID38" s="32">
        <v>17</v>
      </c>
      <c r="IE38" s="77">
        <v>-29.166666666666668</v>
      </c>
      <c r="IF38" s="32">
        <v>12</v>
      </c>
      <c r="IG38" s="38">
        <v>8.25</v>
      </c>
      <c r="IH38" s="77">
        <v>-23.255813953488371</v>
      </c>
      <c r="II38" s="32">
        <v>0</v>
      </c>
      <c r="IJ38" s="32">
        <v>0</v>
      </c>
      <c r="IK38" s="77" t="s">
        <v>264</v>
      </c>
      <c r="IL38" s="32">
        <v>0</v>
      </c>
      <c r="IM38" s="38">
        <v>0</v>
      </c>
      <c r="IN38" s="77" t="s">
        <v>264</v>
      </c>
      <c r="IO38" s="32" t="s">
        <v>378</v>
      </c>
      <c r="IP38" s="32">
        <v>17</v>
      </c>
      <c r="IQ38" s="77">
        <v>-29.166666666666668</v>
      </c>
      <c r="IR38" s="32">
        <v>12</v>
      </c>
      <c r="IS38" s="38">
        <v>8.25</v>
      </c>
      <c r="IT38" s="77">
        <v>-23.255813953488371</v>
      </c>
      <c r="IU38" s="32" t="s">
        <v>378</v>
      </c>
      <c r="IV38" s="32">
        <v>16</v>
      </c>
      <c r="IW38" s="77">
        <v>128.57142857142858</v>
      </c>
      <c r="IX38" s="32">
        <v>7</v>
      </c>
      <c r="IY38" s="38">
        <v>6.25</v>
      </c>
      <c r="IZ38" s="77">
        <v>5.6338028169014089</v>
      </c>
      <c r="JA38" s="32">
        <v>0</v>
      </c>
      <c r="JB38" s="32" t="s">
        <v>378</v>
      </c>
      <c r="JC38" s="77" t="s">
        <v>264</v>
      </c>
      <c r="JD38" s="32">
        <v>0</v>
      </c>
      <c r="JE38" s="38">
        <v>0.33333333333333331</v>
      </c>
      <c r="JF38" s="77" t="s">
        <v>264</v>
      </c>
      <c r="JG38" s="32" t="s">
        <v>378</v>
      </c>
      <c r="JH38" s="32" t="s">
        <v>378</v>
      </c>
      <c r="JI38" s="77">
        <v>114.28571428571428</v>
      </c>
      <c r="JJ38" s="32">
        <v>7</v>
      </c>
      <c r="JK38" s="38">
        <v>5.916666666666667</v>
      </c>
      <c r="JL38" s="77">
        <v>0</v>
      </c>
      <c r="JM38" s="32">
        <v>25</v>
      </c>
      <c r="JN38" s="32">
        <v>356</v>
      </c>
      <c r="JO38" s="77">
        <v>-13.381995133819952</v>
      </c>
      <c r="JP38" s="32">
        <v>370</v>
      </c>
      <c r="JQ38" s="38">
        <v>376.08333333333331</v>
      </c>
      <c r="JR38" s="77">
        <v>-1.419833988641328</v>
      </c>
      <c r="JS38" s="32">
        <v>4</v>
      </c>
      <c r="JT38" s="32">
        <v>36</v>
      </c>
      <c r="JU38" s="77">
        <v>-12.195121951219512</v>
      </c>
      <c r="JV38" s="32">
        <v>16</v>
      </c>
      <c r="JW38" s="38">
        <v>15.75</v>
      </c>
      <c r="JX38" s="77">
        <v>-27.307692307692307</v>
      </c>
      <c r="JY38" s="32">
        <v>21</v>
      </c>
      <c r="JZ38" s="32">
        <v>320</v>
      </c>
      <c r="KA38" s="77">
        <v>-13.513513513513514</v>
      </c>
      <c r="KB38" s="32">
        <v>354</v>
      </c>
      <c r="KC38" s="38">
        <v>360.33333333333331</v>
      </c>
      <c r="KD38" s="77">
        <v>0.13895321908290875</v>
      </c>
      <c r="KE38" s="32">
        <v>19</v>
      </c>
      <c r="KF38" s="32">
        <v>248</v>
      </c>
      <c r="KG38" s="77">
        <v>-12.367491166077739</v>
      </c>
      <c r="KH38" s="32">
        <v>280</v>
      </c>
      <c r="KI38" s="38">
        <v>289.41666666666669</v>
      </c>
      <c r="KJ38" s="77">
        <v>-0.4871060171919771</v>
      </c>
      <c r="KK38" s="32" t="s">
        <v>378</v>
      </c>
      <c r="KL38" s="32">
        <v>16</v>
      </c>
      <c r="KM38" s="77">
        <v>14.285714285714285</v>
      </c>
      <c r="KN38" s="32">
        <v>8</v>
      </c>
      <c r="KO38" s="38">
        <v>7.166666666666667</v>
      </c>
      <c r="KP38" s="77">
        <v>-26.495726495726498</v>
      </c>
      <c r="KQ38" s="32" t="s">
        <v>378</v>
      </c>
      <c r="KR38" s="32">
        <v>232</v>
      </c>
      <c r="KS38" s="77">
        <v>-13.754646840148698</v>
      </c>
      <c r="KT38" s="32">
        <v>272</v>
      </c>
      <c r="KU38" s="38">
        <v>282.25</v>
      </c>
      <c r="KV38" s="77">
        <v>0.41506077675659653</v>
      </c>
      <c r="KW38" s="32">
        <v>6</v>
      </c>
      <c r="KX38" s="32">
        <v>108</v>
      </c>
      <c r="KY38" s="77">
        <v>-15.625</v>
      </c>
      <c r="KZ38" s="32">
        <v>90</v>
      </c>
      <c r="LA38" s="38">
        <v>86.666666666666671</v>
      </c>
      <c r="LB38" s="77">
        <v>-4.4117647058823533</v>
      </c>
      <c r="LC38" s="32" t="s">
        <v>378</v>
      </c>
      <c r="LD38" s="32">
        <v>20</v>
      </c>
      <c r="LE38" s="77">
        <v>-25.925925925925924</v>
      </c>
      <c r="LF38" s="32">
        <v>8</v>
      </c>
      <c r="LG38" s="38">
        <v>8.5833333333333339</v>
      </c>
      <c r="LH38" s="77">
        <v>-27.972027972027973</v>
      </c>
      <c r="LI38" s="32" t="s">
        <v>378</v>
      </c>
      <c r="LJ38" s="32">
        <v>88</v>
      </c>
      <c r="LK38" s="77">
        <v>-12.871287128712872</v>
      </c>
      <c r="LL38" s="32">
        <v>82</v>
      </c>
      <c r="LM38" s="38">
        <v>78.083333333333329</v>
      </c>
      <c r="LN38" s="77">
        <v>-0.84656084656084662</v>
      </c>
      <c r="LO38" s="32" t="s">
        <v>378</v>
      </c>
      <c r="LP38" s="32">
        <v>652</v>
      </c>
      <c r="LQ38" s="77">
        <v>-1.9548872180451129</v>
      </c>
      <c r="LR38" s="32">
        <v>573</v>
      </c>
      <c r="LS38" s="38">
        <v>545.83333333333337</v>
      </c>
      <c r="LT38" s="77">
        <v>-4.5467793646167296</v>
      </c>
      <c r="LU38" s="32" t="s">
        <v>378</v>
      </c>
      <c r="LV38" s="32" t="s">
        <v>378</v>
      </c>
      <c r="LW38" s="77">
        <v>-2.2857142857142856</v>
      </c>
      <c r="LX38" s="32" t="s">
        <v>378</v>
      </c>
      <c r="LY38" s="38">
        <v>90.916666666666671</v>
      </c>
      <c r="LZ38" s="77">
        <v>-7.3853989813242791</v>
      </c>
      <c r="MA38" s="32" t="s">
        <v>378</v>
      </c>
      <c r="MB38" s="32" t="s">
        <v>378</v>
      </c>
      <c r="MC38" s="77">
        <v>-1.8367346938775513</v>
      </c>
      <c r="MD38" s="32" t="s">
        <v>378</v>
      </c>
      <c r="ME38" s="38">
        <v>454.91666666666669</v>
      </c>
      <c r="MF38" s="77">
        <v>-3.9584799437016183</v>
      </c>
      <c r="MG38" s="32" t="s">
        <v>378</v>
      </c>
      <c r="MH38" s="32">
        <v>374</v>
      </c>
      <c r="MI38" s="77">
        <v>1.6304347826086956</v>
      </c>
      <c r="MJ38" s="32">
        <v>351</v>
      </c>
      <c r="MK38" s="38">
        <v>327.08333333333331</v>
      </c>
      <c r="ML38" s="77">
        <v>-0.15263291783261257</v>
      </c>
      <c r="MM38" s="32" t="s">
        <v>378</v>
      </c>
      <c r="MN38" s="32" t="s">
        <v>378</v>
      </c>
      <c r="MO38" s="77">
        <v>-4.5454545454545459</v>
      </c>
      <c r="MP38" s="32" t="s">
        <v>378</v>
      </c>
      <c r="MQ38" s="38">
        <v>39.583333333333336</v>
      </c>
      <c r="MR38" s="77">
        <v>-7.7669902912621351</v>
      </c>
      <c r="MS38" s="32" t="s">
        <v>378</v>
      </c>
      <c r="MT38" s="32" t="s">
        <v>378</v>
      </c>
      <c r="MU38" s="77">
        <v>3.5714285714285712</v>
      </c>
      <c r="MV38" s="32" t="s">
        <v>378</v>
      </c>
      <c r="MW38" s="38">
        <v>287.5</v>
      </c>
      <c r="MX38" s="77">
        <v>0.99531615925058559</v>
      </c>
      <c r="MY38" s="32">
        <v>21</v>
      </c>
      <c r="MZ38" s="32">
        <v>278</v>
      </c>
      <c r="NA38" s="77">
        <v>-6.3973063973063971</v>
      </c>
      <c r="NB38" s="32">
        <v>222</v>
      </c>
      <c r="NC38" s="38">
        <v>218.75</v>
      </c>
      <c r="ND38" s="77">
        <v>-10.440122824974411</v>
      </c>
      <c r="NE38" s="32" t="s">
        <v>378</v>
      </c>
      <c r="NF38" s="32">
        <v>87</v>
      </c>
      <c r="NG38" s="77">
        <v>0</v>
      </c>
      <c r="NH38" s="32">
        <v>51</v>
      </c>
      <c r="NI38" s="38">
        <v>51.333333333333336</v>
      </c>
      <c r="NJ38" s="77">
        <v>-7.0889894419306181</v>
      </c>
      <c r="NK38" s="32" t="s">
        <v>378</v>
      </c>
      <c r="NL38" s="32">
        <v>191</v>
      </c>
      <c r="NM38" s="77">
        <v>-9.0476190476190474</v>
      </c>
      <c r="NN38" s="32">
        <v>171</v>
      </c>
      <c r="NO38" s="38">
        <v>167.41666666666666</v>
      </c>
      <c r="NP38" s="77">
        <v>-11.419753086419753</v>
      </c>
      <c r="NQ38" s="32">
        <v>285</v>
      </c>
      <c r="NR38" s="32">
        <v>403</v>
      </c>
      <c r="NS38" s="77">
        <v>-2</v>
      </c>
      <c r="NT38" s="32">
        <v>285</v>
      </c>
      <c r="NU38" s="38">
        <v>394</v>
      </c>
      <c r="NV38" s="77">
        <v>-3</v>
      </c>
      <c r="NW38" s="32">
        <v>133</v>
      </c>
      <c r="NX38" s="32">
        <v>190</v>
      </c>
      <c r="NY38" s="77">
        <v>-5</v>
      </c>
      <c r="NZ38" s="32">
        <v>133</v>
      </c>
      <c r="OA38" s="38">
        <v>188</v>
      </c>
      <c r="OB38" s="77">
        <v>-6</v>
      </c>
      <c r="OC38" s="32">
        <v>324</v>
      </c>
      <c r="OD38" s="32">
        <v>441</v>
      </c>
      <c r="OE38" s="77">
        <v>0</v>
      </c>
      <c r="OF38" s="32">
        <v>324</v>
      </c>
      <c r="OG38" s="38">
        <v>431</v>
      </c>
      <c r="OH38" s="77">
        <v>-1</v>
      </c>
      <c r="OI38" s="32">
        <v>315</v>
      </c>
      <c r="OJ38" s="32">
        <v>441</v>
      </c>
      <c r="OK38" s="77">
        <v>5</v>
      </c>
      <c r="OL38" s="32">
        <v>315</v>
      </c>
      <c r="OM38" s="38">
        <v>431</v>
      </c>
      <c r="ON38" s="77">
        <v>3</v>
      </c>
      <c r="OO38" s="32">
        <v>119</v>
      </c>
      <c r="OP38" s="32">
        <v>179</v>
      </c>
      <c r="OQ38" s="77">
        <v>13</v>
      </c>
      <c r="OR38" s="32">
        <v>119</v>
      </c>
      <c r="OS38" s="38">
        <v>177</v>
      </c>
      <c r="OT38" s="77">
        <v>11</v>
      </c>
      <c r="OU38" s="32">
        <v>352</v>
      </c>
      <c r="OV38" s="32">
        <v>468</v>
      </c>
      <c r="OW38" s="77">
        <v>0</v>
      </c>
      <c r="OX38" s="32">
        <v>352</v>
      </c>
      <c r="OY38" s="38">
        <v>458</v>
      </c>
      <c r="OZ38" s="77">
        <v>0</v>
      </c>
      <c r="PA38" s="32">
        <v>229</v>
      </c>
      <c r="PB38" s="32">
        <v>323</v>
      </c>
      <c r="PC38" s="77">
        <v>-15</v>
      </c>
      <c r="PD38" s="32">
        <v>229</v>
      </c>
      <c r="PE38" s="38">
        <v>316</v>
      </c>
      <c r="PF38" s="77">
        <v>-15</v>
      </c>
      <c r="PG38" s="32">
        <v>147</v>
      </c>
      <c r="PH38" s="32">
        <v>199</v>
      </c>
      <c r="PI38" s="77">
        <v>-24</v>
      </c>
      <c r="PJ38" s="32">
        <v>147</v>
      </c>
      <c r="PK38" s="38">
        <v>196</v>
      </c>
      <c r="PL38" s="77">
        <v>-23</v>
      </c>
      <c r="PM38" s="32">
        <v>262</v>
      </c>
      <c r="PN38" s="32">
        <v>368</v>
      </c>
      <c r="PO38" s="77">
        <v>-6</v>
      </c>
      <c r="PP38" s="32">
        <v>262</v>
      </c>
      <c r="PQ38" s="38">
        <v>359</v>
      </c>
      <c r="PR38" s="77">
        <v>-7</v>
      </c>
    </row>
    <row r="39" spans="1:434" x14ac:dyDescent="0.2">
      <c r="A39" s="19" t="s">
        <v>43</v>
      </c>
      <c r="B39" s="19"/>
      <c r="C39" s="20">
        <v>6</v>
      </c>
      <c r="D39" s="20">
        <v>71</v>
      </c>
      <c r="E39" s="77">
        <v>-2.7397260273972601</v>
      </c>
      <c r="F39" s="20">
        <v>62</v>
      </c>
      <c r="G39" s="38">
        <v>69.583333333333329</v>
      </c>
      <c r="H39" s="77">
        <v>-1.066350710900474</v>
      </c>
      <c r="I39" s="32">
        <v>0</v>
      </c>
      <c r="J39" s="32">
        <v>3</v>
      </c>
      <c r="K39" s="77">
        <v>0</v>
      </c>
      <c r="L39" s="32">
        <v>3</v>
      </c>
      <c r="M39" s="38">
        <v>2.8333333333333335</v>
      </c>
      <c r="N39" s="77">
        <v>-22.727272727272727</v>
      </c>
      <c r="O39" s="32">
        <v>6</v>
      </c>
      <c r="P39" s="32">
        <v>68</v>
      </c>
      <c r="Q39" s="77">
        <v>-2.8571428571428572</v>
      </c>
      <c r="R39" s="32">
        <v>59</v>
      </c>
      <c r="S39" s="38">
        <v>66.75</v>
      </c>
      <c r="T39" s="77">
        <v>0.125</v>
      </c>
      <c r="U39" s="32">
        <v>6</v>
      </c>
      <c r="V39" s="32">
        <v>71</v>
      </c>
      <c r="W39" s="77">
        <v>-2.7397260273972601</v>
      </c>
      <c r="X39" s="32">
        <v>62</v>
      </c>
      <c r="Y39" s="38">
        <v>69.583333333333329</v>
      </c>
      <c r="Z39" s="77">
        <v>-1.066350710900474</v>
      </c>
      <c r="AA39" s="32">
        <v>0</v>
      </c>
      <c r="AB39" s="32">
        <v>3</v>
      </c>
      <c r="AC39" s="77">
        <v>0</v>
      </c>
      <c r="AD39" s="32">
        <v>3</v>
      </c>
      <c r="AE39" s="38">
        <v>2.8333333333333335</v>
      </c>
      <c r="AF39" s="77">
        <v>-22.727272727272727</v>
      </c>
      <c r="AG39" s="32">
        <v>6</v>
      </c>
      <c r="AH39" s="32">
        <v>68</v>
      </c>
      <c r="AI39" s="77">
        <v>-2.8571428571428572</v>
      </c>
      <c r="AJ39" s="32">
        <v>59</v>
      </c>
      <c r="AK39" s="38">
        <v>66.75</v>
      </c>
      <c r="AL39" s="77">
        <v>0.125</v>
      </c>
      <c r="AM39" s="32">
        <v>0</v>
      </c>
      <c r="AN39" s="32">
        <v>0</v>
      </c>
      <c r="AO39" s="77" t="s">
        <v>264</v>
      </c>
      <c r="AP39" s="32">
        <v>0</v>
      </c>
      <c r="AQ39" s="38">
        <v>0</v>
      </c>
      <c r="AR39" s="77" t="s">
        <v>264</v>
      </c>
      <c r="AS39" s="32">
        <v>0</v>
      </c>
      <c r="AT39" s="32">
        <v>0</v>
      </c>
      <c r="AU39" s="77" t="s">
        <v>264</v>
      </c>
      <c r="AV39" s="32">
        <v>0</v>
      </c>
      <c r="AW39" s="38">
        <v>0</v>
      </c>
      <c r="AX39" s="77" t="s">
        <v>264</v>
      </c>
      <c r="AY39" s="32">
        <v>0</v>
      </c>
      <c r="AZ39" s="32">
        <v>0</v>
      </c>
      <c r="BA39" s="77" t="s">
        <v>264</v>
      </c>
      <c r="BB39" s="32">
        <v>0</v>
      </c>
      <c r="BC39" s="38">
        <v>0</v>
      </c>
      <c r="BD39" s="77" t="s">
        <v>264</v>
      </c>
      <c r="BE39" s="32" t="s">
        <v>378</v>
      </c>
      <c r="BF39" s="32">
        <v>43</v>
      </c>
      <c r="BG39" s="77">
        <v>0</v>
      </c>
      <c r="BH39" s="32">
        <v>33</v>
      </c>
      <c r="BI39" s="38">
        <v>39.083333333333336</v>
      </c>
      <c r="BJ39" s="77">
        <v>1.956521739130435</v>
      </c>
      <c r="BK39" s="32">
        <v>0</v>
      </c>
      <c r="BL39" s="32" t="s">
        <v>378</v>
      </c>
      <c r="BM39" s="77">
        <v>-33.333333333333329</v>
      </c>
      <c r="BN39" s="32" t="s">
        <v>378</v>
      </c>
      <c r="BO39" s="38">
        <v>2</v>
      </c>
      <c r="BP39" s="77">
        <v>-38.461538461538467</v>
      </c>
      <c r="BQ39" s="32" t="s">
        <v>378</v>
      </c>
      <c r="BR39" s="32" t="s">
        <v>378</v>
      </c>
      <c r="BS39" s="77">
        <v>2.5</v>
      </c>
      <c r="BT39" s="32" t="s">
        <v>378</v>
      </c>
      <c r="BU39" s="38">
        <v>37.083333333333336</v>
      </c>
      <c r="BV39" s="77">
        <v>5.7007125890736345</v>
      </c>
      <c r="BW39" s="32" t="s">
        <v>378</v>
      </c>
      <c r="BX39" s="32">
        <v>43</v>
      </c>
      <c r="BY39" s="77">
        <v>0</v>
      </c>
      <c r="BZ39" s="32">
        <v>33</v>
      </c>
      <c r="CA39" s="38">
        <v>39.083333333333336</v>
      </c>
      <c r="CB39" s="77">
        <v>1.956521739130435</v>
      </c>
      <c r="CC39" s="32">
        <v>0</v>
      </c>
      <c r="CD39" s="32" t="s">
        <v>378</v>
      </c>
      <c r="CE39" s="77">
        <v>-33.333333333333329</v>
      </c>
      <c r="CF39" s="32" t="s">
        <v>378</v>
      </c>
      <c r="CG39" s="38">
        <v>2</v>
      </c>
      <c r="CH39" s="77">
        <v>-38.461538461538467</v>
      </c>
      <c r="CI39" s="32" t="s">
        <v>378</v>
      </c>
      <c r="CJ39" s="32" t="s">
        <v>378</v>
      </c>
      <c r="CK39" s="77">
        <v>2.5</v>
      </c>
      <c r="CL39" s="32" t="s">
        <v>378</v>
      </c>
      <c r="CM39" s="38">
        <v>37.083333333333336</v>
      </c>
      <c r="CN39" s="77">
        <v>5.7007125890736345</v>
      </c>
      <c r="CO39" s="32">
        <v>0</v>
      </c>
      <c r="CP39" s="32">
        <v>0</v>
      </c>
      <c r="CQ39" s="77" t="s">
        <v>264</v>
      </c>
      <c r="CR39" s="32">
        <v>0</v>
      </c>
      <c r="CS39" s="38">
        <v>0</v>
      </c>
      <c r="CT39" s="77" t="s">
        <v>264</v>
      </c>
      <c r="CU39" s="32">
        <v>0</v>
      </c>
      <c r="CV39" s="32">
        <v>0</v>
      </c>
      <c r="CW39" s="77" t="s">
        <v>264</v>
      </c>
      <c r="CX39" s="32">
        <v>0</v>
      </c>
      <c r="CY39" s="38">
        <v>0</v>
      </c>
      <c r="CZ39" s="77" t="s">
        <v>264</v>
      </c>
      <c r="DA39" s="32">
        <v>0</v>
      </c>
      <c r="DB39" s="32">
        <v>0</v>
      </c>
      <c r="DC39" s="77" t="s">
        <v>264</v>
      </c>
      <c r="DD39" s="32">
        <v>0</v>
      </c>
      <c r="DE39" s="38">
        <v>0</v>
      </c>
      <c r="DF39" s="77" t="s">
        <v>264</v>
      </c>
      <c r="DG39" s="32" t="s">
        <v>378</v>
      </c>
      <c r="DH39" s="32">
        <v>28</v>
      </c>
      <c r="DI39" s="77">
        <v>-6.666666666666667</v>
      </c>
      <c r="DJ39" s="32">
        <v>29</v>
      </c>
      <c r="DK39" s="38">
        <v>30.5</v>
      </c>
      <c r="DL39" s="77">
        <v>-4.6875</v>
      </c>
      <c r="DM39" s="32">
        <v>0</v>
      </c>
      <c r="DN39" s="32" t="s">
        <v>378</v>
      </c>
      <c r="DO39" s="77" t="s">
        <v>264</v>
      </c>
      <c r="DP39" s="32" t="s">
        <v>378</v>
      </c>
      <c r="DQ39" s="38">
        <v>0.83333333333333337</v>
      </c>
      <c r="DR39" s="77">
        <v>100</v>
      </c>
      <c r="DS39" s="32" t="s">
        <v>378</v>
      </c>
      <c r="DT39" s="32" t="s">
        <v>378</v>
      </c>
      <c r="DU39" s="77">
        <v>-10</v>
      </c>
      <c r="DV39" s="32" t="s">
        <v>378</v>
      </c>
      <c r="DW39" s="38">
        <v>29.666666666666668</v>
      </c>
      <c r="DX39" s="77">
        <v>-6.0686015831134563</v>
      </c>
      <c r="DY39" s="32" t="s">
        <v>378</v>
      </c>
      <c r="DZ39" s="32">
        <v>28</v>
      </c>
      <c r="EA39" s="77">
        <v>-6.666666666666667</v>
      </c>
      <c r="EB39" s="32">
        <v>29</v>
      </c>
      <c r="EC39" s="38">
        <v>30.5</v>
      </c>
      <c r="ED39" s="77">
        <v>-4.6875</v>
      </c>
      <c r="EE39" s="32">
        <v>0</v>
      </c>
      <c r="EF39" s="32" t="s">
        <v>378</v>
      </c>
      <c r="EG39" s="77" t="s">
        <v>264</v>
      </c>
      <c r="EH39" s="32" t="s">
        <v>378</v>
      </c>
      <c r="EI39" s="38">
        <v>0.83333333333333337</v>
      </c>
      <c r="EJ39" s="77">
        <v>100</v>
      </c>
      <c r="EK39" s="32" t="s">
        <v>378</v>
      </c>
      <c r="EL39" s="32" t="s">
        <v>378</v>
      </c>
      <c r="EM39" s="77">
        <v>-10</v>
      </c>
      <c r="EN39" s="32" t="s">
        <v>378</v>
      </c>
      <c r="EO39" s="38">
        <v>29.666666666666668</v>
      </c>
      <c r="EP39" s="77">
        <v>-6.0686015831134563</v>
      </c>
      <c r="EQ39" s="32">
        <v>0</v>
      </c>
      <c r="ER39" s="32">
        <v>0</v>
      </c>
      <c r="ES39" s="77" t="s">
        <v>264</v>
      </c>
      <c r="ET39" s="32">
        <v>0</v>
      </c>
      <c r="EU39" s="38">
        <v>0</v>
      </c>
      <c r="EV39" s="77" t="s">
        <v>264</v>
      </c>
      <c r="EW39" s="32">
        <v>0</v>
      </c>
      <c r="EX39" s="32">
        <v>0</v>
      </c>
      <c r="EY39" s="77" t="s">
        <v>264</v>
      </c>
      <c r="EZ39" s="32">
        <v>0</v>
      </c>
      <c r="FA39" s="38">
        <v>0</v>
      </c>
      <c r="FB39" s="77" t="s">
        <v>264</v>
      </c>
      <c r="FC39" s="32">
        <v>0</v>
      </c>
      <c r="FD39" s="32">
        <v>0</v>
      </c>
      <c r="FE39" s="77" t="s">
        <v>264</v>
      </c>
      <c r="FF39" s="32">
        <v>0</v>
      </c>
      <c r="FG39" s="38">
        <v>0</v>
      </c>
      <c r="FH39" s="77" t="s">
        <v>264</v>
      </c>
      <c r="FI39" s="32">
        <v>0</v>
      </c>
      <c r="FJ39" s="32" t="s">
        <v>378</v>
      </c>
      <c r="FK39" s="77">
        <v>-80</v>
      </c>
      <c r="FL39" s="32" t="s">
        <v>378</v>
      </c>
      <c r="FM39" s="38">
        <v>3.5</v>
      </c>
      <c r="FN39" s="77">
        <v>-27.586206896551722</v>
      </c>
      <c r="FO39" s="32">
        <v>0</v>
      </c>
      <c r="FP39" s="32" t="s">
        <v>378</v>
      </c>
      <c r="FQ39" s="77">
        <v>-50</v>
      </c>
      <c r="FR39" s="32" t="s">
        <v>378</v>
      </c>
      <c r="FS39" s="38">
        <v>1.5833333333333333</v>
      </c>
      <c r="FT39" s="77">
        <v>-13.636363636363635</v>
      </c>
      <c r="FU39" s="32">
        <v>0</v>
      </c>
      <c r="FV39" s="32">
        <v>0</v>
      </c>
      <c r="FW39" s="77">
        <v>-100</v>
      </c>
      <c r="FX39" s="32">
        <v>0</v>
      </c>
      <c r="FY39" s="38">
        <v>1.9166666666666667</v>
      </c>
      <c r="FZ39" s="77">
        <v>-36.111111111111107</v>
      </c>
      <c r="GA39" s="32">
        <v>0</v>
      </c>
      <c r="GB39" s="32" t="s">
        <v>378</v>
      </c>
      <c r="GC39" s="77">
        <v>-80</v>
      </c>
      <c r="GD39" s="32" t="s">
        <v>378</v>
      </c>
      <c r="GE39" s="38">
        <v>3.5</v>
      </c>
      <c r="GF39" s="77">
        <v>-27.586206896551722</v>
      </c>
      <c r="GG39" s="32">
        <v>0</v>
      </c>
      <c r="GH39" s="32" t="s">
        <v>378</v>
      </c>
      <c r="GI39" s="77">
        <v>-50</v>
      </c>
      <c r="GJ39" s="32" t="s">
        <v>378</v>
      </c>
      <c r="GK39" s="38">
        <v>1.5833333333333333</v>
      </c>
      <c r="GL39" s="77">
        <v>-13.636363636363635</v>
      </c>
      <c r="GM39" s="32">
        <v>0</v>
      </c>
      <c r="GN39" s="32">
        <v>0</v>
      </c>
      <c r="GO39" s="77">
        <v>-100</v>
      </c>
      <c r="GP39" s="32">
        <v>0</v>
      </c>
      <c r="GQ39" s="38">
        <v>1.9166666666666667</v>
      </c>
      <c r="GR39" s="77">
        <v>-36.111111111111107</v>
      </c>
      <c r="GS39" s="32">
        <v>0</v>
      </c>
      <c r="GT39" s="32">
        <v>0</v>
      </c>
      <c r="GU39" s="77" t="s">
        <v>264</v>
      </c>
      <c r="GV39" s="32">
        <v>0</v>
      </c>
      <c r="GW39" s="38">
        <v>0</v>
      </c>
      <c r="GX39" s="77" t="s">
        <v>264</v>
      </c>
      <c r="GY39" s="32">
        <v>0</v>
      </c>
      <c r="GZ39" s="32">
        <v>0</v>
      </c>
      <c r="HA39" s="77" t="s">
        <v>264</v>
      </c>
      <c r="HB39" s="32">
        <v>0</v>
      </c>
      <c r="HC39" s="38">
        <v>0</v>
      </c>
      <c r="HD39" s="77" t="s">
        <v>264</v>
      </c>
      <c r="HE39" s="32">
        <v>0</v>
      </c>
      <c r="HF39" s="32">
        <v>0</v>
      </c>
      <c r="HG39" s="77" t="s">
        <v>264</v>
      </c>
      <c r="HH39" s="32">
        <v>0</v>
      </c>
      <c r="HI39" s="38">
        <v>0</v>
      </c>
      <c r="HJ39" s="77" t="s">
        <v>264</v>
      </c>
      <c r="HK39" s="32" t="s">
        <v>378</v>
      </c>
      <c r="HL39" s="32" t="s">
        <v>378</v>
      </c>
      <c r="HM39" s="77">
        <v>-33.333333333333329</v>
      </c>
      <c r="HN39" s="32" t="s">
        <v>378</v>
      </c>
      <c r="HO39" s="38">
        <v>2</v>
      </c>
      <c r="HP39" s="77">
        <v>9.0909090909090917</v>
      </c>
      <c r="HQ39" s="32">
        <v>0</v>
      </c>
      <c r="HR39" s="32">
        <v>0</v>
      </c>
      <c r="HS39" s="77" t="s">
        <v>264</v>
      </c>
      <c r="HT39" s="32">
        <v>0</v>
      </c>
      <c r="HU39" s="38">
        <v>0</v>
      </c>
      <c r="HV39" s="77" t="s">
        <v>264</v>
      </c>
      <c r="HW39" s="32" t="s">
        <v>378</v>
      </c>
      <c r="HX39" s="32" t="s">
        <v>378</v>
      </c>
      <c r="HY39" s="77">
        <v>-33.333333333333329</v>
      </c>
      <c r="HZ39" s="32" t="s">
        <v>378</v>
      </c>
      <c r="IA39" s="38">
        <v>2</v>
      </c>
      <c r="IB39" s="77">
        <v>9.0909090909090917</v>
      </c>
      <c r="IC39" s="32" t="s">
        <v>378</v>
      </c>
      <c r="ID39" s="32" t="s">
        <v>378</v>
      </c>
      <c r="IE39" s="77">
        <v>-33.333333333333329</v>
      </c>
      <c r="IF39" s="32" t="s">
        <v>378</v>
      </c>
      <c r="IG39" s="38">
        <v>2</v>
      </c>
      <c r="IH39" s="77">
        <v>9.0909090909090917</v>
      </c>
      <c r="II39" s="32">
        <v>0</v>
      </c>
      <c r="IJ39" s="32">
        <v>0</v>
      </c>
      <c r="IK39" s="77" t="s">
        <v>264</v>
      </c>
      <c r="IL39" s="32">
        <v>0</v>
      </c>
      <c r="IM39" s="38">
        <v>0</v>
      </c>
      <c r="IN39" s="77" t="s">
        <v>264</v>
      </c>
      <c r="IO39" s="32" t="s">
        <v>378</v>
      </c>
      <c r="IP39" s="32" t="s">
        <v>378</v>
      </c>
      <c r="IQ39" s="77">
        <v>-33.333333333333329</v>
      </c>
      <c r="IR39" s="32" t="s">
        <v>378</v>
      </c>
      <c r="IS39" s="38">
        <v>2</v>
      </c>
      <c r="IT39" s="77">
        <v>9.0909090909090917</v>
      </c>
      <c r="IU39" s="32">
        <v>0</v>
      </c>
      <c r="IV39" s="32">
        <v>0</v>
      </c>
      <c r="IW39" s="77" t="s">
        <v>264</v>
      </c>
      <c r="IX39" s="32">
        <v>0</v>
      </c>
      <c r="IY39" s="38">
        <v>0</v>
      </c>
      <c r="IZ39" s="77" t="s">
        <v>264</v>
      </c>
      <c r="JA39" s="32">
        <v>0</v>
      </c>
      <c r="JB39" s="32">
        <v>0</v>
      </c>
      <c r="JC39" s="77" t="s">
        <v>264</v>
      </c>
      <c r="JD39" s="32">
        <v>0</v>
      </c>
      <c r="JE39" s="38">
        <v>0</v>
      </c>
      <c r="JF39" s="77" t="s">
        <v>264</v>
      </c>
      <c r="JG39" s="32">
        <v>0</v>
      </c>
      <c r="JH39" s="32">
        <v>0</v>
      </c>
      <c r="JI39" s="77" t="s">
        <v>264</v>
      </c>
      <c r="JJ39" s="32">
        <v>0</v>
      </c>
      <c r="JK39" s="38">
        <v>0</v>
      </c>
      <c r="JL39" s="77" t="s">
        <v>264</v>
      </c>
      <c r="JM39" s="32">
        <v>0</v>
      </c>
      <c r="JN39" s="32">
        <v>8</v>
      </c>
      <c r="JO39" s="77">
        <v>0</v>
      </c>
      <c r="JP39" s="32">
        <v>7</v>
      </c>
      <c r="JQ39" s="38">
        <v>6.75</v>
      </c>
      <c r="JR39" s="77">
        <v>-10</v>
      </c>
      <c r="JS39" s="32">
        <v>0</v>
      </c>
      <c r="JT39" s="32">
        <v>0</v>
      </c>
      <c r="JU39" s="77" t="s">
        <v>264</v>
      </c>
      <c r="JV39" s="32">
        <v>0</v>
      </c>
      <c r="JW39" s="38">
        <v>0</v>
      </c>
      <c r="JX39" s="77">
        <v>-100</v>
      </c>
      <c r="JY39" s="32">
        <v>0</v>
      </c>
      <c r="JZ39" s="32">
        <v>8</v>
      </c>
      <c r="KA39" s="77">
        <v>0</v>
      </c>
      <c r="KB39" s="32">
        <v>7</v>
      </c>
      <c r="KC39" s="38">
        <v>6.75</v>
      </c>
      <c r="KD39" s="77">
        <v>-8.9887640449438209</v>
      </c>
      <c r="KE39" s="32">
        <v>0</v>
      </c>
      <c r="KF39" s="32">
        <v>8</v>
      </c>
      <c r="KG39" s="77">
        <v>0</v>
      </c>
      <c r="KH39" s="32">
        <v>7</v>
      </c>
      <c r="KI39" s="38">
        <v>6.75</v>
      </c>
      <c r="KJ39" s="77">
        <v>-10</v>
      </c>
      <c r="KK39" s="32">
        <v>0</v>
      </c>
      <c r="KL39" s="32">
        <v>0</v>
      </c>
      <c r="KM39" s="77" t="s">
        <v>264</v>
      </c>
      <c r="KN39" s="32">
        <v>0</v>
      </c>
      <c r="KO39" s="38">
        <v>0</v>
      </c>
      <c r="KP39" s="77">
        <v>-100</v>
      </c>
      <c r="KQ39" s="32">
        <v>0</v>
      </c>
      <c r="KR39" s="32">
        <v>8</v>
      </c>
      <c r="KS39" s="77">
        <v>0</v>
      </c>
      <c r="KT39" s="32">
        <v>7</v>
      </c>
      <c r="KU39" s="38">
        <v>6.75</v>
      </c>
      <c r="KV39" s="77">
        <v>-8.9887640449438209</v>
      </c>
      <c r="KW39" s="32">
        <v>0</v>
      </c>
      <c r="KX39" s="32">
        <v>0</v>
      </c>
      <c r="KY39" s="77" t="s">
        <v>264</v>
      </c>
      <c r="KZ39" s="32">
        <v>0</v>
      </c>
      <c r="LA39" s="38">
        <v>0</v>
      </c>
      <c r="LB39" s="77" t="s">
        <v>264</v>
      </c>
      <c r="LC39" s="32">
        <v>0</v>
      </c>
      <c r="LD39" s="32">
        <v>0</v>
      </c>
      <c r="LE39" s="77" t="s">
        <v>264</v>
      </c>
      <c r="LF39" s="32">
        <v>0</v>
      </c>
      <c r="LG39" s="38">
        <v>0</v>
      </c>
      <c r="LH39" s="77" t="s">
        <v>264</v>
      </c>
      <c r="LI39" s="32">
        <v>0</v>
      </c>
      <c r="LJ39" s="32">
        <v>0</v>
      </c>
      <c r="LK39" s="77" t="s">
        <v>264</v>
      </c>
      <c r="LL39" s="32">
        <v>0</v>
      </c>
      <c r="LM39" s="38">
        <v>0</v>
      </c>
      <c r="LN39" s="77" t="s">
        <v>264</v>
      </c>
      <c r="LO39" s="32" t="s">
        <v>378</v>
      </c>
      <c r="LP39" s="32">
        <v>13</v>
      </c>
      <c r="LQ39" s="77">
        <v>30</v>
      </c>
      <c r="LR39" s="32">
        <v>13</v>
      </c>
      <c r="LS39" s="38">
        <v>12.166666666666666</v>
      </c>
      <c r="LT39" s="77">
        <v>36.44859813084112</v>
      </c>
      <c r="LU39" s="32">
        <v>0</v>
      </c>
      <c r="LV39" s="32" t="s">
        <v>378</v>
      </c>
      <c r="LW39" s="77" t="s">
        <v>264</v>
      </c>
      <c r="LX39" s="32" t="s">
        <v>378</v>
      </c>
      <c r="LY39" s="38">
        <v>0.83333333333333337</v>
      </c>
      <c r="LZ39" s="77">
        <v>-33.333333333333329</v>
      </c>
      <c r="MA39" s="32" t="s">
        <v>378</v>
      </c>
      <c r="MB39" s="32" t="s">
        <v>378</v>
      </c>
      <c r="MC39" s="77">
        <v>20</v>
      </c>
      <c r="MD39" s="32" t="s">
        <v>378</v>
      </c>
      <c r="ME39" s="38">
        <v>11.333333333333334</v>
      </c>
      <c r="MF39" s="77">
        <v>47.826086956521742</v>
      </c>
      <c r="MG39" s="32" t="s">
        <v>378</v>
      </c>
      <c r="MH39" s="32">
        <v>13</v>
      </c>
      <c r="MI39" s="77">
        <v>30</v>
      </c>
      <c r="MJ39" s="32">
        <v>13</v>
      </c>
      <c r="MK39" s="38">
        <v>12.166666666666666</v>
      </c>
      <c r="ML39" s="77">
        <v>36.44859813084112</v>
      </c>
      <c r="MM39" s="32">
        <v>0</v>
      </c>
      <c r="MN39" s="32" t="s">
        <v>378</v>
      </c>
      <c r="MO39" s="77" t="s">
        <v>264</v>
      </c>
      <c r="MP39" s="32" t="s">
        <v>378</v>
      </c>
      <c r="MQ39" s="38">
        <v>0.83333333333333337</v>
      </c>
      <c r="MR39" s="77">
        <v>-33.333333333333329</v>
      </c>
      <c r="MS39" s="32" t="s">
        <v>378</v>
      </c>
      <c r="MT39" s="32" t="s">
        <v>378</v>
      </c>
      <c r="MU39" s="77">
        <v>20</v>
      </c>
      <c r="MV39" s="32" t="s">
        <v>378</v>
      </c>
      <c r="MW39" s="38">
        <v>11.333333333333334</v>
      </c>
      <c r="MX39" s="77">
        <v>47.826086956521742</v>
      </c>
      <c r="MY39" s="32">
        <v>0</v>
      </c>
      <c r="MZ39" s="32">
        <v>0</v>
      </c>
      <c r="NA39" s="77" t="s">
        <v>264</v>
      </c>
      <c r="NB39" s="32">
        <v>0</v>
      </c>
      <c r="NC39" s="38">
        <v>0</v>
      </c>
      <c r="ND39" s="77" t="s">
        <v>264</v>
      </c>
      <c r="NE39" s="32">
        <v>0</v>
      </c>
      <c r="NF39" s="32">
        <v>0</v>
      </c>
      <c r="NG39" s="77" t="s">
        <v>264</v>
      </c>
      <c r="NH39" s="32">
        <v>0</v>
      </c>
      <c r="NI39" s="38">
        <v>0</v>
      </c>
      <c r="NJ39" s="77" t="s">
        <v>264</v>
      </c>
      <c r="NK39" s="32">
        <v>0</v>
      </c>
      <c r="NL39" s="32">
        <v>0</v>
      </c>
      <c r="NM39" s="77" t="s">
        <v>264</v>
      </c>
      <c r="NN39" s="32">
        <v>0</v>
      </c>
      <c r="NO39" s="38">
        <v>0</v>
      </c>
      <c r="NP39" s="77" t="s">
        <v>264</v>
      </c>
      <c r="NQ39" s="32">
        <v>181</v>
      </c>
      <c r="NR39" s="32">
        <v>181</v>
      </c>
      <c r="NS39" s="77">
        <v>-5</v>
      </c>
      <c r="NT39" s="32">
        <v>181</v>
      </c>
      <c r="NU39" s="38">
        <v>181</v>
      </c>
      <c r="NV39" s="77">
        <v>-5</v>
      </c>
      <c r="NW39" s="32" t="s">
        <v>264</v>
      </c>
      <c r="NX39" s="32">
        <v>181</v>
      </c>
      <c r="NY39" s="77">
        <v>-2</v>
      </c>
      <c r="NZ39" s="32">
        <v>0</v>
      </c>
      <c r="OA39" s="38">
        <v>181</v>
      </c>
      <c r="OB39" s="77">
        <v>-2</v>
      </c>
      <c r="OC39" s="32">
        <v>181</v>
      </c>
      <c r="OD39" s="32">
        <v>181</v>
      </c>
      <c r="OE39" s="77">
        <v>-6</v>
      </c>
      <c r="OF39" s="32">
        <v>181</v>
      </c>
      <c r="OG39" s="38">
        <v>181</v>
      </c>
      <c r="OH39" s="77">
        <v>-5</v>
      </c>
      <c r="OI39" s="32">
        <v>181</v>
      </c>
      <c r="OJ39" s="32">
        <v>181</v>
      </c>
      <c r="OK39" s="77">
        <v>-5</v>
      </c>
      <c r="OL39" s="32">
        <v>181</v>
      </c>
      <c r="OM39" s="38">
        <v>181</v>
      </c>
      <c r="ON39" s="77">
        <v>-5</v>
      </c>
      <c r="OO39" s="32" t="s">
        <v>264</v>
      </c>
      <c r="OP39" s="32">
        <v>181</v>
      </c>
      <c r="OQ39" s="77">
        <v>-2</v>
      </c>
      <c r="OR39" s="32">
        <v>0</v>
      </c>
      <c r="OS39" s="38">
        <v>181</v>
      </c>
      <c r="OT39" s="77">
        <v>-2</v>
      </c>
      <c r="OU39" s="32">
        <v>181</v>
      </c>
      <c r="OV39" s="32">
        <v>181</v>
      </c>
      <c r="OW39" s="77">
        <v>-6</v>
      </c>
      <c r="OX39" s="32">
        <v>181</v>
      </c>
      <c r="OY39" s="38">
        <v>181</v>
      </c>
      <c r="OZ39" s="77">
        <v>-5</v>
      </c>
      <c r="PA39" s="32" t="s">
        <v>264</v>
      </c>
      <c r="PB39" s="32" t="s">
        <v>264</v>
      </c>
      <c r="PC39" s="77" t="s">
        <v>264</v>
      </c>
      <c r="PD39" s="32" t="s">
        <v>264</v>
      </c>
      <c r="PE39" s="38" t="s">
        <v>264</v>
      </c>
      <c r="PF39" s="77" t="s">
        <v>264</v>
      </c>
      <c r="PG39" s="32" t="s">
        <v>264</v>
      </c>
      <c r="PH39" s="32" t="s">
        <v>264</v>
      </c>
      <c r="PI39" s="77" t="s">
        <v>264</v>
      </c>
      <c r="PJ39" s="32" t="s">
        <v>264</v>
      </c>
      <c r="PK39" s="38" t="s">
        <v>264</v>
      </c>
      <c r="PL39" s="77" t="s">
        <v>264</v>
      </c>
      <c r="PM39" s="32" t="s">
        <v>264</v>
      </c>
      <c r="PN39" s="32" t="s">
        <v>264</v>
      </c>
      <c r="PO39" s="77" t="s">
        <v>264</v>
      </c>
      <c r="PP39" s="32" t="s">
        <v>264</v>
      </c>
      <c r="PQ39" s="38" t="s">
        <v>264</v>
      </c>
      <c r="PR39" s="77" t="s">
        <v>264</v>
      </c>
    </row>
    <row r="40" spans="1:434" x14ac:dyDescent="0.2">
      <c r="A40" s="247" t="s">
        <v>44</v>
      </c>
      <c r="B40" s="18"/>
      <c r="C40" s="20">
        <v>6</v>
      </c>
      <c r="D40" s="20">
        <v>71</v>
      </c>
      <c r="E40" s="77">
        <v>-2.7397260273972601</v>
      </c>
      <c r="F40" s="20">
        <v>62</v>
      </c>
      <c r="G40" s="38">
        <v>69.583333333333329</v>
      </c>
      <c r="H40" s="77">
        <v>-1.066350710900474</v>
      </c>
      <c r="I40" s="32">
        <v>0</v>
      </c>
      <c r="J40" s="32">
        <v>3</v>
      </c>
      <c r="K40" s="77">
        <v>0</v>
      </c>
      <c r="L40" s="32">
        <v>3</v>
      </c>
      <c r="M40" s="38">
        <v>2.8333333333333335</v>
      </c>
      <c r="N40" s="77">
        <v>-22.727272727272727</v>
      </c>
      <c r="O40" s="32">
        <v>6</v>
      </c>
      <c r="P40" s="32">
        <v>68</v>
      </c>
      <c r="Q40" s="77">
        <v>-2.8571428571428572</v>
      </c>
      <c r="R40" s="32">
        <v>59</v>
      </c>
      <c r="S40" s="38">
        <v>66.75</v>
      </c>
      <c r="T40" s="77">
        <v>0.125</v>
      </c>
      <c r="U40" s="32">
        <v>6</v>
      </c>
      <c r="V40" s="32">
        <v>71</v>
      </c>
      <c r="W40" s="77">
        <v>-2.7397260273972601</v>
      </c>
      <c r="X40" s="32">
        <v>62</v>
      </c>
      <c r="Y40" s="38">
        <v>69.583333333333329</v>
      </c>
      <c r="Z40" s="77">
        <v>-1.066350710900474</v>
      </c>
      <c r="AA40" s="32">
        <v>0</v>
      </c>
      <c r="AB40" s="32">
        <v>3</v>
      </c>
      <c r="AC40" s="77">
        <v>0</v>
      </c>
      <c r="AD40" s="32">
        <v>3</v>
      </c>
      <c r="AE40" s="38">
        <v>2.8333333333333335</v>
      </c>
      <c r="AF40" s="77">
        <v>-22.727272727272727</v>
      </c>
      <c r="AG40" s="32">
        <v>6</v>
      </c>
      <c r="AH40" s="32">
        <v>68</v>
      </c>
      <c r="AI40" s="77">
        <v>-2.8571428571428572</v>
      </c>
      <c r="AJ40" s="32">
        <v>59</v>
      </c>
      <c r="AK40" s="38">
        <v>66.75</v>
      </c>
      <c r="AL40" s="77">
        <v>0.125</v>
      </c>
      <c r="AM40" s="32">
        <v>0</v>
      </c>
      <c r="AN40" s="32">
        <v>0</v>
      </c>
      <c r="AO40" s="77" t="s">
        <v>264</v>
      </c>
      <c r="AP40" s="32">
        <v>0</v>
      </c>
      <c r="AQ40" s="38">
        <v>0</v>
      </c>
      <c r="AR40" s="77" t="s">
        <v>264</v>
      </c>
      <c r="AS40" s="32">
        <v>0</v>
      </c>
      <c r="AT40" s="32">
        <v>0</v>
      </c>
      <c r="AU40" s="77" t="s">
        <v>264</v>
      </c>
      <c r="AV40" s="32">
        <v>0</v>
      </c>
      <c r="AW40" s="38">
        <v>0</v>
      </c>
      <c r="AX40" s="77" t="s">
        <v>264</v>
      </c>
      <c r="AY40" s="32">
        <v>0</v>
      </c>
      <c r="AZ40" s="32">
        <v>0</v>
      </c>
      <c r="BA40" s="77" t="s">
        <v>264</v>
      </c>
      <c r="BB40" s="32">
        <v>0</v>
      </c>
      <c r="BC40" s="38">
        <v>0</v>
      </c>
      <c r="BD40" s="77" t="s">
        <v>264</v>
      </c>
      <c r="BE40" s="32" t="s">
        <v>378</v>
      </c>
      <c r="BF40" s="32">
        <v>43</v>
      </c>
      <c r="BG40" s="77">
        <v>0</v>
      </c>
      <c r="BH40" s="32">
        <v>33</v>
      </c>
      <c r="BI40" s="38">
        <v>39.083333333333336</v>
      </c>
      <c r="BJ40" s="77">
        <v>1.956521739130435</v>
      </c>
      <c r="BK40" s="32">
        <v>0</v>
      </c>
      <c r="BL40" s="32" t="s">
        <v>378</v>
      </c>
      <c r="BM40" s="77">
        <v>-33.333333333333329</v>
      </c>
      <c r="BN40" s="32" t="s">
        <v>378</v>
      </c>
      <c r="BO40" s="38">
        <v>2</v>
      </c>
      <c r="BP40" s="77">
        <v>-38.461538461538467</v>
      </c>
      <c r="BQ40" s="32" t="s">
        <v>378</v>
      </c>
      <c r="BR40" s="32" t="s">
        <v>378</v>
      </c>
      <c r="BS40" s="77">
        <v>2.5</v>
      </c>
      <c r="BT40" s="32" t="s">
        <v>378</v>
      </c>
      <c r="BU40" s="38">
        <v>37.083333333333336</v>
      </c>
      <c r="BV40" s="77">
        <v>5.7007125890736345</v>
      </c>
      <c r="BW40" s="32" t="s">
        <v>378</v>
      </c>
      <c r="BX40" s="32">
        <v>43</v>
      </c>
      <c r="BY40" s="77">
        <v>0</v>
      </c>
      <c r="BZ40" s="32">
        <v>33</v>
      </c>
      <c r="CA40" s="38">
        <v>39.083333333333336</v>
      </c>
      <c r="CB40" s="77">
        <v>1.956521739130435</v>
      </c>
      <c r="CC40" s="32">
        <v>0</v>
      </c>
      <c r="CD40" s="32" t="s">
        <v>378</v>
      </c>
      <c r="CE40" s="77">
        <v>-33.333333333333329</v>
      </c>
      <c r="CF40" s="32" t="s">
        <v>378</v>
      </c>
      <c r="CG40" s="38">
        <v>2</v>
      </c>
      <c r="CH40" s="77">
        <v>-38.461538461538467</v>
      </c>
      <c r="CI40" s="32" t="s">
        <v>378</v>
      </c>
      <c r="CJ40" s="32" t="s">
        <v>378</v>
      </c>
      <c r="CK40" s="77">
        <v>2.5</v>
      </c>
      <c r="CL40" s="32" t="s">
        <v>378</v>
      </c>
      <c r="CM40" s="38">
        <v>37.083333333333336</v>
      </c>
      <c r="CN40" s="77">
        <v>5.7007125890736345</v>
      </c>
      <c r="CO40" s="32">
        <v>0</v>
      </c>
      <c r="CP40" s="32">
        <v>0</v>
      </c>
      <c r="CQ40" s="77" t="s">
        <v>264</v>
      </c>
      <c r="CR40" s="32">
        <v>0</v>
      </c>
      <c r="CS40" s="38">
        <v>0</v>
      </c>
      <c r="CT40" s="77" t="s">
        <v>264</v>
      </c>
      <c r="CU40" s="32">
        <v>0</v>
      </c>
      <c r="CV40" s="32">
        <v>0</v>
      </c>
      <c r="CW40" s="77" t="s">
        <v>264</v>
      </c>
      <c r="CX40" s="32">
        <v>0</v>
      </c>
      <c r="CY40" s="38">
        <v>0</v>
      </c>
      <c r="CZ40" s="77" t="s">
        <v>264</v>
      </c>
      <c r="DA40" s="32">
        <v>0</v>
      </c>
      <c r="DB40" s="32">
        <v>0</v>
      </c>
      <c r="DC40" s="77" t="s">
        <v>264</v>
      </c>
      <c r="DD40" s="32">
        <v>0</v>
      </c>
      <c r="DE40" s="38">
        <v>0</v>
      </c>
      <c r="DF40" s="77" t="s">
        <v>264</v>
      </c>
      <c r="DG40" s="32" t="s">
        <v>378</v>
      </c>
      <c r="DH40" s="32">
        <v>28</v>
      </c>
      <c r="DI40" s="77">
        <v>-6.666666666666667</v>
      </c>
      <c r="DJ40" s="32">
        <v>29</v>
      </c>
      <c r="DK40" s="38">
        <v>30.5</v>
      </c>
      <c r="DL40" s="77">
        <v>-4.6875</v>
      </c>
      <c r="DM40" s="32">
        <v>0</v>
      </c>
      <c r="DN40" s="32" t="s">
        <v>378</v>
      </c>
      <c r="DO40" s="77" t="s">
        <v>264</v>
      </c>
      <c r="DP40" s="32" t="s">
        <v>378</v>
      </c>
      <c r="DQ40" s="38">
        <v>0.83333333333333337</v>
      </c>
      <c r="DR40" s="77">
        <v>100</v>
      </c>
      <c r="DS40" s="32" t="s">
        <v>378</v>
      </c>
      <c r="DT40" s="32" t="s">
        <v>378</v>
      </c>
      <c r="DU40" s="77">
        <v>-10</v>
      </c>
      <c r="DV40" s="32" t="s">
        <v>378</v>
      </c>
      <c r="DW40" s="38">
        <v>29.666666666666668</v>
      </c>
      <c r="DX40" s="77">
        <v>-6.0686015831134563</v>
      </c>
      <c r="DY40" s="32" t="s">
        <v>378</v>
      </c>
      <c r="DZ40" s="32">
        <v>28</v>
      </c>
      <c r="EA40" s="77">
        <v>-6.666666666666667</v>
      </c>
      <c r="EB40" s="32">
        <v>29</v>
      </c>
      <c r="EC40" s="38">
        <v>30.5</v>
      </c>
      <c r="ED40" s="77">
        <v>-4.6875</v>
      </c>
      <c r="EE40" s="32">
        <v>0</v>
      </c>
      <c r="EF40" s="32" t="s">
        <v>378</v>
      </c>
      <c r="EG40" s="77" t="s">
        <v>264</v>
      </c>
      <c r="EH40" s="32" t="s">
        <v>378</v>
      </c>
      <c r="EI40" s="38">
        <v>0.83333333333333337</v>
      </c>
      <c r="EJ40" s="77">
        <v>100</v>
      </c>
      <c r="EK40" s="32" t="s">
        <v>378</v>
      </c>
      <c r="EL40" s="32" t="s">
        <v>378</v>
      </c>
      <c r="EM40" s="77">
        <v>-10</v>
      </c>
      <c r="EN40" s="32" t="s">
        <v>378</v>
      </c>
      <c r="EO40" s="38">
        <v>29.666666666666668</v>
      </c>
      <c r="EP40" s="77">
        <v>-6.0686015831134563</v>
      </c>
      <c r="EQ40" s="32">
        <v>0</v>
      </c>
      <c r="ER40" s="32">
        <v>0</v>
      </c>
      <c r="ES40" s="77" t="s">
        <v>264</v>
      </c>
      <c r="ET40" s="32">
        <v>0</v>
      </c>
      <c r="EU40" s="38">
        <v>0</v>
      </c>
      <c r="EV40" s="77" t="s">
        <v>264</v>
      </c>
      <c r="EW40" s="32">
        <v>0</v>
      </c>
      <c r="EX40" s="32">
        <v>0</v>
      </c>
      <c r="EY40" s="77" t="s">
        <v>264</v>
      </c>
      <c r="EZ40" s="32">
        <v>0</v>
      </c>
      <c r="FA40" s="38">
        <v>0</v>
      </c>
      <c r="FB40" s="77" t="s">
        <v>264</v>
      </c>
      <c r="FC40" s="32">
        <v>0</v>
      </c>
      <c r="FD40" s="32">
        <v>0</v>
      </c>
      <c r="FE40" s="77" t="s">
        <v>264</v>
      </c>
      <c r="FF40" s="32">
        <v>0</v>
      </c>
      <c r="FG40" s="38">
        <v>0</v>
      </c>
      <c r="FH40" s="77" t="s">
        <v>264</v>
      </c>
      <c r="FI40" s="32">
        <v>0</v>
      </c>
      <c r="FJ40" s="32" t="s">
        <v>378</v>
      </c>
      <c r="FK40" s="77">
        <v>-80</v>
      </c>
      <c r="FL40" s="32" t="s">
        <v>378</v>
      </c>
      <c r="FM40" s="38">
        <v>3.5</v>
      </c>
      <c r="FN40" s="77">
        <v>-27.586206896551722</v>
      </c>
      <c r="FO40" s="32">
        <v>0</v>
      </c>
      <c r="FP40" s="32" t="s">
        <v>378</v>
      </c>
      <c r="FQ40" s="77">
        <v>-50</v>
      </c>
      <c r="FR40" s="32" t="s">
        <v>378</v>
      </c>
      <c r="FS40" s="38">
        <v>1.5833333333333333</v>
      </c>
      <c r="FT40" s="77">
        <v>-13.636363636363635</v>
      </c>
      <c r="FU40" s="32">
        <v>0</v>
      </c>
      <c r="FV40" s="32">
        <v>0</v>
      </c>
      <c r="FW40" s="77">
        <v>-100</v>
      </c>
      <c r="FX40" s="32">
        <v>0</v>
      </c>
      <c r="FY40" s="38">
        <v>1.9166666666666667</v>
      </c>
      <c r="FZ40" s="77">
        <v>-36.111111111111107</v>
      </c>
      <c r="GA40" s="32">
        <v>0</v>
      </c>
      <c r="GB40" s="32" t="s">
        <v>378</v>
      </c>
      <c r="GC40" s="77">
        <v>-80</v>
      </c>
      <c r="GD40" s="32" t="s">
        <v>378</v>
      </c>
      <c r="GE40" s="38">
        <v>3.5</v>
      </c>
      <c r="GF40" s="77">
        <v>-27.586206896551722</v>
      </c>
      <c r="GG40" s="32">
        <v>0</v>
      </c>
      <c r="GH40" s="32" t="s">
        <v>378</v>
      </c>
      <c r="GI40" s="77">
        <v>-50</v>
      </c>
      <c r="GJ40" s="32" t="s">
        <v>378</v>
      </c>
      <c r="GK40" s="38">
        <v>1.5833333333333333</v>
      </c>
      <c r="GL40" s="77">
        <v>-13.636363636363635</v>
      </c>
      <c r="GM40" s="32">
        <v>0</v>
      </c>
      <c r="GN40" s="32">
        <v>0</v>
      </c>
      <c r="GO40" s="77">
        <v>-100</v>
      </c>
      <c r="GP40" s="32">
        <v>0</v>
      </c>
      <c r="GQ40" s="38">
        <v>1.9166666666666667</v>
      </c>
      <c r="GR40" s="77">
        <v>-36.111111111111107</v>
      </c>
      <c r="GS40" s="32">
        <v>0</v>
      </c>
      <c r="GT40" s="32">
        <v>0</v>
      </c>
      <c r="GU40" s="77" t="s">
        <v>264</v>
      </c>
      <c r="GV40" s="32">
        <v>0</v>
      </c>
      <c r="GW40" s="38">
        <v>0</v>
      </c>
      <c r="GX40" s="77" t="s">
        <v>264</v>
      </c>
      <c r="GY40" s="32">
        <v>0</v>
      </c>
      <c r="GZ40" s="32">
        <v>0</v>
      </c>
      <c r="HA40" s="77" t="s">
        <v>264</v>
      </c>
      <c r="HB40" s="32">
        <v>0</v>
      </c>
      <c r="HC40" s="38">
        <v>0</v>
      </c>
      <c r="HD40" s="77" t="s">
        <v>264</v>
      </c>
      <c r="HE40" s="32">
        <v>0</v>
      </c>
      <c r="HF40" s="32">
        <v>0</v>
      </c>
      <c r="HG40" s="77" t="s">
        <v>264</v>
      </c>
      <c r="HH40" s="32">
        <v>0</v>
      </c>
      <c r="HI40" s="38">
        <v>0</v>
      </c>
      <c r="HJ40" s="77" t="s">
        <v>264</v>
      </c>
      <c r="HK40" s="32" t="s">
        <v>378</v>
      </c>
      <c r="HL40" s="32" t="s">
        <v>378</v>
      </c>
      <c r="HM40" s="77">
        <v>-33.333333333333329</v>
      </c>
      <c r="HN40" s="32" t="s">
        <v>378</v>
      </c>
      <c r="HO40" s="38">
        <v>2</v>
      </c>
      <c r="HP40" s="77">
        <v>9.0909090909090917</v>
      </c>
      <c r="HQ40" s="32">
        <v>0</v>
      </c>
      <c r="HR40" s="32">
        <v>0</v>
      </c>
      <c r="HS40" s="77" t="s">
        <v>264</v>
      </c>
      <c r="HT40" s="32">
        <v>0</v>
      </c>
      <c r="HU40" s="38">
        <v>0</v>
      </c>
      <c r="HV40" s="77" t="s">
        <v>264</v>
      </c>
      <c r="HW40" s="32" t="s">
        <v>378</v>
      </c>
      <c r="HX40" s="32" t="s">
        <v>378</v>
      </c>
      <c r="HY40" s="77">
        <v>-33.333333333333329</v>
      </c>
      <c r="HZ40" s="32" t="s">
        <v>378</v>
      </c>
      <c r="IA40" s="38">
        <v>2</v>
      </c>
      <c r="IB40" s="77">
        <v>9.0909090909090917</v>
      </c>
      <c r="IC40" s="32" t="s">
        <v>378</v>
      </c>
      <c r="ID40" s="32" t="s">
        <v>378</v>
      </c>
      <c r="IE40" s="77">
        <v>-33.333333333333329</v>
      </c>
      <c r="IF40" s="32" t="s">
        <v>378</v>
      </c>
      <c r="IG40" s="38">
        <v>2</v>
      </c>
      <c r="IH40" s="77">
        <v>9.0909090909090917</v>
      </c>
      <c r="II40" s="32">
        <v>0</v>
      </c>
      <c r="IJ40" s="32">
        <v>0</v>
      </c>
      <c r="IK40" s="77" t="s">
        <v>264</v>
      </c>
      <c r="IL40" s="32">
        <v>0</v>
      </c>
      <c r="IM40" s="38">
        <v>0</v>
      </c>
      <c r="IN40" s="77" t="s">
        <v>264</v>
      </c>
      <c r="IO40" s="32" t="s">
        <v>378</v>
      </c>
      <c r="IP40" s="32" t="s">
        <v>378</v>
      </c>
      <c r="IQ40" s="77">
        <v>-33.333333333333329</v>
      </c>
      <c r="IR40" s="32" t="s">
        <v>378</v>
      </c>
      <c r="IS40" s="38">
        <v>2</v>
      </c>
      <c r="IT40" s="77">
        <v>9.0909090909090917</v>
      </c>
      <c r="IU40" s="32">
        <v>0</v>
      </c>
      <c r="IV40" s="32">
        <v>0</v>
      </c>
      <c r="IW40" s="77" t="s">
        <v>264</v>
      </c>
      <c r="IX40" s="32">
        <v>0</v>
      </c>
      <c r="IY40" s="38">
        <v>0</v>
      </c>
      <c r="IZ40" s="77" t="s">
        <v>264</v>
      </c>
      <c r="JA40" s="32">
        <v>0</v>
      </c>
      <c r="JB40" s="32">
        <v>0</v>
      </c>
      <c r="JC40" s="77" t="s">
        <v>264</v>
      </c>
      <c r="JD40" s="32">
        <v>0</v>
      </c>
      <c r="JE40" s="38">
        <v>0</v>
      </c>
      <c r="JF40" s="77" t="s">
        <v>264</v>
      </c>
      <c r="JG40" s="32">
        <v>0</v>
      </c>
      <c r="JH40" s="32">
        <v>0</v>
      </c>
      <c r="JI40" s="77" t="s">
        <v>264</v>
      </c>
      <c r="JJ40" s="32">
        <v>0</v>
      </c>
      <c r="JK40" s="38">
        <v>0</v>
      </c>
      <c r="JL40" s="77" t="s">
        <v>264</v>
      </c>
      <c r="JM40" s="32">
        <v>0</v>
      </c>
      <c r="JN40" s="32">
        <v>8</v>
      </c>
      <c r="JO40" s="77">
        <v>0</v>
      </c>
      <c r="JP40" s="32">
        <v>7</v>
      </c>
      <c r="JQ40" s="38">
        <v>6.75</v>
      </c>
      <c r="JR40" s="77">
        <v>-10</v>
      </c>
      <c r="JS40" s="32">
        <v>0</v>
      </c>
      <c r="JT40" s="32">
        <v>0</v>
      </c>
      <c r="JU40" s="77" t="s">
        <v>264</v>
      </c>
      <c r="JV40" s="32">
        <v>0</v>
      </c>
      <c r="JW40" s="38">
        <v>0</v>
      </c>
      <c r="JX40" s="77">
        <v>-100</v>
      </c>
      <c r="JY40" s="32">
        <v>0</v>
      </c>
      <c r="JZ40" s="32">
        <v>8</v>
      </c>
      <c r="KA40" s="77">
        <v>0</v>
      </c>
      <c r="KB40" s="32">
        <v>7</v>
      </c>
      <c r="KC40" s="38">
        <v>6.75</v>
      </c>
      <c r="KD40" s="77">
        <v>-8.9887640449438209</v>
      </c>
      <c r="KE40" s="32">
        <v>0</v>
      </c>
      <c r="KF40" s="32">
        <v>8</v>
      </c>
      <c r="KG40" s="77">
        <v>0</v>
      </c>
      <c r="KH40" s="32">
        <v>7</v>
      </c>
      <c r="KI40" s="38">
        <v>6.75</v>
      </c>
      <c r="KJ40" s="77">
        <v>-10</v>
      </c>
      <c r="KK40" s="32">
        <v>0</v>
      </c>
      <c r="KL40" s="32">
        <v>0</v>
      </c>
      <c r="KM40" s="77" t="s">
        <v>264</v>
      </c>
      <c r="KN40" s="32">
        <v>0</v>
      </c>
      <c r="KO40" s="38">
        <v>0</v>
      </c>
      <c r="KP40" s="77">
        <v>-100</v>
      </c>
      <c r="KQ40" s="32">
        <v>0</v>
      </c>
      <c r="KR40" s="32">
        <v>8</v>
      </c>
      <c r="KS40" s="77">
        <v>0</v>
      </c>
      <c r="KT40" s="32">
        <v>7</v>
      </c>
      <c r="KU40" s="38">
        <v>6.75</v>
      </c>
      <c r="KV40" s="77">
        <v>-8.9887640449438209</v>
      </c>
      <c r="KW40" s="32">
        <v>0</v>
      </c>
      <c r="KX40" s="32">
        <v>0</v>
      </c>
      <c r="KY40" s="77" t="s">
        <v>264</v>
      </c>
      <c r="KZ40" s="32">
        <v>0</v>
      </c>
      <c r="LA40" s="38">
        <v>0</v>
      </c>
      <c r="LB40" s="77" t="s">
        <v>264</v>
      </c>
      <c r="LC40" s="32">
        <v>0</v>
      </c>
      <c r="LD40" s="32">
        <v>0</v>
      </c>
      <c r="LE40" s="77" t="s">
        <v>264</v>
      </c>
      <c r="LF40" s="32">
        <v>0</v>
      </c>
      <c r="LG40" s="38">
        <v>0</v>
      </c>
      <c r="LH40" s="77" t="s">
        <v>264</v>
      </c>
      <c r="LI40" s="32">
        <v>0</v>
      </c>
      <c r="LJ40" s="32">
        <v>0</v>
      </c>
      <c r="LK40" s="77" t="s">
        <v>264</v>
      </c>
      <c r="LL40" s="32">
        <v>0</v>
      </c>
      <c r="LM40" s="38">
        <v>0</v>
      </c>
      <c r="LN40" s="77" t="s">
        <v>264</v>
      </c>
      <c r="LO40" s="32" t="s">
        <v>378</v>
      </c>
      <c r="LP40" s="32">
        <v>13</v>
      </c>
      <c r="LQ40" s="77">
        <v>30</v>
      </c>
      <c r="LR40" s="32">
        <v>13</v>
      </c>
      <c r="LS40" s="38">
        <v>12.166666666666666</v>
      </c>
      <c r="LT40" s="77">
        <v>36.44859813084112</v>
      </c>
      <c r="LU40" s="32">
        <v>0</v>
      </c>
      <c r="LV40" s="32" t="s">
        <v>378</v>
      </c>
      <c r="LW40" s="77" t="s">
        <v>264</v>
      </c>
      <c r="LX40" s="32" t="s">
        <v>378</v>
      </c>
      <c r="LY40" s="38">
        <v>0.83333333333333337</v>
      </c>
      <c r="LZ40" s="77">
        <v>-33.333333333333329</v>
      </c>
      <c r="MA40" s="32" t="s">
        <v>378</v>
      </c>
      <c r="MB40" s="32" t="s">
        <v>378</v>
      </c>
      <c r="MC40" s="77">
        <v>20</v>
      </c>
      <c r="MD40" s="32" t="s">
        <v>378</v>
      </c>
      <c r="ME40" s="38">
        <v>11.333333333333334</v>
      </c>
      <c r="MF40" s="77">
        <v>47.826086956521742</v>
      </c>
      <c r="MG40" s="32" t="s">
        <v>378</v>
      </c>
      <c r="MH40" s="32">
        <v>13</v>
      </c>
      <c r="MI40" s="77">
        <v>30</v>
      </c>
      <c r="MJ40" s="32">
        <v>13</v>
      </c>
      <c r="MK40" s="38">
        <v>12.166666666666666</v>
      </c>
      <c r="ML40" s="77">
        <v>36.44859813084112</v>
      </c>
      <c r="MM40" s="32">
        <v>0</v>
      </c>
      <c r="MN40" s="32" t="s">
        <v>378</v>
      </c>
      <c r="MO40" s="77" t="s">
        <v>264</v>
      </c>
      <c r="MP40" s="32" t="s">
        <v>378</v>
      </c>
      <c r="MQ40" s="38">
        <v>0.83333333333333337</v>
      </c>
      <c r="MR40" s="77">
        <v>-33.333333333333329</v>
      </c>
      <c r="MS40" s="32" t="s">
        <v>378</v>
      </c>
      <c r="MT40" s="32" t="s">
        <v>378</v>
      </c>
      <c r="MU40" s="77">
        <v>20</v>
      </c>
      <c r="MV40" s="32" t="s">
        <v>378</v>
      </c>
      <c r="MW40" s="38">
        <v>11.333333333333334</v>
      </c>
      <c r="MX40" s="77">
        <v>47.826086956521742</v>
      </c>
      <c r="MY40" s="32">
        <v>0</v>
      </c>
      <c r="MZ40" s="32">
        <v>0</v>
      </c>
      <c r="NA40" s="77" t="s">
        <v>264</v>
      </c>
      <c r="NB40" s="32">
        <v>0</v>
      </c>
      <c r="NC40" s="38">
        <v>0</v>
      </c>
      <c r="ND40" s="77" t="s">
        <v>264</v>
      </c>
      <c r="NE40" s="32">
        <v>0</v>
      </c>
      <c r="NF40" s="32">
        <v>0</v>
      </c>
      <c r="NG40" s="77" t="s">
        <v>264</v>
      </c>
      <c r="NH40" s="32">
        <v>0</v>
      </c>
      <c r="NI40" s="38">
        <v>0</v>
      </c>
      <c r="NJ40" s="77" t="s">
        <v>264</v>
      </c>
      <c r="NK40" s="32">
        <v>0</v>
      </c>
      <c r="NL40" s="32">
        <v>0</v>
      </c>
      <c r="NM40" s="77" t="s">
        <v>264</v>
      </c>
      <c r="NN40" s="32">
        <v>0</v>
      </c>
      <c r="NO40" s="38">
        <v>0</v>
      </c>
      <c r="NP40" s="77" t="s">
        <v>264</v>
      </c>
      <c r="NQ40" s="32">
        <v>181</v>
      </c>
      <c r="NR40" s="32">
        <v>181</v>
      </c>
      <c r="NS40" s="77">
        <v>-5</v>
      </c>
      <c r="NT40" s="32">
        <v>181</v>
      </c>
      <c r="NU40" s="38">
        <v>181</v>
      </c>
      <c r="NV40" s="77">
        <v>-5</v>
      </c>
      <c r="NW40" s="32" t="s">
        <v>264</v>
      </c>
      <c r="NX40" s="32">
        <v>181</v>
      </c>
      <c r="NY40" s="77">
        <v>-2</v>
      </c>
      <c r="NZ40" s="32">
        <v>0</v>
      </c>
      <c r="OA40" s="38">
        <v>181</v>
      </c>
      <c r="OB40" s="77">
        <v>-2</v>
      </c>
      <c r="OC40" s="32">
        <v>181</v>
      </c>
      <c r="OD40" s="32">
        <v>181</v>
      </c>
      <c r="OE40" s="77">
        <v>-6</v>
      </c>
      <c r="OF40" s="32">
        <v>181</v>
      </c>
      <c r="OG40" s="38">
        <v>181</v>
      </c>
      <c r="OH40" s="77">
        <v>-5</v>
      </c>
      <c r="OI40" s="32">
        <v>181</v>
      </c>
      <c r="OJ40" s="32">
        <v>181</v>
      </c>
      <c r="OK40" s="77">
        <v>-5</v>
      </c>
      <c r="OL40" s="32">
        <v>181</v>
      </c>
      <c r="OM40" s="38">
        <v>181</v>
      </c>
      <c r="ON40" s="77">
        <v>-5</v>
      </c>
      <c r="OO40" s="32" t="s">
        <v>264</v>
      </c>
      <c r="OP40" s="32">
        <v>181</v>
      </c>
      <c r="OQ40" s="77">
        <v>-2</v>
      </c>
      <c r="OR40" s="32">
        <v>0</v>
      </c>
      <c r="OS40" s="38">
        <v>181</v>
      </c>
      <c r="OT40" s="77">
        <v>-2</v>
      </c>
      <c r="OU40" s="32">
        <v>181</v>
      </c>
      <c r="OV40" s="32">
        <v>181</v>
      </c>
      <c r="OW40" s="77">
        <v>-6</v>
      </c>
      <c r="OX40" s="32">
        <v>181</v>
      </c>
      <c r="OY40" s="38">
        <v>181</v>
      </c>
      <c r="OZ40" s="77">
        <v>-5</v>
      </c>
      <c r="PA40" s="32" t="s">
        <v>264</v>
      </c>
      <c r="PB40" s="32" t="s">
        <v>264</v>
      </c>
      <c r="PC40" s="77" t="s">
        <v>264</v>
      </c>
      <c r="PD40" s="32" t="s">
        <v>264</v>
      </c>
      <c r="PE40" s="38" t="s">
        <v>264</v>
      </c>
      <c r="PF40" s="77" t="s">
        <v>264</v>
      </c>
      <c r="PG40" s="32" t="s">
        <v>264</v>
      </c>
      <c r="PH40" s="32" t="s">
        <v>264</v>
      </c>
      <c r="PI40" s="77" t="s">
        <v>264</v>
      </c>
      <c r="PJ40" s="32" t="s">
        <v>264</v>
      </c>
      <c r="PK40" s="38" t="s">
        <v>264</v>
      </c>
      <c r="PL40" s="77" t="s">
        <v>264</v>
      </c>
      <c r="PM40" s="32" t="s">
        <v>264</v>
      </c>
      <c r="PN40" s="32" t="s">
        <v>264</v>
      </c>
      <c r="PO40" s="77" t="s">
        <v>264</v>
      </c>
      <c r="PP40" s="32" t="s">
        <v>264</v>
      </c>
      <c r="PQ40" s="38" t="s">
        <v>264</v>
      </c>
      <c r="PR40" s="77" t="s">
        <v>264</v>
      </c>
    </row>
    <row r="41" spans="1:434" ht="22.5" x14ac:dyDescent="0.2">
      <c r="A41" s="19" t="s">
        <v>142</v>
      </c>
      <c r="B41" s="19"/>
      <c r="C41" s="20">
        <v>4259</v>
      </c>
      <c r="D41" s="20">
        <v>69813</v>
      </c>
      <c r="E41" s="77">
        <v>4.72997299729973</v>
      </c>
      <c r="F41" s="20">
        <v>80514</v>
      </c>
      <c r="G41" s="38">
        <v>74011</v>
      </c>
      <c r="H41" s="77">
        <v>-1.8289380309900318</v>
      </c>
      <c r="I41" s="32">
        <v>2482</v>
      </c>
      <c r="J41" s="32">
        <v>50260</v>
      </c>
      <c r="K41" s="77">
        <v>4.1399030292984129</v>
      </c>
      <c r="L41" s="32">
        <v>69913</v>
      </c>
      <c r="M41" s="38">
        <v>63208.5</v>
      </c>
      <c r="N41" s="77">
        <v>-0.63418410858552443</v>
      </c>
      <c r="O41" s="32">
        <v>1777</v>
      </c>
      <c r="P41" s="32">
        <v>19553</v>
      </c>
      <c r="Q41" s="77">
        <v>6.2778562887270351</v>
      </c>
      <c r="R41" s="32">
        <v>10601</v>
      </c>
      <c r="S41" s="38">
        <v>10802.5</v>
      </c>
      <c r="T41" s="77">
        <v>-8.2817419605900877</v>
      </c>
      <c r="U41" s="32">
        <v>3995</v>
      </c>
      <c r="V41" s="32">
        <v>67194</v>
      </c>
      <c r="W41" s="77">
        <v>5.2175002348814639</v>
      </c>
      <c r="X41" s="32">
        <v>78309</v>
      </c>
      <c r="Y41" s="38">
        <v>71851.5</v>
      </c>
      <c r="Z41" s="77">
        <v>-1.4962613459154703</v>
      </c>
      <c r="AA41" s="32">
        <v>2442</v>
      </c>
      <c r="AB41" s="32">
        <v>49803</v>
      </c>
      <c r="AC41" s="77">
        <v>4.1555127990630751</v>
      </c>
      <c r="AD41" s="32">
        <v>69538</v>
      </c>
      <c r="AE41" s="38">
        <v>62862.166666666664</v>
      </c>
      <c r="AF41" s="77">
        <v>-0.64838680362295842</v>
      </c>
      <c r="AG41" s="32">
        <v>1553</v>
      </c>
      <c r="AH41" s="32">
        <v>17391</v>
      </c>
      <c r="AI41" s="77">
        <v>8.3821513149694624</v>
      </c>
      <c r="AJ41" s="32">
        <v>8771</v>
      </c>
      <c r="AK41" s="38">
        <v>8989.3333333333339</v>
      </c>
      <c r="AL41" s="77">
        <v>-7.0437585095565556</v>
      </c>
      <c r="AM41" s="32">
        <v>264</v>
      </c>
      <c r="AN41" s="32">
        <v>2619</v>
      </c>
      <c r="AO41" s="77">
        <v>-6.3974267333809873</v>
      </c>
      <c r="AP41" s="32">
        <v>2205</v>
      </c>
      <c r="AQ41" s="38">
        <v>2159.5</v>
      </c>
      <c r="AR41" s="77">
        <v>-11.746074992337295</v>
      </c>
      <c r="AS41" s="32">
        <v>40</v>
      </c>
      <c r="AT41" s="32">
        <v>457</v>
      </c>
      <c r="AU41" s="77">
        <v>2.4663677130044843</v>
      </c>
      <c r="AV41" s="32">
        <v>375</v>
      </c>
      <c r="AW41" s="38">
        <v>346.33333333333331</v>
      </c>
      <c r="AX41" s="77">
        <v>2.0127638684339715</v>
      </c>
      <c r="AY41" s="32">
        <v>224</v>
      </c>
      <c r="AZ41" s="32">
        <v>2162</v>
      </c>
      <c r="BA41" s="77">
        <v>-8.0782312925170068</v>
      </c>
      <c r="BB41" s="32">
        <v>1830</v>
      </c>
      <c r="BC41" s="38">
        <v>1813.1666666666667</v>
      </c>
      <c r="BD41" s="77">
        <v>-13.962592431491952</v>
      </c>
      <c r="BE41" s="32">
        <v>2703</v>
      </c>
      <c r="BF41" s="32">
        <v>44269</v>
      </c>
      <c r="BG41" s="77">
        <v>6.7417355870084155</v>
      </c>
      <c r="BH41" s="32">
        <v>50034</v>
      </c>
      <c r="BI41" s="38">
        <v>45669.333333333336</v>
      </c>
      <c r="BJ41" s="77">
        <v>-1.2586979161036218</v>
      </c>
      <c r="BK41" s="32">
        <v>1572</v>
      </c>
      <c r="BL41" s="32">
        <v>31880</v>
      </c>
      <c r="BM41" s="77">
        <v>5.8784456991032883</v>
      </c>
      <c r="BN41" s="32">
        <v>43813</v>
      </c>
      <c r="BO41" s="38">
        <v>39366.166666666664</v>
      </c>
      <c r="BP41" s="77">
        <v>0.2059721311857928</v>
      </c>
      <c r="BQ41" s="32">
        <v>1131</v>
      </c>
      <c r="BR41" s="32">
        <v>12389</v>
      </c>
      <c r="BS41" s="77">
        <v>9.0293056411159025</v>
      </c>
      <c r="BT41" s="32">
        <v>6221</v>
      </c>
      <c r="BU41" s="38">
        <v>6303.166666666667</v>
      </c>
      <c r="BV41" s="77">
        <v>-9.5185118727196603</v>
      </c>
      <c r="BW41" s="32">
        <v>2519</v>
      </c>
      <c r="BX41" s="32">
        <v>42594</v>
      </c>
      <c r="BY41" s="77">
        <v>7.3599838685285075</v>
      </c>
      <c r="BZ41" s="32">
        <v>48583</v>
      </c>
      <c r="CA41" s="38">
        <v>44269.25</v>
      </c>
      <c r="CB41" s="77">
        <v>-0.86217997167122951</v>
      </c>
      <c r="CC41" s="32">
        <v>1547</v>
      </c>
      <c r="CD41" s="32">
        <v>31614</v>
      </c>
      <c r="CE41" s="77">
        <v>6.0303192916554869</v>
      </c>
      <c r="CF41" s="32">
        <v>43575</v>
      </c>
      <c r="CG41" s="38">
        <v>39141.166666666664</v>
      </c>
      <c r="CH41" s="77">
        <v>0.23025297952476981</v>
      </c>
      <c r="CI41" s="32">
        <v>972</v>
      </c>
      <c r="CJ41" s="32">
        <v>10980</v>
      </c>
      <c r="CK41" s="77">
        <v>11.381618989653074</v>
      </c>
      <c r="CL41" s="32">
        <v>5008</v>
      </c>
      <c r="CM41" s="38">
        <v>5128.083333333333</v>
      </c>
      <c r="CN41" s="77">
        <v>-8.4761139865548216</v>
      </c>
      <c r="CO41" s="32">
        <v>184</v>
      </c>
      <c r="CP41" s="32">
        <v>1675</v>
      </c>
      <c r="CQ41" s="77">
        <v>-6.8927181767648698</v>
      </c>
      <c r="CR41" s="32">
        <v>1451</v>
      </c>
      <c r="CS41" s="38">
        <v>1400.0833333333333</v>
      </c>
      <c r="CT41" s="77">
        <v>-12.344133145510513</v>
      </c>
      <c r="CU41" s="32">
        <v>25</v>
      </c>
      <c r="CV41" s="32">
        <v>266</v>
      </c>
      <c r="CW41" s="77">
        <v>-9.5238095238095237</v>
      </c>
      <c r="CX41" s="32">
        <v>238</v>
      </c>
      <c r="CY41" s="38">
        <v>225</v>
      </c>
      <c r="CZ41" s="77">
        <v>-3.8461538461538463</v>
      </c>
      <c r="DA41" s="32">
        <v>159</v>
      </c>
      <c r="DB41" s="32">
        <v>1409</v>
      </c>
      <c r="DC41" s="77">
        <v>-6.3787375415282384</v>
      </c>
      <c r="DD41" s="32">
        <v>1213</v>
      </c>
      <c r="DE41" s="38">
        <v>1175.0833333333333</v>
      </c>
      <c r="DF41" s="77">
        <v>-13.802799682132161</v>
      </c>
      <c r="DG41" s="32">
        <v>1556</v>
      </c>
      <c r="DH41" s="32">
        <v>25543</v>
      </c>
      <c r="DI41" s="77">
        <v>1.4174541411895498</v>
      </c>
      <c r="DJ41" s="32">
        <v>30479</v>
      </c>
      <c r="DK41" s="38">
        <v>28341.416666666668</v>
      </c>
      <c r="DL41" s="77">
        <v>-2.7349425155865701</v>
      </c>
      <c r="DM41" s="32">
        <v>910</v>
      </c>
      <c r="DN41" s="32">
        <v>18379</v>
      </c>
      <c r="DO41" s="77">
        <v>1.2561291388904192</v>
      </c>
      <c r="DP41" s="32">
        <v>26099</v>
      </c>
      <c r="DQ41" s="38">
        <v>23842.083333333332</v>
      </c>
      <c r="DR41" s="77">
        <v>-1.9919841052343106</v>
      </c>
      <c r="DS41" s="32">
        <v>646</v>
      </c>
      <c r="DT41" s="32">
        <v>7164</v>
      </c>
      <c r="DU41" s="77">
        <v>1.8336886993603412</v>
      </c>
      <c r="DV41" s="32">
        <v>4380</v>
      </c>
      <c r="DW41" s="38">
        <v>4499.333333333333</v>
      </c>
      <c r="DX41" s="77">
        <v>-6.4911673016972635</v>
      </c>
      <c r="DY41" s="32">
        <v>1476</v>
      </c>
      <c r="DZ41" s="32">
        <v>24599</v>
      </c>
      <c r="EA41" s="77">
        <v>1.7033943854136522</v>
      </c>
      <c r="EB41" s="32">
        <v>29725</v>
      </c>
      <c r="EC41" s="38">
        <v>27582</v>
      </c>
      <c r="ED41" s="77">
        <v>-2.4980557584898548</v>
      </c>
      <c r="EE41" s="32">
        <v>895</v>
      </c>
      <c r="EF41" s="32">
        <v>18188</v>
      </c>
      <c r="EG41" s="77">
        <v>1.0500583365742542</v>
      </c>
      <c r="EH41" s="32">
        <v>25962</v>
      </c>
      <c r="EI41" s="38">
        <v>23720.75</v>
      </c>
      <c r="EJ41" s="77">
        <v>-2.0660304004073571</v>
      </c>
      <c r="EK41" s="32">
        <v>581</v>
      </c>
      <c r="EL41" s="32">
        <v>6411</v>
      </c>
      <c r="EM41" s="77">
        <v>3.6037491919844857</v>
      </c>
      <c r="EN41" s="32">
        <v>3763</v>
      </c>
      <c r="EO41" s="38">
        <v>3861.25</v>
      </c>
      <c r="EP41" s="77">
        <v>-5.0706822372464666</v>
      </c>
      <c r="EQ41" s="32">
        <v>80</v>
      </c>
      <c r="ER41" s="32">
        <v>944</v>
      </c>
      <c r="ES41" s="77">
        <v>-5.5055055055055053</v>
      </c>
      <c r="ET41" s="32">
        <v>754</v>
      </c>
      <c r="EU41" s="38">
        <v>759.41666666666663</v>
      </c>
      <c r="EV41" s="77">
        <v>-10.621812475480581</v>
      </c>
      <c r="EW41" s="32">
        <v>15</v>
      </c>
      <c r="EX41" s="32">
        <v>191</v>
      </c>
      <c r="EY41" s="77">
        <v>25.657894736842106</v>
      </c>
      <c r="EZ41" s="32">
        <v>137</v>
      </c>
      <c r="FA41" s="38">
        <v>121.33333333333333</v>
      </c>
      <c r="FB41" s="77">
        <v>15.00789889415482</v>
      </c>
      <c r="FC41" s="32">
        <v>65</v>
      </c>
      <c r="FD41" s="32">
        <v>753</v>
      </c>
      <c r="FE41" s="77">
        <v>-11.097992916174734</v>
      </c>
      <c r="FF41" s="32">
        <v>617</v>
      </c>
      <c r="FG41" s="38">
        <v>638.08333333333337</v>
      </c>
      <c r="FH41" s="77">
        <v>-14.255319148936172</v>
      </c>
      <c r="FI41" s="32">
        <v>2306</v>
      </c>
      <c r="FJ41" s="32">
        <v>47389</v>
      </c>
      <c r="FK41" s="77">
        <v>3.7548714804921834</v>
      </c>
      <c r="FL41" s="32">
        <v>65452</v>
      </c>
      <c r="FM41" s="38">
        <v>59069.166666666664</v>
      </c>
      <c r="FN41" s="77">
        <v>-0.81369071357107381</v>
      </c>
      <c r="FO41" s="32">
        <v>2070</v>
      </c>
      <c r="FP41" s="32">
        <v>44836</v>
      </c>
      <c r="FQ41" s="77">
        <v>3.3802167396818081</v>
      </c>
      <c r="FR41" s="32">
        <v>64351</v>
      </c>
      <c r="FS41" s="38">
        <v>57914.583333333336</v>
      </c>
      <c r="FT41" s="77">
        <v>-0.67443768275846305</v>
      </c>
      <c r="FU41" s="32">
        <v>236</v>
      </c>
      <c r="FV41" s="32">
        <v>2553</v>
      </c>
      <c r="FW41" s="77">
        <v>10.807291666666668</v>
      </c>
      <c r="FX41" s="32">
        <v>1101</v>
      </c>
      <c r="FY41" s="38">
        <v>1154.5833333333333</v>
      </c>
      <c r="FZ41" s="77">
        <v>-7.3306133369005417</v>
      </c>
      <c r="GA41" s="32">
        <v>2285</v>
      </c>
      <c r="GB41" s="32">
        <v>47197</v>
      </c>
      <c r="GC41" s="77">
        <v>3.6476633872101192</v>
      </c>
      <c r="GD41" s="32">
        <v>65323</v>
      </c>
      <c r="GE41" s="38">
        <v>58957.166666666664</v>
      </c>
      <c r="GF41" s="77">
        <v>-0.7982568191155377</v>
      </c>
      <c r="GG41" s="32">
        <v>2057</v>
      </c>
      <c r="GH41" s="32">
        <v>44723</v>
      </c>
      <c r="GI41" s="77">
        <v>3.3126198341380024</v>
      </c>
      <c r="GJ41" s="32">
        <v>64271</v>
      </c>
      <c r="GK41" s="38">
        <v>57850.416666666664</v>
      </c>
      <c r="GL41" s="77">
        <v>-0.67319111187420411</v>
      </c>
      <c r="GM41" s="32">
        <v>228</v>
      </c>
      <c r="GN41" s="32">
        <v>2474</v>
      </c>
      <c r="GO41" s="77">
        <v>10.102358700489541</v>
      </c>
      <c r="GP41" s="32">
        <v>1052</v>
      </c>
      <c r="GQ41" s="38">
        <v>1106.75</v>
      </c>
      <c r="GR41" s="77">
        <v>-6.9241011984021297</v>
      </c>
      <c r="GS41" s="32">
        <v>21</v>
      </c>
      <c r="GT41" s="32">
        <v>192</v>
      </c>
      <c r="GU41" s="77">
        <v>39.130434782608695</v>
      </c>
      <c r="GV41" s="32">
        <v>129</v>
      </c>
      <c r="GW41" s="38">
        <v>112</v>
      </c>
      <c r="GX41" s="77">
        <v>-8.321964529331515</v>
      </c>
      <c r="GY41" s="32">
        <v>13</v>
      </c>
      <c r="GZ41" s="32">
        <v>113</v>
      </c>
      <c r="HA41" s="77">
        <v>39.506172839506171</v>
      </c>
      <c r="HB41" s="32">
        <v>80</v>
      </c>
      <c r="HC41" s="38">
        <v>64.166666666666671</v>
      </c>
      <c r="HD41" s="77">
        <v>-1.7857142857142856</v>
      </c>
      <c r="HE41" s="32">
        <v>8</v>
      </c>
      <c r="HF41" s="32">
        <v>79</v>
      </c>
      <c r="HG41" s="77">
        <v>38.596491228070171</v>
      </c>
      <c r="HH41" s="32">
        <v>49</v>
      </c>
      <c r="HI41" s="38">
        <v>47.833333333333336</v>
      </c>
      <c r="HJ41" s="77">
        <v>-15.835777126099707</v>
      </c>
      <c r="HK41" s="32">
        <v>32</v>
      </c>
      <c r="HL41" s="32">
        <v>293</v>
      </c>
      <c r="HM41" s="77">
        <v>24.152542372881356</v>
      </c>
      <c r="HN41" s="32">
        <v>193</v>
      </c>
      <c r="HO41" s="38">
        <v>190.5</v>
      </c>
      <c r="HP41" s="77">
        <v>-7.4119076549210208</v>
      </c>
      <c r="HQ41" s="32">
        <v>3</v>
      </c>
      <c r="HR41" s="32">
        <v>22</v>
      </c>
      <c r="HS41" s="77">
        <v>57.142857142857139</v>
      </c>
      <c r="HT41" s="32">
        <v>26</v>
      </c>
      <c r="HU41" s="38">
        <v>25.416666666666668</v>
      </c>
      <c r="HV41" s="77">
        <v>-18.449197860962567</v>
      </c>
      <c r="HW41" s="32">
        <v>29</v>
      </c>
      <c r="HX41" s="32">
        <v>271</v>
      </c>
      <c r="HY41" s="77">
        <v>22.072072072072071</v>
      </c>
      <c r="HZ41" s="32">
        <v>167</v>
      </c>
      <c r="IA41" s="38">
        <v>165.08333333333334</v>
      </c>
      <c r="IB41" s="77">
        <v>-5.4415274463007162</v>
      </c>
      <c r="IC41" s="32">
        <v>32</v>
      </c>
      <c r="ID41" s="32">
        <v>285</v>
      </c>
      <c r="IE41" s="77">
        <v>24.454148471615721</v>
      </c>
      <c r="IF41" s="32">
        <v>186</v>
      </c>
      <c r="IG41" s="38">
        <v>185.66666666666666</v>
      </c>
      <c r="IH41" s="77">
        <v>-7.9338842975206614</v>
      </c>
      <c r="II41" s="32">
        <v>3</v>
      </c>
      <c r="IJ41" s="32">
        <v>22</v>
      </c>
      <c r="IK41" s="77">
        <v>57.142857142857139</v>
      </c>
      <c r="IL41" s="32">
        <v>26</v>
      </c>
      <c r="IM41" s="38">
        <v>25.416666666666668</v>
      </c>
      <c r="IN41" s="77">
        <v>-18.449197860962567</v>
      </c>
      <c r="IO41" s="32">
        <v>29</v>
      </c>
      <c r="IP41" s="32">
        <v>263</v>
      </c>
      <c r="IQ41" s="77">
        <v>22.325581395348838</v>
      </c>
      <c r="IR41" s="32">
        <v>160</v>
      </c>
      <c r="IS41" s="38">
        <v>160.25</v>
      </c>
      <c r="IT41" s="77">
        <v>-6.0117302052785924</v>
      </c>
      <c r="IU41" s="32">
        <v>0</v>
      </c>
      <c r="IV41" s="32">
        <v>8</v>
      </c>
      <c r="IW41" s="77">
        <v>14.285714285714285</v>
      </c>
      <c r="IX41" s="32">
        <v>7</v>
      </c>
      <c r="IY41" s="38">
        <v>4.833333333333333</v>
      </c>
      <c r="IZ41" s="77">
        <v>18.367346938775512</v>
      </c>
      <c r="JA41" s="32">
        <v>0</v>
      </c>
      <c r="JB41" s="32">
        <v>0</v>
      </c>
      <c r="JC41" s="77" t="s">
        <v>264</v>
      </c>
      <c r="JD41" s="32">
        <v>0</v>
      </c>
      <c r="JE41" s="38">
        <v>0</v>
      </c>
      <c r="JF41" s="77" t="s">
        <v>264</v>
      </c>
      <c r="JG41" s="32">
        <v>0</v>
      </c>
      <c r="JH41" s="32">
        <v>8</v>
      </c>
      <c r="JI41" s="77">
        <v>14.285714285714285</v>
      </c>
      <c r="JJ41" s="32">
        <v>7</v>
      </c>
      <c r="JK41" s="38">
        <v>4.833333333333333</v>
      </c>
      <c r="JL41" s="77">
        <v>18.367346938775512</v>
      </c>
      <c r="JM41" s="32">
        <v>388</v>
      </c>
      <c r="JN41" s="32">
        <v>5966</v>
      </c>
      <c r="JO41" s="77">
        <v>12.03755868544601</v>
      </c>
      <c r="JP41" s="32">
        <v>6249</v>
      </c>
      <c r="JQ41" s="38">
        <v>5636.75</v>
      </c>
      <c r="JR41" s="77">
        <v>0.80625931445603582</v>
      </c>
      <c r="JS41" s="32">
        <v>207</v>
      </c>
      <c r="JT41" s="32">
        <v>4054</v>
      </c>
      <c r="JU41" s="77">
        <v>12.767732962447845</v>
      </c>
      <c r="JV41" s="32">
        <v>5314</v>
      </c>
      <c r="JW41" s="38">
        <v>4707.333333333333</v>
      </c>
      <c r="JX41" s="77">
        <v>1.0446479679450487</v>
      </c>
      <c r="JY41" s="32">
        <v>181</v>
      </c>
      <c r="JZ41" s="32">
        <v>1912</v>
      </c>
      <c r="KA41" s="77">
        <v>10.520231213872833</v>
      </c>
      <c r="KB41" s="32">
        <v>935</v>
      </c>
      <c r="KC41" s="38">
        <v>929.41666666666663</v>
      </c>
      <c r="KD41" s="77">
        <v>-0.38406573776348696</v>
      </c>
      <c r="KE41" s="32">
        <v>368</v>
      </c>
      <c r="KF41" s="32">
        <v>5796</v>
      </c>
      <c r="KG41" s="77">
        <v>12.456344586728754</v>
      </c>
      <c r="KH41" s="32">
        <v>6095</v>
      </c>
      <c r="KI41" s="38">
        <v>5487.75</v>
      </c>
      <c r="KJ41" s="77">
        <v>1.0464777278237252</v>
      </c>
      <c r="KK41" s="32" t="s">
        <v>378</v>
      </c>
      <c r="KL41" s="32">
        <v>4029</v>
      </c>
      <c r="KM41" s="77">
        <v>12.541899441340782</v>
      </c>
      <c r="KN41" s="32">
        <v>5295</v>
      </c>
      <c r="KO41" s="38">
        <v>4689.666666666667</v>
      </c>
      <c r="KP41" s="77">
        <v>1.066772026866851</v>
      </c>
      <c r="KQ41" s="32" t="s">
        <v>378</v>
      </c>
      <c r="KR41" s="32">
        <v>1767</v>
      </c>
      <c r="KS41" s="77">
        <v>12.261753494282084</v>
      </c>
      <c r="KT41" s="32">
        <v>800</v>
      </c>
      <c r="KU41" s="38">
        <v>798.08333333333337</v>
      </c>
      <c r="KV41" s="77">
        <v>0.92738960902097167</v>
      </c>
      <c r="KW41" s="32">
        <v>20</v>
      </c>
      <c r="KX41" s="32">
        <v>170</v>
      </c>
      <c r="KY41" s="77">
        <v>-0.58479532163742687</v>
      </c>
      <c r="KZ41" s="32">
        <v>154</v>
      </c>
      <c r="LA41" s="38">
        <v>149</v>
      </c>
      <c r="LB41" s="77">
        <v>-7.309486780715396</v>
      </c>
      <c r="LC41" s="32" t="s">
        <v>378</v>
      </c>
      <c r="LD41" s="32">
        <v>25</v>
      </c>
      <c r="LE41" s="77">
        <v>66.666666666666657</v>
      </c>
      <c r="LF41" s="32">
        <v>19</v>
      </c>
      <c r="LG41" s="38">
        <v>17.666666666666668</v>
      </c>
      <c r="LH41" s="77">
        <v>-4.5045045045045047</v>
      </c>
      <c r="LI41" s="32" t="s">
        <v>378</v>
      </c>
      <c r="LJ41" s="32">
        <v>145</v>
      </c>
      <c r="LK41" s="77">
        <v>-7.0512820512820511</v>
      </c>
      <c r="LL41" s="32">
        <v>135</v>
      </c>
      <c r="LM41" s="38">
        <v>131.33333333333334</v>
      </c>
      <c r="LN41" s="77">
        <v>-7.6742823667252491</v>
      </c>
      <c r="LO41" s="32">
        <v>1341</v>
      </c>
      <c r="LP41" s="32">
        <v>20985</v>
      </c>
      <c r="LQ41" s="77">
        <v>6.1617847928365457</v>
      </c>
      <c r="LR41" s="32">
        <v>27506</v>
      </c>
      <c r="LS41" s="38">
        <v>24552.5</v>
      </c>
      <c r="LT41" s="77">
        <v>-2.918091773590874</v>
      </c>
      <c r="LU41" s="32">
        <v>867</v>
      </c>
      <c r="LV41" s="32">
        <v>15678</v>
      </c>
      <c r="LW41" s="77">
        <v>6.1044937736870599</v>
      </c>
      <c r="LX41" s="32">
        <v>23782</v>
      </c>
      <c r="LY41" s="38">
        <v>20837.5</v>
      </c>
      <c r="LZ41" s="77">
        <v>-2.3421481212433655</v>
      </c>
      <c r="MA41" s="32">
        <v>474</v>
      </c>
      <c r="MB41" s="32">
        <v>5307</v>
      </c>
      <c r="MC41" s="77">
        <v>6.3313965137247044</v>
      </c>
      <c r="MD41" s="32">
        <v>3724</v>
      </c>
      <c r="ME41" s="38">
        <v>3715</v>
      </c>
      <c r="MF41" s="77">
        <v>-6.0266869031809271</v>
      </c>
      <c r="MG41" s="32">
        <v>1279</v>
      </c>
      <c r="MH41" s="32">
        <v>20319</v>
      </c>
      <c r="MI41" s="77">
        <v>6.5104576191225032</v>
      </c>
      <c r="MJ41" s="32">
        <v>26953</v>
      </c>
      <c r="MK41" s="38">
        <v>24022.833333333332</v>
      </c>
      <c r="ML41" s="77">
        <v>-2.7517364917974163</v>
      </c>
      <c r="MM41" s="32">
        <v>854</v>
      </c>
      <c r="MN41" s="32">
        <v>15552</v>
      </c>
      <c r="MO41" s="77">
        <v>6.3239215150064947</v>
      </c>
      <c r="MP41" s="32">
        <v>23675</v>
      </c>
      <c r="MQ41" s="38">
        <v>20727.666666666668</v>
      </c>
      <c r="MR41" s="77">
        <v>-2.3462160591736421</v>
      </c>
      <c r="MS41" s="32">
        <v>425</v>
      </c>
      <c r="MT41" s="32">
        <v>4767</v>
      </c>
      <c r="MU41" s="77">
        <v>7.1235955056179776</v>
      </c>
      <c r="MV41" s="32">
        <v>3278</v>
      </c>
      <c r="MW41" s="38">
        <v>3295.1666666666665</v>
      </c>
      <c r="MX41" s="77">
        <v>-5.2273326462622531</v>
      </c>
      <c r="MY41" s="32">
        <v>62</v>
      </c>
      <c r="MZ41" s="32">
        <v>666</v>
      </c>
      <c r="NA41" s="77">
        <v>-3.4782608695652173</v>
      </c>
      <c r="NB41" s="32">
        <v>553</v>
      </c>
      <c r="NC41" s="38">
        <v>529.66666666666663</v>
      </c>
      <c r="ND41" s="77">
        <v>-9.9078667611622961</v>
      </c>
      <c r="NE41" s="32">
        <v>13</v>
      </c>
      <c r="NF41" s="32">
        <v>126</v>
      </c>
      <c r="NG41" s="77">
        <v>-15.436241610738255</v>
      </c>
      <c r="NH41" s="32">
        <v>107</v>
      </c>
      <c r="NI41" s="38">
        <v>109.83333333333333</v>
      </c>
      <c r="NJ41" s="77">
        <v>-1.568334578043316</v>
      </c>
      <c r="NK41" s="32">
        <v>49</v>
      </c>
      <c r="NL41" s="32">
        <v>540</v>
      </c>
      <c r="NM41" s="77">
        <v>-0.18484288354898337</v>
      </c>
      <c r="NN41" s="32">
        <v>446</v>
      </c>
      <c r="NO41" s="38">
        <v>419.83333333333331</v>
      </c>
      <c r="NP41" s="77">
        <v>-11.861441567529742</v>
      </c>
      <c r="NQ41" s="32">
        <v>260</v>
      </c>
      <c r="NR41" s="32">
        <v>419</v>
      </c>
      <c r="NS41" s="77">
        <v>-17</v>
      </c>
      <c r="NT41" s="32">
        <v>260</v>
      </c>
      <c r="NU41" s="38">
        <v>412</v>
      </c>
      <c r="NV41" s="77">
        <v>-16</v>
      </c>
      <c r="NW41" s="32">
        <v>337</v>
      </c>
      <c r="NX41" s="32">
        <v>501</v>
      </c>
      <c r="NY41" s="77">
        <v>-16</v>
      </c>
      <c r="NZ41" s="32">
        <v>337</v>
      </c>
      <c r="OA41" s="38">
        <v>495</v>
      </c>
      <c r="OB41" s="77">
        <v>-15</v>
      </c>
      <c r="OC41" s="32">
        <v>154</v>
      </c>
      <c r="OD41" s="32">
        <v>209</v>
      </c>
      <c r="OE41" s="77">
        <v>-14</v>
      </c>
      <c r="OF41" s="32">
        <v>154</v>
      </c>
      <c r="OG41" s="38">
        <v>205</v>
      </c>
      <c r="OH41" s="77">
        <v>-15</v>
      </c>
      <c r="OI41" s="32">
        <v>265</v>
      </c>
      <c r="OJ41" s="32">
        <v>423</v>
      </c>
      <c r="OK41" s="77">
        <v>-18</v>
      </c>
      <c r="OL41" s="32">
        <v>265</v>
      </c>
      <c r="OM41" s="38">
        <v>415</v>
      </c>
      <c r="ON41" s="77">
        <v>-17</v>
      </c>
      <c r="OO41" s="32">
        <v>339</v>
      </c>
      <c r="OP41" s="32">
        <v>502</v>
      </c>
      <c r="OQ41" s="77">
        <v>-17</v>
      </c>
      <c r="OR41" s="32">
        <v>339</v>
      </c>
      <c r="OS41" s="38">
        <v>496</v>
      </c>
      <c r="OT41" s="77">
        <v>-16</v>
      </c>
      <c r="OU41" s="32">
        <v>150</v>
      </c>
      <c r="OV41" s="32">
        <v>196</v>
      </c>
      <c r="OW41" s="77">
        <v>-11</v>
      </c>
      <c r="OX41" s="32">
        <v>150</v>
      </c>
      <c r="OY41" s="38">
        <v>193</v>
      </c>
      <c r="OZ41" s="77">
        <v>-12</v>
      </c>
      <c r="PA41" s="32">
        <v>188</v>
      </c>
      <c r="PB41" s="32">
        <v>318</v>
      </c>
      <c r="PC41" s="77">
        <v>-9</v>
      </c>
      <c r="PD41" s="32">
        <v>188</v>
      </c>
      <c r="PE41" s="38">
        <v>314</v>
      </c>
      <c r="PF41" s="77">
        <v>-10</v>
      </c>
      <c r="PG41" s="32">
        <v>223</v>
      </c>
      <c r="PH41" s="32">
        <v>327</v>
      </c>
      <c r="PI41" s="77">
        <v>4</v>
      </c>
      <c r="PJ41" s="32">
        <v>223</v>
      </c>
      <c r="PK41" s="38">
        <v>326</v>
      </c>
      <c r="PL41" s="77">
        <v>8</v>
      </c>
      <c r="PM41" s="32">
        <v>182</v>
      </c>
      <c r="PN41" s="32">
        <v>316</v>
      </c>
      <c r="PO41" s="77">
        <v>-12</v>
      </c>
      <c r="PP41" s="32">
        <v>182</v>
      </c>
      <c r="PQ41" s="38">
        <v>311</v>
      </c>
      <c r="PR41" s="77">
        <v>-14</v>
      </c>
    </row>
    <row r="42" spans="1:434" ht="22.5" x14ac:dyDescent="0.2">
      <c r="A42" s="247" t="s">
        <v>51</v>
      </c>
      <c r="B42" s="18"/>
      <c r="C42" s="20">
        <v>779</v>
      </c>
      <c r="D42" s="20">
        <v>14667</v>
      </c>
      <c r="E42" s="77">
        <v>3.6317388539532249</v>
      </c>
      <c r="F42" s="20">
        <v>12257</v>
      </c>
      <c r="G42" s="38">
        <v>11074.25</v>
      </c>
      <c r="H42" s="77">
        <v>-0.4651267301815567</v>
      </c>
      <c r="I42" s="32">
        <v>771</v>
      </c>
      <c r="J42" s="32" t="s">
        <v>378</v>
      </c>
      <c r="K42" s="77">
        <v>3.830544677821289</v>
      </c>
      <c r="L42" s="32">
        <v>12200</v>
      </c>
      <c r="M42" s="38">
        <v>10995.083333333334</v>
      </c>
      <c r="N42" s="77">
        <v>-0.52999004855100873</v>
      </c>
      <c r="O42" s="32">
        <v>8</v>
      </c>
      <c r="P42" s="32" t="s">
        <v>378</v>
      </c>
      <c r="Q42" s="77">
        <v>-22.222222222222221</v>
      </c>
      <c r="R42" s="32">
        <v>57</v>
      </c>
      <c r="S42" s="38">
        <v>79.166666666666671</v>
      </c>
      <c r="T42" s="77">
        <v>9.4470046082949306</v>
      </c>
      <c r="U42" s="32">
        <v>779</v>
      </c>
      <c r="V42" s="32">
        <v>14667</v>
      </c>
      <c r="W42" s="77">
        <v>3.6317388539532249</v>
      </c>
      <c r="X42" s="32">
        <v>12257</v>
      </c>
      <c r="Y42" s="38">
        <v>11074.25</v>
      </c>
      <c r="Z42" s="77">
        <v>-0.4651267301815567</v>
      </c>
      <c r="AA42" s="32">
        <v>771</v>
      </c>
      <c r="AB42" s="32" t="s">
        <v>378</v>
      </c>
      <c r="AC42" s="77">
        <v>3.830544677821289</v>
      </c>
      <c r="AD42" s="32">
        <v>12200</v>
      </c>
      <c r="AE42" s="38">
        <v>10995.083333333334</v>
      </c>
      <c r="AF42" s="77">
        <v>-0.52999004855100873</v>
      </c>
      <c r="AG42" s="32">
        <v>8</v>
      </c>
      <c r="AH42" s="32" t="s">
        <v>378</v>
      </c>
      <c r="AI42" s="77">
        <v>-22.222222222222221</v>
      </c>
      <c r="AJ42" s="32">
        <v>57</v>
      </c>
      <c r="AK42" s="38">
        <v>79.166666666666671</v>
      </c>
      <c r="AL42" s="77">
        <v>9.4470046082949306</v>
      </c>
      <c r="AM42" s="32">
        <v>0</v>
      </c>
      <c r="AN42" s="32">
        <v>0</v>
      </c>
      <c r="AO42" s="77" t="s">
        <v>264</v>
      </c>
      <c r="AP42" s="32">
        <v>0</v>
      </c>
      <c r="AQ42" s="38">
        <v>0</v>
      </c>
      <c r="AR42" s="77" t="s">
        <v>264</v>
      </c>
      <c r="AS42" s="32">
        <v>0</v>
      </c>
      <c r="AT42" s="32">
        <v>0</v>
      </c>
      <c r="AU42" s="77" t="s">
        <v>264</v>
      </c>
      <c r="AV42" s="32">
        <v>0</v>
      </c>
      <c r="AW42" s="38">
        <v>0</v>
      </c>
      <c r="AX42" s="77" t="s">
        <v>264</v>
      </c>
      <c r="AY42" s="32">
        <v>0</v>
      </c>
      <c r="AZ42" s="32">
        <v>0</v>
      </c>
      <c r="BA42" s="77" t="s">
        <v>264</v>
      </c>
      <c r="BB42" s="32">
        <v>0</v>
      </c>
      <c r="BC42" s="38">
        <v>0</v>
      </c>
      <c r="BD42" s="77" t="s">
        <v>264</v>
      </c>
      <c r="BE42" s="32">
        <v>479</v>
      </c>
      <c r="BF42" s="32">
        <v>9250</v>
      </c>
      <c r="BG42" s="77">
        <v>5.4732041049030791</v>
      </c>
      <c r="BH42" s="32">
        <v>7756</v>
      </c>
      <c r="BI42" s="38">
        <v>6964</v>
      </c>
      <c r="BJ42" s="77">
        <v>1.5555123468792533</v>
      </c>
      <c r="BK42" s="32">
        <v>474</v>
      </c>
      <c r="BL42" s="32" t="s">
        <v>378</v>
      </c>
      <c r="BM42" s="77">
        <v>5.7113307285681456</v>
      </c>
      <c r="BN42" s="32" t="s">
        <v>378</v>
      </c>
      <c r="BO42" s="38">
        <v>6915.083333333333</v>
      </c>
      <c r="BP42" s="77">
        <v>1.5766344729658599</v>
      </c>
      <c r="BQ42" s="32">
        <v>5</v>
      </c>
      <c r="BR42" s="32" t="s">
        <v>378</v>
      </c>
      <c r="BS42" s="77">
        <v>-25</v>
      </c>
      <c r="BT42" s="32" t="s">
        <v>378</v>
      </c>
      <c r="BU42" s="38">
        <v>48.916666666666664</v>
      </c>
      <c r="BV42" s="77">
        <v>-1.3445378151260505</v>
      </c>
      <c r="BW42" s="32">
        <v>479</v>
      </c>
      <c r="BX42" s="32">
        <v>9250</v>
      </c>
      <c r="BY42" s="77">
        <v>5.4732041049030791</v>
      </c>
      <c r="BZ42" s="32">
        <v>7756</v>
      </c>
      <c r="CA42" s="38">
        <v>6964</v>
      </c>
      <c r="CB42" s="77">
        <v>1.5555123468792533</v>
      </c>
      <c r="CC42" s="32">
        <v>474</v>
      </c>
      <c r="CD42" s="32" t="s">
        <v>378</v>
      </c>
      <c r="CE42" s="77">
        <v>5.7113307285681456</v>
      </c>
      <c r="CF42" s="32" t="s">
        <v>378</v>
      </c>
      <c r="CG42" s="38">
        <v>6915.083333333333</v>
      </c>
      <c r="CH42" s="77">
        <v>1.5766344729658599</v>
      </c>
      <c r="CI42" s="32">
        <v>5</v>
      </c>
      <c r="CJ42" s="32" t="s">
        <v>378</v>
      </c>
      <c r="CK42" s="77">
        <v>-25</v>
      </c>
      <c r="CL42" s="32" t="s">
        <v>378</v>
      </c>
      <c r="CM42" s="38">
        <v>48.916666666666664</v>
      </c>
      <c r="CN42" s="77">
        <v>-1.3445378151260505</v>
      </c>
      <c r="CO42" s="32">
        <v>0</v>
      </c>
      <c r="CP42" s="32">
        <v>0</v>
      </c>
      <c r="CQ42" s="77" t="s">
        <v>264</v>
      </c>
      <c r="CR42" s="32">
        <v>0</v>
      </c>
      <c r="CS42" s="38">
        <v>0</v>
      </c>
      <c r="CT42" s="77" t="s">
        <v>264</v>
      </c>
      <c r="CU42" s="32">
        <v>0</v>
      </c>
      <c r="CV42" s="32">
        <v>0</v>
      </c>
      <c r="CW42" s="77" t="s">
        <v>264</v>
      </c>
      <c r="CX42" s="32">
        <v>0</v>
      </c>
      <c r="CY42" s="38">
        <v>0</v>
      </c>
      <c r="CZ42" s="77" t="s">
        <v>264</v>
      </c>
      <c r="DA42" s="32">
        <v>0</v>
      </c>
      <c r="DB42" s="32">
        <v>0</v>
      </c>
      <c r="DC42" s="77" t="s">
        <v>264</v>
      </c>
      <c r="DD42" s="32">
        <v>0</v>
      </c>
      <c r="DE42" s="38">
        <v>0</v>
      </c>
      <c r="DF42" s="77" t="s">
        <v>264</v>
      </c>
      <c r="DG42" s="32">
        <v>300</v>
      </c>
      <c r="DH42" s="32">
        <v>5417</v>
      </c>
      <c r="DI42" s="77">
        <v>0.63161805684562511</v>
      </c>
      <c r="DJ42" s="32">
        <v>4501</v>
      </c>
      <c r="DK42" s="38">
        <v>4110.25</v>
      </c>
      <c r="DL42" s="77">
        <v>-3.7111510229579885</v>
      </c>
      <c r="DM42" s="32">
        <v>297</v>
      </c>
      <c r="DN42" s="32" t="s">
        <v>378</v>
      </c>
      <c r="DO42" s="77">
        <v>0.76735916151974537</v>
      </c>
      <c r="DP42" s="32" t="s">
        <v>378</v>
      </c>
      <c r="DQ42" s="38">
        <v>4080</v>
      </c>
      <c r="DR42" s="77">
        <v>-3.9076760024337109</v>
      </c>
      <c r="DS42" s="32">
        <v>3</v>
      </c>
      <c r="DT42" s="32" t="s">
        <v>378</v>
      </c>
      <c r="DU42" s="77">
        <v>-17.5</v>
      </c>
      <c r="DV42" s="32" t="s">
        <v>378</v>
      </c>
      <c r="DW42" s="38">
        <v>30.25</v>
      </c>
      <c r="DX42" s="77">
        <v>32.967032967032964</v>
      </c>
      <c r="DY42" s="32">
        <v>300</v>
      </c>
      <c r="DZ42" s="32">
        <v>5417</v>
      </c>
      <c r="EA42" s="77">
        <v>0.63161805684562511</v>
      </c>
      <c r="EB42" s="32">
        <v>4501</v>
      </c>
      <c r="EC42" s="38">
        <v>4110.25</v>
      </c>
      <c r="ED42" s="77">
        <v>-3.7111510229579885</v>
      </c>
      <c r="EE42" s="32">
        <v>297</v>
      </c>
      <c r="EF42" s="32" t="s">
        <v>378</v>
      </c>
      <c r="EG42" s="77">
        <v>0.76735916151974537</v>
      </c>
      <c r="EH42" s="32" t="s">
        <v>378</v>
      </c>
      <c r="EI42" s="38">
        <v>4080</v>
      </c>
      <c r="EJ42" s="77">
        <v>-3.9076760024337109</v>
      </c>
      <c r="EK42" s="32">
        <v>3</v>
      </c>
      <c r="EL42" s="32" t="s">
        <v>378</v>
      </c>
      <c r="EM42" s="77">
        <v>-17.5</v>
      </c>
      <c r="EN42" s="32" t="s">
        <v>378</v>
      </c>
      <c r="EO42" s="38">
        <v>30.25</v>
      </c>
      <c r="EP42" s="77">
        <v>32.967032967032964</v>
      </c>
      <c r="EQ42" s="32">
        <v>0</v>
      </c>
      <c r="ER42" s="32">
        <v>0</v>
      </c>
      <c r="ES42" s="77" t="s">
        <v>264</v>
      </c>
      <c r="ET42" s="32">
        <v>0</v>
      </c>
      <c r="EU42" s="38">
        <v>0</v>
      </c>
      <c r="EV42" s="77" t="s">
        <v>264</v>
      </c>
      <c r="EW42" s="32">
        <v>0</v>
      </c>
      <c r="EX42" s="32">
        <v>0</v>
      </c>
      <c r="EY42" s="77" t="s">
        <v>264</v>
      </c>
      <c r="EZ42" s="32">
        <v>0</v>
      </c>
      <c r="FA42" s="38">
        <v>0</v>
      </c>
      <c r="FB42" s="77" t="s">
        <v>264</v>
      </c>
      <c r="FC42" s="32">
        <v>0</v>
      </c>
      <c r="FD42" s="32">
        <v>0</v>
      </c>
      <c r="FE42" s="77" t="s">
        <v>264</v>
      </c>
      <c r="FF42" s="32">
        <v>0</v>
      </c>
      <c r="FG42" s="38">
        <v>0</v>
      </c>
      <c r="FH42" s="77" t="s">
        <v>264</v>
      </c>
      <c r="FI42" s="32">
        <v>725</v>
      </c>
      <c r="FJ42" s="32">
        <v>14201</v>
      </c>
      <c r="FK42" s="77">
        <v>3.5511156482426718</v>
      </c>
      <c r="FL42" s="32">
        <v>11932</v>
      </c>
      <c r="FM42" s="38">
        <v>10746.666666666666</v>
      </c>
      <c r="FN42" s="77">
        <v>-0.7946581739016717</v>
      </c>
      <c r="FO42" s="32">
        <v>721</v>
      </c>
      <c r="FP42" s="32">
        <v>14153</v>
      </c>
      <c r="FQ42" s="77">
        <v>3.7153744687087791</v>
      </c>
      <c r="FR42" s="32" t="s">
        <v>378</v>
      </c>
      <c r="FS42" s="38">
        <v>10696.333333333334</v>
      </c>
      <c r="FT42" s="77">
        <v>-0.78226454764702236</v>
      </c>
      <c r="FU42" s="32">
        <v>4</v>
      </c>
      <c r="FV42" s="32">
        <v>48</v>
      </c>
      <c r="FW42" s="77">
        <v>-29.411764705882355</v>
      </c>
      <c r="FX42" s="32" t="s">
        <v>378</v>
      </c>
      <c r="FY42" s="38">
        <v>50.333333333333336</v>
      </c>
      <c r="FZ42" s="77">
        <v>-3.36</v>
      </c>
      <c r="GA42" s="32">
        <v>725</v>
      </c>
      <c r="GB42" s="32">
        <v>14201</v>
      </c>
      <c r="GC42" s="77">
        <v>3.5511156482426718</v>
      </c>
      <c r="GD42" s="32">
        <v>11932</v>
      </c>
      <c r="GE42" s="38">
        <v>10746.666666666666</v>
      </c>
      <c r="GF42" s="77">
        <v>-0.7946581739016717</v>
      </c>
      <c r="GG42" s="32">
        <v>721</v>
      </c>
      <c r="GH42" s="32">
        <v>14153</v>
      </c>
      <c r="GI42" s="77">
        <v>3.7153744687087791</v>
      </c>
      <c r="GJ42" s="32" t="s">
        <v>378</v>
      </c>
      <c r="GK42" s="38">
        <v>10696.333333333334</v>
      </c>
      <c r="GL42" s="77">
        <v>-0.78226454764702236</v>
      </c>
      <c r="GM42" s="32">
        <v>4</v>
      </c>
      <c r="GN42" s="32">
        <v>48</v>
      </c>
      <c r="GO42" s="77">
        <v>-29.411764705882355</v>
      </c>
      <c r="GP42" s="32" t="s">
        <v>378</v>
      </c>
      <c r="GQ42" s="38">
        <v>50.333333333333336</v>
      </c>
      <c r="GR42" s="77">
        <v>-3.36</v>
      </c>
      <c r="GS42" s="32">
        <v>0</v>
      </c>
      <c r="GT42" s="32">
        <v>0</v>
      </c>
      <c r="GU42" s="77" t="s">
        <v>264</v>
      </c>
      <c r="GV42" s="32">
        <v>0</v>
      </c>
      <c r="GW42" s="38">
        <v>0</v>
      </c>
      <c r="GX42" s="77" t="s">
        <v>264</v>
      </c>
      <c r="GY42" s="32">
        <v>0</v>
      </c>
      <c r="GZ42" s="32">
        <v>0</v>
      </c>
      <c r="HA42" s="77" t="s">
        <v>264</v>
      </c>
      <c r="HB42" s="32">
        <v>0</v>
      </c>
      <c r="HC42" s="38">
        <v>0</v>
      </c>
      <c r="HD42" s="77" t="s">
        <v>264</v>
      </c>
      <c r="HE42" s="32">
        <v>0</v>
      </c>
      <c r="HF42" s="32">
        <v>0</v>
      </c>
      <c r="HG42" s="77" t="s">
        <v>264</v>
      </c>
      <c r="HH42" s="32">
        <v>0</v>
      </c>
      <c r="HI42" s="38">
        <v>0</v>
      </c>
      <c r="HJ42" s="77" t="s">
        <v>264</v>
      </c>
      <c r="HK42" s="32">
        <v>0</v>
      </c>
      <c r="HL42" s="32">
        <v>0</v>
      </c>
      <c r="HM42" s="77" t="s">
        <v>264</v>
      </c>
      <c r="HN42" s="32">
        <v>0</v>
      </c>
      <c r="HO42" s="38">
        <v>8.3333333333333329E-2</v>
      </c>
      <c r="HP42" s="77" t="s">
        <v>264</v>
      </c>
      <c r="HQ42" s="32">
        <v>0</v>
      </c>
      <c r="HR42" s="32">
        <v>0</v>
      </c>
      <c r="HS42" s="77" t="s">
        <v>264</v>
      </c>
      <c r="HT42" s="32">
        <v>0</v>
      </c>
      <c r="HU42" s="38">
        <v>8.3333333333333329E-2</v>
      </c>
      <c r="HV42" s="77" t="s">
        <v>264</v>
      </c>
      <c r="HW42" s="32">
        <v>0</v>
      </c>
      <c r="HX42" s="32">
        <v>0</v>
      </c>
      <c r="HY42" s="77" t="s">
        <v>264</v>
      </c>
      <c r="HZ42" s="32">
        <v>0</v>
      </c>
      <c r="IA42" s="38">
        <v>0</v>
      </c>
      <c r="IB42" s="77" t="s">
        <v>264</v>
      </c>
      <c r="IC42" s="32">
        <v>0</v>
      </c>
      <c r="ID42" s="32">
        <v>0</v>
      </c>
      <c r="IE42" s="77" t="s">
        <v>264</v>
      </c>
      <c r="IF42" s="32">
        <v>0</v>
      </c>
      <c r="IG42" s="38">
        <v>8.3333333333333329E-2</v>
      </c>
      <c r="IH42" s="77" t="s">
        <v>264</v>
      </c>
      <c r="II42" s="32">
        <v>0</v>
      </c>
      <c r="IJ42" s="32">
        <v>0</v>
      </c>
      <c r="IK42" s="77" t="s">
        <v>264</v>
      </c>
      <c r="IL42" s="32">
        <v>0</v>
      </c>
      <c r="IM42" s="38">
        <v>8.3333333333333329E-2</v>
      </c>
      <c r="IN42" s="77" t="s">
        <v>264</v>
      </c>
      <c r="IO42" s="32">
        <v>0</v>
      </c>
      <c r="IP42" s="32">
        <v>0</v>
      </c>
      <c r="IQ42" s="77" t="s">
        <v>264</v>
      </c>
      <c r="IR42" s="32">
        <v>0</v>
      </c>
      <c r="IS42" s="38">
        <v>0</v>
      </c>
      <c r="IT42" s="77" t="s">
        <v>264</v>
      </c>
      <c r="IU42" s="32">
        <v>0</v>
      </c>
      <c r="IV42" s="32">
        <v>0</v>
      </c>
      <c r="IW42" s="77" t="s">
        <v>264</v>
      </c>
      <c r="IX42" s="32">
        <v>0</v>
      </c>
      <c r="IY42" s="38">
        <v>0</v>
      </c>
      <c r="IZ42" s="77" t="s">
        <v>264</v>
      </c>
      <c r="JA42" s="32">
        <v>0</v>
      </c>
      <c r="JB42" s="32">
        <v>0</v>
      </c>
      <c r="JC42" s="77" t="s">
        <v>264</v>
      </c>
      <c r="JD42" s="32">
        <v>0</v>
      </c>
      <c r="JE42" s="38">
        <v>0</v>
      </c>
      <c r="JF42" s="77" t="s">
        <v>264</v>
      </c>
      <c r="JG42" s="32">
        <v>0</v>
      </c>
      <c r="JH42" s="32">
        <v>0</v>
      </c>
      <c r="JI42" s="77" t="s">
        <v>264</v>
      </c>
      <c r="JJ42" s="32">
        <v>0</v>
      </c>
      <c r="JK42" s="38">
        <v>0</v>
      </c>
      <c r="JL42" s="77" t="s">
        <v>264</v>
      </c>
      <c r="JM42" s="32">
        <v>60</v>
      </c>
      <c r="JN42" s="32">
        <v>1239</v>
      </c>
      <c r="JO42" s="77">
        <v>10.427807486631016</v>
      </c>
      <c r="JP42" s="32">
        <v>1026</v>
      </c>
      <c r="JQ42" s="38">
        <v>886.16666666666663</v>
      </c>
      <c r="JR42" s="77">
        <v>7.2516389309127582</v>
      </c>
      <c r="JS42" s="32">
        <v>60</v>
      </c>
      <c r="JT42" s="32">
        <v>1228</v>
      </c>
      <c r="JU42" s="77">
        <v>10.332434860736747</v>
      </c>
      <c r="JV42" s="32">
        <v>1020</v>
      </c>
      <c r="JW42" s="38">
        <v>876.91666666666663</v>
      </c>
      <c r="JX42" s="77">
        <v>6.5512353179424876</v>
      </c>
      <c r="JY42" s="32">
        <v>0</v>
      </c>
      <c r="JZ42" s="32">
        <v>11</v>
      </c>
      <c r="KA42" s="77">
        <v>22.222222222222221</v>
      </c>
      <c r="KB42" s="32">
        <v>6</v>
      </c>
      <c r="KC42" s="38">
        <v>9.25</v>
      </c>
      <c r="KD42" s="77">
        <v>184.61538461538461</v>
      </c>
      <c r="KE42" s="32">
        <v>60</v>
      </c>
      <c r="KF42" s="32">
        <v>1239</v>
      </c>
      <c r="KG42" s="77">
        <v>10.427807486631016</v>
      </c>
      <c r="KH42" s="32">
        <v>1026</v>
      </c>
      <c r="KI42" s="38">
        <v>886.16666666666663</v>
      </c>
      <c r="KJ42" s="77">
        <v>7.2516389309127582</v>
      </c>
      <c r="KK42" s="32">
        <v>60</v>
      </c>
      <c r="KL42" s="32">
        <v>1228</v>
      </c>
      <c r="KM42" s="77">
        <v>10.332434860736747</v>
      </c>
      <c r="KN42" s="32">
        <v>1020</v>
      </c>
      <c r="KO42" s="38">
        <v>876.91666666666663</v>
      </c>
      <c r="KP42" s="77">
        <v>6.5512353179424876</v>
      </c>
      <c r="KQ42" s="32">
        <v>0</v>
      </c>
      <c r="KR42" s="32">
        <v>11</v>
      </c>
      <c r="KS42" s="77">
        <v>22.222222222222221</v>
      </c>
      <c r="KT42" s="32">
        <v>6</v>
      </c>
      <c r="KU42" s="38">
        <v>9.25</v>
      </c>
      <c r="KV42" s="77">
        <v>184.61538461538461</v>
      </c>
      <c r="KW42" s="32">
        <v>0</v>
      </c>
      <c r="KX42" s="32">
        <v>0</v>
      </c>
      <c r="KY42" s="77" t="s">
        <v>264</v>
      </c>
      <c r="KZ42" s="32">
        <v>0</v>
      </c>
      <c r="LA42" s="38">
        <v>0</v>
      </c>
      <c r="LB42" s="77" t="s">
        <v>264</v>
      </c>
      <c r="LC42" s="32">
        <v>0</v>
      </c>
      <c r="LD42" s="32">
        <v>0</v>
      </c>
      <c r="LE42" s="77" t="s">
        <v>264</v>
      </c>
      <c r="LF42" s="32">
        <v>0</v>
      </c>
      <c r="LG42" s="38">
        <v>0</v>
      </c>
      <c r="LH42" s="77" t="s">
        <v>264</v>
      </c>
      <c r="LI42" s="32">
        <v>0</v>
      </c>
      <c r="LJ42" s="32">
        <v>0</v>
      </c>
      <c r="LK42" s="77" t="s">
        <v>264</v>
      </c>
      <c r="LL42" s="32">
        <v>0</v>
      </c>
      <c r="LM42" s="38">
        <v>0</v>
      </c>
      <c r="LN42" s="77" t="s">
        <v>264</v>
      </c>
      <c r="LO42" s="32">
        <v>142</v>
      </c>
      <c r="LP42" s="32">
        <v>2385</v>
      </c>
      <c r="LQ42" s="77">
        <v>6.7114093959731544</v>
      </c>
      <c r="LR42" s="32">
        <v>2068</v>
      </c>
      <c r="LS42" s="38">
        <v>1797.8333333333333</v>
      </c>
      <c r="LT42" s="77">
        <v>-4.5693811651258454</v>
      </c>
      <c r="LU42" s="32">
        <v>139</v>
      </c>
      <c r="LV42" s="32" t="s">
        <v>378</v>
      </c>
      <c r="LW42" s="77">
        <v>6.6365688487584649</v>
      </c>
      <c r="LX42" s="32">
        <v>2053</v>
      </c>
      <c r="LY42" s="38">
        <v>1781.9166666666667</v>
      </c>
      <c r="LZ42" s="77">
        <v>-4.7739924293030507</v>
      </c>
      <c r="MA42" s="32">
        <v>3</v>
      </c>
      <c r="MB42" s="32" t="s">
        <v>378</v>
      </c>
      <c r="MC42" s="77">
        <v>15</v>
      </c>
      <c r="MD42" s="32">
        <v>15</v>
      </c>
      <c r="ME42" s="38">
        <v>15.916666666666666</v>
      </c>
      <c r="MF42" s="77">
        <v>25.657894736842106</v>
      </c>
      <c r="MG42" s="32">
        <v>142</v>
      </c>
      <c r="MH42" s="32">
        <v>2385</v>
      </c>
      <c r="MI42" s="77">
        <v>6.7114093959731544</v>
      </c>
      <c r="MJ42" s="32">
        <v>2068</v>
      </c>
      <c r="MK42" s="38">
        <v>1797.8333333333333</v>
      </c>
      <c r="ML42" s="77">
        <v>-4.5693811651258454</v>
      </c>
      <c r="MM42" s="32">
        <v>139</v>
      </c>
      <c r="MN42" s="32" t="s">
        <v>378</v>
      </c>
      <c r="MO42" s="77">
        <v>6.6365688487584649</v>
      </c>
      <c r="MP42" s="32">
        <v>2053</v>
      </c>
      <c r="MQ42" s="38">
        <v>1781.9166666666667</v>
      </c>
      <c r="MR42" s="77">
        <v>-4.7739924293030507</v>
      </c>
      <c r="MS42" s="32">
        <v>3</v>
      </c>
      <c r="MT42" s="32" t="s">
        <v>378</v>
      </c>
      <c r="MU42" s="77">
        <v>15</v>
      </c>
      <c r="MV42" s="32">
        <v>15</v>
      </c>
      <c r="MW42" s="38">
        <v>15.916666666666666</v>
      </c>
      <c r="MX42" s="77">
        <v>25.657894736842106</v>
      </c>
      <c r="MY42" s="32">
        <v>0</v>
      </c>
      <c r="MZ42" s="32">
        <v>0</v>
      </c>
      <c r="NA42" s="77" t="s">
        <v>264</v>
      </c>
      <c r="NB42" s="32">
        <v>0</v>
      </c>
      <c r="NC42" s="38">
        <v>0</v>
      </c>
      <c r="ND42" s="77" t="s">
        <v>264</v>
      </c>
      <c r="NE42" s="32">
        <v>0</v>
      </c>
      <c r="NF42" s="32">
        <v>0</v>
      </c>
      <c r="NG42" s="77" t="s">
        <v>264</v>
      </c>
      <c r="NH42" s="32">
        <v>0</v>
      </c>
      <c r="NI42" s="38">
        <v>0</v>
      </c>
      <c r="NJ42" s="77" t="s">
        <v>264</v>
      </c>
      <c r="NK42" s="32">
        <v>0</v>
      </c>
      <c r="NL42" s="32">
        <v>0</v>
      </c>
      <c r="NM42" s="77" t="s">
        <v>264</v>
      </c>
      <c r="NN42" s="32">
        <v>0</v>
      </c>
      <c r="NO42" s="38">
        <v>0</v>
      </c>
      <c r="NP42" s="77" t="s">
        <v>264</v>
      </c>
      <c r="NQ42" s="32">
        <v>259</v>
      </c>
      <c r="NR42" s="32">
        <v>269</v>
      </c>
      <c r="NS42" s="77">
        <v>-13</v>
      </c>
      <c r="NT42" s="32">
        <v>259</v>
      </c>
      <c r="NU42" s="38">
        <v>268</v>
      </c>
      <c r="NV42" s="77">
        <v>-12</v>
      </c>
      <c r="NW42" s="32">
        <v>258</v>
      </c>
      <c r="NX42" s="32">
        <v>269</v>
      </c>
      <c r="NY42" s="77">
        <v>-13</v>
      </c>
      <c r="NZ42" s="32">
        <v>258</v>
      </c>
      <c r="OA42" s="38">
        <v>268</v>
      </c>
      <c r="OB42" s="77">
        <v>-12</v>
      </c>
      <c r="OC42" s="32">
        <v>308</v>
      </c>
      <c r="OD42" s="32">
        <v>251</v>
      </c>
      <c r="OE42" s="77">
        <v>-8</v>
      </c>
      <c r="OF42" s="32">
        <v>308</v>
      </c>
      <c r="OG42" s="38">
        <v>255</v>
      </c>
      <c r="OH42" s="77">
        <v>-1</v>
      </c>
      <c r="OI42" s="32">
        <v>259</v>
      </c>
      <c r="OJ42" s="32">
        <v>269</v>
      </c>
      <c r="OK42" s="77">
        <v>-13</v>
      </c>
      <c r="OL42" s="32">
        <v>259</v>
      </c>
      <c r="OM42" s="38">
        <v>268</v>
      </c>
      <c r="ON42" s="77">
        <v>-12</v>
      </c>
      <c r="OO42" s="32">
        <v>258</v>
      </c>
      <c r="OP42" s="32">
        <v>269</v>
      </c>
      <c r="OQ42" s="77">
        <v>-13</v>
      </c>
      <c r="OR42" s="32">
        <v>258</v>
      </c>
      <c r="OS42" s="38">
        <v>268</v>
      </c>
      <c r="OT42" s="77">
        <v>-12</v>
      </c>
      <c r="OU42" s="32">
        <v>308</v>
      </c>
      <c r="OV42" s="32">
        <v>251</v>
      </c>
      <c r="OW42" s="77">
        <v>-8</v>
      </c>
      <c r="OX42" s="32">
        <v>308</v>
      </c>
      <c r="OY42" s="38">
        <v>255</v>
      </c>
      <c r="OZ42" s="77">
        <v>-1</v>
      </c>
      <c r="PA42" s="32" t="s">
        <v>264</v>
      </c>
      <c r="PB42" s="32" t="s">
        <v>264</v>
      </c>
      <c r="PC42" s="77" t="s">
        <v>264</v>
      </c>
      <c r="PD42" s="32" t="s">
        <v>264</v>
      </c>
      <c r="PE42" s="38" t="s">
        <v>264</v>
      </c>
      <c r="PF42" s="77" t="s">
        <v>264</v>
      </c>
      <c r="PG42" s="32" t="s">
        <v>264</v>
      </c>
      <c r="PH42" s="32" t="s">
        <v>264</v>
      </c>
      <c r="PI42" s="77" t="s">
        <v>264</v>
      </c>
      <c r="PJ42" s="32" t="s">
        <v>264</v>
      </c>
      <c r="PK42" s="38" t="s">
        <v>264</v>
      </c>
      <c r="PL42" s="77" t="s">
        <v>264</v>
      </c>
      <c r="PM42" s="32" t="s">
        <v>264</v>
      </c>
      <c r="PN42" s="32" t="s">
        <v>264</v>
      </c>
      <c r="PO42" s="77" t="s">
        <v>264</v>
      </c>
      <c r="PP42" s="32" t="s">
        <v>264</v>
      </c>
      <c r="PQ42" s="38" t="s">
        <v>264</v>
      </c>
      <c r="PR42" s="77" t="s">
        <v>264</v>
      </c>
    </row>
    <row r="43" spans="1:434" x14ac:dyDescent="0.2">
      <c r="A43" s="247" t="s">
        <v>45</v>
      </c>
      <c r="B43" s="18"/>
      <c r="C43" s="20">
        <v>564</v>
      </c>
      <c r="D43" s="20">
        <v>6494</v>
      </c>
      <c r="E43" s="77">
        <v>-3.5926365795724466</v>
      </c>
      <c r="F43" s="20">
        <v>5593</v>
      </c>
      <c r="G43" s="38">
        <v>5685</v>
      </c>
      <c r="H43" s="77">
        <v>-8.1855131759575794</v>
      </c>
      <c r="I43" s="32" t="s">
        <v>378</v>
      </c>
      <c r="J43" s="32">
        <v>1120</v>
      </c>
      <c r="K43" s="77">
        <v>0.44843049327354262</v>
      </c>
      <c r="L43" s="32">
        <v>891</v>
      </c>
      <c r="M43" s="38">
        <v>862.08333333333337</v>
      </c>
      <c r="N43" s="77">
        <v>-4.0708456973293767</v>
      </c>
      <c r="O43" s="32" t="s">
        <v>378</v>
      </c>
      <c r="P43" s="32">
        <v>5374</v>
      </c>
      <c r="Q43" s="77">
        <v>-4.3942359010852163</v>
      </c>
      <c r="R43" s="32">
        <v>4702</v>
      </c>
      <c r="S43" s="38">
        <v>4822.916666666667</v>
      </c>
      <c r="T43" s="77">
        <v>-8.8840958468465629</v>
      </c>
      <c r="U43" s="32">
        <v>300</v>
      </c>
      <c r="V43" s="32">
        <v>3875</v>
      </c>
      <c r="W43" s="77">
        <v>-1.5997968511934992</v>
      </c>
      <c r="X43" s="32">
        <v>3388</v>
      </c>
      <c r="Y43" s="38">
        <v>3525.5</v>
      </c>
      <c r="Z43" s="77">
        <v>-5.8632429184931354</v>
      </c>
      <c r="AA43" s="32" t="s">
        <v>378</v>
      </c>
      <c r="AB43" s="32">
        <v>663</v>
      </c>
      <c r="AC43" s="77">
        <v>-0.89686098654708524</v>
      </c>
      <c r="AD43" s="32">
        <v>516</v>
      </c>
      <c r="AE43" s="38">
        <v>515.75</v>
      </c>
      <c r="AF43" s="77">
        <v>-7.7645305514157981</v>
      </c>
      <c r="AG43" s="32" t="s">
        <v>378</v>
      </c>
      <c r="AH43" s="32">
        <v>3212</v>
      </c>
      <c r="AI43" s="77">
        <v>-1.7436524931171611</v>
      </c>
      <c r="AJ43" s="32">
        <v>2872</v>
      </c>
      <c r="AK43" s="38">
        <v>3009.75</v>
      </c>
      <c r="AL43" s="77">
        <v>-5.5295440872590307</v>
      </c>
      <c r="AM43" s="32">
        <v>264</v>
      </c>
      <c r="AN43" s="32">
        <v>2619</v>
      </c>
      <c r="AO43" s="77">
        <v>-6.3974267333809873</v>
      </c>
      <c r="AP43" s="32">
        <v>2205</v>
      </c>
      <c r="AQ43" s="38">
        <v>2159.5</v>
      </c>
      <c r="AR43" s="77">
        <v>-11.740063349340963</v>
      </c>
      <c r="AS43" s="32">
        <v>40</v>
      </c>
      <c r="AT43" s="32">
        <v>457</v>
      </c>
      <c r="AU43" s="77">
        <v>2.4663677130044843</v>
      </c>
      <c r="AV43" s="32">
        <v>375</v>
      </c>
      <c r="AW43" s="38">
        <v>346.33333333333331</v>
      </c>
      <c r="AX43" s="77">
        <v>2.0127638684339715</v>
      </c>
      <c r="AY43" s="32">
        <v>224</v>
      </c>
      <c r="AZ43" s="32">
        <v>2162</v>
      </c>
      <c r="BA43" s="77">
        <v>-8.0782312925170068</v>
      </c>
      <c r="BB43" s="32">
        <v>1830</v>
      </c>
      <c r="BC43" s="38">
        <v>1813.1666666666667</v>
      </c>
      <c r="BD43" s="77">
        <v>-13.955787558824692</v>
      </c>
      <c r="BE43" s="32">
        <v>335</v>
      </c>
      <c r="BF43" s="32">
        <v>3850</v>
      </c>
      <c r="BG43" s="77">
        <v>-2.9737903225806455</v>
      </c>
      <c r="BH43" s="32">
        <v>3366</v>
      </c>
      <c r="BI43" s="38">
        <v>3354.4166666666665</v>
      </c>
      <c r="BJ43" s="77">
        <v>-8.2510883687005681</v>
      </c>
      <c r="BK43" s="32" t="s">
        <v>378</v>
      </c>
      <c r="BL43" s="32">
        <v>671</v>
      </c>
      <c r="BM43" s="77">
        <v>-2.1865889212827989</v>
      </c>
      <c r="BN43" s="32">
        <v>557</v>
      </c>
      <c r="BO43" s="38">
        <v>540.83333333333337</v>
      </c>
      <c r="BP43" s="77">
        <v>-6.7662692141933629</v>
      </c>
      <c r="BQ43" s="32" t="s">
        <v>378</v>
      </c>
      <c r="BR43" s="32">
        <v>3179</v>
      </c>
      <c r="BS43" s="77">
        <v>-3.1383302864107252</v>
      </c>
      <c r="BT43" s="32">
        <v>2809</v>
      </c>
      <c r="BU43" s="38">
        <v>2813.5833333333335</v>
      </c>
      <c r="BV43" s="77">
        <v>-8.5311009969657565</v>
      </c>
      <c r="BW43" s="32">
        <v>151</v>
      </c>
      <c r="BX43" s="32">
        <v>2175</v>
      </c>
      <c r="BY43" s="77">
        <v>0.27662517289073307</v>
      </c>
      <c r="BZ43" s="32">
        <v>1915</v>
      </c>
      <c r="CA43" s="38">
        <v>1954.3333333333333</v>
      </c>
      <c r="CB43" s="77">
        <v>-5.0833738060547189</v>
      </c>
      <c r="CC43" s="32" t="s">
        <v>378</v>
      </c>
      <c r="CD43" s="32">
        <v>405</v>
      </c>
      <c r="CE43" s="77">
        <v>3.3163265306122449</v>
      </c>
      <c r="CF43" s="32">
        <v>319</v>
      </c>
      <c r="CG43" s="38">
        <v>315.83333333333331</v>
      </c>
      <c r="CH43" s="77">
        <v>-8.7406693956176262</v>
      </c>
      <c r="CI43" s="32" t="s">
        <v>378</v>
      </c>
      <c r="CJ43" s="32">
        <v>1770</v>
      </c>
      <c r="CK43" s="77">
        <v>-0.39392234102419804</v>
      </c>
      <c r="CL43" s="32">
        <v>1596</v>
      </c>
      <c r="CM43" s="38">
        <v>1638.5</v>
      </c>
      <c r="CN43" s="77">
        <v>-4.3444417416686933</v>
      </c>
      <c r="CO43" s="32">
        <v>184</v>
      </c>
      <c r="CP43" s="32">
        <v>1675</v>
      </c>
      <c r="CQ43" s="77">
        <v>-6.8927181767648698</v>
      </c>
      <c r="CR43" s="32">
        <v>1451</v>
      </c>
      <c r="CS43" s="38">
        <v>1400.0833333333333</v>
      </c>
      <c r="CT43" s="77">
        <v>-12.334985650926168</v>
      </c>
      <c r="CU43" s="32">
        <v>25</v>
      </c>
      <c r="CV43" s="32">
        <v>266</v>
      </c>
      <c r="CW43" s="77">
        <v>-9.5238095238095237</v>
      </c>
      <c r="CX43" s="32">
        <v>238</v>
      </c>
      <c r="CY43" s="38">
        <v>225</v>
      </c>
      <c r="CZ43" s="77">
        <v>-3.8461538461538463</v>
      </c>
      <c r="DA43" s="32">
        <v>159</v>
      </c>
      <c r="DB43" s="32">
        <v>1409</v>
      </c>
      <c r="DC43" s="77">
        <v>-6.3787375415282384</v>
      </c>
      <c r="DD43" s="32">
        <v>1213</v>
      </c>
      <c r="DE43" s="38">
        <v>1175.0833333333333</v>
      </c>
      <c r="DF43" s="77">
        <v>-13.792260194412179</v>
      </c>
      <c r="DG43" s="32">
        <v>229</v>
      </c>
      <c r="DH43" s="32">
        <v>2644</v>
      </c>
      <c r="DI43" s="77">
        <v>-4.4797687861271678</v>
      </c>
      <c r="DJ43" s="32">
        <v>2227</v>
      </c>
      <c r="DK43" s="38">
        <v>2330.5833333333335</v>
      </c>
      <c r="DL43" s="77">
        <v>-8.0909658549410093</v>
      </c>
      <c r="DM43" s="32">
        <v>44</v>
      </c>
      <c r="DN43" s="32">
        <v>449</v>
      </c>
      <c r="DO43" s="77">
        <v>4.6620046620046622</v>
      </c>
      <c r="DP43" s="32">
        <v>334</v>
      </c>
      <c r="DQ43" s="38">
        <v>321.25</v>
      </c>
      <c r="DR43" s="77">
        <v>0.83703897462725596</v>
      </c>
      <c r="DS43" s="32">
        <v>185</v>
      </c>
      <c r="DT43" s="32">
        <v>2195</v>
      </c>
      <c r="DU43" s="77">
        <v>-6.1564771269773413</v>
      </c>
      <c r="DV43" s="32">
        <v>1893</v>
      </c>
      <c r="DW43" s="38">
        <v>2009.3333333333333</v>
      </c>
      <c r="DX43" s="77">
        <v>-9.3738254529053595</v>
      </c>
      <c r="DY43" s="32">
        <v>149</v>
      </c>
      <c r="DZ43" s="32">
        <v>1700</v>
      </c>
      <c r="EA43" s="77">
        <v>-3.9005087620124361</v>
      </c>
      <c r="EB43" s="32">
        <v>1473</v>
      </c>
      <c r="EC43" s="38">
        <v>1571.1666666666667</v>
      </c>
      <c r="ED43" s="77">
        <v>-6.8155982800375634</v>
      </c>
      <c r="EE43" s="32">
        <v>29</v>
      </c>
      <c r="EF43" s="32">
        <v>258</v>
      </c>
      <c r="EG43" s="77">
        <v>-6.8592057761732859</v>
      </c>
      <c r="EH43" s="32">
        <v>197</v>
      </c>
      <c r="EI43" s="38">
        <v>199.91666666666666</v>
      </c>
      <c r="EJ43" s="77">
        <v>-6.1791161517403204</v>
      </c>
      <c r="EK43" s="32">
        <v>120</v>
      </c>
      <c r="EL43" s="32">
        <v>1442</v>
      </c>
      <c r="EM43" s="77">
        <v>-3.3512064343163539</v>
      </c>
      <c r="EN43" s="32">
        <v>1276</v>
      </c>
      <c r="EO43" s="38">
        <v>1371.25</v>
      </c>
      <c r="EP43" s="77">
        <v>-6.9076714188730488</v>
      </c>
      <c r="EQ43" s="32">
        <v>80</v>
      </c>
      <c r="ER43" s="32">
        <v>944</v>
      </c>
      <c r="ES43" s="77">
        <v>-5.5055055055055053</v>
      </c>
      <c r="ET43" s="32">
        <v>754</v>
      </c>
      <c r="EU43" s="38">
        <v>759.41666666666663</v>
      </c>
      <c r="EV43" s="77">
        <v>-10.621812475480581</v>
      </c>
      <c r="EW43" s="32">
        <v>15</v>
      </c>
      <c r="EX43" s="32">
        <v>191</v>
      </c>
      <c r="EY43" s="77">
        <v>25.657894736842106</v>
      </c>
      <c r="EZ43" s="32">
        <v>137</v>
      </c>
      <c r="FA43" s="38">
        <v>121.33333333333333</v>
      </c>
      <c r="FB43" s="77">
        <v>15.00789889415482</v>
      </c>
      <c r="FC43" s="32">
        <v>65</v>
      </c>
      <c r="FD43" s="32">
        <v>753</v>
      </c>
      <c r="FE43" s="77">
        <v>-11.097992916174734</v>
      </c>
      <c r="FF43" s="32">
        <v>617</v>
      </c>
      <c r="FG43" s="38">
        <v>638.08333333333337</v>
      </c>
      <c r="FH43" s="77">
        <v>-14.255319148936172</v>
      </c>
      <c r="FI43" s="32" t="s">
        <v>378</v>
      </c>
      <c r="FJ43" s="32">
        <v>983</v>
      </c>
      <c r="FK43" s="77">
        <v>1.2358393408856849</v>
      </c>
      <c r="FL43" s="32">
        <v>798</v>
      </c>
      <c r="FM43" s="38">
        <v>806.08333333333337</v>
      </c>
      <c r="FN43" s="77">
        <v>-9.5558672276764849</v>
      </c>
      <c r="FO43" s="32">
        <v>51</v>
      </c>
      <c r="FP43" s="32">
        <v>506</v>
      </c>
      <c r="FQ43" s="77">
        <v>11.453744493392071</v>
      </c>
      <c r="FR43" s="32">
        <v>365</v>
      </c>
      <c r="FS43" s="38">
        <v>342.16666666666669</v>
      </c>
      <c r="FT43" s="77">
        <v>-6.4052883519489399</v>
      </c>
      <c r="FU43" s="32" t="s">
        <v>378</v>
      </c>
      <c r="FV43" s="32">
        <v>477</v>
      </c>
      <c r="FW43" s="77">
        <v>-7.7369439071566735</v>
      </c>
      <c r="FX43" s="32">
        <v>433</v>
      </c>
      <c r="FY43" s="38">
        <v>463.91666666666669</v>
      </c>
      <c r="FZ43" s="77">
        <v>-11.746987951807229</v>
      </c>
      <c r="GA43" s="32" t="s">
        <v>378</v>
      </c>
      <c r="GB43" s="32">
        <v>791</v>
      </c>
      <c r="GC43" s="77">
        <v>-5.0420168067226889</v>
      </c>
      <c r="GD43" s="32">
        <v>669</v>
      </c>
      <c r="GE43" s="38">
        <v>694.08333333333337</v>
      </c>
      <c r="GF43" s="77">
        <v>-9.7518691082457476</v>
      </c>
      <c r="GG43" s="32">
        <v>38</v>
      </c>
      <c r="GH43" s="32">
        <v>393</v>
      </c>
      <c r="GI43" s="77">
        <v>5.3619302949061662</v>
      </c>
      <c r="GJ43" s="32">
        <v>285</v>
      </c>
      <c r="GK43" s="38">
        <v>278</v>
      </c>
      <c r="GL43" s="77">
        <v>-7.410491257285595</v>
      </c>
      <c r="GM43" s="32" t="s">
        <v>378</v>
      </c>
      <c r="GN43" s="32">
        <v>398</v>
      </c>
      <c r="GO43" s="77">
        <v>-13.478260869565217</v>
      </c>
      <c r="GP43" s="32">
        <v>384</v>
      </c>
      <c r="GQ43" s="38">
        <v>416.08333333333331</v>
      </c>
      <c r="GR43" s="77">
        <v>-11.251333096338428</v>
      </c>
      <c r="GS43" s="32">
        <v>21</v>
      </c>
      <c r="GT43" s="32">
        <v>192</v>
      </c>
      <c r="GU43" s="77">
        <v>39.130434782608695</v>
      </c>
      <c r="GV43" s="32">
        <v>129</v>
      </c>
      <c r="GW43" s="38">
        <v>112</v>
      </c>
      <c r="GX43" s="77">
        <v>-8.321964529331515</v>
      </c>
      <c r="GY43" s="32">
        <v>13</v>
      </c>
      <c r="GZ43" s="32">
        <v>113</v>
      </c>
      <c r="HA43" s="77">
        <v>39.506172839506171</v>
      </c>
      <c r="HB43" s="32">
        <v>80</v>
      </c>
      <c r="HC43" s="38">
        <v>64.166666666666671</v>
      </c>
      <c r="HD43" s="77">
        <v>-1.7857142857142856</v>
      </c>
      <c r="HE43" s="32">
        <v>8</v>
      </c>
      <c r="HF43" s="32">
        <v>79</v>
      </c>
      <c r="HG43" s="77">
        <v>38.596491228070171</v>
      </c>
      <c r="HH43" s="32">
        <v>49</v>
      </c>
      <c r="HI43" s="38">
        <v>47.833333333333336</v>
      </c>
      <c r="HJ43" s="77">
        <v>-15.835777126099707</v>
      </c>
      <c r="HK43" s="32" t="s">
        <v>378</v>
      </c>
      <c r="HL43" s="32" t="s">
        <v>378</v>
      </c>
      <c r="HM43" s="77">
        <v>19.047619047619047</v>
      </c>
      <c r="HN43" s="32">
        <v>20</v>
      </c>
      <c r="HO43" s="38">
        <v>17.666666666666668</v>
      </c>
      <c r="HP43" s="77">
        <v>19.101123595505616</v>
      </c>
      <c r="HQ43" s="32">
        <v>0</v>
      </c>
      <c r="HR43" s="32">
        <v>0</v>
      </c>
      <c r="HS43" s="77" t="s">
        <v>264</v>
      </c>
      <c r="HT43" s="32">
        <v>0</v>
      </c>
      <c r="HU43" s="38">
        <v>0</v>
      </c>
      <c r="HV43" s="77" t="s">
        <v>264</v>
      </c>
      <c r="HW43" s="32" t="s">
        <v>378</v>
      </c>
      <c r="HX43" s="32" t="s">
        <v>378</v>
      </c>
      <c r="HY43" s="77">
        <v>19.047619047619047</v>
      </c>
      <c r="HZ43" s="32">
        <v>20</v>
      </c>
      <c r="IA43" s="38">
        <v>17.666666666666668</v>
      </c>
      <c r="IB43" s="77">
        <v>19.101123595505616</v>
      </c>
      <c r="IC43" s="32" t="s">
        <v>378</v>
      </c>
      <c r="ID43" s="32" t="s">
        <v>378</v>
      </c>
      <c r="IE43" s="77">
        <v>21.428571428571427</v>
      </c>
      <c r="IF43" s="32">
        <v>13</v>
      </c>
      <c r="IG43" s="38">
        <v>12.833333333333334</v>
      </c>
      <c r="IH43" s="77">
        <v>19.379844961240313</v>
      </c>
      <c r="II43" s="32">
        <v>0</v>
      </c>
      <c r="IJ43" s="32">
        <v>0</v>
      </c>
      <c r="IK43" s="77" t="s">
        <v>264</v>
      </c>
      <c r="IL43" s="32">
        <v>0</v>
      </c>
      <c r="IM43" s="38">
        <v>0</v>
      </c>
      <c r="IN43" s="77" t="s">
        <v>264</v>
      </c>
      <c r="IO43" s="32" t="s">
        <v>378</v>
      </c>
      <c r="IP43" s="32" t="s">
        <v>378</v>
      </c>
      <c r="IQ43" s="77">
        <v>21.428571428571427</v>
      </c>
      <c r="IR43" s="32">
        <v>13</v>
      </c>
      <c r="IS43" s="38">
        <v>12.833333333333334</v>
      </c>
      <c r="IT43" s="77">
        <v>19.379844961240313</v>
      </c>
      <c r="IU43" s="32">
        <v>0</v>
      </c>
      <c r="IV43" s="32">
        <v>8</v>
      </c>
      <c r="IW43" s="77">
        <v>14.285714285714285</v>
      </c>
      <c r="IX43" s="32">
        <v>7</v>
      </c>
      <c r="IY43" s="38">
        <v>4.833333333333333</v>
      </c>
      <c r="IZ43" s="77">
        <v>18.367346938775512</v>
      </c>
      <c r="JA43" s="32">
        <v>0</v>
      </c>
      <c r="JB43" s="32">
        <v>0</v>
      </c>
      <c r="JC43" s="77" t="s">
        <v>264</v>
      </c>
      <c r="JD43" s="32">
        <v>0</v>
      </c>
      <c r="JE43" s="38">
        <v>0</v>
      </c>
      <c r="JF43" s="77" t="s">
        <v>264</v>
      </c>
      <c r="JG43" s="32">
        <v>0</v>
      </c>
      <c r="JH43" s="32">
        <v>8</v>
      </c>
      <c r="JI43" s="77">
        <v>14.285714285714285</v>
      </c>
      <c r="JJ43" s="32">
        <v>7</v>
      </c>
      <c r="JK43" s="38">
        <v>4.833333333333333</v>
      </c>
      <c r="JL43" s="77">
        <v>18.367346938775512</v>
      </c>
      <c r="JM43" s="32">
        <v>41</v>
      </c>
      <c r="JN43" s="32">
        <v>472</v>
      </c>
      <c r="JO43" s="77">
        <v>-2.6804123711340204</v>
      </c>
      <c r="JP43" s="32">
        <v>411</v>
      </c>
      <c r="JQ43" s="38">
        <v>419.66666666666669</v>
      </c>
      <c r="JR43" s="77">
        <v>-3.3953577594475348</v>
      </c>
      <c r="JS43" s="32">
        <v>3</v>
      </c>
      <c r="JT43" s="32">
        <v>57</v>
      </c>
      <c r="JU43" s="77">
        <v>21.276595744680851</v>
      </c>
      <c r="JV43" s="32">
        <v>45</v>
      </c>
      <c r="JW43" s="38">
        <v>45.333333333333336</v>
      </c>
      <c r="JX43" s="77">
        <v>-6.5292096219931279</v>
      </c>
      <c r="JY43" s="32">
        <v>38</v>
      </c>
      <c r="JZ43" s="32">
        <v>415</v>
      </c>
      <c r="KA43" s="77">
        <v>-5.2511415525114149</v>
      </c>
      <c r="KB43" s="32">
        <v>366</v>
      </c>
      <c r="KC43" s="38">
        <v>374.33333333333331</v>
      </c>
      <c r="KD43" s="77">
        <v>-3.0015115525804359</v>
      </c>
      <c r="KE43" s="32">
        <v>21</v>
      </c>
      <c r="KF43" s="32">
        <v>302</v>
      </c>
      <c r="KG43" s="77">
        <v>-3.8216560509554141</v>
      </c>
      <c r="KH43" s="32">
        <v>257</v>
      </c>
      <c r="KI43" s="38">
        <v>270.66666666666669</v>
      </c>
      <c r="KJ43" s="77">
        <v>-1.0962241169305724</v>
      </c>
      <c r="KK43" s="32" t="s">
        <v>378</v>
      </c>
      <c r="KL43" s="32">
        <v>32</v>
      </c>
      <c r="KM43" s="77">
        <v>0</v>
      </c>
      <c r="KN43" s="32">
        <v>26</v>
      </c>
      <c r="KO43" s="38">
        <v>27.666666666666668</v>
      </c>
      <c r="KP43" s="77">
        <v>-7.7777777777777777</v>
      </c>
      <c r="KQ43" s="32" t="s">
        <v>378</v>
      </c>
      <c r="KR43" s="32">
        <v>270</v>
      </c>
      <c r="KS43" s="77">
        <v>-4.2553191489361701</v>
      </c>
      <c r="KT43" s="32">
        <v>231</v>
      </c>
      <c r="KU43" s="38">
        <v>243</v>
      </c>
      <c r="KV43" s="77">
        <v>-0.27359781121751026</v>
      </c>
      <c r="KW43" s="32">
        <v>20</v>
      </c>
      <c r="KX43" s="32">
        <v>170</v>
      </c>
      <c r="KY43" s="77">
        <v>-0.58479532163742687</v>
      </c>
      <c r="KZ43" s="32">
        <v>154</v>
      </c>
      <c r="LA43" s="38">
        <v>149</v>
      </c>
      <c r="LB43" s="77">
        <v>-7.309486780715396</v>
      </c>
      <c r="LC43" s="32" t="s">
        <v>378</v>
      </c>
      <c r="LD43" s="32">
        <v>25</v>
      </c>
      <c r="LE43" s="77">
        <v>66.666666666666657</v>
      </c>
      <c r="LF43" s="32">
        <v>19</v>
      </c>
      <c r="LG43" s="38">
        <v>17.666666666666668</v>
      </c>
      <c r="LH43" s="77">
        <v>-4.5045045045045047</v>
      </c>
      <c r="LI43" s="32" t="s">
        <v>378</v>
      </c>
      <c r="LJ43" s="32">
        <v>145</v>
      </c>
      <c r="LK43" s="77">
        <v>-7.0512820512820511</v>
      </c>
      <c r="LL43" s="32">
        <v>135</v>
      </c>
      <c r="LM43" s="38">
        <v>131.33333333333334</v>
      </c>
      <c r="LN43" s="77">
        <v>-7.6742823667252491</v>
      </c>
      <c r="LO43" s="32">
        <v>116</v>
      </c>
      <c r="LP43" s="32">
        <v>1453</v>
      </c>
      <c r="LQ43" s="77">
        <v>0.76282940360610263</v>
      </c>
      <c r="LR43" s="32">
        <v>1223</v>
      </c>
      <c r="LS43" s="38">
        <v>1202</v>
      </c>
      <c r="LT43" s="77">
        <v>-3.2271049983227105</v>
      </c>
      <c r="LU43" s="32" t="s">
        <v>378</v>
      </c>
      <c r="LV43" s="32">
        <v>342</v>
      </c>
      <c r="LW43" s="77">
        <v>-4.4692737430167595</v>
      </c>
      <c r="LX43" s="32">
        <v>287</v>
      </c>
      <c r="LY43" s="38">
        <v>292.33333333333331</v>
      </c>
      <c r="LZ43" s="77">
        <v>-2.6907073509015258</v>
      </c>
      <c r="MA43" s="32" t="s">
        <v>378</v>
      </c>
      <c r="MB43" s="32">
        <v>1111</v>
      </c>
      <c r="MC43" s="77">
        <v>2.4907749077490773</v>
      </c>
      <c r="MD43" s="32">
        <v>936</v>
      </c>
      <c r="ME43" s="38">
        <v>909.66666666666663</v>
      </c>
      <c r="MF43" s="77">
        <v>-3.3982300884955756</v>
      </c>
      <c r="MG43" s="32">
        <v>54</v>
      </c>
      <c r="MH43" s="32">
        <v>787</v>
      </c>
      <c r="MI43" s="77">
        <v>4.6542553191489358</v>
      </c>
      <c r="MJ43" s="32">
        <v>670</v>
      </c>
      <c r="MK43" s="38">
        <v>672.33333333333337</v>
      </c>
      <c r="ML43" s="77">
        <v>2.7770700636942673</v>
      </c>
      <c r="MM43" s="32" t="s">
        <v>378</v>
      </c>
      <c r="MN43" s="32">
        <v>216</v>
      </c>
      <c r="MO43" s="77">
        <v>3.3492822966507179</v>
      </c>
      <c r="MP43" s="32">
        <v>180</v>
      </c>
      <c r="MQ43" s="38">
        <v>182.5</v>
      </c>
      <c r="MR43" s="77">
        <v>-3.3539276257722856</v>
      </c>
      <c r="MS43" s="32" t="s">
        <v>378</v>
      </c>
      <c r="MT43" s="32">
        <v>571</v>
      </c>
      <c r="MU43" s="77">
        <v>5.1565377532228363</v>
      </c>
      <c r="MV43" s="32">
        <v>490</v>
      </c>
      <c r="MW43" s="38">
        <v>489.83333333333331</v>
      </c>
      <c r="MX43" s="77">
        <v>5.2650429799426934</v>
      </c>
      <c r="MY43" s="32">
        <v>62</v>
      </c>
      <c r="MZ43" s="32">
        <v>666</v>
      </c>
      <c r="NA43" s="77">
        <v>-3.4782608695652173</v>
      </c>
      <c r="NB43" s="32">
        <v>553</v>
      </c>
      <c r="NC43" s="38">
        <v>529.66666666666663</v>
      </c>
      <c r="ND43" s="77">
        <v>-9.9078667611622961</v>
      </c>
      <c r="NE43" s="32">
        <v>13</v>
      </c>
      <c r="NF43" s="32">
        <v>126</v>
      </c>
      <c r="NG43" s="77">
        <v>-15.436241610738255</v>
      </c>
      <c r="NH43" s="32">
        <v>107</v>
      </c>
      <c r="NI43" s="38">
        <v>109.83333333333333</v>
      </c>
      <c r="NJ43" s="77">
        <v>-1.568334578043316</v>
      </c>
      <c r="NK43" s="32">
        <v>49</v>
      </c>
      <c r="NL43" s="32">
        <v>540</v>
      </c>
      <c r="NM43" s="77">
        <v>-0.18484288354898337</v>
      </c>
      <c r="NN43" s="32">
        <v>446</v>
      </c>
      <c r="NO43" s="38">
        <v>419.83333333333331</v>
      </c>
      <c r="NP43" s="77">
        <v>-11.861441567529742</v>
      </c>
      <c r="NQ43" s="32">
        <v>168</v>
      </c>
      <c r="NR43" s="32">
        <v>331</v>
      </c>
      <c r="NS43" s="77">
        <v>-4</v>
      </c>
      <c r="NT43" s="32">
        <v>168</v>
      </c>
      <c r="NU43" s="38">
        <v>326</v>
      </c>
      <c r="NV43" s="77">
        <v>-5</v>
      </c>
      <c r="NW43" s="32">
        <v>183</v>
      </c>
      <c r="NX43" s="32">
        <v>294</v>
      </c>
      <c r="NY43" s="77">
        <v>-5</v>
      </c>
      <c r="NZ43" s="32">
        <v>183</v>
      </c>
      <c r="OA43" s="38">
        <v>291</v>
      </c>
      <c r="OB43" s="77">
        <v>-4</v>
      </c>
      <c r="OC43" s="32">
        <v>165</v>
      </c>
      <c r="OD43" s="32">
        <v>339</v>
      </c>
      <c r="OE43" s="77">
        <v>-3</v>
      </c>
      <c r="OF43" s="32">
        <v>165</v>
      </c>
      <c r="OG43" s="38">
        <v>333</v>
      </c>
      <c r="OH43" s="77">
        <v>-5</v>
      </c>
      <c r="OI43" s="32">
        <v>151</v>
      </c>
      <c r="OJ43" s="32">
        <v>340</v>
      </c>
      <c r="OK43" s="77">
        <v>0</v>
      </c>
      <c r="OL43" s="32">
        <v>151</v>
      </c>
      <c r="OM43" s="38">
        <v>334</v>
      </c>
      <c r="ON43" s="77">
        <v>-2</v>
      </c>
      <c r="OO43" s="32">
        <v>157</v>
      </c>
      <c r="OP43" s="32">
        <v>271</v>
      </c>
      <c r="OQ43" s="77">
        <v>-13</v>
      </c>
      <c r="OR43" s="32">
        <v>157</v>
      </c>
      <c r="OS43" s="38">
        <v>267</v>
      </c>
      <c r="OT43" s="77">
        <v>-13</v>
      </c>
      <c r="OU43" s="32">
        <v>149</v>
      </c>
      <c r="OV43" s="32">
        <v>354</v>
      </c>
      <c r="OW43" s="77">
        <v>2</v>
      </c>
      <c r="OX43" s="32">
        <v>149</v>
      </c>
      <c r="OY43" s="38">
        <v>347</v>
      </c>
      <c r="OZ43" s="77">
        <v>0</v>
      </c>
      <c r="PA43" s="32">
        <v>188</v>
      </c>
      <c r="PB43" s="32">
        <v>318</v>
      </c>
      <c r="PC43" s="77">
        <v>-9</v>
      </c>
      <c r="PD43" s="32">
        <v>188</v>
      </c>
      <c r="PE43" s="38">
        <v>314</v>
      </c>
      <c r="PF43" s="77">
        <v>-10</v>
      </c>
      <c r="PG43" s="32">
        <v>223</v>
      </c>
      <c r="PH43" s="32">
        <v>327</v>
      </c>
      <c r="PI43" s="77">
        <v>4</v>
      </c>
      <c r="PJ43" s="32">
        <v>223</v>
      </c>
      <c r="PK43" s="38">
        <v>326</v>
      </c>
      <c r="PL43" s="77">
        <v>8</v>
      </c>
      <c r="PM43" s="32">
        <v>182</v>
      </c>
      <c r="PN43" s="32">
        <v>316</v>
      </c>
      <c r="PO43" s="77">
        <v>-12</v>
      </c>
      <c r="PP43" s="32">
        <v>182</v>
      </c>
      <c r="PQ43" s="38">
        <v>311</v>
      </c>
      <c r="PR43" s="77">
        <v>-14</v>
      </c>
    </row>
    <row r="44" spans="1:434" x14ac:dyDescent="0.2">
      <c r="A44" s="247" t="s">
        <v>46</v>
      </c>
      <c r="B44" s="18"/>
      <c r="C44" s="20">
        <v>596</v>
      </c>
      <c r="D44" s="20">
        <v>7730</v>
      </c>
      <c r="E44" s="77">
        <v>11.031312841137604</v>
      </c>
      <c r="F44" s="20">
        <v>993</v>
      </c>
      <c r="G44" s="38">
        <v>903.66666666666663</v>
      </c>
      <c r="H44" s="77">
        <v>8.8755020080321287</v>
      </c>
      <c r="I44" s="32">
        <v>301</v>
      </c>
      <c r="J44" s="32">
        <v>4451</v>
      </c>
      <c r="K44" s="77">
        <v>10.942173479561317</v>
      </c>
      <c r="L44" s="32">
        <v>626</v>
      </c>
      <c r="M44" s="38">
        <v>569.41666666666663</v>
      </c>
      <c r="N44" s="77">
        <v>10.530572630216758</v>
      </c>
      <c r="O44" s="32">
        <v>295</v>
      </c>
      <c r="P44" s="32">
        <v>3279</v>
      </c>
      <c r="Q44" s="77">
        <v>11.152542372881356</v>
      </c>
      <c r="R44" s="32">
        <v>367</v>
      </c>
      <c r="S44" s="38">
        <v>334.25</v>
      </c>
      <c r="T44" s="77">
        <v>6.1672842773954475</v>
      </c>
      <c r="U44" s="32">
        <v>596</v>
      </c>
      <c r="V44" s="32">
        <v>7730</v>
      </c>
      <c r="W44" s="77">
        <v>11.031312841137604</v>
      </c>
      <c r="X44" s="32">
        <v>993</v>
      </c>
      <c r="Y44" s="38">
        <v>903.66666666666663</v>
      </c>
      <c r="Z44" s="77">
        <v>8.8755020080321287</v>
      </c>
      <c r="AA44" s="32">
        <v>301</v>
      </c>
      <c r="AB44" s="32">
        <v>4451</v>
      </c>
      <c r="AC44" s="77">
        <v>10.942173479561317</v>
      </c>
      <c r="AD44" s="32">
        <v>626</v>
      </c>
      <c r="AE44" s="38">
        <v>569.41666666666663</v>
      </c>
      <c r="AF44" s="77">
        <v>10.530572630216758</v>
      </c>
      <c r="AG44" s="32">
        <v>295</v>
      </c>
      <c r="AH44" s="32">
        <v>3279</v>
      </c>
      <c r="AI44" s="77">
        <v>11.152542372881356</v>
      </c>
      <c r="AJ44" s="32">
        <v>367</v>
      </c>
      <c r="AK44" s="38">
        <v>334.25</v>
      </c>
      <c r="AL44" s="77">
        <v>6.1672842773954475</v>
      </c>
      <c r="AM44" s="32">
        <v>0</v>
      </c>
      <c r="AN44" s="32">
        <v>0</v>
      </c>
      <c r="AO44" s="77" t="s">
        <v>264</v>
      </c>
      <c r="AP44" s="32">
        <v>0</v>
      </c>
      <c r="AQ44" s="38">
        <v>0</v>
      </c>
      <c r="AR44" s="77" t="s">
        <v>264</v>
      </c>
      <c r="AS44" s="32">
        <v>0</v>
      </c>
      <c r="AT44" s="32">
        <v>0</v>
      </c>
      <c r="AU44" s="77" t="s">
        <v>264</v>
      </c>
      <c r="AV44" s="32">
        <v>0</v>
      </c>
      <c r="AW44" s="38">
        <v>0</v>
      </c>
      <c r="AX44" s="77" t="s">
        <v>264</v>
      </c>
      <c r="AY44" s="32">
        <v>0</v>
      </c>
      <c r="AZ44" s="32">
        <v>0</v>
      </c>
      <c r="BA44" s="77" t="s">
        <v>264</v>
      </c>
      <c r="BB44" s="32">
        <v>0</v>
      </c>
      <c r="BC44" s="38">
        <v>0</v>
      </c>
      <c r="BD44" s="77" t="s">
        <v>264</v>
      </c>
      <c r="BE44" s="32">
        <v>368</v>
      </c>
      <c r="BF44" s="32">
        <v>4801</v>
      </c>
      <c r="BG44" s="77">
        <v>12.964705882352941</v>
      </c>
      <c r="BH44" s="32">
        <v>588</v>
      </c>
      <c r="BI44" s="38">
        <v>550</v>
      </c>
      <c r="BJ44" s="77">
        <v>11.561866125760648</v>
      </c>
      <c r="BK44" s="32">
        <v>198</v>
      </c>
      <c r="BL44" s="32">
        <v>2837</v>
      </c>
      <c r="BM44" s="77">
        <v>11.517295597484276</v>
      </c>
      <c r="BN44" s="32">
        <v>389</v>
      </c>
      <c r="BO44" s="38">
        <v>357</v>
      </c>
      <c r="BP44" s="77">
        <v>11.882998171846435</v>
      </c>
      <c r="BQ44" s="32">
        <v>170</v>
      </c>
      <c r="BR44" s="32">
        <v>1964</v>
      </c>
      <c r="BS44" s="77">
        <v>15.123094958968347</v>
      </c>
      <c r="BT44" s="32">
        <v>199</v>
      </c>
      <c r="BU44" s="38">
        <v>193</v>
      </c>
      <c r="BV44" s="77">
        <v>10.972688068998563</v>
      </c>
      <c r="BW44" s="32">
        <v>368</v>
      </c>
      <c r="BX44" s="32">
        <v>4801</v>
      </c>
      <c r="BY44" s="77">
        <v>12.964705882352941</v>
      </c>
      <c r="BZ44" s="32">
        <v>588</v>
      </c>
      <c r="CA44" s="38">
        <v>550</v>
      </c>
      <c r="CB44" s="77">
        <v>11.561866125760648</v>
      </c>
      <c r="CC44" s="32">
        <v>198</v>
      </c>
      <c r="CD44" s="32">
        <v>2837</v>
      </c>
      <c r="CE44" s="77">
        <v>11.517295597484276</v>
      </c>
      <c r="CF44" s="32">
        <v>389</v>
      </c>
      <c r="CG44" s="38">
        <v>357</v>
      </c>
      <c r="CH44" s="77">
        <v>11.882998171846435</v>
      </c>
      <c r="CI44" s="32">
        <v>170</v>
      </c>
      <c r="CJ44" s="32">
        <v>1964</v>
      </c>
      <c r="CK44" s="77">
        <v>15.123094958968347</v>
      </c>
      <c r="CL44" s="32">
        <v>199</v>
      </c>
      <c r="CM44" s="38">
        <v>193</v>
      </c>
      <c r="CN44" s="77">
        <v>10.972688068998563</v>
      </c>
      <c r="CO44" s="32">
        <v>0</v>
      </c>
      <c r="CP44" s="32">
        <v>0</v>
      </c>
      <c r="CQ44" s="77" t="s">
        <v>264</v>
      </c>
      <c r="CR44" s="32">
        <v>0</v>
      </c>
      <c r="CS44" s="38">
        <v>0</v>
      </c>
      <c r="CT44" s="77" t="s">
        <v>264</v>
      </c>
      <c r="CU44" s="32">
        <v>0</v>
      </c>
      <c r="CV44" s="32">
        <v>0</v>
      </c>
      <c r="CW44" s="77" t="s">
        <v>264</v>
      </c>
      <c r="CX44" s="32">
        <v>0</v>
      </c>
      <c r="CY44" s="38">
        <v>0</v>
      </c>
      <c r="CZ44" s="77" t="s">
        <v>264</v>
      </c>
      <c r="DA44" s="32">
        <v>0</v>
      </c>
      <c r="DB44" s="32">
        <v>0</v>
      </c>
      <c r="DC44" s="77" t="s">
        <v>264</v>
      </c>
      <c r="DD44" s="32">
        <v>0</v>
      </c>
      <c r="DE44" s="38">
        <v>0</v>
      </c>
      <c r="DF44" s="77" t="s">
        <v>264</v>
      </c>
      <c r="DG44" s="32">
        <v>228</v>
      </c>
      <c r="DH44" s="32">
        <v>2929</v>
      </c>
      <c r="DI44" s="77">
        <v>8.0014749262536871</v>
      </c>
      <c r="DJ44" s="32">
        <v>405</v>
      </c>
      <c r="DK44" s="38">
        <v>353.66666666666669</v>
      </c>
      <c r="DL44" s="77">
        <v>4.9455984174085064</v>
      </c>
      <c r="DM44" s="32">
        <v>103</v>
      </c>
      <c r="DN44" s="32">
        <v>1614</v>
      </c>
      <c r="DO44" s="77">
        <v>9.945504087193461</v>
      </c>
      <c r="DP44" s="32">
        <v>237</v>
      </c>
      <c r="DQ44" s="38">
        <v>212.41666666666666</v>
      </c>
      <c r="DR44" s="77">
        <v>8.32979175520612</v>
      </c>
      <c r="DS44" s="32">
        <v>125</v>
      </c>
      <c r="DT44" s="32">
        <v>1315</v>
      </c>
      <c r="DU44" s="77">
        <v>5.707395498392283</v>
      </c>
      <c r="DV44" s="32">
        <v>168</v>
      </c>
      <c r="DW44" s="38">
        <v>141.25</v>
      </c>
      <c r="DX44" s="77">
        <v>0.23654642223536371</v>
      </c>
      <c r="DY44" s="32">
        <v>228</v>
      </c>
      <c r="DZ44" s="32">
        <v>2929</v>
      </c>
      <c r="EA44" s="77">
        <v>8.0014749262536871</v>
      </c>
      <c r="EB44" s="32">
        <v>405</v>
      </c>
      <c r="EC44" s="38">
        <v>353.66666666666669</v>
      </c>
      <c r="ED44" s="77">
        <v>4.9455984174085064</v>
      </c>
      <c r="EE44" s="32">
        <v>103</v>
      </c>
      <c r="EF44" s="32">
        <v>1614</v>
      </c>
      <c r="EG44" s="77">
        <v>9.945504087193461</v>
      </c>
      <c r="EH44" s="32">
        <v>237</v>
      </c>
      <c r="EI44" s="38">
        <v>212.41666666666666</v>
      </c>
      <c r="EJ44" s="77">
        <v>8.32979175520612</v>
      </c>
      <c r="EK44" s="32">
        <v>125</v>
      </c>
      <c r="EL44" s="32">
        <v>1315</v>
      </c>
      <c r="EM44" s="77">
        <v>5.707395498392283</v>
      </c>
      <c r="EN44" s="32">
        <v>168</v>
      </c>
      <c r="EO44" s="38">
        <v>141.25</v>
      </c>
      <c r="EP44" s="77">
        <v>0.23654642223536371</v>
      </c>
      <c r="EQ44" s="32">
        <v>0</v>
      </c>
      <c r="ER44" s="32">
        <v>0</v>
      </c>
      <c r="ES44" s="77" t="s">
        <v>264</v>
      </c>
      <c r="ET44" s="32">
        <v>0</v>
      </c>
      <c r="EU44" s="38">
        <v>0</v>
      </c>
      <c r="EV44" s="77" t="s">
        <v>264</v>
      </c>
      <c r="EW44" s="32">
        <v>0</v>
      </c>
      <c r="EX44" s="32">
        <v>0</v>
      </c>
      <c r="EY44" s="77" t="s">
        <v>264</v>
      </c>
      <c r="EZ44" s="32">
        <v>0</v>
      </c>
      <c r="FA44" s="38">
        <v>0</v>
      </c>
      <c r="FB44" s="77" t="s">
        <v>264</v>
      </c>
      <c r="FC44" s="32">
        <v>0</v>
      </c>
      <c r="FD44" s="32">
        <v>0</v>
      </c>
      <c r="FE44" s="77" t="s">
        <v>264</v>
      </c>
      <c r="FF44" s="32">
        <v>0</v>
      </c>
      <c r="FG44" s="38">
        <v>0</v>
      </c>
      <c r="FH44" s="77" t="s">
        <v>264</v>
      </c>
      <c r="FI44" s="32">
        <v>263</v>
      </c>
      <c r="FJ44" s="32">
        <v>3905</v>
      </c>
      <c r="FK44" s="77">
        <v>10.529295216529862</v>
      </c>
      <c r="FL44" s="32">
        <v>559</v>
      </c>
      <c r="FM44" s="38">
        <v>492.75</v>
      </c>
      <c r="FN44" s="77">
        <v>10.64745508982036</v>
      </c>
      <c r="FO44" s="32">
        <v>239</v>
      </c>
      <c r="FP44" s="32">
        <v>3579</v>
      </c>
      <c r="FQ44" s="77">
        <v>10.633693972179289</v>
      </c>
      <c r="FR44" s="32">
        <v>526</v>
      </c>
      <c r="FS44" s="38">
        <v>461.91666666666669</v>
      </c>
      <c r="FT44" s="77">
        <v>10.90436174469788</v>
      </c>
      <c r="FU44" s="32">
        <v>24</v>
      </c>
      <c r="FV44" s="32">
        <v>326</v>
      </c>
      <c r="FW44" s="77">
        <v>9.3959731543624159</v>
      </c>
      <c r="FX44" s="32">
        <v>33</v>
      </c>
      <c r="FY44" s="38">
        <v>30.833333333333332</v>
      </c>
      <c r="FZ44" s="77">
        <v>6.9364161849710975</v>
      </c>
      <c r="GA44" s="32">
        <v>263</v>
      </c>
      <c r="GB44" s="32">
        <v>3905</v>
      </c>
      <c r="GC44" s="77">
        <v>10.529295216529862</v>
      </c>
      <c r="GD44" s="32">
        <v>559</v>
      </c>
      <c r="GE44" s="38">
        <v>492.75</v>
      </c>
      <c r="GF44" s="77">
        <v>10.64745508982036</v>
      </c>
      <c r="GG44" s="32">
        <v>239</v>
      </c>
      <c r="GH44" s="32">
        <v>3579</v>
      </c>
      <c r="GI44" s="77">
        <v>10.633693972179289</v>
      </c>
      <c r="GJ44" s="32">
        <v>526</v>
      </c>
      <c r="GK44" s="38">
        <v>461.91666666666669</v>
      </c>
      <c r="GL44" s="77">
        <v>10.90436174469788</v>
      </c>
      <c r="GM44" s="32">
        <v>24</v>
      </c>
      <c r="GN44" s="32">
        <v>326</v>
      </c>
      <c r="GO44" s="77">
        <v>9.3959731543624159</v>
      </c>
      <c r="GP44" s="32">
        <v>33</v>
      </c>
      <c r="GQ44" s="38">
        <v>30.833333333333332</v>
      </c>
      <c r="GR44" s="77">
        <v>6.9364161849710975</v>
      </c>
      <c r="GS44" s="32">
        <v>0</v>
      </c>
      <c r="GT44" s="32">
        <v>0</v>
      </c>
      <c r="GU44" s="77" t="s">
        <v>264</v>
      </c>
      <c r="GV44" s="32">
        <v>0</v>
      </c>
      <c r="GW44" s="38">
        <v>0</v>
      </c>
      <c r="GX44" s="77" t="s">
        <v>264</v>
      </c>
      <c r="GY44" s="32">
        <v>0</v>
      </c>
      <c r="GZ44" s="32">
        <v>0</v>
      </c>
      <c r="HA44" s="77" t="s">
        <v>264</v>
      </c>
      <c r="HB44" s="32">
        <v>0</v>
      </c>
      <c r="HC44" s="38">
        <v>0</v>
      </c>
      <c r="HD44" s="77" t="s">
        <v>264</v>
      </c>
      <c r="HE44" s="32">
        <v>0</v>
      </c>
      <c r="HF44" s="32">
        <v>0</v>
      </c>
      <c r="HG44" s="77" t="s">
        <v>264</v>
      </c>
      <c r="HH44" s="32">
        <v>0</v>
      </c>
      <c r="HI44" s="38">
        <v>0</v>
      </c>
      <c r="HJ44" s="77" t="s">
        <v>264</v>
      </c>
      <c r="HK44" s="32" t="s">
        <v>378</v>
      </c>
      <c r="HL44" s="32">
        <v>26</v>
      </c>
      <c r="HM44" s="77">
        <v>116.66666666666667</v>
      </c>
      <c r="HN44" s="32" t="s">
        <v>378</v>
      </c>
      <c r="HO44" s="38">
        <v>2.6666666666666665</v>
      </c>
      <c r="HP44" s="77">
        <v>128.57142857142858</v>
      </c>
      <c r="HQ44" s="32">
        <v>0</v>
      </c>
      <c r="HR44" s="32">
        <v>0</v>
      </c>
      <c r="HS44" s="77" t="s">
        <v>264</v>
      </c>
      <c r="HT44" s="32">
        <v>0</v>
      </c>
      <c r="HU44" s="38">
        <v>0</v>
      </c>
      <c r="HV44" s="77" t="s">
        <v>264</v>
      </c>
      <c r="HW44" s="32" t="s">
        <v>378</v>
      </c>
      <c r="HX44" s="32">
        <v>26</v>
      </c>
      <c r="HY44" s="77">
        <v>116.66666666666667</v>
      </c>
      <c r="HZ44" s="32" t="s">
        <v>378</v>
      </c>
      <c r="IA44" s="38">
        <v>2.6666666666666665</v>
      </c>
      <c r="IB44" s="77">
        <v>128.57142857142858</v>
      </c>
      <c r="IC44" s="32" t="s">
        <v>378</v>
      </c>
      <c r="ID44" s="32">
        <v>26</v>
      </c>
      <c r="IE44" s="77">
        <v>116.66666666666667</v>
      </c>
      <c r="IF44" s="32" t="s">
        <v>378</v>
      </c>
      <c r="IG44" s="38">
        <v>2.6666666666666665</v>
      </c>
      <c r="IH44" s="77">
        <v>128.57142857142858</v>
      </c>
      <c r="II44" s="32">
        <v>0</v>
      </c>
      <c r="IJ44" s="32">
        <v>0</v>
      </c>
      <c r="IK44" s="77" t="s">
        <v>264</v>
      </c>
      <c r="IL44" s="32">
        <v>0</v>
      </c>
      <c r="IM44" s="38">
        <v>0</v>
      </c>
      <c r="IN44" s="77" t="s">
        <v>264</v>
      </c>
      <c r="IO44" s="32" t="s">
        <v>378</v>
      </c>
      <c r="IP44" s="32">
        <v>26</v>
      </c>
      <c r="IQ44" s="77">
        <v>116.66666666666667</v>
      </c>
      <c r="IR44" s="32" t="s">
        <v>378</v>
      </c>
      <c r="IS44" s="38">
        <v>2.6666666666666665</v>
      </c>
      <c r="IT44" s="77">
        <v>128.57142857142858</v>
      </c>
      <c r="IU44" s="32">
        <v>0</v>
      </c>
      <c r="IV44" s="32">
        <v>0</v>
      </c>
      <c r="IW44" s="77" t="s">
        <v>264</v>
      </c>
      <c r="IX44" s="32">
        <v>0</v>
      </c>
      <c r="IY44" s="38">
        <v>0</v>
      </c>
      <c r="IZ44" s="77" t="s">
        <v>264</v>
      </c>
      <c r="JA44" s="32">
        <v>0</v>
      </c>
      <c r="JB44" s="32">
        <v>0</v>
      </c>
      <c r="JC44" s="77" t="s">
        <v>264</v>
      </c>
      <c r="JD44" s="32">
        <v>0</v>
      </c>
      <c r="JE44" s="38">
        <v>0</v>
      </c>
      <c r="JF44" s="77" t="s">
        <v>264</v>
      </c>
      <c r="JG44" s="32">
        <v>0</v>
      </c>
      <c r="JH44" s="32">
        <v>0</v>
      </c>
      <c r="JI44" s="77" t="s">
        <v>264</v>
      </c>
      <c r="JJ44" s="32">
        <v>0</v>
      </c>
      <c r="JK44" s="38">
        <v>0</v>
      </c>
      <c r="JL44" s="77" t="s">
        <v>264</v>
      </c>
      <c r="JM44" s="32">
        <v>51</v>
      </c>
      <c r="JN44" s="32">
        <v>611</v>
      </c>
      <c r="JO44" s="77">
        <v>24.439918533604889</v>
      </c>
      <c r="JP44" s="32">
        <v>71</v>
      </c>
      <c r="JQ44" s="38">
        <v>65.5</v>
      </c>
      <c r="JR44" s="77">
        <v>24.170616113744074</v>
      </c>
      <c r="JS44" s="32">
        <v>21</v>
      </c>
      <c r="JT44" s="32">
        <v>349</v>
      </c>
      <c r="JU44" s="77">
        <v>31.69811320754717</v>
      </c>
      <c r="JV44" s="32">
        <v>43</v>
      </c>
      <c r="JW44" s="38">
        <v>44.25</v>
      </c>
      <c r="JX44" s="77">
        <v>34.090909090909086</v>
      </c>
      <c r="JY44" s="32">
        <v>30</v>
      </c>
      <c r="JZ44" s="32">
        <v>262</v>
      </c>
      <c r="KA44" s="77">
        <v>15.929203539823009</v>
      </c>
      <c r="KB44" s="32">
        <v>28</v>
      </c>
      <c r="KC44" s="38">
        <v>21.25</v>
      </c>
      <c r="KD44" s="77">
        <v>7.59493670886076</v>
      </c>
      <c r="KE44" s="32">
        <v>51</v>
      </c>
      <c r="KF44" s="32">
        <v>611</v>
      </c>
      <c r="KG44" s="77">
        <v>24.439918533604889</v>
      </c>
      <c r="KH44" s="32">
        <v>71</v>
      </c>
      <c r="KI44" s="38">
        <v>65.5</v>
      </c>
      <c r="KJ44" s="77">
        <v>24.170616113744074</v>
      </c>
      <c r="KK44" s="32">
        <v>21</v>
      </c>
      <c r="KL44" s="32">
        <v>349</v>
      </c>
      <c r="KM44" s="77">
        <v>31.69811320754717</v>
      </c>
      <c r="KN44" s="32">
        <v>43</v>
      </c>
      <c r="KO44" s="38">
        <v>44.25</v>
      </c>
      <c r="KP44" s="77">
        <v>34.090909090909086</v>
      </c>
      <c r="KQ44" s="32">
        <v>30</v>
      </c>
      <c r="KR44" s="32">
        <v>262</v>
      </c>
      <c r="KS44" s="77">
        <v>15.929203539823009</v>
      </c>
      <c r="KT44" s="32">
        <v>28</v>
      </c>
      <c r="KU44" s="38">
        <v>21.25</v>
      </c>
      <c r="KV44" s="77">
        <v>7.59493670886076</v>
      </c>
      <c r="KW44" s="32">
        <v>0</v>
      </c>
      <c r="KX44" s="32">
        <v>0</v>
      </c>
      <c r="KY44" s="77" t="s">
        <v>264</v>
      </c>
      <c r="KZ44" s="32">
        <v>0</v>
      </c>
      <c r="LA44" s="38">
        <v>0</v>
      </c>
      <c r="LB44" s="77" t="s">
        <v>264</v>
      </c>
      <c r="LC44" s="32">
        <v>0</v>
      </c>
      <c r="LD44" s="32">
        <v>0</v>
      </c>
      <c r="LE44" s="77" t="s">
        <v>264</v>
      </c>
      <c r="LF44" s="32">
        <v>0</v>
      </c>
      <c r="LG44" s="38">
        <v>0</v>
      </c>
      <c r="LH44" s="77" t="s">
        <v>264</v>
      </c>
      <c r="LI44" s="32">
        <v>0</v>
      </c>
      <c r="LJ44" s="32">
        <v>0</v>
      </c>
      <c r="LK44" s="77" t="s">
        <v>264</v>
      </c>
      <c r="LL44" s="32">
        <v>0</v>
      </c>
      <c r="LM44" s="38">
        <v>0</v>
      </c>
      <c r="LN44" s="77" t="s">
        <v>264</v>
      </c>
      <c r="LO44" s="32">
        <v>181</v>
      </c>
      <c r="LP44" s="32">
        <v>2062</v>
      </c>
      <c r="LQ44" s="77">
        <v>17.492877492877493</v>
      </c>
      <c r="LR44" s="32">
        <v>303</v>
      </c>
      <c r="LS44" s="38">
        <v>245.83333333333334</v>
      </c>
      <c r="LT44" s="77">
        <v>13.461538461538462</v>
      </c>
      <c r="LU44" s="32">
        <v>111</v>
      </c>
      <c r="LV44" s="32">
        <v>1305</v>
      </c>
      <c r="LW44" s="77">
        <v>15.384615384615385</v>
      </c>
      <c r="LX44" s="32">
        <v>217</v>
      </c>
      <c r="LY44" s="38">
        <v>170.08333333333334</v>
      </c>
      <c r="LZ44" s="77">
        <v>15.637393767705381</v>
      </c>
      <c r="MA44" s="32">
        <v>70</v>
      </c>
      <c r="MB44" s="32">
        <v>757</v>
      </c>
      <c r="MC44" s="77">
        <v>21.314102564102562</v>
      </c>
      <c r="MD44" s="32">
        <v>86</v>
      </c>
      <c r="ME44" s="38">
        <v>75.75</v>
      </c>
      <c r="MF44" s="77">
        <v>8.8622754491017961</v>
      </c>
      <c r="MG44" s="32">
        <v>181</v>
      </c>
      <c r="MH44" s="32">
        <v>2062</v>
      </c>
      <c r="MI44" s="77">
        <v>17.492877492877493</v>
      </c>
      <c r="MJ44" s="32">
        <v>303</v>
      </c>
      <c r="MK44" s="38">
        <v>245.83333333333334</v>
      </c>
      <c r="ML44" s="77">
        <v>13.461538461538462</v>
      </c>
      <c r="MM44" s="32">
        <v>111</v>
      </c>
      <c r="MN44" s="32">
        <v>1305</v>
      </c>
      <c r="MO44" s="77">
        <v>15.384615384615385</v>
      </c>
      <c r="MP44" s="32">
        <v>217</v>
      </c>
      <c r="MQ44" s="38">
        <v>170.08333333333334</v>
      </c>
      <c r="MR44" s="77">
        <v>15.637393767705381</v>
      </c>
      <c r="MS44" s="32">
        <v>70</v>
      </c>
      <c r="MT44" s="32">
        <v>757</v>
      </c>
      <c r="MU44" s="77">
        <v>21.314102564102562</v>
      </c>
      <c r="MV44" s="32">
        <v>86</v>
      </c>
      <c r="MW44" s="38">
        <v>75.75</v>
      </c>
      <c r="MX44" s="77">
        <v>8.8622754491017961</v>
      </c>
      <c r="MY44" s="32">
        <v>0</v>
      </c>
      <c r="MZ44" s="32">
        <v>0</v>
      </c>
      <c r="NA44" s="77" t="s">
        <v>264</v>
      </c>
      <c r="NB44" s="32">
        <v>0</v>
      </c>
      <c r="NC44" s="38">
        <v>0</v>
      </c>
      <c r="ND44" s="77" t="s">
        <v>264</v>
      </c>
      <c r="NE44" s="32">
        <v>0</v>
      </c>
      <c r="NF44" s="32">
        <v>0</v>
      </c>
      <c r="NG44" s="77" t="s">
        <v>264</v>
      </c>
      <c r="NH44" s="32">
        <v>0</v>
      </c>
      <c r="NI44" s="38">
        <v>0</v>
      </c>
      <c r="NJ44" s="77" t="s">
        <v>264</v>
      </c>
      <c r="NK44" s="32">
        <v>0</v>
      </c>
      <c r="NL44" s="32">
        <v>0</v>
      </c>
      <c r="NM44" s="77" t="s">
        <v>264</v>
      </c>
      <c r="NN44" s="32">
        <v>0</v>
      </c>
      <c r="NO44" s="38">
        <v>0</v>
      </c>
      <c r="NP44" s="77" t="s">
        <v>264</v>
      </c>
      <c r="NQ44" s="32">
        <v>38</v>
      </c>
      <c r="NR44" s="32">
        <v>38</v>
      </c>
      <c r="NS44" s="77">
        <v>1</v>
      </c>
      <c r="NT44" s="32">
        <v>38</v>
      </c>
      <c r="NU44" s="38">
        <v>37</v>
      </c>
      <c r="NV44" s="77">
        <v>0</v>
      </c>
      <c r="NW44" s="32">
        <v>42</v>
      </c>
      <c r="NX44" s="32">
        <v>42</v>
      </c>
      <c r="NY44" s="77">
        <v>1</v>
      </c>
      <c r="NZ44" s="32">
        <v>42</v>
      </c>
      <c r="OA44" s="38">
        <v>42</v>
      </c>
      <c r="OB44" s="77">
        <v>1</v>
      </c>
      <c r="OC44" s="32">
        <v>33</v>
      </c>
      <c r="OD44" s="32">
        <v>32</v>
      </c>
      <c r="OE44" s="77">
        <v>0</v>
      </c>
      <c r="OF44" s="32">
        <v>33</v>
      </c>
      <c r="OG44" s="38">
        <v>31</v>
      </c>
      <c r="OH44" s="77">
        <v>-1</v>
      </c>
      <c r="OI44" s="32">
        <v>38</v>
      </c>
      <c r="OJ44" s="32">
        <v>38</v>
      </c>
      <c r="OK44" s="77">
        <v>1</v>
      </c>
      <c r="OL44" s="32">
        <v>38</v>
      </c>
      <c r="OM44" s="38">
        <v>37</v>
      </c>
      <c r="ON44" s="77">
        <v>0</v>
      </c>
      <c r="OO44" s="32">
        <v>42</v>
      </c>
      <c r="OP44" s="32">
        <v>42</v>
      </c>
      <c r="OQ44" s="77">
        <v>1</v>
      </c>
      <c r="OR44" s="32">
        <v>42</v>
      </c>
      <c r="OS44" s="38">
        <v>42</v>
      </c>
      <c r="OT44" s="77">
        <v>1</v>
      </c>
      <c r="OU44" s="32">
        <v>33</v>
      </c>
      <c r="OV44" s="32">
        <v>32</v>
      </c>
      <c r="OW44" s="77">
        <v>0</v>
      </c>
      <c r="OX44" s="32">
        <v>33</v>
      </c>
      <c r="OY44" s="38">
        <v>31</v>
      </c>
      <c r="OZ44" s="77">
        <v>-1</v>
      </c>
      <c r="PA44" s="32" t="s">
        <v>264</v>
      </c>
      <c r="PB44" s="32" t="s">
        <v>264</v>
      </c>
      <c r="PC44" s="77" t="s">
        <v>264</v>
      </c>
      <c r="PD44" s="32" t="s">
        <v>264</v>
      </c>
      <c r="PE44" s="38" t="s">
        <v>264</v>
      </c>
      <c r="PF44" s="77" t="s">
        <v>264</v>
      </c>
      <c r="PG44" s="32" t="s">
        <v>264</v>
      </c>
      <c r="PH44" s="32" t="s">
        <v>264</v>
      </c>
      <c r="PI44" s="77" t="s">
        <v>264</v>
      </c>
      <c r="PJ44" s="32" t="s">
        <v>264</v>
      </c>
      <c r="PK44" s="38" t="s">
        <v>264</v>
      </c>
      <c r="PL44" s="77" t="s">
        <v>264</v>
      </c>
      <c r="PM44" s="32" t="s">
        <v>264</v>
      </c>
      <c r="PN44" s="32" t="s">
        <v>264</v>
      </c>
      <c r="PO44" s="77" t="s">
        <v>264</v>
      </c>
      <c r="PP44" s="32" t="s">
        <v>264</v>
      </c>
      <c r="PQ44" s="38" t="s">
        <v>264</v>
      </c>
      <c r="PR44" s="77" t="s">
        <v>264</v>
      </c>
    </row>
    <row r="45" spans="1:434" x14ac:dyDescent="0.2">
      <c r="A45" s="247" t="s">
        <v>106</v>
      </c>
      <c r="B45" s="18"/>
      <c r="C45" s="20">
        <v>207</v>
      </c>
      <c r="D45" s="20">
        <v>13418</v>
      </c>
      <c r="E45" s="77">
        <v>-0.90835241119562804</v>
      </c>
      <c r="F45" s="20">
        <v>31032</v>
      </c>
      <c r="G45" s="38">
        <v>28972.583333333332</v>
      </c>
      <c r="H45" s="77">
        <v>7.5415432530533177E-2</v>
      </c>
      <c r="I45" s="32">
        <v>197</v>
      </c>
      <c r="J45" s="32">
        <v>13207</v>
      </c>
      <c r="K45" s="77">
        <v>-1.1821922933034044</v>
      </c>
      <c r="L45" s="32">
        <v>30632</v>
      </c>
      <c r="M45" s="38">
        <v>28598.916666666668</v>
      </c>
      <c r="N45" s="77">
        <v>0.11026548311158693</v>
      </c>
      <c r="O45" s="32">
        <v>10</v>
      </c>
      <c r="P45" s="32">
        <v>211</v>
      </c>
      <c r="Q45" s="77">
        <v>19.886363636363637</v>
      </c>
      <c r="R45" s="32">
        <v>400</v>
      </c>
      <c r="S45" s="38">
        <v>373.66666666666669</v>
      </c>
      <c r="T45" s="77">
        <v>-2.5217391304347827</v>
      </c>
      <c r="U45" s="32">
        <v>207</v>
      </c>
      <c r="V45" s="32">
        <v>13418</v>
      </c>
      <c r="W45" s="77">
        <v>-0.90835241119562804</v>
      </c>
      <c r="X45" s="32">
        <v>31032</v>
      </c>
      <c r="Y45" s="38">
        <v>28972.583333333332</v>
      </c>
      <c r="Z45" s="77">
        <v>7.5415432530533177E-2</v>
      </c>
      <c r="AA45" s="32">
        <v>197</v>
      </c>
      <c r="AB45" s="32">
        <v>13207</v>
      </c>
      <c r="AC45" s="77">
        <v>-1.1821922933034044</v>
      </c>
      <c r="AD45" s="32">
        <v>30632</v>
      </c>
      <c r="AE45" s="38">
        <v>28598.916666666668</v>
      </c>
      <c r="AF45" s="77">
        <v>0.11026548311158693</v>
      </c>
      <c r="AG45" s="32">
        <v>10</v>
      </c>
      <c r="AH45" s="32">
        <v>211</v>
      </c>
      <c r="AI45" s="77">
        <v>19.886363636363637</v>
      </c>
      <c r="AJ45" s="32">
        <v>400</v>
      </c>
      <c r="AK45" s="38">
        <v>373.66666666666669</v>
      </c>
      <c r="AL45" s="77">
        <v>-2.5217391304347827</v>
      </c>
      <c r="AM45" s="32">
        <v>0</v>
      </c>
      <c r="AN45" s="32">
        <v>0</v>
      </c>
      <c r="AO45" s="77" t="s">
        <v>264</v>
      </c>
      <c r="AP45" s="32">
        <v>0</v>
      </c>
      <c r="AQ45" s="38">
        <v>0</v>
      </c>
      <c r="AR45" s="77" t="s">
        <v>264</v>
      </c>
      <c r="AS45" s="32">
        <v>0</v>
      </c>
      <c r="AT45" s="32">
        <v>0</v>
      </c>
      <c r="AU45" s="77" t="s">
        <v>264</v>
      </c>
      <c r="AV45" s="32">
        <v>0</v>
      </c>
      <c r="AW45" s="38">
        <v>0</v>
      </c>
      <c r="AX45" s="77" t="s">
        <v>264</v>
      </c>
      <c r="AY45" s="32">
        <v>0</v>
      </c>
      <c r="AZ45" s="32">
        <v>0</v>
      </c>
      <c r="BA45" s="77" t="s">
        <v>264</v>
      </c>
      <c r="BB45" s="32">
        <v>0</v>
      </c>
      <c r="BC45" s="38">
        <v>0</v>
      </c>
      <c r="BD45" s="77" t="s">
        <v>264</v>
      </c>
      <c r="BE45" s="32">
        <v>134</v>
      </c>
      <c r="BF45" s="32">
        <v>8591</v>
      </c>
      <c r="BG45" s="77">
        <v>2.5056675814341962</v>
      </c>
      <c r="BH45" s="32">
        <v>19873</v>
      </c>
      <c r="BI45" s="38">
        <v>18379.416666666668</v>
      </c>
      <c r="BJ45" s="77">
        <v>0.26685942372912175</v>
      </c>
      <c r="BK45" s="32">
        <v>131</v>
      </c>
      <c r="BL45" s="32">
        <v>8478</v>
      </c>
      <c r="BM45" s="77">
        <v>2.4655547498187094</v>
      </c>
      <c r="BN45" s="32">
        <v>19646</v>
      </c>
      <c r="BO45" s="38">
        <v>18158.583333333332</v>
      </c>
      <c r="BP45" s="77">
        <v>0.31165698397061126</v>
      </c>
      <c r="BQ45" s="32">
        <v>3</v>
      </c>
      <c r="BR45" s="32">
        <v>113</v>
      </c>
      <c r="BS45" s="77">
        <v>5.6074766355140184</v>
      </c>
      <c r="BT45" s="32">
        <v>227</v>
      </c>
      <c r="BU45" s="38">
        <v>220.83333333333334</v>
      </c>
      <c r="BV45" s="77">
        <v>-3.2846715328467155</v>
      </c>
      <c r="BW45" s="32">
        <v>134</v>
      </c>
      <c r="BX45" s="32">
        <v>8591</v>
      </c>
      <c r="BY45" s="77">
        <v>2.5056675814341962</v>
      </c>
      <c r="BZ45" s="32">
        <v>19873</v>
      </c>
      <c r="CA45" s="38">
        <v>18379.416666666668</v>
      </c>
      <c r="CB45" s="77">
        <v>0.26685942372912175</v>
      </c>
      <c r="CC45" s="32">
        <v>131</v>
      </c>
      <c r="CD45" s="32">
        <v>8478</v>
      </c>
      <c r="CE45" s="77">
        <v>2.4655547498187094</v>
      </c>
      <c r="CF45" s="32">
        <v>19646</v>
      </c>
      <c r="CG45" s="38">
        <v>18158.583333333332</v>
      </c>
      <c r="CH45" s="77">
        <v>0.31165698397061126</v>
      </c>
      <c r="CI45" s="32">
        <v>3</v>
      </c>
      <c r="CJ45" s="32">
        <v>113</v>
      </c>
      <c r="CK45" s="77">
        <v>5.6074766355140184</v>
      </c>
      <c r="CL45" s="32">
        <v>227</v>
      </c>
      <c r="CM45" s="38">
        <v>220.83333333333334</v>
      </c>
      <c r="CN45" s="77">
        <v>-3.2846715328467155</v>
      </c>
      <c r="CO45" s="32">
        <v>0</v>
      </c>
      <c r="CP45" s="32">
        <v>0</v>
      </c>
      <c r="CQ45" s="77" t="s">
        <v>264</v>
      </c>
      <c r="CR45" s="32">
        <v>0</v>
      </c>
      <c r="CS45" s="38">
        <v>0</v>
      </c>
      <c r="CT45" s="77" t="s">
        <v>264</v>
      </c>
      <c r="CU45" s="32">
        <v>0</v>
      </c>
      <c r="CV45" s="32">
        <v>0</v>
      </c>
      <c r="CW45" s="77" t="s">
        <v>264</v>
      </c>
      <c r="CX45" s="32">
        <v>0</v>
      </c>
      <c r="CY45" s="38">
        <v>0</v>
      </c>
      <c r="CZ45" s="77" t="s">
        <v>264</v>
      </c>
      <c r="DA45" s="32">
        <v>0</v>
      </c>
      <c r="DB45" s="32">
        <v>0</v>
      </c>
      <c r="DC45" s="77" t="s">
        <v>264</v>
      </c>
      <c r="DD45" s="32">
        <v>0</v>
      </c>
      <c r="DE45" s="38">
        <v>0</v>
      </c>
      <c r="DF45" s="77" t="s">
        <v>264</v>
      </c>
      <c r="DG45" s="32">
        <v>73</v>
      </c>
      <c r="DH45" s="32">
        <v>4827</v>
      </c>
      <c r="DI45" s="77">
        <v>-6.4353556890870331</v>
      </c>
      <c r="DJ45" s="32">
        <v>11159</v>
      </c>
      <c r="DK45" s="38">
        <v>10593.166666666666</v>
      </c>
      <c r="DL45" s="77">
        <v>-0.25501596792291459</v>
      </c>
      <c r="DM45" s="32">
        <v>66</v>
      </c>
      <c r="DN45" s="32">
        <v>4729</v>
      </c>
      <c r="DO45" s="77">
        <v>-7.0923379174852652</v>
      </c>
      <c r="DP45" s="32">
        <v>10986</v>
      </c>
      <c r="DQ45" s="38">
        <v>10440.333333333334</v>
      </c>
      <c r="DR45" s="77">
        <v>-0.23808955033722717</v>
      </c>
      <c r="DS45" s="32">
        <v>7</v>
      </c>
      <c r="DT45" s="32">
        <v>98</v>
      </c>
      <c r="DU45" s="77">
        <v>42.028985507246375</v>
      </c>
      <c r="DV45" s="32">
        <v>173</v>
      </c>
      <c r="DW45" s="38">
        <v>152.83333333333334</v>
      </c>
      <c r="DX45" s="77">
        <v>-1.3978494623655915</v>
      </c>
      <c r="DY45" s="32">
        <v>73</v>
      </c>
      <c r="DZ45" s="32">
        <v>4827</v>
      </c>
      <c r="EA45" s="77">
        <v>-6.4353556890870331</v>
      </c>
      <c r="EB45" s="32">
        <v>11159</v>
      </c>
      <c r="EC45" s="38">
        <v>10593.166666666666</v>
      </c>
      <c r="ED45" s="77">
        <v>-0.25501596792291459</v>
      </c>
      <c r="EE45" s="32">
        <v>66</v>
      </c>
      <c r="EF45" s="32">
        <v>4729</v>
      </c>
      <c r="EG45" s="77">
        <v>-7.0923379174852652</v>
      </c>
      <c r="EH45" s="32">
        <v>10986</v>
      </c>
      <c r="EI45" s="38">
        <v>10440.333333333334</v>
      </c>
      <c r="EJ45" s="77">
        <v>-0.23808955033722717</v>
      </c>
      <c r="EK45" s="32">
        <v>7</v>
      </c>
      <c r="EL45" s="32">
        <v>98</v>
      </c>
      <c r="EM45" s="77">
        <v>42.028985507246375</v>
      </c>
      <c r="EN45" s="32">
        <v>173</v>
      </c>
      <c r="EO45" s="38">
        <v>152.83333333333334</v>
      </c>
      <c r="EP45" s="77">
        <v>-1.3978494623655915</v>
      </c>
      <c r="EQ45" s="32">
        <v>0</v>
      </c>
      <c r="ER45" s="32">
        <v>0</v>
      </c>
      <c r="ES45" s="77" t="s">
        <v>264</v>
      </c>
      <c r="ET45" s="32">
        <v>0</v>
      </c>
      <c r="EU45" s="38">
        <v>0</v>
      </c>
      <c r="EV45" s="77" t="s">
        <v>264</v>
      </c>
      <c r="EW45" s="32">
        <v>0</v>
      </c>
      <c r="EX45" s="32">
        <v>0</v>
      </c>
      <c r="EY45" s="77" t="s">
        <v>264</v>
      </c>
      <c r="EZ45" s="32">
        <v>0</v>
      </c>
      <c r="FA45" s="38">
        <v>0</v>
      </c>
      <c r="FB45" s="77" t="s">
        <v>264</v>
      </c>
      <c r="FC45" s="32">
        <v>0</v>
      </c>
      <c r="FD45" s="32">
        <v>0</v>
      </c>
      <c r="FE45" s="77" t="s">
        <v>264</v>
      </c>
      <c r="FF45" s="32">
        <v>0</v>
      </c>
      <c r="FG45" s="38">
        <v>0</v>
      </c>
      <c r="FH45" s="77" t="s">
        <v>264</v>
      </c>
      <c r="FI45" s="32">
        <v>174</v>
      </c>
      <c r="FJ45" s="32">
        <v>12404</v>
      </c>
      <c r="FK45" s="77">
        <v>-1.8903741200664399</v>
      </c>
      <c r="FL45" s="32">
        <v>29003</v>
      </c>
      <c r="FM45" s="38">
        <v>27118.75</v>
      </c>
      <c r="FN45" s="77">
        <v>0.13385027231607127</v>
      </c>
      <c r="FO45" s="32" t="s">
        <v>378</v>
      </c>
      <c r="FP45" s="32">
        <v>12324</v>
      </c>
      <c r="FQ45" s="77">
        <v>-1.9726376073814826</v>
      </c>
      <c r="FR45" s="32">
        <v>28840</v>
      </c>
      <c r="FS45" s="38">
        <v>26967</v>
      </c>
      <c r="FT45" s="77">
        <v>7.1434535350817785E-2</v>
      </c>
      <c r="FU45" s="32" t="s">
        <v>378</v>
      </c>
      <c r="FV45" s="32">
        <v>80</v>
      </c>
      <c r="FW45" s="77">
        <v>12.676056338028168</v>
      </c>
      <c r="FX45" s="32">
        <v>163</v>
      </c>
      <c r="FY45" s="38">
        <v>151.75</v>
      </c>
      <c r="FZ45" s="77">
        <v>12.615955473098332</v>
      </c>
      <c r="GA45" s="32">
        <v>174</v>
      </c>
      <c r="GB45" s="32">
        <v>12404</v>
      </c>
      <c r="GC45" s="77">
        <v>-1.8903741200664399</v>
      </c>
      <c r="GD45" s="32">
        <v>29003</v>
      </c>
      <c r="GE45" s="38">
        <v>27118.75</v>
      </c>
      <c r="GF45" s="77">
        <v>0.13385027231607127</v>
      </c>
      <c r="GG45" s="32" t="s">
        <v>378</v>
      </c>
      <c r="GH45" s="32">
        <v>12324</v>
      </c>
      <c r="GI45" s="77">
        <v>-1.9726376073814826</v>
      </c>
      <c r="GJ45" s="32">
        <v>28840</v>
      </c>
      <c r="GK45" s="38">
        <v>26967</v>
      </c>
      <c r="GL45" s="77">
        <v>7.1434535350817785E-2</v>
      </c>
      <c r="GM45" s="32" t="s">
        <v>378</v>
      </c>
      <c r="GN45" s="32">
        <v>80</v>
      </c>
      <c r="GO45" s="77">
        <v>12.676056338028168</v>
      </c>
      <c r="GP45" s="32">
        <v>163</v>
      </c>
      <c r="GQ45" s="38">
        <v>151.75</v>
      </c>
      <c r="GR45" s="77">
        <v>12.615955473098332</v>
      </c>
      <c r="GS45" s="32">
        <v>0</v>
      </c>
      <c r="GT45" s="32">
        <v>0</v>
      </c>
      <c r="GU45" s="77" t="s">
        <v>264</v>
      </c>
      <c r="GV45" s="32">
        <v>0</v>
      </c>
      <c r="GW45" s="38">
        <v>0</v>
      </c>
      <c r="GX45" s="77" t="s">
        <v>264</v>
      </c>
      <c r="GY45" s="32">
        <v>0</v>
      </c>
      <c r="GZ45" s="32">
        <v>0</v>
      </c>
      <c r="HA45" s="77" t="s">
        <v>264</v>
      </c>
      <c r="HB45" s="32">
        <v>0</v>
      </c>
      <c r="HC45" s="38">
        <v>0</v>
      </c>
      <c r="HD45" s="77" t="s">
        <v>264</v>
      </c>
      <c r="HE45" s="32">
        <v>0</v>
      </c>
      <c r="HF45" s="32">
        <v>0</v>
      </c>
      <c r="HG45" s="77" t="s">
        <v>264</v>
      </c>
      <c r="HH45" s="32">
        <v>0</v>
      </c>
      <c r="HI45" s="38">
        <v>0</v>
      </c>
      <c r="HJ45" s="77" t="s">
        <v>264</v>
      </c>
      <c r="HK45" s="32">
        <v>0</v>
      </c>
      <c r="HL45" s="32">
        <v>0</v>
      </c>
      <c r="HM45" s="77" t="s">
        <v>264</v>
      </c>
      <c r="HN45" s="32">
        <v>0</v>
      </c>
      <c r="HO45" s="38">
        <v>0</v>
      </c>
      <c r="HP45" s="77" t="s">
        <v>264</v>
      </c>
      <c r="HQ45" s="32">
        <v>0</v>
      </c>
      <c r="HR45" s="32">
        <v>0</v>
      </c>
      <c r="HS45" s="77" t="s">
        <v>264</v>
      </c>
      <c r="HT45" s="32">
        <v>0</v>
      </c>
      <c r="HU45" s="38">
        <v>0</v>
      </c>
      <c r="HV45" s="77" t="s">
        <v>264</v>
      </c>
      <c r="HW45" s="32">
        <v>0</v>
      </c>
      <c r="HX45" s="32">
        <v>0</v>
      </c>
      <c r="HY45" s="77" t="s">
        <v>264</v>
      </c>
      <c r="HZ45" s="32">
        <v>0</v>
      </c>
      <c r="IA45" s="38">
        <v>0</v>
      </c>
      <c r="IB45" s="77" t="s">
        <v>264</v>
      </c>
      <c r="IC45" s="32">
        <v>0</v>
      </c>
      <c r="ID45" s="32">
        <v>0</v>
      </c>
      <c r="IE45" s="77" t="s">
        <v>264</v>
      </c>
      <c r="IF45" s="32">
        <v>0</v>
      </c>
      <c r="IG45" s="38">
        <v>0</v>
      </c>
      <c r="IH45" s="77" t="s">
        <v>264</v>
      </c>
      <c r="II45" s="32">
        <v>0</v>
      </c>
      <c r="IJ45" s="32">
        <v>0</v>
      </c>
      <c r="IK45" s="77" t="s">
        <v>264</v>
      </c>
      <c r="IL45" s="32">
        <v>0</v>
      </c>
      <c r="IM45" s="38">
        <v>0</v>
      </c>
      <c r="IN45" s="77" t="s">
        <v>264</v>
      </c>
      <c r="IO45" s="32">
        <v>0</v>
      </c>
      <c r="IP45" s="32">
        <v>0</v>
      </c>
      <c r="IQ45" s="77" t="s">
        <v>264</v>
      </c>
      <c r="IR45" s="32">
        <v>0</v>
      </c>
      <c r="IS45" s="38">
        <v>0</v>
      </c>
      <c r="IT45" s="77" t="s">
        <v>264</v>
      </c>
      <c r="IU45" s="32">
        <v>0</v>
      </c>
      <c r="IV45" s="32">
        <v>0</v>
      </c>
      <c r="IW45" s="77" t="s">
        <v>264</v>
      </c>
      <c r="IX45" s="32">
        <v>0</v>
      </c>
      <c r="IY45" s="38">
        <v>0</v>
      </c>
      <c r="IZ45" s="77" t="s">
        <v>264</v>
      </c>
      <c r="JA45" s="32">
        <v>0</v>
      </c>
      <c r="JB45" s="32">
        <v>0</v>
      </c>
      <c r="JC45" s="77" t="s">
        <v>264</v>
      </c>
      <c r="JD45" s="32">
        <v>0</v>
      </c>
      <c r="JE45" s="38">
        <v>0</v>
      </c>
      <c r="JF45" s="77" t="s">
        <v>264</v>
      </c>
      <c r="JG45" s="32">
        <v>0</v>
      </c>
      <c r="JH45" s="32">
        <v>0</v>
      </c>
      <c r="JI45" s="77" t="s">
        <v>264</v>
      </c>
      <c r="JJ45" s="32">
        <v>0</v>
      </c>
      <c r="JK45" s="38">
        <v>0</v>
      </c>
      <c r="JL45" s="77" t="s">
        <v>264</v>
      </c>
      <c r="JM45" s="32">
        <v>13</v>
      </c>
      <c r="JN45" s="32">
        <v>903</v>
      </c>
      <c r="JO45" s="77">
        <v>1.006711409395973</v>
      </c>
      <c r="JP45" s="32">
        <v>1950</v>
      </c>
      <c r="JQ45" s="38">
        <v>1790.1666666666667</v>
      </c>
      <c r="JR45" s="77">
        <v>-2.6951125605834125</v>
      </c>
      <c r="JS45" s="32" t="s">
        <v>378</v>
      </c>
      <c r="JT45" s="32">
        <v>887</v>
      </c>
      <c r="JU45" s="77">
        <v>0.45300113250283131</v>
      </c>
      <c r="JV45" s="32">
        <v>1930</v>
      </c>
      <c r="JW45" s="38">
        <v>1773.3333333333333</v>
      </c>
      <c r="JX45" s="77">
        <v>-2.8975587497148072</v>
      </c>
      <c r="JY45" s="32" t="s">
        <v>378</v>
      </c>
      <c r="JZ45" s="32">
        <v>16</v>
      </c>
      <c r="KA45" s="77">
        <v>45.454545454545453</v>
      </c>
      <c r="KB45" s="32">
        <v>20</v>
      </c>
      <c r="KC45" s="38">
        <v>16.833333333333332</v>
      </c>
      <c r="KD45" s="77">
        <v>24.691358024691358</v>
      </c>
      <c r="KE45" s="32">
        <v>13</v>
      </c>
      <c r="KF45" s="32">
        <v>903</v>
      </c>
      <c r="KG45" s="77">
        <v>1.006711409395973</v>
      </c>
      <c r="KH45" s="32">
        <v>1950</v>
      </c>
      <c r="KI45" s="38">
        <v>1790.1666666666667</v>
      </c>
      <c r="KJ45" s="77">
        <v>-2.6951125605834125</v>
      </c>
      <c r="KK45" s="32" t="s">
        <v>378</v>
      </c>
      <c r="KL45" s="32">
        <v>887</v>
      </c>
      <c r="KM45" s="77">
        <v>0.45300113250283131</v>
      </c>
      <c r="KN45" s="32">
        <v>1930</v>
      </c>
      <c r="KO45" s="38">
        <v>1773.3333333333333</v>
      </c>
      <c r="KP45" s="77">
        <v>-2.8975587497148072</v>
      </c>
      <c r="KQ45" s="32" t="s">
        <v>378</v>
      </c>
      <c r="KR45" s="32">
        <v>16</v>
      </c>
      <c r="KS45" s="77">
        <v>45.454545454545453</v>
      </c>
      <c r="KT45" s="32">
        <v>20</v>
      </c>
      <c r="KU45" s="38">
        <v>16.833333333333332</v>
      </c>
      <c r="KV45" s="77">
        <v>24.691358024691358</v>
      </c>
      <c r="KW45" s="32">
        <v>0</v>
      </c>
      <c r="KX45" s="32">
        <v>0</v>
      </c>
      <c r="KY45" s="77" t="s">
        <v>264</v>
      </c>
      <c r="KZ45" s="32">
        <v>0</v>
      </c>
      <c r="LA45" s="38">
        <v>0</v>
      </c>
      <c r="LB45" s="77" t="s">
        <v>264</v>
      </c>
      <c r="LC45" s="32">
        <v>0</v>
      </c>
      <c r="LD45" s="32">
        <v>0</v>
      </c>
      <c r="LE45" s="77" t="s">
        <v>264</v>
      </c>
      <c r="LF45" s="32">
        <v>0</v>
      </c>
      <c r="LG45" s="38">
        <v>0</v>
      </c>
      <c r="LH45" s="77" t="s">
        <v>264</v>
      </c>
      <c r="LI45" s="32">
        <v>0</v>
      </c>
      <c r="LJ45" s="32">
        <v>0</v>
      </c>
      <c r="LK45" s="77" t="s">
        <v>264</v>
      </c>
      <c r="LL45" s="32">
        <v>0</v>
      </c>
      <c r="LM45" s="38">
        <v>0</v>
      </c>
      <c r="LN45" s="77" t="s">
        <v>264</v>
      </c>
      <c r="LO45" s="32" t="s">
        <v>378</v>
      </c>
      <c r="LP45" s="32">
        <v>2347</v>
      </c>
      <c r="LQ45" s="77">
        <v>1.163793103448276</v>
      </c>
      <c r="LR45" s="32">
        <v>5492</v>
      </c>
      <c r="LS45" s="38">
        <v>5130.583333333333</v>
      </c>
      <c r="LT45" s="77">
        <v>-0.78799793734691237</v>
      </c>
      <c r="LU45" s="32">
        <v>36</v>
      </c>
      <c r="LV45" s="32">
        <v>2292</v>
      </c>
      <c r="LW45" s="77">
        <v>0.21862702229995626</v>
      </c>
      <c r="LX45" s="32">
        <v>5393</v>
      </c>
      <c r="LY45" s="38">
        <v>5038.666666666667</v>
      </c>
      <c r="LZ45" s="77">
        <v>-0.64251088653356336</v>
      </c>
      <c r="MA45" s="32" t="s">
        <v>378</v>
      </c>
      <c r="MB45" s="32">
        <v>55</v>
      </c>
      <c r="MC45" s="77">
        <v>66.666666666666657</v>
      </c>
      <c r="MD45" s="32">
        <v>99</v>
      </c>
      <c r="ME45" s="38">
        <v>91.916666666666671</v>
      </c>
      <c r="MF45" s="77">
        <v>-8.1598667776852629</v>
      </c>
      <c r="MG45" s="32" t="s">
        <v>378</v>
      </c>
      <c r="MH45" s="32">
        <v>2347</v>
      </c>
      <c r="MI45" s="77">
        <v>1.163793103448276</v>
      </c>
      <c r="MJ45" s="32">
        <v>5492</v>
      </c>
      <c r="MK45" s="38">
        <v>5130.583333333333</v>
      </c>
      <c r="ML45" s="77">
        <v>-0.78799793734691237</v>
      </c>
      <c r="MM45" s="32">
        <v>36</v>
      </c>
      <c r="MN45" s="32">
        <v>2292</v>
      </c>
      <c r="MO45" s="77">
        <v>0.21862702229995626</v>
      </c>
      <c r="MP45" s="32">
        <v>5393</v>
      </c>
      <c r="MQ45" s="38">
        <v>5038.666666666667</v>
      </c>
      <c r="MR45" s="77">
        <v>-0.64251088653356336</v>
      </c>
      <c r="MS45" s="32" t="s">
        <v>378</v>
      </c>
      <c r="MT45" s="32">
        <v>55</v>
      </c>
      <c r="MU45" s="77">
        <v>66.666666666666657</v>
      </c>
      <c r="MV45" s="32">
        <v>99</v>
      </c>
      <c r="MW45" s="38">
        <v>91.916666666666671</v>
      </c>
      <c r="MX45" s="77">
        <v>-8.1598667776852629</v>
      </c>
      <c r="MY45" s="32">
        <v>0</v>
      </c>
      <c r="MZ45" s="32">
        <v>0</v>
      </c>
      <c r="NA45" s="77" t="s">
        <v>264</v>
      </c>
      <c r="NB45" s="32">
        <v>0</v>
      </c>
      <c r="NC45" s="38">
        <v>0</v>
      </c>
      <c r="ND45" s="77" t="s">
        <v>264</v>
      </c>
      <c r="NE45" s="32">
        <v>0</v>
      </c>
      <c r="NF45" s="32">
        <v>0</v>
      </c>
      <c r="NG45" s="77" t="s">
        <v>264</v>
      </c>
      <c r="NH45" s="32">
        <v>0</v>
      </c>
      <c r="NI45" s="38">
        <v>0</v>
      </c>
      <c r="NJ45" s="77" t="s">
        <v>264</v>
      </c>
      <c r="NK45" s="32">
        <v>0</v>
      </c>
      <c r="NL45" s="32">
        <v>0</v>
      </c>
      <c r="NM45" s="77" t="s">
        <v>264</v>
      </c>
      <c r="NN45" s="32">
        <v>0</v>
      </c>
      <c r="NO45" s="38">
        <v>0</v>
      </c>
      <c r="NP45" s="77" t="s">
        <v>264</v>
      </c>
      <c r="NQ45" s="32">
        <v>791</v>
      </c>
      <c r="NR45" s="32">
        <v>911</v>
      </c>
      <c r="NS45" s="77">
        <v>-5</v>
      </c>
      <c r="NT45" s="32">
        <v>791</v>
      </c>
      <c r="NU45" s="38">
        <v>909</v>
      </c>
      <c r="NV45" s="77">
        <v>-5</v>
      </c>
      <c r="NW45" s="32">
        <v>795</v>
      </c>
      <c r="NX45" s="32">
        <v>912</v>
      </c>
      <c r="NY45" s="77">
        <v>-5</v>
      </c>
      <c r="NZ45" s="32">
        <v>795</v>
      </c>
      <c r="OA45" s="38">
        <v>910</v>
      </c>
      <c r="OB45" s="77">
        <v>-5</v>
      </c>
      <c r="OC45" s="32">
        <v>710</v>
      </c>
      <c r="OD45" s="32">
        <v>835</v>
      </c>
      <c r="OE45" s="77">
        <v>-26</v>
      </c>
      <c r="OF45" s="32">
        <v>710</v>
      </c>
      <c r="OG45" s="38">
        <v>836</v>
      </c>
      <c r="OH45" s="77">
        <v>-18</v>
      </c>
      <c r="OI45" s="32">
        <v>791</v>
      </c>
      <c r="OJ45" s="32">
        <v>911</v>
      </c>
      <c r="OK45" s="77">
        <v>-5</v>
      </c>
      <c r="OL45" s="32">
        <v>791</v>
      </c>
      <c r="OM45" s="38">
        <v>909</v>
      </c>
      <c r="ON45" s="77">
        <v>-5</v>
      </c>
      <c r="OO45" s="32">
        <v>795</v>
      </c>
      <c r="OP45" s="32">
        <v>912</v>
      </c>
      <c r="OQ45" s="77">
        <v>-5</v>
      </c>
      <c r="OR45" s="32">
        <v>795</v>
      </c>
      <c r="OS45" s="38">
        <v>910</v>
      </c>
      <c r="OT45" s="77">
        <v>-5</v>
      </c>
      <c r="OU45" s="32">
        <v>710</v>
      </c>
      <c r="OV45" s="32">
        <v>835</v>
      </c>
      <c r="OW45" s="77">
        <v>-26</v>
      </c>
      <c r="OX45" s="32">
        <v>710</v>
      </c>
      <c r="OY45" s="38">
        <v>836</v>
      </c>
      <c r="OZ45" s="77">
        <v>-18</v>
      </c>
      <c r="PA45" s="32" t="s">
        <v>264</v>
      </c>
      <c r="PB45" s="32" t="s">
        <v>264</v>
      </c>
      <c r="PC45" s="77" t="s">
        <v>264</v>
      </c>
      <c r="PD45" s="32" t="s">
        <v>264</v>
      </c>
      <c r="PE45" s="38" t="s">
        <v>264</v>
      </c>
      <c r="PF45" s="77" t="s">
        <v>264</v>
      </c>
      <c r="PG45" s="32" t="s">
        <v>264</v>
      </c>
      <c r="PH45" s="32" t="s">
        <v>264</v>
      </c>
      <c r="PI45" s="77" t="s">
        <v>264</v>
      </c>
      <c r="PJ45" s="32" t="s">
        <v>264</v>
      </c>
      <c r="PK45" s="38" t="s">
        <v>264</v>
      </c>
      <c r="PL45" s="77" t="s">
        <v>264</v>
      </c>
      <c r="PM45" s="32" t="s">
        <v>264</v>
      </c>
      <c r="PN45" s="32" t="s">
        <v>264</v>
      </c>
      <c r="PO45" s="77" t="s">
        <v>264</v>
      </c>
      <c r="PP45" s="32" t="s">
        <v>264</v>
      </c>
      <c r="PQ45" s="38" t="s">
        <v>264</v>
      </c>
      <c r="PR45" s="77" t="s">
        <v>264</v>
      </c>
    </row>
    <row r="46" spans="1:434" x14ac:dyDescent="0.2">
      <c r="A46" s="246" t="s">
        <v>194</v>
      </c>
      <c r="B46" s="18"/>
      <c r="C46" s="20">
        <v>20</v>
      </c>
      <c r="D46" s="20">
        <v>1183</v>
      </c>
      <c r="E46" s="77">
        <v>28.726877040261158</v>
      </c>
      <c r="F46" s="20">
        <v>1769</v>
      </c>
      <c r="G46" s="38">
        <v>1537.3333333333333</v>
      </c>
      <c r="H46" s="77">
        <v>4.7348699897808562</v>
      </c>
      <c r="I46" s="32">
        <v>20</v>
      </c>
      <c r="J46" s="32">
        <v>1164</v>
      </c>
      <c r="K46" s="77">
        <v>28.761061946902654</v>
      </c>
      <c r="L46" s="32">
        <v>1744</v>
      </c>
      <c r="M46" s="38">
        <v>1515.3333333333333</v>
      </c>
      <c r="N46" s="77">
        <v>4.4457208500861576</v>
      </c>
      <c r="O46" s="32">
        <v>0</v>
      </c>
      <c r="P46" s="32">
        <v>19</v>
      </c>
      <c r="Q46" s="77">
        <v>26.666666666666668</v>
      </c>
      <c r="R46" s="32">
        <v>25</v>
      </c>
      <c r="S46" s="38">
        <v>22</v>
      </c>
      <c r="T46" s="77">
        <v>29.411764705882355</v>
      </c>
      <c r="U46" s="32">
        <v>20</v>
      </c>
      <c r="V46" s="32">
        <v>1183</v>
      </c>
      <c r="W46" s="77">
        <v>28.726877040261158</v>
      </c>
      <c r="X46" s="32">
        <v>1769</v>
      </c>
      <c r="Y46" s="38">
        <v>1537.3333333333333</v>
      </c>
      <c r="Z46" s="77">
        <v>4.7348699897808562</v>
      </c>
      <c r="AA46" s="32">
        <v>20</v>
      </c>
      <c r="AB46" s="32">
        <v>1164</v>
      </c>
      <c r="AC46" s="77">
        <v>28.761061946902654</v>
      </c>
      <c r="AD46" s="32">
        <v>1744</v>
      </c>
      <c r="AE46" s="38">
        <v>1515.3333333333333</v>
      </c>
      <c r="AF46" s="77">
        <v>4.4457208500861576</v>
      </c>
      <c r="AG46" s="32">
        <v>0</v>
      </c>
      <c r="AH46" s="32">
        <v>19</v>
      </c>
      <c r="AI46" s="77">
        <v>26.666666666666668</v>
      </c>
      <c r="AJ46" s="32">
        <v>25</v>
      </c>
      <c r="AK46" s="38">
        <v>22</v>
      </c>
      <c r="AL46" s="77">
        <v>29.411764705882355</v>
      </c>
      <c r="AM46" s="32">
        <v>0</v>
      </c>
      <c r="AN46" s="32">
        <v>0</v>
      </c>
      <c r="AO46" s="77" t="s">
        <v>264</v>
      </c>
      <c r="AP46" s="32">
        <v>0</v>
      </c>
      <c r="AQ46" s="38">
        <v>0</v>
      </c>
      <c r="AR46" s="77" t="s">
        <v>264</v>
      </c>
      <c r="AS46" s="32">
        <v>0</v>
      </c>
      <c r="AT46" s="32">
        <v>0</v>
      </c>
      <c r="AU46" s="77" t="s">
        <v>264</v>
      </c>
      <c r="AV46" s="32">
        <v>0</v>
      </c>
      <c r="AW46" s="38">
        <v>0</v>
      </c>
      <c r="AX46" s="77" t="s">
        <v>264</v>
      </c>
      <c r="AY46" s="32">
        <v>0</v>
      </c>
      <c r="AZ46" s="32">
        <v>0</v>
      </c>
      <c r="BA46" s="77" t="s">
        <v>264</v>
      </c>
      <c r="BB46" s="32">
        <v>0</v>
      </c>
      <c r="BC46" s="38">
        <v>0</v>
      </c>
      <c r="BD46" s="77" t="s">
        <v>264</v>
      </c>
      <c r="BE46" s="32">
        <v>16</v>
      </c>
      <c r="BF46" s="32">
        <v>817</v>
      </c>
      <c r="BG46" s="77">
        <v>34.375</v>
      </c>
      <c r="BH46" s="32">
        <v>1247</v>
      </c>
      <c r="BI46" s="38">
        <v>1072.9166666666667</v>
      </c>
      <c r="BJ46" s="77">
        <v>5.5500901787178227</v>
      </c>
      <c r="BK46" s="32">
        <v>16</v>
      </c>
      <c r="BL46" s="32">
        <v>808</v>
      </c>
      <c r="BM46" s="77">
        <v>34.442595673876873</v>
      </c>
      <c r="BN46" s="32">
        <v>1234</v>
      </c>
      <c r="BO46" s="38">
        <v>1060.25</v>
      </c>
      <c r="BP46" s="77">
        <v>5.418841660452399</v>
      </c>
      <c r="BQ46" s="32">
        <v>0</v>
      </c>
      <c r="BR46" s="32">
        <v>9</v>
      </c>
      <c r="BS46" s="77">
        <v>28.571428571428569</v>
      </c>
      <c r="BT46" s="32">
        <v>13</v>
      </c>
      <c r="BU46" s="38">
        <v>12.666666666666666</v>
      </c>
      <c r="BV46" s="77">
        <v>17.829457364341085</v>
      </c>
      <c r="BW46" s="32">
        <v>16</v>
      </c>
      <c r="BX46" s="32">
        <v>817</v>
      </c>
      <c r="BY46" s="77">
        <v>34.375</v>
      </c>
      <c r="BZ46" s="32">
        <v>1247</v>
      </c>
      <c r="CA46" s="38">
        <v>1072.9166666666667</v>
      </c>
      <c r="CB46" s="77">
        <v>5.5500901787178227</v>
      </c>
      <c r="CC46" s="32">
        <v>16</v>
      </c>
      <c r="CD46" s="32">
        <v>808</v>
      </c>
      <c r="CE46" s="77">
        <v>34.442595673876873</v>
      </c>
      <c r="CF46" s="32">
        <v>1234</v>
      </c>
      <c r="CG46" s="38">
        <v>1060.25</v>
      </c>
      <c r="CH46" s="77">
        <v>5.418841660452399</v>
      </c>
      <c r="CI46" s="32">
        <v>0</v>
      </c>
      <c r="CJ46" s="32">
        <v>9</v>
      </c>
      <c r="CK46" s="77">
        <v>28.571428571428569</v>
      </c>
      <c r="CL46" s="32">
        <v>13</v>
      </c>
      <c r="CM46" s="38">
        <v>12.666666666666666</v>
      </c>
      <c r="CN46" s="77">
        <v>17.829457364341085</v>
      </c>
      <c r="CO46" s="32">
        <v>0</v>
      </c>
      <c r="CP46" s="32">
        <v>0</v>
      </c>
      <c r="CQ46" s="77" t="s">
        <v>264</v>
      </c>
      <c r="CR46" s="32">
        <v>0</v>
      </c>
      <c r="CS46" s="38">
        <v>0</v>
      </c>
      <c r="CT46" s="77" t="s">
        <v>264</v>
      </c>
      <c r="CU46" s="32">
        <v>0</v>
      </c>
      <c r="CV46" s="32">
        <v>0</v>
      </c>
      <c r="CW46" s="77" t="s">
        <v>264</v>
      </c>
      <c r="CX46" s="32">
        <v>0</v>
      </c>
      <c r="CY46" s="38">
        <v>0</v>
      </c>
      <c r="CZ46" s="77" t="s">
        <v>264</v>
      </c>
      <c r="DA46" s="32">
        <v>0</v>
      </c>
      <c r="DB46" s="32">
        <v>0</v>
      </c>
      <c r="DC46" s="77" t="s">
        <v>264</v>
      </c>
      <c r="DD46" s="32">
        <v>0</v>
      </c>
      <c r="DE46" s="38">
        <v>0</v>
      </c>
      <c r="DF46" s="77" t="s">
        <v>264</v>
      </c>
      <c r="DG46" s="32">
        <v>4</v>
      </c>
      <c r="DH46" s="32">
        <v>366</v>
      </c>
      <c r="DI46" s="77">
        <v>17.684887459807076</v>
      </c>
      <c r="DJ46" s="32">
        <v>522</v>
      </c>
      <c r="DK46" s="38">
        <v>464.41666666666669</v>
      </c>
      <c r="DL46" s="77">
        <v>2.898818316100443</v>
      </c>
      <c r="DM46" s="32">
        <v>4</v>
      </c>
      <c r="DN46" s="32">
        <v>356</v>
      </c>
      <c r="DO46" s="77">
        <v>17.491749174917494</v>
      </c>
      <c r="DP46" s="32">
        <v>510</v>
      </c>
      <c r="DQ46" s="38">
        <v>455.08333333333331</v>
      </c>
      <c r="DR46" s="77">
        <v>2.2467702677401236</v>
      </c>
      <c r="DS46" s="32">
        <v>0</v>
      </c>
      <c r="DT46" s="32">
        <v>10</v>
      </c>
      <c r="DU46" s="77">
        <v>25</v>
      </c>
      <c r="DV46" s="32">
        <v>12</v>
      </c>
      <c r="DW46" s="38">
        <v>9.3333333333333339</v>
      </c>
      <c r="DX46" s="77">
        <v>49.333333333333336</v>
      </c>
      <c r="DY46" s="32">
        <v>4</v>
      </c>
      <c r="DZ46" s="32">
        <v>366</v>
      </c>
      <c r="EA46" s="77">
        <v>17.684887459807076</v>
      </c>
      <c r="EB46" s="32">
        <v>522</v>
      </c>
      <c r="EC46" s="38">
        <v>464.41666666666669</v>
      </c>
      <c r="ED46" s="77">
        <v>2.898818316100443</v>
      </c>
      <c r="EE46" s="32">
        <v>4</v>
      </c>
      <c r="EF46" s="32">
        <v>356</v>
      </c>
      <c r="EG46" s="77">
        <v>17.491749174917494</v>
      </c>
      <c r="EH46" s="32">
        <v>510</v>
      </c>
      <c r="EI46" s="38">
        <v>455.08333333333331</v>
      </c>
      <c r="EJ46" s="77">
        <v>2.2467702677401236</v>
      </c>
      <c r="EK46" s="32">
        <v>0</v>
      </c>
      <c r="EL46" s="32">
        <v>10</v>
      </c>
      <c r="EM46" s="77">
        <v>25</v>
      </c>
      <c r="EN46" s="32">
        <v>12</v>
      </c>
      <c r="EO46" s="38">
        <v>9.3333333333333339</v>
      </c>
      <c r="EP46" s="77">
        <v>49.333333333333336</v>
      </c>
      <c r="EQ46" s="32">
        <v>0</v>
      </c>
      <c r="ER46" s="32">
        <v>0</v>
      </c>
      <c r="ES46" s="77" t="s">
        <v>264</v>
      </c>
      <c r="ET46" s="32">
        <v>0</v>
      </c>
      <c r="EU46" s="38">
        <v>0</v>
      </c>
      <c r="EV46" s="77" t="s">
        <v>264</v>
      </c>
      <c r="EW46" s="32">
        <v>0</v>
      </c>
      <c r="EX46" s="32">
        <v>0</v>
      </c>
      <c r="EY46" s="77" t="s">
        <v>264</v>
      </c>
      <c r="EZ46" s="32">
        <v>0</v>
      </c>
      <c r="FA46" s="38">
        <v>0</v>
      </c>
      <c r="FB46" s="77" t="s">
        <v>264</v>
      </c>
      <c r="FC46" s="32">
        <v>0</v>
      </c>
      <c r="FD46" s="32">
        <v>0</v>
      </c>
      <c r="FE46" s="77" t="s">
        <v>264</v>
      </c>
      <c r="FF46" s="32">
        <v>0</v>
      </c>
      <c r="FG46" s="38">
        <v>0</v>
      </c>
      <c r="FH46" s="77" t="s">
        <v>264</v>
      </c>
      <c r="FI46" s="32">
        <v>19</v>
      </c>
      <c r="FJ46" s="32">
        <v>1124</v>
      </c>
      <c r="FK46" s="77">
        <v>29.642445213379471</v>
      </c>
      <c r="FL46" s="32">
        <v>1694</v>
      </c>
      <c r="FM46" s="38">
        <v>1469.8333333333333</v>
      </c>
      <c r="FN46" s="77">
        <v>4.6455057846336398</v>
      </c>
      <c r="FO46" s="32">
        <v>19</v>
      </c>
      <c r="FP46" s="32">
        <v>1112</v>
      </c>
      <c r="FQ46" s="77">
        <v>29.906542056074763</v>
      </c>
      <c r="FR46" s="32">
        <v>1678</v>
      </c>
      <c r="FS46" s="38">
        <v>1455.3333333333333</v>
      </c>
      <c r="FT46" s="77">
        <v>4.3125074662525389</v>
      </c>
      <c r="FU46" s="32">
        <v>0</v>
      </c>
      <c r="FV46" s="32">
        <v>12</v>
      </c>
      <c r="FW46" s="77">
        <v>9.0909090909090917</v>
      </c>
      <c r="FX46" s="32">
        <v>16</v>
      </c>
      <c r="FY46" s="38">
        <v>14.5</v>
      </c>
      <c r="FZ46" s="77">
        <v>53.982300884955748</v>
      </c>
      <c r="GA46" s="32">
        <v>19</v>
      </c>
      <c r="GB46" s="32">
        <v>1124</v>
      </c>
      <c r="GC46" s="77">
        <v>29.642445213379471</v>
      </c>
      <c r="GD46" s="32">
        <v>1694</v>
      </c>
      <c r="GE46" s="38">
        <v>1469.8333333333333</v>
      </c>
      <c r="GF46" s="77">
        <v>4.6455057846336398</v>
      </c>
      <c r="GG46" s="32">
        <v>19</v>
      </c>
      <c r="GH46" s="32">
        <v>1112</v>
      </c>
      <c r="GI46" s="77">
        <v>29.906542056074763</v>
      </c>
      <c r="GJ46" s="32">
        <v>1678</v>
      </c>
      <c r="GK46" s="38">
        <v>1455.3333333333333</v>
      </c>
      <c r="GL46" s="77">
        <v>4.3125074662525389</v>
      </c>
      <c r="GM46" s="32">
        <v>0</v>
      </c>
      <c r="GN46" s="32">
        <v>12</v>
      </c>
      <c r="GO46" s="77">
        <v>9.0909090909090917</v>
      </c>
      <c r="GP46" s="32">
        <v>16</v>
      </c>
      <c r="GQ46" s="38">
        <v>14.5</v>
      </c>
      <c r="GR46" s="77">
        <v>53.982300884955748</v>
      </c>
      <c r="GS46" s="32">
        <v>0</v>
      </c>
      <c r="GT46" s="32">
        <v>0</v>
      </c>
      <c r="GU46" s="77" t="s">
        <v>264</v>
      </c>
      <c r="GV46" s="32">
        <v>0</v>
      </c>
      <c r="GW46" s="38">
        <v>0</v>
      </c>
      <c r="GX46" s="77" t="s">
        <v>264</v>
      </c>
      <c r="GY46" s="32">
        <v>0</v>
      </c>
      <c r="GZ46" s="32">
        <v>0</v>
      </c>
      <c r="HA46" s="77" t="s">
        <v>264</v>
      </c>
      <c r="HB46" s="32">
        <v>0</v>
      </c>
      <c r="HC46" s="38">
        <v>0</v>
      </c>
      <c r="HD46" s="77" t="s">
        <v>264</v>
      </c>
      <c r="HE46" s="32">
        <v>0</v>
      </c>
      <c r="HF46" s="32">
        <v>0</v>
      </c>
      <c r="HG46" s="77" t="s">
        <v>264</v>
      </c>
      <c r="HH46" s="32">
        <v>0</v>
      </c>
      <c r="HI46" s="38">
        <v>0</v>
      </c>
      <c r="HJ46" s="77" t="s">
        <v>264</v>
      </c>
      <c r="HK46" s="32">
        <v>0</v>
      </c>
      <c r="HL46" s="32">
        <v>0</v>
      </c>
      <c r="HM46" s="77" t="s">
        <v>264</v>
      </c>
      <c r="HN46" s="32">
        <v>0</v>
      </c>
      <c r="HO46" s="38">
        <v>0</v>
      </c>
      <c r="HP46" s="77" t="s">
        <v>264</v>
      </c>
      <c r="HQ46" s="32">
        <v>0</v>
      </c>
      <c r="HR46" s="32">
        <v>0</v>
      </c>
      <c r="HS46" s="77" t="s">
        <v>264</v>
      </c>
      <c r="HT46" s="32">
        <v>0</v>
      </c>
      <c r="HU46" s="38">
        <v>0</v>
      </c>
      <c r="HV46" s="77" t="s">
        <v>264</v>
      </c>
      <c r="HW46" s="32">
        <v>0</v>
      </c>
      <c r="HX46" s="32">
        <v>0</v>
      </c>
      <c r="HY46" s="77" t="s">
        <v>264</v>
      </c>
      <c r="HZ46" s="32">
        <v>0</v>
      </c>
      <c r="IA46" s="38">
        <v>0</v>
      </c>
      <c r="IB46" s="77" t="s">
        <v>264</v>
      </c>
      <c r="IC46" s="32">
        <v>0</v>
      </c>
      <c r="ID46" s="32">
        <v>0</v>
      </c>
      <c r="IE46" s="77" t="s">
        <v>264</v>
      </c>
      <c r="IF46" s="32">
        <v>0</v>
      </c>
      <c r="IG46" s="38">
        <v>0</v>
      </c>
      <c r="IH46" s="77" t="s">
        <v>264</v>
      </c>
      <c r="II46" s="32">
        <v>0</v>
      </c>
      <c r="IJ46" s="32">
        <v>0</v>
      </c>
      <c r="IK46" s="77" t="s">
        <v>264</v>
      </c>
      <c r="IL46" s="32">
        <v>0</v>
      </c>
      <c r="IM46" s="38">
        <v>0</v>
      </c>
      <c r="IN46" s="77" t="s">
        <v>264</v>
      </c>
      <c r="IO46" s="32">
        <v>0</v>
      </c>
      <c r="IP46" s="32">
        <v>0</v>
      </c>
      <c r="IQ46" s="77" t="s">
        <v>264</v>
      </c>
      <c r="IR46" s="32">
        <v>0</v>
      </c>
      <c r="IS46" s="38">
        <v>0</v>
      </c>
      <c r="IT46" s="77" t="s">
        <v>264</v>
      </c>
      <c r="IU46" s="32">
        <v>0</v>
      </c>
      <c r="IV46" s="32">
        <v>0</v>
      </c>
      <c r="IW46" s="77" t="s">
        <v>264</v>
      </c>
      <c r="IX46" s="32">
        <v>0</v>
      </c>
      <c r="IY46" s="38">
        <v>0</v>
      </c>
      <c r="IZ46" s="77" t="s">
        <v>264</v>
      </c>
      <c r="JA46" s="32">
        <v>0</v>
      </c>
      <c r="JB46" s="32">
        <v>0</v>
      </c>
      <c r="JC46" s="77" t="s">
        <v>264</v>
      </c>
      <c r="JD46" s="32">
        <v>0</v>
      </c>
      <c r="JE46" s="38">
        <v>0</v>
      </c>
      <c r="JF46" s="77" t="s">
        <v>264</v>
      </c>
      <c r="JG46" s="32">
        <v>0</v>
      </c>
      <c r="JH46" s="32">
        <v>0</v>
      </c>
      <c r="JI46" s="77" t="s">
        <v>264</v>
      </c>
      <c r="JJ46" s="32">
        <v>0</v>
      </c>
      <c r="JK46" s="38">
        <v>0</v>
      </c>
      <c r="JL46" s="77" t="s">
        <v>264</v>
      </c>
      <c r="JM46" s="32" t="s">
        <v>378</v>
      </c>
      <c r="JN46" s="32">
        <v>86</v>
      </c>
      <c r="JO46" s="77">
        <v>56.36363636363636</v>
      </c>
      <c r="JP46" s="32">
        <v>106</v>
      </c>
      <c r="JQ46" s="38">
        <v>91.75</v>
      </c>
      <c r="JR46" s="77">
        <v>0.45620437956204374</v>
      </c>
      <c r="JS46" s="32" t="s">
        <v>378</v>
      </c>
      <c r="JT46" s="32">
        <v>83</v>
      </c>
      <c r="JU46" s="77">
        <v>53.703703703703709</v>
      </c>
      <c r="JV46" s="32" t="s">
        <v>378</v>
      </c>
      <c r="JW46" s="38">
        <v>90.75</v>
      </c>
      <c r="JX46" s="77">
        <v>-0.18331805682859761</v>
      </c>
      <c r="JY46" s="32">
        <v>0</v>
      </c>
      <c r="JZ46" s="32">
        <v>3</v>
      </c>
      <c r="KA46" s="77" t="s">
        <v>378</v>
      </c>
      <c r="KB46" s="32" t="s">
        <v>378</v>
      </c>
      <c r="KC46" s="38">
        <v>1</v>
      </c>
      <c r="KD46" s="77">
        <v>140</v>
      </c>
      <c r="KE46" s="32" t="s">
        <v>378</v>
      </c>
      <c r="KF46" s="32">
        <v>86</v>
      </c>
      <c r="KG46" s="77">
        <v>56.36363636363636</v>
      </c>
      <c r="KH46" s="32">
        <v>106</v>
      </c>
      <c r="KI46" s="38">
        <v>91.75</v>
      </c>
      <c r="KJ46" s="77">
        <v>0.45620437956204374</v>
      </c>
      <c r="KK46" s="32" t="s">
        <v>378</v>
      </c>
      <c r="KL46" s="32">
        <v>83</v>
      </c>
      <c r="KM46" s="77">
        <v>53.703703703703709</v>
      </c>
      <c r="KN46" s="32" t="s">
        <v>378</v>
      </c>
      <c r="KO46" s="38">
        <v>90.75</v>
      </c>
      <c r="KP46" s="77">
        <v>-0.18331805682859761</v>
      </c>
      <c r="KQ46" s="32">
        <v>0</v>
      </c>
      <c r="KR46" s="32">
        <v>3</v>
      </c>
      <c r="KS46" s="77" t="s">
        <v>378</v>
      </c>
      <c r="KT46" s="32" t="s">
        <v>378</v>
      </c>
      <c r="KU46" s="38">
        <v>1</v>
      </c>
      <c r="KV46" s="77">
        <v>140</v>
      </c>
      <c r="KW46" s="32">
        <v>0</v>
      </c>
      <c r="KX46" s="32">
        <v>0</v>
      </c>
      <c r="KY46" s="77" t="s">
        <v>264</v>
      </c>
      <c r="KZ46" s="32">
        <v>0</v>
      </c>
      <c r="LA46" s="38">
        <v>0</v>
      </c>
      <c r="LB46" s="77" t="s">
        <v>264</v>
      </c>
      <c r="LC46" s="32">
        <v>0</v>
      </c>
      <c r="LD46" s="32">
        <v>0</v>
      </c>
      <c r="LE46" s="77" t="s">
        <v>264</v>
      </c>
      <c r="LF46" s="32">
        <v>0</v>
      </c>
      <c r="LG46" s="38">
        <v>0</v>
      </c>
      <c r="LH46" s="77" t="s">
        <v>264</v>
      </c>
      <c r="LI46" s="32">
        <v>0</v>
      </c>
      <c r="LJ46" s="32">
        <v>0</v>
      </c>
      <c r="LK46" s="77" t="s">
        <v>264</v>
      </c>
      <c r="LL46" s="32">
        <v>0</v>
      </c>
      <c r="LM46" s="38">
        <v>0</v>
      </c>
      <c r="LN46" s="77" t="s">
        <v>264</v>
      </c>
      <c r="LO46" s="32">
        <v>7</v>
      </c>
      <c r="LP46" s="32">
        <v>204</v>
      </c>
      <c r="LQ46" s="77">
        <v>39.726027397260275</v>
      </c>
      <c r="LR46" s="32">
        <v>299</v>
      </c>
      <c r="LS46" s="38">
        <v>258.33333333333331</v>
      </c>
      <c r="LT46" s="77">
        <v>9.8122564647538066</v>
      </c>
      <c r="LU46" s="32">
        <v>7</v>
      </c>
      <c r="LV46" s="32">
        <v>201</v>
      </c>
      <c r="LW46" s="77">
        <v>39.583333333333329</v>
      </c>
      <c r="LX46" s="32">
        <v>296</v>
      </c>
      <c r="LY46" s="38">
        <v>253.91666666666666</v>
      </c>
      <c r="LZ46" s="77">
        <v>10.198915009041592</v>
      </c>
      <c r="MA46" s="32">
        <v>0</v>
      </c>
      <c r="MB46" s="32">
        <v>3</v>
      </c>
      <c r="MC46" s="77" t="s">
        <v>378</v>
      </c>
      <c r="MD46" s="32">
        <v>3</v>
      </c>
      <c r="ME46" s="38">
        <v>4.416666666666667</v>
      </c>
      <c r="MF46" s="77">
        <v>-8.6206896551724146</v>
      </c>
      <c r="MG46" s="32">
        <v>7</v>
      </c>
      <c r="MH46" s="32">
        <v>204</v>
      </c>
      <c r="MI46" s="77">
        <v>39.726027397260275</v>
      </c>
      <c r="MJ46" s="32">
        <v>299</v>
      </c>
      <c r="MK46" s="38">
        <v>258.33333333333331</v>
      </c>
      <c r="ML46" s="77">
        <v>9.8122564647538066</v>
      </c>
      <c r="MM46" s="32">
        <v>7</v>
      </c>
      <c r="MN46" s="32">
        <v>201</v>
      </c>
      <c r="MO46" s="77">
        <v>39.583333333333329</v>
      </c>
      <c r="MP46" s="32">
        <v>296</v>
      </c>
      <c r="MQ46" s="38">
        <v>253.91666666666666</v>
      </c>
      <c r="MR46" s="77">
        <v>10.198915009041592</v>
      </c>
      <c r="MS46" s="32">
        <v>0</v>
      </c>
      <c r="MT46" s="32">
        <v>3</v>
      </c>
      <c r="MU46" s="77" t="s">
        <v>378</v>
      </c>
      <c r="MV46" s="32">
        <v>3</v>
      </c>
      <c r="MW46" s="38">
        <v>4.416666666666667</v>
      </c>
      <c r="MX46" s="77">
        <v>-8.6206896551724146</v>
      </c>
      <c r="MY46" s="32">
        <v>0</v>
      </c>
      <c r="MZ46" s="32">
        <v>0</v>
      </c>
      <c r="NA46" s="77" t="s">
        <v>264</v>
      </c>
      <c r="NB46" s="32">
        <v>0</v>
      </c>
      <c r="NC46" s="38">
        <v>0</v>
      </c>
      <c r="ND46" s="77" t="s">
        <v>264</v>
      </c>
      <c r="NE46" s="32">
        <v>0</v>
      </c>
      <c r="NF46" s="32">
        <v>0</v>
      </c>
      <c r="NG46" s="77" t="s">
        <v>264</v>
      </c>
      <c r="NH46" s="32">
        <v>0</v>
      </c>
      <c r="NI46" s="38">
        <v>0</v>
      </c>
      <c r="NJ46" s="77" t="s">
        <v>264</v>
      </c>
      <c r="NK46" s="32">
        <v>0</v>
      </c>
      <c r="NL46" s="32">
        <v>0</v>
      </c>
      <c r="NM46" s="77" t="s">
        <v>264</v>
      </c>
      <c r="NN46" s="32">
        <v>0</v>
      </c>
      <c r="NO46" s="38">
        <v>0</v>
      </c>
      <c r="NP46" s="77" t="s">
        <v>264</v>
      </c>
      <c r="NQ46" s="32">
        <v>717</v>
      </c>
      <c r="NR46" s="32">
        <v>716</v>
      </c>
      <c r="NS46" s="77">
        <v>34</v>
      </c>
      <c r="NT46" s="32">
        <v>717</v>
      </c>
      <c r="NU46" s="38">
        <v>712</v>
      </c>
      <c r="NV46" s="77">
        <v>33</v>
      </c>
      <c r="NW46" s="32">
        <v>717</v>
      </c>
      <c r="NX46" s="32">
        <v>716</v>
      </c>
      <c r="NY46" s="77">
        <v>31</v>
      </c>
      <c r="NZ46" s="32">
        <v>717</v>
      </c>
      <c r="OA46" s="38">
        <v>712</v>
      </c>
      <c r="OB46" s="77">
        <v>31</v>
      </c>
      <c r="OC46" s="32" t="s">
        <v>264</v>
      </c>
      <c r="OD46" s="32">
        <v>711</v>
      </c>
      <c r="OE46" s="77">
        <v>178</v>
      </c>
      <c r="OF46" s="32">
        <v>0</v>
      </c>
      <c r="OG46" s="38">
        <v>711</v>
      </c>
      <c r="OH46" s="77">
        <v>178</v>
      </c>
      <c r="OI46" s="32">
        <v>717</v>
      </c>
      <c r="OJ46" s="32">
        <v>716</v>
      </c>
      <c r="OK46" s="77">
        <v>34</v>
      </c>
      <c r="OL46" s="32">
        <v>717</v>
      </c>
      <c r="OM46" s="38">
        <v>712</v>
      </c>
      <c r="ON46" s="77">
        <v>33</v>
      </c>
      <c r="OO46" s="32">
        <v>717</v>
      </c>
      <c r="OP46" s="32">
        <v>716</v>
      </c>
      <c r="OQ46" s="77">
        <v>31</v>
      </c>
      <c r="OR46" s="32">
        <v>717</v>
      </c>
      <c r="OS46" s="38">
        <v>712</v>
      </c>
      <c r="OT46" s="77">
        <v>31</v>
      </c>
      <c r="OU46" s="32" t="s">
        <v>264</v>
      </c>
      <c r="OV46" s="32">
        <v>711</v>
      </c>
      <c r="OW46" s="77">
        <v>178</v>
      </c>
      <c r="OX46" s="32">
        <v>0</v>
      </c>
      <c r="OY46" s="38">
        <v>711</v>
      </c>
      <c r="OZ46" s="77">
        <v>178</v>
      </c>
      <c r="PA46" s="32" t="s">
        <v>264</v>
      </c>
      <c r="PB46" s="32" t="s">
        <v>264</v>
      </c>
      <c r="PC46" s="77" t="s">
        <v>264</v>
      </c>
      <c r="PD46" s="32" t="s">
        <v>264</v>
      </c>
      <c r="PE46" s="38" t="s">
        <v>264</v>
      </c>
      <c r="PF46" s="77" t="s">
        <v>264</v>
      </c>
      <c r="PG46" s="32" t="s">
        <v>264</v>
      </c>
      <c r="PH46" s="32" t="s">
        <v>264</v>
      </c>
      <c r="PI46" s="77" t="s">
        <v>264</v>
      </c>
      <c r="PJ46" s="32" t="s">
        <v>264</v>
      </c>
      <c r="PK46" s="38" t="s">
        <v>264</v>
      </c>
      <c r="PL46" s="77" t="s">
        <v>264</v>
      </c>
      <c r="PM46" s="32" t="s">
        <v>264</v>
      </c>
      <c r="PN46" s="32" t="s">
        <v>264</v>
      </c>
      <c r="PO46" s="77" t="s">
        <v>264</v>
      </c>
      <c r="PP46" s="32" t="s">
        <v>264</v>
      </c>
      <c r="PQ46" s="38" t="s">
        <v>264</v>
      </c>
      <c r="PR46" s="77" t="s">
        <v>264</v>
      </c>
    </row>
    <row r="47" spans="1:434" ht="22.5" x14ac:dyDescent="0.2">
      <c r="A47" s="247" t="s">
        <v>47</v>
      </c>
      <c r="B47" s="18"/>
      <c r="C47" s="20">
        <v>1024</v>
      </c>
      <c r="D47" s="20">
        <v>10374</v>
      </c>
      <c r="E47" s="77">
        <v>12.565104166666666</v>
      </c>
      <c r="F47" s="20">
        <v>1135</v>
      </c>
      <c r="G47" s="38">
        <v>1080.9166666666667</v>
      </c>
      <c r="H47" s="77">
        <v>-1.6603487490523121</v>
      </c>
      <c r="I47" s="32">
        <v>322</v>
      </c>
      <c r="J47" s="32">
        <v>3169</v>
      </c>
      <c r="K47" s="77">
        <v>9.2005513439007576</v>
      </c>
      <c r="L47" s="32">
        <v>621</v>
      </c>
      <c r="M47" s="38">
        <v>581.08333333333337</v>
      </c>
      <c r="N47" s="77">
        <v>0.64953810623556585</v>
      </c>
      <c r="O47" s="32">
        <v>702</v>
      </c>
      <c r="P47" s="32">
        <v>7205</v>
      </c>
      <c r="Q47" s="77">
        <v>14.111498257839722</v>
      </c>
      <c r="R47" s="32">
        <v>514</v>
      </c>
      <c r="S47" s="38">
        <v>499.83333333333331</v>
      </c>
      <c r="T47" s="77">
        <v>-4.2159054615138931</v>
      </c>
      <c r="U47" s="32">
        <v>1024</v>
      </c>
      <c r="V47" s="32">
        <v>10374</v>
      </c>
      <c r="W47" s="77">
        <v>12.565104166666666</v>
      </c>
      <c r="X47" s="32">
        <v>1135</v>
      </c>
      <c r="Y47" s="38">
        <v>1080.9166666666667</v>
      </c>
      <c r="Z47" s="77">
        <v>-1.6603487490523121</v>
      </c>
      <c r="AA47" s="32">
        <v>322</v>
      </c>
      <c r="AB47" s="32">
        <v>3169</v>
      </c>
      <c r="AC47" s="77">
        <v>9.2005513439007576</v>
      </c>
      <c r="AD47" s="32">
        <v>621</v>
      </c>
      <c r="AE47" s="38">
        <v>581.08333333333337</v>
      </c>
      <c r="AF47" s="77">
        <v>0.64953810623556585</v>
      </c>
      <c r="AG47" s="32">
        <v>702</v>
      </c>
      <c r="AH47" s="32">
        <v>7205</v>
      </c>
      <c r="AI47" s="77">
        <v>14.111498257839722</v>
      </c>
      <c r="AJ47" s="32">
        <v>514</v>
      </c>
      <c r="AK47" s="38">
        <v>499.83333333333331</v>
      </c>
      <c r="AL47" s="77">
        <v>-4.2159054615138931</v>
      </c>
      <c r="AM47" s="32">
        <v>0</v>
      </c>
      <c r="AN47" s="32">
        <v>0</v>
      </c>
      <c r="AO47" s="77" t="s">
        <v>264</v>
      </c>
      <c r="AP47" s="32">
        <v>0</v>
      </c>
      <c r="AQ47" s="38">
        <v>0</v>
      </c>
      <c r="AR47" s="77" t="s">
        <v>264</v>
      </c>
      <c r="AS47" s="32">
        <v>0</v>
      </c>
      <c r="AT47" s="32">
        <v>0</v>
      </c>
      <c r="AU47" s="77" t="s">
        <v>264</v>
      </c>
      <c r="AV47" s="32">
        <v>0</v>
      </c>
      <c r="AW47" s="38">
        <v>0</v>
      </c>
      <c r="AX47" s="77" t="s">
        <v>264</v>
      </c>
      <c r="AY47" s="32">
        <v>0</v>
      </c>
      <c r="AZ47" s="32">
        <v>0</v>
      </c>
      <c r="BA47" s="77" t="s">
        <v>264</v>
      </c>
      <c r="BB47" s="32">
        <v>0</v>
      </c>
      <c r="BC47" s="38">
        <v>0</v>
      </c>
      <c r="BD47" s="77" t="s">
        <v>264</v>
      </c>
      <c r="BE47" s="32">
        <v>728</v>
      </c>
      <c r="BF47" s="32">
        <v>7251</v>
      </c>
      <c r="BG47" s="77">
        <v>15.076971909220759</v>
      </c>
      <c r="BH47" s="32">
        <v>553</v>
      </c>
      <c r="BI47" s="38">
        <v>527.75</v>
      </c>
      <c r="BJ47" s="77">
        <v>-8.1774684645498041</v>
      </c>
      <c r="BK47" s="32">
        <v>231</v>
      </c>
      <c r="BL47" s="32">
        <v>2199</v>
      </c>
      <c r="BM47" s="77">
        <v>8.2717872968980792</v>
      </c>
      <c r="BN47" s="32">
        <v>323</v>
      </c>
      <c r="BO47" s="38">
        <v>298.83333333333331</v>
      </c>
      <c r="BP47" s="77">
        <v>-5.6812204103103632</v>
      </c>
      <c r="BQ47" s="32">
        <v>497</v>
      </c>
      <c r="BR47" s="32">
        <v>5052</v>
      </c>
      <c r="BS47" s="77">
        <v>18.313817330210771</v>
      </c>
      <c r="BT47" s="32">
        <v>230</v>
      </c>
      <c r="BU47" s="38">
        <v>228.91666666666666</v>
      </c>
      <c r="BV47" s="77">
        <v>-11.24394184168013</v>
      </c>
      <c r="BW47" s="32">
        <v>728</v>
      </c>
      <c r="BX47" s="32">
        <v>7251</v>
      </c>
      <c r="BY47" s="77">
        <v>15.076971909220759</v>
      </c>
      <c r="BZ47" s="32">
        <v>553</v>
      </c>
      <c r="CA47" s="38">
        <v>527.75</v>
      </c>
      <c r="CB47" s="77">
        <v>-8.1774684645498041</v>
      </c>
      <c r="CC47" s="32">
        <v>231</v>
      </c>
      <c r="CD47" s="32">
        <v>2199</v>
      </c>
      <c r="CE47" s="77">
        <v>8.2717872968980792</v>
      </c>
      <c r="CF47" s="32">
        <v>323</v>
      </c>
      <c r="CG47" s="38">
        <v>298.83333333333331</v>
      </c>
      <c r="CH47" s="77">
        <v>-5.6812204103103632</v>
      </c>
      <c r="CI47" s="32">
        <v>497</v>
      </c>
      <c r="CJ47" s="32">
        <v>5052</v>
      </c>
      <c r="CK47" s="77">
        <v>18.313817330210771</v>
      </c>
      <c r="CL47" s="32">
        <v>230</v>
      </c>
      <c r="CM47" s="38">
        <v>228.91666666666666</v>
      </c>
      <c r="CN47" s="77">
        <v>-11.24394184168013</v>
      </c>
      <c r="CO47" s="32">
        <v>0</v>
      </c>
      <c r="CP47" s="32">
        <v>0</v>
      </c>
      <c r="CQ47" s="77" t="s">
        <v>264</v>
      </c>
      <c r="CR47" s="32">
        <v>0</v>
      </c>
      <c r="CS47" s="38">
        <v>0</v>
      </c>
      <c r="CT47" s="77" t="s">
        <v>264</v>
      </c>
      <c r="CU47" s="32">
        <v>0</v>
      </c>
      <c r="CV47" s="32">
        <v>0</v>
      </c>
      <c r="CW47" s="77" t="s">
        <v>264</v>
      </c>
      <c r="CX47" s="32">
        <v>0</v>
      </c>
      <c r="CY47" s="38">
        <v>0</v>
      </c>
      <c r="CZ47" s="77" t="s">
        <v>264</v>
      </c>
      <c r="DA47" s="32">
        <v>0</v>
      </c>
      <c r="DB47" s="32">
        <v>0</v>
      </c>
      <c r="DC47" s="77" t="s">
        <v>264</v>
      </c>
      <c r="DD47" s="32">
        <v>0</v>
      </c>
      <c r="DE47" s="38">
        <v>0</v>
      </c>
      <c r="DF47" s="77" t="s">
        <v>264</v>
      </c>
      <c r="DG47" s="32">
        <v>296</v>
      </c>
      <c r="DH47" s="32">
        <v>3123</v>
      </c>
      <c r="DI47" s="77">
        <v>7.1355060034305318</v>
      </c>
      <c r="DJ47" s="32">
        <v>582</v>
      </c>
      <c r="DK47" s="38">
        <v>553.16666666666663</v>
      </c>
      <c r="DL47" s="77">
        <v>5.4822819005243923</v>
      </c>
      <c r="DM47" s="32">
        <v>91</v>
      </c>
      <c r="DN47" s="32">
        <v>970</v>
      </c>
      <c r="DO47" s="77">
        <v>11.366245694603903</v>
      </c>
      <c r="DP47" s="32">
        <v>298</v>
      </c>
      <c r="DQ47" s="38">
        <v>282.25</v>
      </c>
      <c r="DR47" s="77">
        <v>8.3493282149712087</v>
      </c>
      <c r="DS47" s="32">
        <v>205</v>
      </c>
      <c r="DT47" s="32">
        <v>2153</v>
      </c>
      <c r="DU47" s="77">
        <v>5.3326810176125239</v>
      </c>
      <c r="DV47" s="32">
        <v>284</v>
      </c>
      <c r="DW47" s="38">
        <v>270.91666666666669</v>
      </c>
      <c r="DX47" s="77">
        <v>2.6523523839595828</v>
      </c>
      <c r="DY47" s="32">
        <v>296</v>
      </c>
      <c r="DZ47" s="32">
        <v>3123</v>
      </c>
      <c r="EA47" s="77">
        <v>7.1355060034305318</v>
      </c>
      <c r="EB47" s="32">
        <v>582</v>
      </c>
      <c r="EC47" s="38">
        <v>553.16666666666663</v>
      </c>
      <c r="ED47" s="77">
        <v>5.4822819005243923</v>
      </c>
      <c r="EE47" s="32">
        <v>91</v>
      </c>
      <c r="EF47" s="32">
        <v>970</v>
      </c>
      <c r="EG47" s="77">
        <v>11.366245694603903</v>
      </c>
      <c r="EH47" s="32">
        <v>298</v>
      </c>
      <c r="EI47" s="38">
        <v>282.25</v>
      </c>
      <c r="EJ47" s="77">
        <v>8.3493282149712087</v>
      </c>
      <c r="EK47" s="32">
        <v>205</v>
      </c>
      <c r="EL47" s="32">
        <v>2153</v>
      </c>
      <c r="EM47" s="77">
        <v>5.3326810176125239</v>
      </c>
      <c r="EN47" s="32">
        <v>284</v>
      </c>
      <c r="EO47" s="38">
        <v>270.91666666666669</v>
      </c>
      <c r="EP47" s="77">
        <v>2.6523523839595828</v>
      </c>
      <c r="EQ47" s="32">
        <v>0</v>
      </c>
      <c r="ER47" s="32">
        <v>0</v>
      </c>
      <c r="ES47" s="77" t="s">
        <v>264</v>
      </c>
      <c r="ET47" s="32">
        <v>0</v>
      </c>
      <c r="EU47" s="38">
        <v>0</v>
      </c>
      <c r="EV47" s="77" t="s">
        <v>264</v>
      </c>
      <c r="EW47" s="32">
        <v>0</v>
      </c>
      <c r="EX47" s="32">
        <v>0</v>
      </c>
      <c r="EY47" s="77" t="s">
        <v>264</v>
      </c>
      <c r="EZ47" s="32">
        <v>0</v>
      </c>
      <c r="FA47" s="38">
        <v>0</v>
      </c>
      <c r="FB47" s="77" t="s">
        <v>264</v>
      </c>
      <c r="FC47" s="32">
        <v>0</v>
      </c>
      <c r="FD47" s="32">
        <v>0</v>
      </c>
      <c r="FE47" s="77" t="s">
        <v>264</v>
      </c>
      <c r="FF47" s="32">
        <v>0</v>
      </c>
      <c r="FG47" s="38">
        <v>0</v>
      </c>
      <c r="FH47" s="77" t="s">
        <v>264</v>
      </c>
      <c r="FI47" s="32">
        <v>413</v>
      </c>
      <c r="FJ47" s="32">
        <v>3976</v>
      </c>
      <c r="FK47" s="77">
        <v>13.892867373245487</v>
      </c>
      <c r="FL47" s="32">
        <v>465</v>
      </c>
      <c r="FM47" s="38">
        <v>434.25</v>
      </c>
      <c r="FN47" s="77">
        <v>-3.8205980066445182</v>
      </c>
      <c r="FO47" s="32">
        <v>270</v>
      </c>
      <c r="FP47" s="32">
        <v>2629</v>
      </c>
      <c r="FQ47" s="77">
        <v>7.6576576576576567</v>
      </c>
      <c r="FR47" s="32">
        <v>426</v>
      </c>
      <c r="FS47" s="38">
        <v>396</v>
      </c>
      <c r="FT47" s="77">
        <v>-2.0408163265306123</v>
      </c>
      <c r="FU47" s="32">
        <v>143</v>
      </c>
      <c r="FV47" s="32">
        <v>1347</v>
      </c>
      <c r="FW47" s="77">
        <v>28.40800762631077</v>
      </c>
      <c r="FX47" s="32">
        <v>39</v>
      </c>
      <c r="FY47" s="38">
        <v>38.25</v>
      </c>
      <c r="FZ47" s="77">
        <v>-19.047619047619047</v>
      </c>
      <c r="GA47" s="32">
        <v>413</v>
      </c>
      <c r="GB47" s="32">
        <v>3976</v>
      </c>
      <c r="GC47" s="77">
        <v>13.892867373245487</v>
      </c>
      <c r="GD47" s="32">
        <v>465</v>
      </c>
      <c r="GE47" s="38">
        <v>434.25</v>
      </c>
      <c r="GF47" s="77">
        <v>-3.8205980066445182</v>
      </c>
      <c r="GG47" s="32">
        <v>270</v>
      </c>
      <c r="GH47" s="32">
        <v>2629</v>
      </c>
      <c r="GI47" s="77">
        <v>7.6576576576576567</v>
      </c>
      <c r="GJ47" s="32">
        <v>426</v>
      </c>
      <c r="GK47" s="38">
        <v>396</v>
      </c>
      <c r="GL47" s="77">
        <v>-2.0408163265306123</v>
      </c>
      <c r="GM47" s="32">
        <v>143</v>
      </c>
      <c r="GN47" s="32">
        <v>1347</v>
      </c>
      <c r="GO47" s="77">
        <v>28.40800762631077</v>
      </c>
      <c r="GP47" s="32">
        <v>39</v>
      </c>
      <c r="GQ47" s="38">
        <v>38.25</v>
      </c>
      <c r="GR47" s="77">
        <v>-19.047619047619047</v>
      </c>
      <c r="GS47" s="32">
        <v>0</v>
      </c>
      <c r="GT47" s="32">
        <v>0</v>
      </c>
      <c r="GU47" s="77" t="s">
        <v>264</v>
      </c>
      <c r="GV47" s="32">
        <v>0</v>
      </c>
      <c r="GW47" s="38">
        <v>0</v>
      </c>
      <c r="GX47" s="77" t="s">
        <v>264</v>
      </c>
      <c r="GY47" s="32">
        <v>0</v>
      </c>
      <c r="GZ47" s="32">
        <v>0</v>
      </c>
      <c r="HA47" s="77" t="s">
        <v>264</v>
      </c>
      <c r="HB47" s="32">
        <v>0</v>
      </c>
      <c r="HC47" s="38">
        <v>0</v>
      </c>
      <c r="HD47" s="77" t="s">
        <v>264</v>
      </c>
      <c r="HE47" s="32">
        <v>0</v>
      </c>
      <c r="HF47" s="32">
        <v>0</v>
      </c>
      <c r="HG47" s="77" t="s">
        <v>264</v>
      </c>
      <c r="HH47" s="32">
        <v>0</v>
      </c>
      <c r="HI47" s="38">
        <v>0</v>
      </c>
      <c r="HJ47" s="77" t="s">
        <v>264</v>
      </c>
      <c r="HK47" s="32">
        <v>14</v>
      </c>
      <c r="HL47" s="32">
        <v>116</v>
      </c>
      <c r="HM47" s="77">
        <v>18.367346938775512</v>
      </c>
      <c r="HN47" s="32">
        <v>6</v>
      </c>
      <c r="HO47" s="38">
        <v>4</v>
      </c>
      <c r="HP47" s="77">
        <v>-40.74074074074074</v>
      </c>
      <c r="HQ47" s="32">
        <v>0</v>
      </c>
      <c r="HR47" s="32">
        <v>0</v>
      </c>
      <c r="HS47" s="77" t="s">
        <v>264</v>
      </c>
      <c r="HT47" s="32">
        <v>0</v>
      </c>
      <c r="HU47" s="38">
        <v>0</v>
      </c>
      <c r="HV47" s="77" t="s">
        <v>264</v>
      </c>
      <c r="HW47" s="32">
        <v>14</v>
      </c>
      <c r="HX47" s="32">
        <v>116</v>
      </c>
      <c r="HY47" s="77">
        <v>18.367346938775512</v>
      </c>
      <c r="HZ47" s="32">
        <v>6</v>
      </c>
      <c r="IA47" s="38">
        <v>4</v>
      </c>
      <c r="IB47" s="77">
        <v>-40.74074074074074</v>
      </c>
      <c r="IC47" s="32">
        <v>14</v>
      </c>
      <c r="ID47" s="32">
        <v>116</v>
      </c>
      <c r="IE47" s="77">
        <v>18.367346938775512</v>
      </c>
      <c r="IF47" s="32">
        <v>6</v>
      </c>
      <c r="IG47" s="38">
        <v>4</v>
      </c>
      <c r="IH47" s="77">
        <v>-40.74074074074074</v>
      </c>
      <c r="II47" s="32">
        <v>0</v>
      </c>
      <c r="IJ47" s="32">
        <v>0</v>
      </c>
      <c r="IK47" s="77" t="s">
        <v>264</v>
      </c>
      <c r="IL47" s="32">
        <v>0</v>
      </c>
      <c r="IM47" s="38">
        <v>0</v>
      </c>
      <c r="IN47" s="77" t="s">
        <v>264</v>
      </c>
      <c r="IO47" s="32">
        <v>14</v>
      </c>
      <c r="IP47" s="32">
        <v>116</v>
      </c>
      <c r="IQ47" s="77">
        <v>18.367346938775512</v>
      </c>
      <c r="IR47" s="32">
        <v>6</v>
      </c>
      <c r="IS47" s="38">
        <v>4</v>
      </c>
      <c r="IT47" s="77">
        <v>-40.74074074074074</v>
      </c>
      <c r="IU47" s="32">
        <v>0</v>
      </c>
      <c r="IV47" s="32">
        <v>0</v>
      </c>
      <c r="IW47" s="77" t="s">
        <v>264</v>
      </c>
      <c r="IX47" s="32">
        <v>0</v>
      </c>
      <c r="IY47" s="38">
        <v>0</v>
      </c>
      <c r="IZ47" s="77" t="s">
        <v>264</v>
      </c>
      <c r="JA47" s="32">
        <v>0</v>
      </c>
      <c r="JB47" s="32">
        <v>0</v>
      </c>
      <c r="JC47" s="77" t="s">
        <v>264</v>
      </c>
      <c r="JD47" s="32">
        <v>0</v>
      </c>
      <c r="JE47" s="38">
        <v>0</v>
      </c>
      <c r="JF47" s="77" t="s">
        <v>264</v>
      </c>
      <c r="JG47" s="32">
        <v>0</v>
      </c>
      <c r="JH47" s="32">
        <v>0</v>
      </c>
      <c r="JI47" s="77" t="s">
        <v>264</v>
      </c>
      <c r="JJ47" s="32">
        <v>0</v>
      </c>
      <c r="JK47" s="38">
        <v>0</v>
      </c>
      <c r="JL47" s="77" t="s">
        <v>264</v>
      </c>
      <c r="JM47" s="32">
        <v>93</v>
      </c>
      <c r="JN47" s="32">
        <v>985</v>
      </c>
      <c r="JO47" s="77">
        <v>11.931818181818182</v>
      </c>
      <c r="JP47" s="32">
        <v>69</v>
      </c>
      <c r="JQ47" s="38">
        <v>65.25</v>
      </c>
      <c r="JR47" s="77">
        <v>4.3999999999999995</v>
      </c>
      <c r="JS47" s="32">
        <v>15</v>
      </c>
      <c r="JT47" s="32">
        <v>173</v>
      </c>
      <c r="JU47" s="77">
        <v>13.071895424836603</v>
      </c>
      <c r="JV47" s="32">
        <v>35</v>
      </c>
      <c r="JW47" s="38">
        <v>30.166666666666668</v>
      </c>
      <c r="JX47" s="77">
        <v>16.7741935483871</v>
      </c>
      <c r="JY47" s="32">
        <v>78</v>
      </c>
      <c r="JZ47" s="32">
        <v>812</v>
      </c>
      <c r="KA47" s="77">
        <v>11.691884456671252</v>
      </c>
      <c r="KB47" s="32">
        <v>34</v>
      </c>
      <c r="KC47" s="38">
        <v>35.083333333333336</v>
      </c>
      <c r="KD47" s="77">
        <v>-4.3181818181818183</v>
      </c>
      <c r="KE47" s="32">
        <v>93</v>
      </c>
      <c r="KF47" s="32">
        <v>985</v>
      </c>
      <c r="KG47" s="77">
        <v>11.931818181818182</v>
      </c>
      <c r="KH47" s="32">
        <v>69</v>
      </c>
      <c r="KI47" s="38">
        <v>65.25</v>
      </c>
      <c r="KJ47" s="77">
        <v>4.3999999999999995</v>
      </c>
      <c r="KK47" s="32">
        <v>15</v>
      </c>
      <c r="KL47" s="32">
        <v>173</v>
      </c>
      <c r="KM47" s="77">
        <v>13.071895424836603</v>
      </c>
      <c r="KN47" s="32">
        <v>35</v>
      </c>
      <c r="KO47" s="38">
        <v>30.166666666666668</v>
      </c>
      <c r="KP47" s="77">
        <v>16.7741935483871</v>
      </c>
      <c r="KQ47" s="32">
        <v>78</v>
      </c>
      <c r="KR47" s="32">
        <v>812</v>
      </c>
      <c r="KS47" s="77">
        <v>11.691884456671252</v>
      </c>
      <c r="KT47" s="32">
        <v>34</v>
      </c>
      <c r="KU47" s="38">
        <v>35.083333333333336</v>
      </c>
      <c r="KV47" s="77">
        <v>-4.3181818181818183</v>
      </c>
      <c r="KW47" s="32">
        <v>0</v>
      </c>
      <c r="KX47" s="32">
        <v>0</v>
      </c>
      <c r="KY47" s="77" t="s">
        <v>264</v>
      </c>
      <c r="KZ47" s="32">
        <v>0</v>
      </c>
      <c r="LA47" s="38">
        <v>0</v>
      </c>
      <c r="LB47" s="77" t="s">
        <v>264</v>
      </c>
      <c r="LC47" s="32">
        <v>0</v>
      </c>
      <c r="LD47" s="32">
        <v>0</v>
      </c>
      <c r="LE47" s="77" t="s">
        <v>264</v>
      </c>
      <c r="LF47" s="32">
        <v>0</v>
      </c>
      <c r="LG47" s="38">
        <v>0</v>
      </c>
      <c r="LH47" s="77" t="s">
        <v>264</v>
      </c>
      <c r="LI47" s="32">
        <v>0</v>
      </c>
      <c r="LJ47" s="32">
        <v>0</v>
      </c>
      <c r="LK47" s="77" t="s">
        <v>264</v>
      </c>
      <c r="LL47" s="32">
        <v>0</v>
      </c>
      <c r="LM47" s="38">
        <v>0</v>
      </c>
      <c r="LN47" s="77" t="s">
        <v>264</v>
      </c>
      <c r="LO47" s="32">
        <v>318</v>
      </c>
      <c r="LP47" s="32">
        <v>3398</v>
      </c>
      <c r="LQ47" s="77">
        <v>6.6206463759021021</v>
      </c>
      <c r="LR47" s="32">
        <v>1071</v>
      </c>
      <c r="LS47" s="38">
        <v>1017.8333333333334</v>
      </c>
      <c r="LT47" s="77">
        <v>-0.75566750629722923</v>
      </c>
      <c r="LU47" s="32">
        <v>143</v>
      </c>
      <c r="LV47" s="32">
        <v>1566</v>
      </c>
      <c r="LW47" s="77">
        <v>8</v>
      </c>
      <c r="LX47" s="32">
        <v>586</v>
      </c>
      <c r="LY47" s="38">
        <v>545.83333333333337</v>
      </c>
      <c r="LZ47" s="77">
        <v>0.73823438941864039</v>
      </c>
      <c r="MA47" s="32">
        <v>175</v>
      </c>
      <c r="MB47" s="32">
        <v>1832</v>
      </c>
      <c r="MC47" s="77">
        <v>5.4691997697179042</v>
      </c>
      <c r="MD47" s="32">
        <v>485</v>
      </c>
      <c r="ME47" s="38">
        <v>472</v>
      </c>
      <c r="MF47" s="77">
        <v>-2.4289405684754519</v>
      </c>
      <c r="MG47" s="32">
        <v>318</v>
      </c>
      <c r="MH47" s="32">
        <v>3398</v>
      </c>
      <c r="MI47" s="77">
        <v>6.6206463759021021</v>
      </c>
      <c r="MJ47" s="32">
        <v>1071</v>
      </c>
      <c r="MK47" s="38">
        <v>1017.8333333333334</v>
      </c>
      <c r="ML47" s="77">
        <v>-0.75566750629722923</v>
      </c>
      <c r="MM47" s="32">
        <v>143</v>
      </c>
      <c r="MN47" s="32">
        <v>1566</v>
      </c>
      <c r="MO47" s="77">
        <v>8</v>
      </c>
      <c r="MP47" s="32">
        <v>586</v>
      </c>
      <c r="MQ47" s="38">
        <v>545.83333333333337</v>
      </c>
      <c r="MR47" s="77">
        <v>0.73823438941864039</v>
      </c>
      <c r="MS47" s="32">
        <v>175</v>
      </c>
      <c r="MT47" s="32">
        <v>1832</v>
      </c>
      <c r="MU47" s="77">
        <v>5.4691997697179042</v>
      </c>
      <c r="MV47" s="32">
        <v>485</v>
      </c>
      <c r="MW47" s="38">
        <v>472</v>
      </c>
      <c r="MX47" s="77">
        <v>-2.4289405684754519</v>
      </c>
      <c r="MY47" s="32">
        <v>0</v>
      </c>
      <c r="MZ47" s="32">
        <v>0</v>
      </c>
      <c r="NA47" s="77" t="s">
        <v>264</v>
      </c>
      <c r="NB47" s="32">
        <v>0</v>
      </c>
      <c r="NC47" s="38">
        <v>0</v>
      </c>
      <c r="ND47" s="77" t="s">
        <v>264</v>
      </c>
      <c r="NE47" s="32">
        <v>0</v>
      </c>
      <c r="NF47" s="32">
        <v>0</v>
      </c>
      <c r="NG47" s="77" t="s">
        <v>264</v>
      </c>
      <c r="NH47" s="32">
        <v>0</v>
      </c>
      <c r="NI47" s="38">
        <v>0</v>
      </c>
      <c r="NJ47" s="77" t="s">
        <v>264</v>
      </c>
      <c r="NK47" s="32">
        <v>0</v>
      </c>
      <c r="NL47" s="32">
        <v>0</v>
      </c>
      <c r="NM47" s="77" t="s">
        <v>264</v>
      </c>
      <c r="NN47" s="32">
        <v>0</v>
      </c>
      <c r="NO47" s="38">
        <v>0</v>
      </c>
      <c r="NP47" s="77" t="s">
        <v>264</v>
      </c>
      <c r="NQ47" s="32">
        <v>35</v>
      </c>
      <c r="NR47" s="32">
        <v>42</v>
      </c>
      <c r="NS47" s="77">
        <v>1</v>
      </c>
      <c r="NT47" s="32">
        <v>35</v>
      </c>
      <c r="NU47" s="38">
        <v>40</v>
      </c>
      <c r="NV47" s="77">
        <v>0</v>
      </c>
      <c r="NW47" s="32">
        <v>46</v>
      </c>
      <c r="NX47" s="32">
        <v>76</v>
      </c>
      <c r="NY47" s="77">
        <v>7</v>
      </c>
      <c r="NZ47" s="32">
        <v>46</v>
      </c>
      <c r="OA47" s="38">
        <v>71</v>
      </c>
      <c r="OB47" s="77">
        <v>4</v>
      </c>
      <c r="OC47" s="32">
        <v>30</v>
      </c>
      <c r="OD47" s="32">
        <v>26</v>
      </c>
      <c r="OE47" s="77">
        <v>-2</v>
      </c>
      <c r="OF47" s="32">
        <v>30</v>
      </c>
      <c r="OG47" s="38">
        <v>26</v>
      </c>
      <c r="OH47" s="77">
        <v>-2</v>
      </c>
      <c r="OI47" s="32">
        <v>35</v>
      </c>
      <c r="OJ47" s="32">
        <v>42</v>
      </c>
      <c r="OK47" s="77">
        <v>1</v>
      </c>
      <c r="OL47" s="32">
        <v>35</v>
      </c>
      <c r="OM47" s="38">
        <v>40</v>
      </c>
      <c r="ON47" s="77">
        <v>0</v>
      </c>
      <c r="OO47" s="32">
        <v>46</v>
      </c>
      <c r="OP47" s="32">
        <v>76</v>
      </c>
      <c r="OQ47" s="77">
        <v>7</v>
      </c>
      <c r="OR47" s="32">
        <v>46</v>
      </c>
      <c r="OS47" s="38">
        <v>71</v>
      </c>
      <c r="OT47" s="77">
        <v>4</v>
      </c>
      <c r="OU47" s="32">
        <v>30</v>
      </c>
      <c r="OV47" s="32">
        <v>26</v>
      </c>
      <c r="OW47" s="77">
        <v>-2</v>
      </c>
      <c r="OX47" s="32">
        <v>30</v>
      </c>
      <c r="OY47" s="38">
        <v>26</v>
      </c>
      <c r="OZ47" s="77">
        <v>-2</v>
      </c>
      <c r="PA47" s="32" t="s">
        <v>264</v>
      </c>
      <c r="PB47" s="32" t="s">
        <v>264</v>
      </c>
      <c r="PC47" s="77" t="s">
        <v>264</v>
      </c>
      <c r="PD47" s="32" t="s">
        <v>264</v>
      </c>
      <c r="PE47" s="38" t="s">
        <v>264</v>
      </c>
      <c r="PF47" s="77" t="s">
        <v>264</v>
      </c>
      <c r="PG47" s="32" t="s">
        <v>264</v>
      </c>
      <c r="PH47" s="32" t="s">
        <v>264</v>
      </c>
      <c r="PI47" s="77" t="s">
        <v>264</v>
      </c>
      <c r="PJ47" s="32" t="s">
        <v>264</v>
      </c>
      <c r="PK47" s="38" t="s">
        <v>264</v>
      </c>
      <c r="PL47" s="77" t="s">
        <v>264</v>
      </c>
      <c r="PM47" s="32" t="s">
        <v>264</v>
      </c>
      <c r="PN47" s="32" t="s">
        <v>264</v>
      </c>
      <c r="PO47" s="77" t="s">
        <v>264</v>
      </c>
      <c r="PP47" s="32" t="s">
        <v>264</v>
      </c>
      <c r="PQ47" s="38" t="s">
        <v>264</v>
      </c>
      <c r="PR47" s="77" t="s">
        <v>264</v>
      </c>
    </row>
    <row r="48" spans="1:434" x14ac:dyDescent="0.2">
      <c r="A48" s="247" t="s">
        <v>48</v>
      </c>
      <c r="B48" s="18"/>
      <c r="C48" s="20">
        <v>936</v>
      </c>
      <c r="D48" s="20">
        <v>14316</v>
      </c>
      <c r="E48" s="77">
        <v>7.7687443541102077</v>
      </c>
      <c r="F48" s="20">
        <v>25763</v>
      </c>
      <c r="G48" s="38">
        <v>22676.166666666668</v>
      </c>
      <c r="H48" s="77">
        <v>-3.8170745070039205</v>
      </c>
      <c r="I48" s="32">
        <v>681</v>
      </c>
      <c r="J48" s="32">
        <v>11576</v>
      </c>
      <c r="K48" s="77">
        <v>8.247615485318871</v>
      </c>
      <c r="L48" s="32">
        <v>22016</v>
      </c>
      <c r="M48" s="38">
        <v>18801.5</v>
      </c>
      <c r="N48" s="77">
        <v>-2.419846634921047</v>
      </c>
      <c r="O48" s="32">
        <v>255</v>
      </c>
      <c r="P48" s="32">
        <v>2740</v>
      </c>
      <c r="Q48" s="77">
        <v>5.7915057915057915</v>
      </c>
      <c r="R48" s="32">
        <v>3747</v>
      </c>
      <c r="S48" s="38">
        <v>3874.6666666666665</v>
      </c>
      <c r="T48" s="77">
        <v>-10.06576402321083</v>
      </c>
      <c r="U48" s="32">
        <v>936</v>
      </c>
      <c r="V48" s="32">
        <v>14316</v>
      </c>
      <c r="W48" s="77">
        <v>7.7687443541102077</v>
      </c>
      <c r="X48" s="32">
        <v>25763</v>
      </c>
      <c r="Y48" s="38">
        <v>22676.166666666668</v>
      </c>
      <c r="Z48" s="77">
        <v>-3.81639455517813</v>
      </c>
      <c r="AA48" s="32">
        <v>681</v>
      </c>
      <c r="AB48" s="32">
        <v>11576</v>
      </c>
      <c r="AC48" s="77">
        <v>8.247615485318871</v>
      </c>
      <c r="AD48" s="32">
        <v>22016</v>
      </c>
      <c r="AE48" s="38">
        <v>18801.5</v>
      </c>
      <c r="AF48" s="77">
        <v>-2.419846634921047</v>
      </c>
      <c r="AG48" s="32">
        <v>255</v>
      </c>
      <c r="AH48" s="32">
        <v>2740</v>
      </c>
      <c r="AI48" s="77">
        <v>5.7915057915057915</v>
      </c>
      <c r="AJ48" s="32">
        <v>3747</v>
      </c>
      <c r="AK48" s="38">
        <v>3874.6666666666665</v>
      </c>
      <c r="AL48" s="77">
        <v>-10.062284807922937</v>
      </c>
      <c r="AM48" s="32">
        <v>0</v>
      </c>
      <c r="AN48" s="32">
        <v>0</v>
      </c>
      <c r="AO48" s="77" t="s">
        <v>264</v>
      </c>
      <c r="AP48" s="32">
        <v>0</v>
      </c>
      <c r="AQ48" s="38">
        <v>0</v>
      </c>
      <c r="AR48" s="77">
        <v>-100</v>
      </c>
      <c r="AS48" s="32">
        <v>0</v>
      </c>
      <c r="AT48" s="32">
        <v>0</v>
      </c>
      <c r="AU48" s="77" t="s">
        <v>264</v>
      </c>
      <c r="AV48" s="32">
        <v>0</v>
      </c>
      <c r="AW48" s="38">
        <v>0</v>
      </c>
      <c r="AX48" s="77" t="s">
        <v>264</v>
      </c>
      <c r="AY48" s="32">
        <v>0</v>
      </c>
      <c r="AZ48" s="32">
        <v>0</v>
      </c>
      <c r="BA48" s="77" t="s">
        <v>264</v>
      </c>
      <c r="BB48" s="32">
        <v>0</v>
      </c>
      <c r="BC48" s="38">
        <v>0</v>
      </c>
      <c r="BD48" s="77">
        <v>-100</v>
      </c>
      <c r="BE48" s="32">
        <v>552</v>
      </c>
      <c r="BF48" s="32">
        <v>8695</v>
      </c>
      <c r="BG48" s="77">
        <v>8.1198706789355874</v>
      </c>
      <c r="BH48" s="32">
        <v>15493</v>
      </c>
      <c r="BI48" s="38">
        <v>13596.083333333334</v>
      </c>
      <c r="BJ48" s="77">
        <v>-3.2886586327289109</v>
      </c>
      <c r="BK48" s="32">
        <v>400</v>
      </c>
      <c r="BL48" s="32">
        <v>7060</v>
      </c>
      <c r="BM48" s="77">
        <v>8.849830403946962</v>
      </c>
      <c r="BN48" s="32">
        <v>13242</v>
      </c>
      <c r="BO48" s="38">
        <v>11275</v>
      </c>
      <c r="BP48" s="77">
        <v>-1.2509670544615878</v>
      </c>
      <c r="BQ48" s="32">
        <v>152</v>
      </c>
      <c r="BR48" s="32">
        <v>1635</v>
      </c>
      <c r="BS48" s="77">
        <v>5.0771208226221081</v>
      </c>
      <c r="BT48" s="32">
        <v>2251</v>
      </c>
      <c r="BU48" s="38">
        <v>2321.0833333333335</v>
      </c>
      <c r="BV48" s="77">
        <v>-12.099599204721178</v>
      </c>
      <c r="BW48" s="32">
        <v>552</v>
      </c>
      <c r="BX48" s="32">
        <v>8695</v>
      </c>
      <c r="BY48" s="77">
        <v>8.1198706789355874</v>
      </c>
      <c r="BZ48" s="32">
        <v>15493</v>
      </c>
      <c r="CA48" s="38">
        <v>13596.083333333334</v>
      </c>
      <c r="CB48" s="77">
        <v>-3.2875120777242306</v>
      </c>
      <c r="CC48" s="32">
        <v>400</v>
      </c>
      <c r="CD48" s="32">
        <v>7060</v>
      </c>
      <c r="CE48" s="77">
        <v>8.849830403946962</v>
      </c>
      <c r="CF48" s="32">
        <v>13242</v>
      </c>
      <c r="CG48" s="38">
        <v>11275</v>
      </c>
      <c r="CH48" s="77">
        <v>-1.2509670544615878</v>
      </c>
      <c r="CI48" s="32">
        <v>152</v>
      </c>
      <c r="CJ48" s="32">
        <v>1635</v>
      </c>
      <c r="CK48" s="77">
        <v>5.0771208226221081</v>
      </c>
      <c r="CL48" s="32">
        <v>2251</v>
      </c>
      <c r="CM48" s="38">
        <v>2321.0833333333335</v>
      </c>
      <c r="CN48" s="77">
        <v>-12.094050812687392</v>
      </c>
      <c r="CO48" s="32">
        <v>0</v>
      </c>
      <c r="CP48" s="32">
        <v>0</v>
      </c>
      <c r="CQ48" s="77" t="s">
        <v>264</v>
      </c>
      <c r="CR48" s="32">
        <v>0</v>
      </c>
      <c r="CS48" s="38">
        <v>0</v>
      </c>
      <c r="CT48" s="77">
        <v>-100</v>
      </c>
      <c r="CU48" s="32">
        <v>0</v>
      </c>
      <c r="CV48" s="32">
        <v>0</v>
      </c>
      <c r="CW48" s="77" t="s">
        <v>264</v>
      </c>
      <c r="CX48" s="32">
        <v>0</v>
      </c>
      <c r="CY48" s="38">
        <v>0</v>
      </c>
      <c r="CZ48" s="77" t="s">
        <v>264</v>
      </c>
      <c r="DA48" s="32">
        <v>0</v>
      </c>
      <c r="DB48" s="32">
        <v>0</v>
      </c>
      <c r="DC48" s="77" t="s">
        <v>264</v>
      </c>
      <c r="DD48" s="32">
        <v>0</v>
      </c>
      <c r="DE48" s="38">
        <v>0</v>
      </c>
      <c r="DF48" s="77">
        <v>-100</v>
      </c>
      <c r="DG48" s="32">
        <v>384</v>
      </c>
      <c r="DH48" s="32">
        <v>5620</v>
      </c>
      <c r="DI48" s="77">
        <v>7.2109881724532618</v>
      </c>
      <c r="DJ48" s="32">
        <v>10269</v>
      </c>
      <c r="DK48" s="38">
        <v>9079.8333333333339</v>
      </c>
      <c r="DL48" s="77">
        <v>-4.600217140055336</v>
      </c>
      <c r="DM48" s="32">
        <v>281</v>
      </c>
      <c r="DN48" s="32">
        <v>4515</v>
      </c>
      <c r="DO48" s="77">
        <v>7.2956273764258563</v>
      </c>
      <c r="DP48" s="32">
        <v>8773</v>
      </c>
      <c r="DQ48" s="38">
        <v>7526.25</v>
      </c>
      <c r="DR48" s="77">
        <v>-4.1231860210830265</v>
      </c>
      <c r="DS48" s="32">
        <v>103</v>
      </c>
      <c r="DT48" s="32">
        <v>1105</v>
      </c>
      <c r="DU48" s="77">
        <v>6.8665377176015481</v>
      </c>
      <c r="DV48" s="32">
        <v>1496</v>
      </c>
      <c r="DW48" s="38">
        <v>1553.5833333333333</v>
      </c>
      <c r="DX48" s="77">
        <v>-6.8455503922450411</v>
      </c>
      <c r="DY48" s="32">
        <v>384</v>
      </c>
      <c r="DZ48" s="32">
        <v>5620</v>
      </c>
      <c r="EA48" s="77">
        <v>7.2109881724532618</v>
      </c>
      <c r="EB48" s="32">
        <v>10269</v>
      </c>
      <c r="EC48" s="38">
        <v>9079.8333333333339</v>
      </c>
      <c r="ED48" s="77">
        <v>-4.600217140055336</v>
      </c>
      <c r="EE48" s="32">
        <v>281</v>
      </c>
      <c r="EF48" s="32">
        <v>4515</v>
      </c>
      <c r="EG48" s="77">
        <v>7.2956273764258563</v>
      </c>
      <c r="EH48" s="32">
        <v>8773</v>
      </c>
      <c r="EI48" s="38">
        <v>7526.25</v>
      </c>
      <c r="EJ48" s="77">
        <v>-4.1231860210830265</v>
      </c>
      <c r="EK48" s="32">
        <v>103</v>
      </c>
      <c r="EL48" s="32">
        <v>1105</v>
      </c>
      <c r="EM48" s="77">
        <v>6.8665377176015481</v>
      </c>
      <c r="EN48" s="32">
        <v>1496</v>
      </c>
      <c r="EO48" s="38">
        <v>1553.5833333333333</v>
      </c>
      <c r="EP48" s="77">
        <v>-6.8455503922450411</v>
      </c>
      <c r="EQ48" s="32">
        <v>0</v>
      </c>
      <c r="ER48" s="32">
        <v>0</v>
      </c>
      <c r="ES48" s="77" t="s">
        <v>264</v>
      </c>
      <c r="ET48" s="32">
        <v>0</v>
      </c>
      <c r="EU48" s="38">
        <v>0</v>
      </c>
      <c r="EV48" s="77" t="s">
        <v>264</v>
      </c>
      <c r="EW48" s="32">
        <v>0</v>
      </c>
      <c r="EX48" s="32">
        <v>0</v>
      </c>
      <c r="EY48" s="77" t="s">
        <v>264</v>
      </c>
      <c r="EZ48" s="32">
        <v>0</v>
      </c>
      <c r="FA48" s="38">
        <v>0</v>
      </c>
      <c r="FB48" s="77" t="s">
        <v>264</v>
      </c>
      <c r="FC48" s="32">
        <v>0</v>
      </c>
      <c r="FD48" s="32">
        <v>0</v>
      </c>
      <c r="FE48" s="77" t="s">
        <v>264</v>
      </c>
      <c r="FF48" s="32">
        <v>0</v>
      </c>
      <c r="FG48" s="38">
        <v>0</v>
      </c>
      <c r="FH48" s="77" t="s">
        <v>264</v>
      </c>
      <c r="FI48" s="32">
        <v>540</v>
      </c>
      <c r="FJ48" s="32">
        <v>9999</v>
      </c>
      <c r="FK48" s="77">
        <v>6.2818877551020407</v>
      </c>
      <c r="FL48" s="32">
        <v>20035</v>
      </c>
      <c r="FM48" s="38">
        <v>16904.833333333332</v>
      </c>
      <c r="FN48" s="77">
        <v>-2.6756542807110129</v>
      </c>
      <c r="FO48" s="32">
        <v>525</v>
      </c>
      <c r="FP48" s="32">
        <v>9804</v>
      </c>
      <c r="FQ48" s="77">
        <v>6.4841968067774518</v>
      </c>
      <c r="FR48" s="32">
        <v>19743</v>
      </c>
      <c r="FS48" s="38">
        <v>16606.5</v>
      </c>
      <c r="FT48" s="77">
        <v>-2.5778412229712884</v>
      </c>
      <c r="FU48" s="32">
        <v>15</v>
      </c>
      <c r="FV48" s="32">
        <v>195</v>
      </c>
      <c r="FW48" s="77">
        <v>-2.9850746268656714</v>
      </c>
      <c r="FX48" s="32">
        <v>292</v>
      </c>
      <c r="FY48" s="38">
        <v>298.33333333333331</v>
      </c>
      <c r="FZ48" s="77">
        <v>-7.8269824922760041</v>
      </c>
      <c r="GA48" s="32">
        <v>540</v>
      </c>
      <c r="GB48" s="32">
        <v>9999</v>
      </c>
      <c r="GC48" s="77">
        <v>6.2818877551020407</v>
      </c>
      <c r="GD48" s="32">
        <v>20035</v>
      </c>
      <c r="GE48" s="38">
        <v>16904.833333333332</v>
      </c>
      <c r="GF48" s="77">
        <v>-2.6756542807110129</v>
      </c>
      <c r="GG48" s="32">
        <v>525</v>
      </c>
      <c r="GH48" s="32">
        <v>9804</v>
      </c>
      <c r="GI48" s="77">
        <v>6.4841968067774518</v>
      </c>
      <c r="GJ48" s="32">
        <v>19743</v>
      </c>
      <c r="GK48" s="38">
        <v>16606.5</v>
      </c>
      <c r="GL48" s="77">
        <v>-2.5778412229712884</v>
      </c>
      <c r="GM48" s="32">
        <v>15</v>
      </c>
      <c r="GN48" s="32">
        <v>195</v>
      </c>
      <c r="GO48" s="77">
        <v>-2.9850746268656714</v>
      </c>
      <c r="GP48" s="32">
        <v>292</v>
      </c>
      <c r="GQ48" s="38">
        <v>298.33333333333331</v>
      </c>
      <c r="GR48" s="77">
        <v>-7.8269824922760041</v>
      </c>
      <c r="GS48" s="32">
        <v>0</v>
      </c>
      <c r="GT48" s="32">
        <v>0</v>
      </c>
      <c r="GU48" s="77" t="s">
        <v>264</v>
      </c>
      <c r="GV48" s="32">
        <v>0</v>
      </c>
      <c r="GW48" s="38">
        <v>0</v>
      </c>
      <c r="GX48" s="77" t="s">
        <v>264</v>
      </c>
      <c r="GY48" s="32">
        <v>0</v>
      </c>
      <c r="GZ48" s="32">
        <v>0</v>
      </c>
      <c r="HA48" s="77" t="s">
        <v>264</v>
      </c>
      <c r="HB48" s="32">
        <v>0</v>
      </c>
      <c r="HC48" s="38">
        <v>0</v>
      </c>
      <c r="HD48" s="77" t="s">
        <v>264</v>
      </c>
      <c r="HE48" s="32">
        <v>0</v>
      </c>
      <c r="HF48" s="32">
        <v>0</v>
      </c>
      <c r="HG48" s="77" t="s">
        <v>264</v>
      </c>
      <c r="HH48" s="32">
        <v>0</v>
      </c>
      <c r="HI48" s="38">
        <v>0</v>
      </c>
      <c r="HJ48" s="77" t="s">
        <v>264</v>
      </c>
      <c r="HK48" s="32">
        <v>13</v>
      </c>
      <c r="HL48" s="32">
        <v>124</v>
      </c>
      <c r="HM48" s="77">
        <v>22.772277227722775</v>
      </c>
      <c r="HN48" s="32">
        <v>162</v>
      </c>
      <c r="HO48" s="38">
        <v>161.33333333333334</v>
      </c>
      <c r="HP48" s="77">
        <v>-8.6792452830188669</v>
      </c>
      <c r="HQ48" s="32">
        <v>3</v>
      </c>
      <c r="HR48" s="32">
        <v>22</v>
      </c>
      <c r="HS48" s="77">
        <v>57.142857142857139</v>
      </c>
      <c r="HT48" s="32">
        <v>26</v>
      </c>
      <c r="HU48" s="38">
        <v>25.333333333333332</v>
      </c>
      <c r="HV48" s="77">
        <v>-18.71657754010695</v>
      </c>
      <c r="HW48" s="32">
        <v>10</v>
      </c>
      <c r="HX48" s="32">
        <v>102</v>
      </c>
      <c r="HY48" s="77">
        <v>17.241379310344829</v>
      </c>
      <c r="HZ48" s="32">
        <v>136</v>
      </c>
      <c r="IA48" s="38">
        <v>136</v>
      </c>
      <c r="IB48" s="77">
        <v>-6.5292096219931279</v>
      </c>
      <c r="IC48" s="32">
        <v>13</v>
      </c>
      <c r="ID48" s="32">
        <v>124</v>
      </c>
      <c r="IE48" s="77">
        <v>22.772277227722775</v>
      </c>
      <c r="IF48" s="32">
        <v>162</v>
      </c>
      <c r="IG48" s="38">
        <v>161.33333333333334</v>
      </c>
      <c r="IH48" s="77">
        <v>-8.6792452830188669</v>
      </c>
      <c r="II48" s="32">
        <v>3</v>
      </c>
      <c r="IJ48" s="32">
        <v>22</v>
      </c>
      <c r="IK48" s="77">
        <v>57.142857142857139</v>
      </c>
      <c r="IL48" s="32">
        <v>26</v>
      </c>
      <c r="IM48" s="38">
        <v>25.333333333333332</v>
      </c>
      <c r="IN48" s="77">
        <v>-18.71657754010695</v>
      </c>
      <c r="IO48" s="32">
        <v>10</v>
      </c>
      <c r="IP48" s="32">
        <v>102</v>
      </c>
      <c r="IQ48" s="77">
        <v>17.241379310344829</v>
      </c>
      <c r="IR48" s="32">
        <v>136</v>
      </c>
      <c r="IS48" s="38">
        <v>136</v>
      </c>
      <c r="IT48" s="77">
        <v>-6.5292096219931279</v>
      </c>
      <c r="IU48" s="32">
        <v>0</v>
      </c>
      <c r="IV48" s="32">
        <v>0</v>
      </c>
      <c r="IW48" s="77" t="s">
        <v>264</v>
      </c>
      <c r="IX48" s="32">
        <v>0</v>
      </c>
      <c r="IY48" s="38">
        <v>0</v>
      </c>
      <c r="IZ48" s="77" t="s">
        <v>264</v>
      </c>
      <c r="JA48" s="32">
        <v>0</v>
      </c>
      <c r="JB48" s="32">
        <v>0</v>
      </c>
      <c r="JC48" s="77" t="s">
        <v>264</v>
      </c>
      <c r="JD48" s="32">
        <v>0</v>
      </c>
      <c r="JE48" s="38">
        <v>0</v>
      </c>
      <c r="JF48" s="77" t="s">
        <v>264</v>
      </c>
      <c r="JG48" s="32">
        <v>0</v>
      </c>
      <c r="JH48" s="32">
        <v>0</v>
      </c>
      <c r="JI48" s="77" t="s">
        <v>264</v>
      </c>
      <c r="JJ48" s="32">
        <v>0</v>
      </c>
      <c r="JK48" s="38">
        <v>0</v>
      </c>
      <c r="JL48" s="77" t="s">
        <v>264</v>
      </c>
      <c r="JM48" s="32">
        <v>114</v>
      </c>
      <c r="JN48" s="32">
        <v>1515</v>
      </c>
      <c r="JO48" s="77">
        <v>23.97708674304419</v>
      </c>
      <c r="JP48" s="32">
        <v>2424</v>
      </c>
      <c r="JQ48" s="38">
        <v>2114.5</v>
      </c>
      <c r="JR48" s="77">
        <v>0.68648069521050759</v>
      </c>
      <c r="JS48" s="32">
        <v>85</v>
      </c>
      <c r="JT48" s="32">
        <v>1170</v>
      </c>
      <c r="JU48" s="77">
        <v>24.072110286320257</v>
      </c>
      <c r="JV48" s="32">
        <v>2001</v>
      </c>
      <c r="JW48" s="38">
        <v>1700.9166666666667</v>
      </c>
      <c r="JX48" s="77">
        <v>0.89471082550667325</v>
      </c>
      <c r="JY48" s="32">
        <v>29</v>
      </c>
      <c r="JZ48" s="32">
        <v>345</v>
      </c>
      <c r="KA48" s="77">
        <v>23.655913978494624</v>
      </c>
      <c r="KB48" s="32">
        <v>423</v>
      </c>
      <c r="KC48" s="38">
        <v>413.58333333333331</v>
      </c>
      <c r="KD48" s="77">
        <v>-0.16093341380004023</v>
      </c>
      <c r="KE48" s="32">
        <v>114</v>
      </c>
      <c r="KF48" s="32">
        <v>1515</v>
      </c>
      <c r="KG48" s="77">
        <v>23.97708674304419</v>
      </c>
      <c r="KH48" s="32">
        <v>2424</v>
      </c>
      <c r="KI48" s="38">
        <v>2114.5</v>
      </c>
      <c r="KJ48" s="77">
        <v>0.68648069521050759</v>
      </c>
      <c r="KK48" s="32">
        <v>85</v>
      </c>
      <c r="KL48" s="32">
        <v>1170</v>
      </c>
      <c r="KM48" s="77">
        <v>24.072110286320257</v>
      </c>
      <c r="KN48" s="32">
        <v>2001</v>
      </c>
      <c r="KO48" s="38">
        <v>1700.9166666666667</v>
      </c>
      <c r="KP48" s="77">
        <v>0.89471082550667325</v>
      </c>
      <c r="KQ48" s="32">
        <v>29</v>
      </c>
      <c r="KR48" s="32">
        <v>345</v>
      </c>
      <c r="KS48" s="77">
        <v>23.655913978494624</v>
      </c>
      <c r="KT48" s="32">
        <v>423</v>
      </c>
      <c r="KU48" s="38">
        <v>413.58333333333331</v>
      </c>
      <c r="KV48" s="77">
        <v>-0.16093341380004023</v>
      </c>
      <c r="KW48" s="32">
        <v>0</v>
      </c>
      <c r="KX48" s="32">
        <v>0</v>
      </c>
      <c r="KY48" s="77" t="s">
        <v>264</v>
      </c>
      <c r="KZ48" s="32">
        <v>0</v>
      </c>
      <c r="LA48" s="38">
        <v>0</v>
      </c>
      <c r="LB48" s="77" t="s">
        <v>264</v>
      </c>
      <c r="LC48" s="32">
        <v>0</v>
      </c>
      <c r="LD48" s="32">
        <v>0</v>
      </c>
      <c r="LE48" s="77" t="s">
        <v>264</v>
      </c>
      <c r="LF48" s="32">
        <v>0</v>
      </c>
      <c r="LG48" s="38">
        <v>0</v>
      </c>
      <c r="LH48" s="77" t="s">
        <v>264</v>
      </c>
      <c r="LI48" s="32">
        <v>0</v>
      </c>
      <c r="LJ48" s="32">
        <v>0</v>
      </c>
      <c r="LK48" s="77" t="s">
        <v>264</v>
      </c>
      <c r="LL48" s="32">
        <v>0</v>
      </c>
      <c r="LM48" s="38">
        <v>0</v>
      </c>
      <c r="LN48" s="77" t="s">
        <v>264</v>
      </c>
      <c r="LO48" s="32">
        <v>477</v>
      </c>
      <c r="LP48" s="32">
        <v>8111</v>
      </c>
      <c r="LQ48" s="77">
        <v>5.9568909209666883</v>
      </c>
      <c r="LR48" s="32">
        <v>15721</v>
      </c>
      <c r="LS48" s="38">
        <v>13613.333333333334</v>
      </c>
      <c r="LT48" s="77">
        <v>-4.4762155366488319</v>
      </c>
      <c r="LU48" s="32">
        <v>367</v>
      </c>
      <c r="LV48" s="32">
        <v>6928</v>
      </c>
      <c r="LW48" s="77">
        <v>7.327652982184353</v>
      </c>
      <c r="LX48" s="32">
        <v>14031</v>
      </c>
      <c r="LY48" s="38">
        <v>11863.75</v>
      </c>
      <c r="LZ48" s="77">
        <v>-3.7697205661678224</v>
      </c>
      <c r="MA48" s="32">
        <v>110</v>
      </c>
      <c r="MB48" s="32">
        <v>1183</v>
      </c>
      <c r="MC48" s="77">
        <v>-1.4166666666666665</v>
      </c>
      <c r="MD48" s="32">
        <v>1690</v>
      </c>
      <c r="ME48" s="38">
        <v>1749.5833333333333</v>
      </c>
      <c r="MF48" s="77">
        <v>-9.0061977202791148</v>
      </c>
      <c r="MG48" s="32">
        <v>477</v>
      </c>
      <c r="MH48" s="32">
        <v>8111</v>
      </c>
      <c r="MI48" s="77">
        <v>5.9568909209666883</v>
      </c>
      <c r="MJ48" s="32">
        <v>15721</v>
      </c>
      <c r="MK48" s="38">
        <v>13613.333333333334</v>
      </c>
      <c r="ML48" s="77">
        <v>-4.4762155366488319</v>
      </c>
      <c r="MM48" s="32">
        <v>367</v>
      </c>
      <c r="MN48" s="32">
        <v>6928</v>
      </c>
      <c r="MO48" s="77">
        <v>7.327652982184353</v>
      </c>
      <c r="MP48" s="32">
        <v>14031</v>
      </c>
      <c r="MQ48" s="38">
        <v>11863.75</v>
      </c>
      <c r="MR48" s="77">
        <v>-3.7697205661678224</v>
      </c>
      <c r="MS48" s="32">
        <v>110</v>
      </c>
      <c r="MT48" s="32">
        <v>1183</v>
      </c>
      <c r="MU48" s="77">
        <v>-1.4166666666666665</v>
      </c>
      <c r="MV48" s="32">
        <v>1690</v>
      </c>
      <c r="MW48" s="38">
        <v>1749.5833333333333</v>
      </c>
      <c r="MX48" s="77">
        <v>-9.0061977202791148</v>
      </c>
      <c r="MY48" s="32">
        <v>0</v>
      </c>
      <c r="MZ48" s="32">
        <v>0</v>
      </c>
      <c r="NA48" s="77" t="s">
        <v>264</v>
      </c>
      <c r="NB48" s="32">
        <v>0</v>
      </c>
      <c r="NC48" s="38">
        <v>0</v>
      </c>
      <c r="ND48" s="77" t="s">
        <v>264</v>
      </c>
      <c r="NE48" s="32">
        <v>0</v>
      </c>
      <c r="NF48" s="32">
        <v>0</v>
      </c>
      <c r="NG48" s="77" t="s">
        <v>264</v>
      </c>
      <c r="NH48" s="32">
        <v>0</v>
      </c>
      <c r="NI48" s="38">
        <v>0</v>
      </c>
      <c r="NJ48" s="77" t="s">
        <v>264</v>
      </c>
      <c r="NK48" s="32">
        <v>0</v>
      </c>
      <c r="NL48" s="32">
        <v>0</v>
      </c>
      <c r="NM48" s="77" t="s">
        <v>264</v>
      </c>
      <c r="NN48" s="32">
        <v>0</v>
      </c>
      <c r="NO48" s="38">
        <v>0</v>
      </c>
      <c r="NP48" s="77" t="s">
        <v>264</v>
      </c>
      <c r="NQ48" s="32">
        <v>544</v>
      </c>
      <c r="NR48" s="32">
        <v>606</v>
      </c>
      <c r="NS48" s="77">
        <v>-19</v>
      </c>
      <c r="NT48" s="32">
        <v>544</v>
      </c>
      <c r="NU48" s="38">
        <v>604</v>
      </c>
      <c r="NV48" s="77">
        <v>-17</v>
      </c>
      <c r="NW48" s="32">
        <v>552</v>
      </c>
      <c r="NX48" s="32">
        <v>626</v>
      </c>
      <c r="NY48" s="77">
        <v>-22</v>
      </c>
      <c r="NZ48" s="32">
        <v>552</v>
      </c>
      <c r="OA48" s="38">
        <v>624</v>
      </c>
      <c r="OB48" s="77">
        <v>-19</v>
      </c>
      <c r="OC48" s="32">
        <v>524</v>
      </c>
      <c r="OD48" s="32">
        <v>522</v>
      </c>
      <c r="OE48" s="77">
        <v>-12</v>
      </c>
      <c r="OF48" s="32">
        <v>524</v>
      </c>
      <c r="OG48" s="38">
        <v>523</v>
      </c>
      <c r="OH48" s="77">
        <v>-10</v>
      </c>
      <c r="OI48" s="32">
        <v>544</v>
      </c>
      <c r="OJ48" s="32">
        <v>606</v>
      </c>
      <c r="OK48" s="77">
        <v>-19</v>
      </c>
      <c r="OL48" s="32">
        <v>544</v>
      </c>
      <c r="OM48" s="38">
        <v>604</v>
      </c>
      <c r="ON48" s="77">
        <v>-17</v>
      </c>
      <c r="OO48" s="32">
        <v>552</v>
      </c>
      <c r="OP48" s="32">
        <v>626</v>
      </c>
      <c r="OQ48" s="77">
        <v>-22</v>
      </c>
      <c r="OR48" s="32">
        <v>552</v>
      </c>
      <c r="OS48" s="38">
        <v>624</v>
      </c>
      <c r="OT48" s="77">
        <v>-19</v>
      </c>
      <c r="OU48" s="32">
        <v>524</v>
      </c>
      <c r="OV48" s="32">
        <v>522</v>
      </c>
      <c r="OW48" s="77">
        <v>-12</v>
      </c>
      <c r="OX48" s="32">
        <v>524</v>
      </c>
      <c r="OY48" s="38">
        <v>523</v>
      </c>
      <c r="OZ48" s="77">
        <v>-10</v>
      </c>
      <c r="PA48" s="32" t="s">
        <v>264</v>
      </c>
      <c r="PB48" s="32" t="s">
        <v>264</v>
      </c>
      <c r="PC48" s="77" t="s">
        <v>264</v>
      </c>
      <c r="PD48" s="32" t="s">
        <v>264</v>
      </c>
      <c r="PE48" s="38" t="s">
        <v>264</v>
      </c>
      <c r="PF48" s="77" t="s">
        <v>264</v>
      </c>
      <c r="PG48" s="32" t="s">
        <v>264</v>
      </c>
      <c r="PH48" s="32" t="s">
        <v>264</v>
      </c>
      <c r="PI48" s="77" t="s">
        <v>264</v>
      </c>
      <c r="PJ48" s="32" t="s">
        <v>264</v>
      </c>
      <c r="PK48" s="38" t="s">
        <v>264</v>
      </c>
      <c r="PL48" s="77" t="s">
        <v>264</v>
      </c>
      <c r="PM48" s="32" t="s">
        <v>264</v>
      </c>
      <c r="PN48" s="32" t="s">
        <v>264</v>
      </c>
      <c r="PO48" s="77" t="s">
        <v>264</v>
      </c>
      <c r="PP48" s="32" t="s">
        <v>264</v>
      </c>
      <c r="PQ48" s="38" t="s">
        <v>264</v>
      </c>
      <c r="PR48" s="77" t="s">
        <v>264</v>
      </c>
    </row>
    <row r="49" spans="1:434" ht="22.5" x14ac:dyDescent="0.2">
      <c r="A49" s="246" t="s">
        <v>272</v>
      </c>
      <c r="B49" s="18"/>
      <c r="C49" s="20">
        <v>805</v>
      </c>
      <c r="D49" s="20">
        <v>12792</v>
      </c>
      <c r="E49" s="77">
        <v>8.5723985740960789</v>
      </c>
      <c r="F49" s="20">
        <v>25088</v>
      </c>
      <c r="G49" s="38">
        <v>22003.833333333332</v>
      </c>
      <c r="H49" s="77">
        <v>-4.020268551031239</v>
      </c>
      <c r="I49" s="32">
        <v>596</v>
      </c>
      <c r="J49" s="32">
        <v>10589</v>
      </c>
      <c r="K49" s="77">
        <v>8.7836449558249434</v>
      </c>
      <c r="L49" s="32">
        <v>21573</v>
      </c>
      <c r="M49" s="38">
        <v>18371.166666666668</v>
      </c>
      <c r="N49" s="77">
        <v>-2.5604759400124641</v>
      </c>
      <c r="O49" s="32">
        <v>209</v>
      </c>
      <c r="P49" s="32">
        <v>2203</v>
      </c>
      <c r="Q49" s="77">
        <v>7.568359375</v>
      </c>
      <c r="R49" s="32">
        <v>3515</v>
      </c>
      <c r="S49" s="38">
        <v>3632.6666666666665</v>
      </c>
      <c r="T49" s="77">
        <v>-10.779999590658834</v>
      </c>
      <c r="U49" s="32">
        <v>805</v>
      </c>
      <c r="V49" s="32">
        <v>12792</v>
      </c>
      <c r="W49" s="77">
        <v>8.5723985740960789</v>
      </c>
      <c r="X49" s="32">
        <v>25088</v>
      </c>
      <c r="Y49" s="38">
        <v>22003.833333333332</v>
      </c>
      <c r="Z49" s="77">
        <v>-4.020268551031239</v>
      </c>
      <c r="AA49" s="32">
        <v>596</v>
      </c>
      <c r="AB49" s="32">
        <v>10589</v>
      </c>
      <c r="AC49" s="77">
        <v>8.7836449558249434</v>
      </c>
      <c r="AD49" s="32">
        <v>21573</v>
      </c>
      <c r="AE49" s="38">
        <v>18371.166666666668</v>
      </c>
      <c r="AF49" s="77">
        <v>-2.5604759400124641</v>
      </c>
      <c r="AG49" s="32">
        <v>209</v>
      </c>
      <c r="AH49" s="32">
        <v>2203</v>
      </c>
      <c r="AI49" s="77">
        <v>7.568359375</v>
      </c>
      <c r="AJ49" s="32">
        <v>3515</v>
      </c>
      <c r="AK49" s="38">
        <v>3632.6666666666665</v>
      </c>
      <c r="AL49" s="77">
        <v>-10.779999590658834</v>
      </c>
      <c r="AM49" s="32">
        <v>0</v>
      </c>
      <c r="AN49" s="32">
        <v>0</v>
      </c>
      <c r="AO49" s="77" t="s">
        <v>264</v>
      </c>
      <c r="AP49" s="32">
        <v>0</v>
      </c>
      <c r="AQ49" s="38">
        <v>0</v>
      </c>
      <c r="AR49" s="77" t="s">
        <v>264</v>
      </c>
      <c r="AS49" s="32">
        <v>0</v>
      </c>
      <c r="AT49" s="32">
        <v>0</v>
      </c>
      <c r="AU49" s="77" t="s">
        <v>264</v>
      </c>
      <c r="AV49" s="32">
        <v>0</v>
      </c>
      <c r="AW49" s="38">
        <v>0</v>
      </c>
      <c r="AX49" s="77" t="s">
        <v>264</v>
      </c>
      <c r="AY49" s="32">
        <v>0</v>
      </c>
      <c r="AZ49" s="32">
        <v>0</v>
      </c>
      <c r="BA49" s="77" t="s">
        <v>264</v>
      </c>
      <c r="BB49" s="32">
        <v>0</v>
      </c>
      <c r="BC49" s="38">
        <v>0</v>
      </c>
      <c r="BD49" s="77" t="s">
        <v>264</v>
      </c>
      <c r="BE49" s="32">
        <v>482</v>
      </c>
      <c r="BF49" s="32">
        <v>7756</v>
      </c>
      <c r="BG49" s="77">
        <v>7.8120656102307482</v>
      </c>
      <c r="BH49" s="32">
        <v>15078</v>
      </c>
      <c r="BI49" s="38">
        <v>13198.75</v>
      </c>
      <c r="BJ49" s="77">
        <v>-3.5484617445740869</v>
      </c>
      <c r="BK49" s="32">
        <v>352</v>
      </c>
      <c r="BL49" s="32">
        <v>6438</v>
      </c>
      <c r="BM49" s="77">
        <v>8.4568733153638824</v>
      </c>
      <c r="BN49" s="32">
        <v>12971</v>
      </c>
      <c r="BO49" s="38">
        <v>11016.916666666666</v>
      </c>
      <c r="BP49" s="77">
        <v>-1.4667849237167496</v>
      </c>
      <c r="BQ49" s="32">
        <v>130</v>
      </c>
      <c r="BR49" s="32">
        <v>1318</v>
      </c>
      <c r="BS49" s="77">
        <v>4.7694753577106521</v>
      </c>
      <c r="BT49" s="32">
        <v>2107</v>
      </c>
      <c r="BU49" s="38">
        <v>2181.8333333333335</v>
      </c>
      <c r="BV49" s="77">
        <v>-12.845777437502083</v>
      </c>
      <c r="BW49" s="32">
        <v>482</v>
      </c>
      <c r="BX49" s="32">
        <v>7756</v>
      </c>
      <c r="BY49" s="77">
        <v>7.8120656102307482</v>
      </c>
      <c r="BZ49" s="32">
        <v>15078</v>
      </c>
      <c r="CA49" s="38">
        <v>13198.75</v>
      </c>
      <c r="CB49" s="77">
        <v>-3.5484617445740869</v>
      </c>
      <c r="CC49" s="32">
        <v>352</v>
      </c>
      <c r="CD49" s="32">
        <v>6438</v>
      </c>
      <c r="CE49" s="77">
        <v>8.4568733153638824</v>
      </c>
      <c r="CF49" s="32">
        <v>12971</v>
      </c>
      <c r="CG49" s="38">
        <v>11016.916666666666</v>
      </c>
      <c r="CH49" s="77">
        <v>-1.4667849237167496</v>
      </c>
      <c r="CI49" s="32">
        <v>130</v>
      </c>
      <c r="CJ49" s="32">
        <v>1318</v>
      </c>
      <c r="CK49" s="77">
        <v>4.7694753577106521</v>
      </c>
      <c r="CL49" s="32">
        <v>2107</v>
      </c>
      <c r="CM49" s="38">
        <v>2181.8333333333335</v>
      </c>
      <c r="CN49" s="77">
        <v>-12.845777437502083</v>
      </c>
      <c r="CO49" s="32">
        <v>0</v>
      </c>
      <c r="CP49" s="32">
        <v>0</v>
      </c>
      <c r="CQ49" s="77" t="s">
        <v>264</v>
      </c>
      <c r="CR49" s="32">
        <v>0</v>
      </c>
      <c r="CS49" s="38">
        <v>0</v>
      </c>
      <c r="CT49" s="77" t="s">
        <v>264</v>
      </c>
      <c r="CU49" s="32">
        <v>0</v>
      </c>
      <c r="CV49" s="32">
        <v>0</v>
      </c>
      <c r="CW49" s="77" t="s">
        <v>264</v>
      </c>
      <c r="CX49" s="32">
        <v>0</v>
      </c>
      <c r="CY49" s="38">
        <v>0</v>
      </c>
      <c r="CZ49" s="77" t="s">
        <v>264</v>
      </c>
      <c r="DA49" s="32">
        <v>0</v>
      </c>
      <c r="DB49" s="32">
        <v>0</v>
      </c>
      <c r="DC49" s="77" t="s">
        <v>264</v>
      </c>
      <c r="DD49" s="32">
        <v>0</v>
      </c>
      <c r="DE49" s="38">
        <v>0</v>
      </c>
      <c r="DF49" s="77" t="s">
        <v>264</v>
      </c>
      <c r="DG49" s="32">
        <v>323</v>
      </c>
      <c r="DH49" s="32">
        <v>5035</v>
      </c>
      <c r="DI49" s="77">
        <v>9.7428073234524852</v>
      </c>
      <c r="DJ49" s="32">
        <v>10009</v>
      </c>
      <c r="DK49" s="38">
        <v>8804.8333333333339</v>
      </c>
      <c r="DL49" s="77">
        <v>-4.7216260573159952</v>
      </c>
      <c r="DM49" s="32">
        <v>244</v>
      </c>
      <c r="DN49" s="32">
        <v>4150</v>
      </c>
      <c r="DO49" s="77">
        <v>9.2680358083201693</v>
      </c>
      <c r="DP49" s="32">
        <v>8601</v>
      </c>
      <c r="DQ49" s="38">
        <v>7354</v>
      </c>
      <c r="DR49" s="77">
        <v>-4.1574351622572658</v>
      </c>
      <c r="DS49" s="32">
        <v>79</v>
      </c>
      <c r="DT49" s="32">
        <v>885</v>
      </c>
      <c r="DU49" s="77">
        <v>12.025316455696203</v>
      </c>
      <c r="DV49" s="32">
        <v>1408</v>
      </c>
      <c r="DW49" s="38">
        <v>1450.8333333333333</v>
      </c>
      <c r="DX49" s="77">
        <v>-7.4821978956318427</v>
      </c>
      <c r="DY49" s="32">
        <v>323</v>
      </c>
      <c r="DZ49" s="32">
        <v>5035</v>
      </c>
      <c r="EA49" s="77">
        <v>9.7428073234524852</v>
      </c>
      <c r="EB49" s="32">
        <v>10009</v>
      </c>
      <c r="EC49" s="38">
        <v>8804.8333333333339</v>
      </c>
      <c r="ED49" s="77">
        <v>-4.7216260573159952</v>
      </c>
      <c r="EE49" s="32">
        <v>244</v>
      </c>
      <c r="EF49" s="32">
        <v>4150</v>
      </c>
      <c r="EG49" s="77">
        <v>9.2680358083201693</v>
      </c>
      <c r="EH49" s="32">
        <v>8601</v>
      </c>
      <c r="EI49" s="38">
        <v>7354</v>
      </c>
      <c r="EJ49" s="77">
        <v>-4.1574351622572658</v>
      </c>
      <c r="EK49" s="32">
        <v>79</v>
      </c>
      <c r="EL49" s="32">
        <v>885</v>
      </c>
      <c r="EM49" s="77">
        <v>12.025316455696203</v>
      </c>
      <c r="EN49" s="32">
        <v>1408</v>
      </c>
      <c r="EO49" s="38">
        <v>1450.8333333333333</v>
      </c>
      <c r="EP49" s="77">
        <v>-7.4821978956318427</v>
      </c>
      <c r="EQ49" s="32">
        <v>0</v>
      </c>
      <c r="ER49" s="32">
        <v>0</v>
      </c>
      <c r="ES49" s="77" t="s">
        <v>264</v>
      </c>
      <c r="ET49" s="32">
        <v>0</v>
      </c>
      <c r="EU49" s="38">
        <v>0</v>
      </c>
      <c r="EV49" s="77" t="s">
        <v>264</v>
      </c>
      <c r="EW49" s="32">
        <v>0</v>
      </c>
      <c r="EX49" s="32">
        <v>0</v>
      </c>
      <c r="EY49" s="77" t="s">
        <v>264</v>
      </c>
      <c r="EZ49" s="32">
        <v>0</v>
      </c>
      <c r="FA49" s="38">
        <v>0</v>
      </c>
      <c r="FB49" s="77" t="s">
        <v>264</v>
      </c>
      <c r="FC49" s="32">
        <v>0</v>
      </c>
      <c r="FD49" s="32">
        <v>0</v>
      </c>
      <c r="FE49" s="77" t="s">
        <v>264</v>
      </c>
      <c r="FF49" s="32">
        <v>0</v>
      </c>
      <c r="FG49" s="38">
        <v>0</v>
      </c>
      <c r="FH49" s="77" t="s">
        <v>264</v>
      </c>
      <c r="FI49" s="32">
        <v>467</v>
      </c>
      <c r="FJ49" s="32">
        <v>9211</v>
      </c>
      <c r="FK49" s="77">
        <v>6.8313616330317792</v>
      </c>
      <c r="FL49" s="32">
        <v>19682</v>
      </c>
      <c r="FM49" s="38">
        <v>16567.416666666668</v>
      </c>
      <c r="FN49" s="77">
        <v>-2.7553046829907748</v>
      </c>
      <c r="FO49" s="32">
        <v>460</v>
      </c>
      <c r="FP49" s="32">
        <v>9070</v>
      </c>
      <c r="FQ49" s="77">
        <v>7.045910539360321</v>
      </c>
      <c r="FR49" s="32">
        <v>19419</v>
      </c>
      <c r="FS49" s="38">
        <v>16291.416666666666</v>
      </c>
      <c r="FT49" s="77">
        <v>-2.649178107431144</v>
      </c>
      <c r="FU49" s="32">
        <v>7</v>
      </c>
      <c r="FV49" s="32">
        <v>141</v>
      </c>
      <c r="FW49" s="77">
        <v>-5.3691275167785237</v>
      </c>
      <c r="FX49" s="32">
        <v>263</v>
      </c>
      <c r="FY49" s="38">
        <v>276</v>
      </c>
      <c r="FZ49" s="77">
        <v>-8.63448275862069</v>
      </c>
      <c r="GA49" s="32">
        <v>467</v>
      </c>
      <c r="GB49" s="32">
        <v>9211</v>
      </c>
      <c r="GC49" s="77">
        <v>6.8313616330317792</v>
      </c>
      <c r="GD49" s="32">
        <v>19682</v>
      </c>
      <c r="GE49" s="38">
        <v>16567.416666666668</v>
      </c>
      <c r="GF49" s="77">
        <v>-2.7553046829907748</v>
      </c>
      <c r="GG49" s="32">
        <v>460</v>
      </c>
      <c r="GH49" s="32">
        <v>9070</v>
      </c>
      <c r="GI49" s="77">
        <v>7.045910539360321</v>
      </c>
      <c r="GJ49" s="32">
        <v>19419</v>
      </c>
      <c r="GK49" s="38">
        <v>16291.416666666666</v>
      </c>
      <c r="GL49" s="77">
        <v>-2.649178107431144</v>
      </c>
      <c r="GM49" s="32">
        <v>7</v>
      </c>
      <c r="GN49" s="32">
        <v>141</v>
      </c>
      <c r="GO49" s="77">
        <v>-5.3691275167785237</v>
      </c>
      <c r="GP49" s="32">
        <v>263</v>
      </c>
      <c r="GQ49" s="38">
        <v>276</v>
      </c>
      <c r="GR49" s="77">
        <v>-8.63448275862069</v>
      </c>
      <c r="GS49" s="32">
        <v>0</v>
      </c>
      <c r="GT49" s="32">
        <v>0</v>
      </c>
      <c r="GU49" s="77" t="s">
        <v>264</v>
      </c>
      <c r="GV49" s="32">
        <v>0</v>
      </c>
      <c r="GW49" s="38">
        <v>0</v>
      </c>
      <c r="GX49" s="77" t="s">
        <v>264</v>
      </c>
      <c r="GY49" s="32">
        <v>0</v>
      </c>
      <c r="GZ49" s="32">
        <v>0</v>
      </c>
      <c r="HA49" s="77" t="s">
        <v>264</v>
      </c>
      <c r="HB49" s="32">
        <v>0</v>
      </c>
      <c r="HC49" s="38">
        <v>0</v>
      </c>
      <c r="HD49" s="77" t="s">
        <v>264</v>
      </c>
      <c r="HE49" s="32">
        <v>0</v>
      </c>
      <c r="HF49" s="32">
        <v>0</v>
      </c>
      <c r="HG49" s="77" t="s">
        <v>264</v>
      </c>
      <c r="HH49" s="32">
        <v>0</v>
      </c>
      <c r="HI49" s="38">
        <v>0</v>
      </c>
      <c r="HJ49" s="77" t="s">
        <v>264</v>
      </c>
      <c r="HK49" s="32">
        <v>10</v>
      </c>
      <c r="HL49" s="32">
        <v>113</v>
      </c>
      <c r="HM49" s="77">
        <v>28.40909090909091</v>
      </c>
      <c r="HN49" s="32">
        <v>158</v>
      </c>
      <c r="HO49" s="38">
        <v>156.25</v>
      </c>
      <c r="HP49" s="77">
        <v>-8.7147030185004866</v>
      </c>
      <c r="HQ49" s="32">
        <v>3</v>
      </c>
      <c r="HR49" s="32">
        <v>22</v>
      </c>
      <c r="HS49" s="77">
        <v>57.142857142857139</v>
      </c>
      <c r="HT49" s="32">
        <v>26</v>
      </c>
      <c r="HU49" s="38">
        <v>25.333333333333332</v>
      </c>
      <c r="HV49" s="77">
        <v>-18.71657754010695</v>
      </c>
      <c r="HW49" s="32">
        <v>7</v>
      </c>
      <c r="HX49" s="32">
        <v>91</v>
      </c>
      <c r="HY49" s="77">
        <v>22.972972972972975</v>
      </c>
      <c r="HZ49" s="32">
        <v>132</v>
      </c>
      <c r="IA49" s="38">
        <v>130.91666666666666</v>
      </c>
      <c r="IB49" s="77">
        <v>-6.488095238095239</v>
      </c>
      <c r="IC49" s="32">
        <v>10</v>
      </c>
      <c r="ID49" s="32">
        <v>113</v>
      </c>
      <c r="IE49" s="77">
        <v>28.40909090909091</v>
      </c>
      <c r="IF49" s="32">
        <v>158</v>
      </c>
      <c r="IG49" s="38">
        <v>156.25</v>
      </c>
      <c r="IH49" s="77">
        <v>-8.7147030185004866</v>
      </c>
      <c r="II49" s="32">
        <v>3</v>
      </c>
      <c r="IJ49" s="32">
        <v>22</v>
      </c>
      <c r="IK49" s="77">
        <v>57.142857142857139</v>
      </c>
      <c r="IL49" s="32">
        <v>26</v>
      </c>
      <c r="IM49" s="38">
        <v>25.333333333333332</v>
      </c>
      <c r="IN49" s="77">
        <v>-18.71657754010695</v>
      </c>
      <c r="IO49" s="32">
        <v>7</v>
      </c>
      <c r="IP49" s="32">
        <v>91</v>
      </c>
      <c r="IQ49" s="77">
        <v>22.972972972972975</v>
      </c>
      <c r="IR49" s="32">
        <v>132</v>
      </c>
      <c r="IS49" s="38">
        <v>130.91666666666666</v>
      </c>
      <c r="IT49" s="77">
        <v>-6.488095238095239</v>
      </c>
      <c r="IU49" s="32">
        <v>0</v>
      </c>
      <c r="IV49" s="32">
        <v>0</v>
      </c>
      <c r="IW49" s="77" t="s">
        <v>264</v>
      </c>
      <c r="IX49" s="32">
        <v>0</v>
      </c>
      <c r="IY49" s="38">
        <v>0</v>
      </c>
      <c r="IZ49" s="77" t="s">
        <v>264</v>
      </c>
      <c r="JA49" s="32">
        <v>0</v>
      </c>
      <c r="JB49" s="32">
        <v>0</v>
      </c>
      <c r="JC49" s="77" t="s">
        <v>264</v>
      </c>
      <c r="JD49" s="32">
        <v>0</v>
      </c>
      <c r="JE49" s="38">
        <v>0</v>
      </c>
      <c r="JF49" s="77" t="s">
        <v>264</v>
      </c>
      <c r="JG49" s="32">
        <v>0</v>
      </c>
      <c r="JH49" s="32">
        <v>0</v>
      </c>
      <c r="JI49" s="77" t="s">
        <v>264</v>
      </c>
      <c r="JJ49" s="32">
        <v>0</v>
      </c>
      <c r="JK49" s="38">
        <v>0</v>
      </c>
      <c r="JL49" s="77" t="s">
        <v>264</v>
      </c>
      <c r="JM49" s="32">
        <v>90</v>
      </c>
      <c r="JN49" s="32">
        <v>1323</v>
      </c>
      <c r="JO49" s="77">
        <v>23.992502343017808</v>
      </c>
      <c r="JP49" s="32">
        <v>2332</v>
      </c>
      <c r="JQ49" s="38">
        <v>2030.6666666666667</v>
      </c>
      <c r="JR49" s="77">
        <v>-0.10248841880867463</v>
      </c>
      <c r="JS49" s="32">
        <v>72</v>
      </c>
      <c r="JT49" s="32">
        <v>1065</v>
      </c>
      <c r="JU49" s="77">
        <v>23.837209302325583</v>
      </c>
      <c r="JV49" s="32">
        <v>1943</v>
      </c>
      <c r="JW49" s="38">
        <v>1653.1666666666667</v>
      </c>
      <c r="JX49" s="77">
        <v>0.17168248838618461</v>
      </c>
      <c r="JY49" s="32">
        <v>18</v>
      </c>
      <c r="JZ49" s="32">
        <v>258</v>
      </c>
      <c r="KA49" s="77">
        <v>24.637681159420293</v>
      </c>
      <c r="KB49" s="32">
        <v>389</v>
      </c>
      <c r="KC49" s="38">
        <v>377.5</v>
      </c>
      <c r="KD49" s="77">
        <v>-1.2856831553715407</v>
      </c>
      <c r="KE49" s="32">
        <v>90</v>
      </c>
      <c r="KF49" s="32">
        <v>1323</v>
      </c>
      <c r="KG49" s="77">
        <v>23.992502343017808</v>
      </c>
      <c r="KH49" s="32">
        <v>2332</v>
      </c>
      <c r="KI49" s="38">
        <v>2030.6666666666667</v>
      </c>
      <c r="KJ49" s="77">
        <v>-0.10248841880867463</v>
      </c>
      <c r="KK49" s="32">
        <v>72</v>
      </c>
      <c r="KL49" s="32">
        <v>1065</v>
      </c>
      <c r="KM49" s="77">
        <v>23.837209302325583</v>
      </c>
      <c r="KN49" s="32">
        <v>1943</v>
      </c>
      <c r="KO49" s="38">
        <v>1653.1666666666667</v>
      </c>
      <c r="KP49" s="77">
        <v>0.17168248838618461</v>
      </c>
      <c r="KQ49" s="32">
        <v>18</v>
      </c>
      <c r="KR49" s="32">
        <v>258</v>
      </c>
      <c r="KS49" s="77">
        <v>24.637681159420293</v>
      </c>
      <c r="KT49" s="32">
        <v>389</v>
      </c>
      <c r="KU49" s="38">
        <v>377.5</v>
      </c>
      <c r="KV49" s="77">
        <v>-1.2856831553715407</v>
      </c>
      <c r="KW49" s="32">
        <v>0</v>
      </c>
      <c r="KX49" s="32">
        <v>0</v>
      </c>
      <c r="KY49" s="77" t="s">
        <v>264</v>
      </c>
      <c r="KZ49" s="32">
        <v>0</v>
      </c>
      <c r="LA49" s="38">
        <v>0</v>
      </c>
      <c r="LB49" s="77" t="s">
        <v>264</v>
      </c>
      <c r="LC49" s="32">
        <v>0</v>
      </c>
      <c r="LD49" s="32">
        <v>0</v>
      </c>
      <c r="LE49" s="77" t="s">
        <v>264</v>
      </c>
      <c r="LF49" s="32">
        <v>0</v>
      </c>
      <c r="LG49" s="38">
        <v>0</v>
      </c>
      <c r="LH49" s="77" t="s">
        <v>264</v>
      </c>
      <c r="LI49" s="32">
        <v>0</v>
      </c>
      <c r="LJ49" s="32">
        <v>0</v>
      </c>
      <c r="LK49" s="77" t="s">
        <v>264</v>
      </c>
      <c r="LL49" s="32">
        <v>0</v>
      </c>
      <c r="LM49" s="38">
        <v>0</v>
      </c>
      <c r="LN49" s="77" t="s">
        <v>264</v>
      </c>
      <c r="LO49" s="32">
        <v>431</v>
      </c>
      <c r="LP49" s="32">
        <v>7545</v>
      </c>
      <c r="LQ49" s="77">
        <v>5.909601347557552</v>
      </c>
      <c r="LR49" s="32">
        <v>15427</v>
      </c>
      <c r="LS49" s="38">
        <v>13337.333333333334</v>
      </c>
      <c r="LT49" s="77">
        <v>-4.6459254316456757</v>
      </c>
      <c r="LU49" s="32">
        <v>332</v>
      </c>
      <c r="LV49" s="32">
        <v>6544</v>
      </c>
      <c r="LW49" s="77">
        <v>6.8408163265306117</v>
      </c>
      <c r="LX49" s="32">
        <v>13818</v>
      </c>
      <c r="LY49" s="38">
        <v>11683.416666666666</v>
      </c>
      <c r="LZ49" s="77">
        <v>-3.9502079237087839</v>
      </c>
      <c r="MA49" s="32">
        <v>99</v>
      </c>
      <c r="MB49" s="32">
        <v>1001</v>
      </c>
      <c r="MC49" s="77">
        <v>0.20020020020020018</v>
      </c>
      <c r="MD49" s="32">
        <v>1609</v>
      </c>
      <c r="ME49" s="38">
        <v>1653.9166666666667</v>
      </c>
      <c r="MF49" s="77">
        <v>-9.2874445815622284</v>
      </c>
      <c r="MG49" s="32">
        <v>431</v>
      </c>
      <c r="MH49" s="32">
        <v>7545</v>
      </c>
      <c r="MI49" s="77">
        <v>5.909601347557552</v>
      </c>
      <c r="MJ49" s="32">
        <v>15427</v>
      </c>
      <c r="MK49" s="38">
        <v>13337.333333333334</v>
      </c>
      <c r="ML49" s="77">
        <v>-4.6459254316456757</v>
      </c>
      <c r="MM49" s="32">
        <v>332</v>
      </c>
      <c r="MN49" s="32">
        <v>6544</v>
      </c>
      <c r="MO49" s="77">
        <v>6.8408163265306117</v>
      </c>
      <c r="MP49" s="32">
        <v>13818</v>
      </c>
      <c r="MQ49" s="38">
        <v>11683.416666666666</v>
      </c>
      <c r="MR49" s="77">
        <v>-3.9502079237087839</v>
      </c>
      <c r="MS49" s="32">
        <v>99</v>
      </c>
      <c r="MT49" s="32">
        <v>1001</v>
      </c>
      <c r="MU49" s="77">
        <v>0.20020020020020018</v>
      </c>
      <c r="MV49" s="32">
        <v>1609</v>
      </c>
      <c r="MW49" s="38">
        <v>1653.9166666666667</v>
      </c>
      <c r="MX49" s="77">
        <v>-9.2874445815622284</v>
      </c>
      <c r="MY49" s="32">
        <v>0</v>
      </c>
      <c r="MZ49" s="32">
        <v>0</v>
      </c>
      <c r="NA49" s="77" t="s">
        <v>264</v>
      </c>
      <c r="NB49" s="32">
        <v>0</v>
      </c>
      <c r="NC49" s="38">
        <v>0</v>
      </c>
      <c r="ND49" s="77" t="s">
        <v>264</v>
      </c>
      <c r="NE49" s="32">
        <v>0</v>
      </c>
      <c r="NF49" s="32">
        <v>0</v>
      </c>
      <c r="NG49" s="77" t="s">
        <v>264</v>
      </c>
      <c r="NH49" s="32">
        <v>0</v>
      </c>
      <c r="NI49" s="38">
        <v>0</v>
      </c>
      <c r="NJ49" s="77" t="s">
        <v>264</v>
      </c>
      <c r="NK49" s="32">
        <v>0</v>
      </c>
      <c r="NL49" s="32">
        <v>0</v>
      </c>
      <c r="NM49" s="77" t="s">
        <v>264</v>
      </c>
      <c r="NN49" s="32">
        <v>0</v>
      </c>
      <c r="NO49" s="38">
        <v>0</v>
      </c>
      <c r="NP49" s="77" t="s">
        <v>264</v>
      </c>
      <c r="NQ49" s="32">
        <v>606</v>
      </c>
      <c r="NR49" s="32">
        <v>660</v>
      </c>
      <c r="NS49" s="77">
        <v>-27</v>
      </c>
      <c r="NT49" s="32">
        <v>606</v>
      </c>
      <c r="NU49" s="38">
        <v>659</v>
      </c>
      <c r="NV49" s="77">
        <v>-23</v>
      </c>
      <c r="NW49" s="32">
        <v>608</v>
      </c>
      <c r="NX49" s="32">
        <v>670</v>
      </c>
      <c r="NY49" s="77">
        <v>-27</v>
      </c>
      <c r="NZ49" s="32">
        <v>608</v>
      </c>
      <c r="OA49" s="38">
        <v>669</v>
      </c>
      <c r="OB49" s="77">
        <v>-25</v>
      </c>
      <c r="OC49" s="32">
        <v>602</v>
      </c>
      <c r="OD49" s="32">
        <v>613</v>
      </c>
      <c r="OE49" s="77">
        <v>-24</v>
      </c>
      <c r="OF49" s="32">
        <v>602</v>
      </c>
      <c r="OG49" s="38">
        <v>616</v>
      </c>
      <c r="OH49" s="77">
        <v>-17</v>
      </c>
      <c r="OI49" s="32">
        <v>606</v>
      </c>
      <c r="OJ49" s="32">
        <v>660</v>
      </c>
      <c r="OK49" s="77">
        <v>-27</v>
      </c>
      <c r="OL49" s="32">
        <v>606</v>
      </c>
      <c r="OM49" s="38">
        <v>659</v>
      </c>
      <c r="ON49" s="77">
        <v>-23</v>
      </c>
      <c r="OO49" s="32">
        <v>608</v>
      </c>
      <c r="OP49" s="32">
        <v>670</v>
      </c>
      <c r="OQ49" s="77">
        <v>-27</v>
      </c>
      <c r="OR49" s="32">
        <v>608</v>
      </c>
      <c r="OS49" s="38">
        <v>669</v>
      </c>
      <c r="OT49" s="77">
        <v>-25</v>
      </c>
      <c r="OU49" s="32">
        <v>602</v>
      </c>
      <c r="OV49" s="32">
        <v>613</v>
      </c>
      <c r="OW49" s="77">
        <v>-24</v>
      </c>
      <c r="OX49" s="32">
        <v>602</v>
      </c>
      <c r="OY49" s="38">
        <v>616</v>
      </c>
      <c r="OZ49" s="77">
        <v>-17</v>
      </c>
      <c r="PA49" s="32" t="s">
        <v>264</v>
      </c>
      <c r="PB49" s="32" t="s">
        <v>264</v>
      </c>
      <c r="PC49" s="77" t="s">
        <v>264</v>
      </c>
      <c r="PD49" s="32" t="s">
        <v>264</v>
      </c>
      <c r="PE49" s="38" t="s">
        <v>264</v>
      </c>
      <c r="PF49" s="77" t="s">
        <v>264</v>
      </c>
      <c r="PG49" s="32" t="s">
        <v>264</v>
      </c>
      <c r="PH49" s="32" t="s">
        <v>264</v>
      </c>
      <c r="PI49" s="77" t="s">
        <v>264</v>
      </c>
      <c r="PJ49" s="32" t="s">
        <v>264</v>
      </c>
      <c r="PK49" s="38" t="s">
        <v>264</v>
      </c>
      <c r="PL49" s="77" t="s">
        <v>264</v>
      </c>
      <c r="PM49" s="32" t="s">
        <v>264</v>
      </c>
      <c r="PN49" s="32" t="s">
        <v>264</v>
      </c>
      <c r="PO49" s="77" t="s">
        <v>264</v>
      </c>
      <c r="PP49" s="32" t="s">
        <v>264</v>
      </c>
      <c r="PQ49" s="38" t="s">
        <v>264</v>
      </c>
      <c r="PR49" s="77" t="s">
        <v>264</v>
      </c>
    </row>
    <row r="50" spans="1:434" x14ac:dyDescent="0.2">
      <c r="A50" s="246" t="s">
        <v>54</v>
      </c>
      <c r="B50" s="18"/>
      <c r="C50" s="20">
        <v>52</v>
      </c>
      <c r="D50" s="20">
        <v>697</v>
      </c>
      <c r="E50" s="77">
        <v>-0.85348506401137991</v>
      </c>
      <c r="F50" s="20">
        <v>286</v>
      </c>
      <c r="G50" s="38">
        <v>291.66666666666669</v>
      </c>
      <c r="H50" s="77">
        <v>1.4492753623188406</v>
      </c>
      <c r="I50" s="32">
        <v>39</v>
      </c>
      <c r="J50" s="32">
        <v>491</v>
      </c>
      <c r="K50" s="77">
        <v>0.40899795501022501</v>
      </c>
      <c r="L50" s="32">
        <v>208</v>
      </c>
      <c r="M50" s="38">
        <v>202.58333333333334</v>
      </c>
      <c r="N50" s="77">
        <v>-8.2203041512535963E-2</v>
      </c>
      <c r="O50" s="32">
        <v>13</v>
      </c>
      <c r="P50" s="32">
        <v>206</v>
      </c>
      <c r="Q50" s="77">
        <v>-3.7383177570093453</v>
      </c>
      <c r="R50" s="32">
        <v>78</v>
      </c>
      <c r="S50" s="38">
        <v>89.083333333333329</v>
      </c>
      <c r="T50" s="77">
        <v>5.1130776794493604</v>
      </c>
      <c r="U50" s="32">
        <v>52</v>
      </c>
      <c r="V50" s="32">
        <v>697</v>
      </c>
      <c r="W50" s="77">
        <v>-0.85348506401137991</v>
      </c>
      <c r="X50" s="32">
        <v>286</v>
      </c>
      <c r="Y50" s="38">
        <v>291.66666666666669</v>
      </c>
      <c r="Z50" s="77">
        <v>1.4492753623188406</v>
      </c>
      <c r="AA50" s="32">
        <v>39</v>
      </c>
      <c r="AB50" s="32">
        <v>491</v>
      </c>
      <c r="AC50" s="77">
        <v>0.40899795501022501</v>
      </c>
      <c r="AD50" s="32">
        <v>208</v>
      </c>
      <c r="AE50" s="38">
        <v>202.58333333333334</v>
      </c>
      <c r="AF50" s="77">
        <v>-8.2203041512535963E-2</v>
      </c>
      <c r="AG50" s="32">
        <v>13</v>
      </c>
      <c r="AH50" s="32">
        <v>206</v>
      </c>
      <c r="AI50" s="77">
        <v>-3.7383177570093453</v>
      </c>
      <c r="AJ50" s="32">
        <v>78</v>
      </c>
      <c r="AK50" s="38">
        <v>89.083333333333329</v>
      </c>
      <c r="AL50" s="77">
        <v>5.1130776794493604</v>
      </c>
      <c r="AM50" s="32">
        <v>0</v>
      </c>
      <c r="AN50" s="32">
        <v>0</v>
      </c>
      <c r="AO50" s="77" t="s">
        <v>264</v>
      </c>
      <c r="AP50" s="32">
        <v>0</v>
      </c>
      <c r="AQ50" s="38">
        <v>0</v>
      </c>
      <c r="AR50" s="77" t="s">
        <v>264</v>
      </c>
      <c r="AS50" s="32">
        <v>0</v>
      </c>
      <c r="AT50" s="32">
        <v>0</v>
      </c>
      <c r="AU50" s="77" t="s">
        <v>264</v>
      </c>
      <c r="AV50" s="32">
        <v>0</v>
      </c>
      <c r="AW50" s="38">
        <v>0</v>
      </c>
      <c r="AX50" s="77" t="s">
        <v>264</v>
      </c>
      <c r="AY50" s="32">
        <v>0</v>
      </c>
      <c r="AZ50" s="32">
        <v>0</v>
      </c>
      <c r="BA50" s="77" t="s">
        <v>264</v>
      </c>
      <c r="BB50" s="32">
        <v>0</v>
      </c>
      <c r="BC50" s="38">
        <v>0</v>
      </c>
      <c r="BD50" s="77" t="s">
        <v>264</v>
      </c>
      <c r="BE50" s="32">
        <v>28</v>
      </c>
      <c r="BF50" s="32">
        <v>434</v>
      </c>
      <c r="BG50" s="77">
        <v>7.9601990049751246</v>
      </c>
      <c r="BH50" s="32">
        <v>175</v>
      </c>
      <c r="BI50" s="38">
        <v>171.41666666666666</v>
      </c>
      <c r="BJ50" s="77">
        <v>3.5750251762336358</v>
      </c>
      <c r="BK50" s="32">
        <v>22</v>
      </c>
      <c r="BL50" s="32">
        <v>309</v>
      </c>
      <c r="BM50" s="77">
        <v>9.5744680851063837</v>
      </c>
      <c r="BN50" s="32">
        <v>120</v>
      </c>
      <c r="BO50" s="38">
        <v>119.66666666666667</v>
      </c>
      <c r="BP50" s="77">
        <v>1.7717930545712259</v>
      </c>
      <c r="BQ50" s="32">
        <v>6</v>
      </c>
      <c r="BR50" s="32">
        <v>125</v>
      </c>
      <c r="BS50" s="77">
        <v>4.1666666666666661</v>
      </c>
      <c r="BT50" s="32">
        <v>55</v>
      </c>
      <c r="BU50" s="38">
        <v>51.75</v>
      </c>
      <c r="BV50" s="77">
        <v>8</v>
      </c>
      <c r="BW50" s="32">
        <v>28</v>
      </c>
      <c r="BX50" s="32">
        <v>434</v>
      </c>
      <c r="BY50" s="77">
        <v>7.9601990049751246</v>
      </c>
      <c r="BZ50" s="32">
        <v>175</v>
      </c>
      <c r="CA50" s="38">
        <v>171.41666666666666</v>
      </c>
      <c r="CB50" s="77">
        <v>3.5750251762336358</v>
      </c>
      <c r="CC50" s="32">
        <v>22</v>
      </c>
      <c r="CD50" s="32">
        <v>309</v>
      </c>
      <c r="CE50" s="77">
        <v>9.5744680851063837</v>
      </c>
      <c r="CF50" s="32">
        <v>120</v>
      </c>
      <c r="CG50" s="38">
        <v>119.66666666666667</v>
      </c>
      <c r="CH50" s="77">
        <v>1.7717930545712259</v>
      </c>
      <c r="CI50" s="32">
        <v>6</v>
      </c>
      <c r="CJ50" s="32">
        <v>125</v>
      </c>
      <c r="CK50" s="77">
        <v>4.1666666666666661</v>
      </c>
      <c r="CL50" s="32">
        <v>55</v>
      </c>
      <c r="CM50" s="38">
        <v>51.75</v>
      </c>
      <c r="CN50" s="77">
        <v>8</v>
      </c>
      <c r="CO50" s="32">
        <v>0</v>
      </c>
      <c r="CP50" s="32">
        <v>0</v>
      </c>
      <c r="CQ50" s="77" t="s">
        <v>264</v>
      </c>
      <c r="CR50" s="32">
        <v>0</v>
      </c>
      <c r="CS50" s="38">
        <v>0</v>
      </c>
      <c r="CT50" s="77" t="s">
        <v>264</v>
      </c>
      <c r="CU50" s="32">
        <v>0</v>
      </c>
      <c r="CV50" s="32">
        <v>0</v>
      </c>
      <c r="CW50" s="77" t="s">
        <v>264</v>
      </c>
      <c r="CX50" s="32">
        <v>0</v>
      </c>
      <c r="CY50" s="38">
        <v>0</v>
      </c>
      <c r="CZ50" s="77" t="s">
        <v>264</v>
      </c>
      <c r="DA50" s="32">
        <v>0</v>
      </c>
      <c r="DB50" s="32">
        <v>0</v>
      </c>
      <c r="DC50" s="77" t="s">
        <v>264</v>
      </c>
      <c r="DD50" s="32">
        <v>0</v>
      </c>
      <c r="DE50" s="38">
        <v>0</v>
      </c>
      <c r="DF50" s="77" t="s">
        <v>264</v>
      </c>
      <c r="DG50" s="32">
        <v>24</v>
      </c>
      <c r="DH50" s="32">
        <v>263</v>
      </c>
      <c r="DI50" s="77">
        <v>-12.624584717607974</v>
      </c>
      <c r="DJ50" s="32">
        <v>111</v>
      </c>
      <c r="DK50" s="38">
        <v>120.25</v>
      </c>
      <c r="DL50" s="77">
        <v>-1.4344262295081966</v>
      </c>
      <c r="DM50" s="32">
        <v>17</v>
      </c>
      <c r="DN50" s="32">
        <v>182</v>
      </c>
      <c r="DO50" s="77">
        <v>-12.077294685990339</v>
      </c>
      <c r="DP50" s="32">
        <v>88</v>
      </c>
      <c r="DQ50" s="38">
        <v>82.916666666666671</v>
      </c>
      <c r="DR50" s="77">
        <v>-2.6418786692759295</v>
      </c>
      <c r="DS50" s="32">
        <v>7</v>
      </c>
      <c r="DT50" s="32">
        <v>81</v>
      </c>
      <c r="DU50" s="77">
        <v>-13.829787234042554</v>
      </c>
      <c r="DV50" s="32">
        <v>23</v>
      </c>
      <c r="DW50" s="38">
        <v>37.333333333333336</v>
      </c>
      <c r="DX50" s="77">
        <v>1.3574660633484164</v>
      </c>
      <c r="DY50" s="32">
        <v>24</v>
      </c>
      <c r="DZ50" s="32">
        <v>263</v>
      </c>
      <c r="EA50" s="77">
        <v>-12.624584717607974</v>
      </c>
      <c r="EB50" s="32">
        <v>111</v>
      </c>
      <c r="EC50" s="38">
        <v>120.25</v>
      </c>
      <c r="ED50" s="77">
        <v>-1.4344262295081966</v>
      </c>
      <c r="EE50" s="32">
        <v>17</v>
      </c>
      <c r="EF50" s="32">
        <v>182</v>
      </c>
      <c r="EG50" s="77">
        <v>-12.077294685990339</v>
      </c>
      <c r="EH50" s="32">
        <v>88</v>
      </c>
      <c r="EI50" s="38">
        <v>82.916666666666671</v>
      </c>
      <c r="EJ50" s="77">
        <v>-2.6418786692759295</v>
      </c>
      <c r="EK50" s="32">
        <v>7</v>
      </c>
      <c r="EL50" s="32">
        <v>81</v>
      </c>
      <c r="EM50" s="77">
        <v>-13.829787234042554</v>
      </c>
      <c r="EN50" s="32">
        <v>23</v>
      </c>
      <c r="EO50" s="38">
        <v>37.333333333333336</v>
      </c>
      <c r="EP50" s="77">
        <v>1.3574660633484164</v>
      </c>
      <c r="EQ50" s="32">
        <v>0</v>
      </c>
      <c r="ER50" s="32">
        <v>0</v>
      </c>
      <c r="ES50" s="77" t="s">
        <v>264</v>
      </c>
      <c r="ET50" s="32">
        <v>0</v>
      </c>
      <c r="EU50" s="38">
        <v>0</v>
      </c>
      <c r="EV50" s="77" t="s">
        <v>264</v>
      </c>
      <c r="EW50" s="32">
        <v>0</v>
      </c>
      <c r="EX50" s="32">
        <v>0</v>
      </c>
      <c r="EY50" s="77" t="s">
        <v>264</v>
      </c>
      <c r="EZ50" s="32">
        <v>0</v>
      </c>
      <c r="FA50" s="38">
        <v>0</v>
      </c>
      <c r="FB50" s="77" t="s">
        <v>264</v>
      </c>
      <c r="FC50" s="32">
        <v>0</v>
      </c>
      <c r="FD50" s="32">
        <v>0</v>
      </c>
      <c r="FE50" s="77" t="s">
        <v>264</v>
      </c>
      <c r="FF50" s="32">
        <v>0</v>
      </c>
      <c r="FG50" s="38">
        <v>0</v>
      </c>
      <c r="FH50" s="77" t="s">
        <v>264</v>
      </c>
      <c r="FI50" s="32">
        <v>32</v>
      </c>
      <c r="FJ50" s="32">
        <v>366</v>
      </c>
      <c r="FK50" s="77">
        <v>-7.5757575757575761</v>
      </c>
      <c r="FL50" s="32">
        <v>146</v>
      </c>
      <c r="FM50" s="38">
        <v>146.08333333333334</v>
      </c>
      <c r="FN50" s="77">
        <v>-8.0272822665267576</v>
      </c>
      <c r="FO50" s="32">
        <v>29</v>
      </c>
      <c r="FP50" s="32">
        <v>354</v>
      </c>
      <c r="FQ50" s="77">
        <v>-6.5963060686015833</v>
      </c>
      <c r="FR50" s="32">
        <v>141</v>
      </c>
      <c r="FS50" s="38">
        <v>142</v>
      </c>
      <c r="FT50" s="77">
        <v>-6.2190423775454047</v>
      </c>
      <c r="FU50" s="32">
        <v>3</v>
      </c>
      <c r="FV50" s="32">
        <v>12</v>
      </c>
      <c r="FW50" s="77">
        <v>-29.411764705882355</v>
      </c>
      <c r="FX50" s="32">
        <v>5</v>
      </c>
      <c r="FY50" s="38">
        <v>4.083333333333333</v>
      </c>
      <c r="FZ50" s="77">
        <v>-44.943820224719097</v>
      </c>
      <c r="GA50" s="32">
        <v>32</v>
      </c>
      <c r="GB50" s="32">
        <v>366</v>
      </c>
      <c r="GC50" s="77">
        <v>-7.5757575757575761</v>
      </c>
      <c r="GD50" s="32">
        <v>146</v>
      </c>
      <c r="GE50" s="38">
        <v>146.08333333333334</v>
      </c>
      <c r="GF50" s="77">
        <v>-8.0272822665267576</v>
      </c>
      <c r="GG50" s="32">
        <v>29</v>
      </c>
      <c r="GH50" s="32">
        <v>354</v>
      </c>
      <c r="GI50" s="77">
        <v>-6.5963060686015833</v>
      </c>
      <c r="GJ50" s="32">
        <v>141</v>
      </c>
      <c r="GK50" s="38">
        <v>142</v>
      </c>
      <c r="GL50" s="77">
        <v>-6.2190423775454047</v>
      </c>
      <c r="GM50" s="32">
        <v>3</v>
      </c>
      <c r="GN50" s="32">
        <v>12</v>
      </c>
      <c r="GO50" s="77">
        <v>-29.411764705882355</v>
      </c>
      <c r="GP50" s="32">
        <v>5</v>
      </c>
      <c r="GQ50" s="38">
        <v>4.083333333333333</v>
      </c>
      <c r="GR50" s="77">
        <v>-44.943820224719097</v>
      </c>
      <c r="GS50" s="32">
        <v>0</v>
      </c>
      <c r="GT50" s="32">
        <v>0</v>
      </c>
      <c r="GU50" s="77" t="s">
        <v>264</v>
      </c>
      <c r="GV50" s="32">
        <v>0</v>
      </c>
      <c r="GW50" s="38">
        <v>0</v>
      </c>
      <c r="GX50" s="77" t="s">
        <v>264</v>
      </c>
      <c r="GY50" s="32">
        <v>0</v>
      </c>
      <c r="GZ50" s="32">
        <v>0</v>
      </c>
      <c r="HA50" s="77" t="s">
        <v>264</v>
      </c>
      <c r="HB50" s="32">
        <v>0</v>
      </c>
      <c r="HC50" s="38">
        <v>0</v>
      </c>
      <c r="HD50" s="77" t="s">
        <v>264</v>
      </c>
      <c r="HE50" s="32">
        <v>0</v>
      </c>
      <c r="HF50" s="32">
        <v>0</v>
      </c>
      <c r="HG50" s="77" t="s">
        <v>264</v>
      </c>
      <c r="HH50" s="32">
        <v>0</v>
      </c>
      <c r="HI50" s="38">
        <v>0</v>
      </c>
      <c r="HJ50" s="77" t="s">
        <v>264</v>
      </c>
      <c r="HK50" s="32">
        <v>0</v>
      </c>
      <c r="HL50" s="32">
        <v>3</v>
      </c>
      <c r="HM50" s="77">
        <v>-50</v>
      </c>
      <c r="HN50" s="32">
        <v>0</v>
      </c>
      <c r="HO50" s="38">
        <v>1.0833333333333333</v>
      </c>
      <c r="HP50" s="77">
        <v>-64.86486486486487</v>
      </c>
      <c r="HQ50" s="32">
        <v>0</v>
      </c>
      <c r="HR50" s="32">
        <v>0</v>
      </c>
      <c r="HS50" s="77" t="s">
        <v>264</v>
      </c>
      <c r="HT50" s="32">
        <v>0</v>
      </c>
      <c r="HU50" s="38">
        <v>0</v>
      </c>
      <c r="HV50" s="77" t="s">
        <v>264</v>
      </c>
      <c r="HW50" s="32">
        <v>0</v>
      </c>
      <c r="HX50" s="32">
        <v>3</v>
      </c>
      <c r="HY50" s="77">
        <v>-50</v>
      </c>
      <c r="HZ50" s="32">
        <v>0</v>
      </c>
      <c r="IA50" s="38">
        <v>1.0833333333333333</v>
      </c>
      <c r="IB50" s="77">
        <v>-64.86486486486487</v>
      </c>
      <c r="IC50" s="32">
        <v>0</v>
      </c>
      <c r="ID50" s="32">
        <v>3</v>
      </c>
      <c r="IE50" s="77">
        <v>-50</v>
      </c>
      <c r="IF50" s="32">
        <v>0</v>
      </c>
      <c r="IG50" s="38">
        <v>1.0833333333333333</v>
      </c>
      <c r="IH50" s="77">
        <v>-64.86486486486487</v>
      </c>
      <c r="II50" s="32">
        <v>0</v>
      </c>
      <c r="IJ50" s="32">
        <v>0</v>
      </c>
      <c r="IK50" s="77" t="s">
        <v>264</v>
      </c>
      <c r="IL50" s="32">
        <v>0</v>
      </c>
      <c r="IM50" s="38">
        <v>0</v>
      </c>
      <c r="IN50" s="77" t="s">
        <v>264</v>
      </c>
      <c r="IO50" s="32">
        <v>0</v>
      </c>
      <c r="IP50" s="32">
        <v>3</v>
      </c>
      <c r="IQ50" s="77">
        <v>-50</v>
      </c>
      <c r="IR50" s="32">
        <v>0</v>
      </c>
      <c r="IS50" s="38">
        <v>1.0833333333333333</v>
      </c>
      <c r="IT50" s="77">
        <v>-64.86486486486487</v>
      </c>
      <c r="IU50" s="32">
        <v>0</v>
      </c>
      <c r="IV50" s="32">
        <v>0</v>
      </c>
      <c r="IW50" s="77" t="s">
        <v>264</v>
      </c>
      <c r="IX50" s="32">
        <v>0</v>
      </c>
      <c r="IY50" s="38">
        <v>0</v>
      </c>
      <c r="IZ50" s="77" t="s">
        <v>264</v>
      </c>
      <c r="JA50" s="32">
        <v>0</v>
      </c>
      <c r="JB50" s="32">
        <v>0</v>
      </c>
      <c r="JC50" s="77" t="s">
        <v>264</v>
      </c>
      <c r="JD50" s="32">
        <v>0</v>
      </c>
      <c r="JE50" s="38">
        <v>0</v>
      </c>
      <c r="JF50" s="77" t="s">
        <v>264</v>
      </c>
      <c r="JG50" s="32">
        <v>0</v>
      </c>
      <c r="JH50" s="32">
        <v>0</v>
      </c>
      <c r="JI50" s="77" t="s">
        <v>264</v>
      </c>
      <c r="JJ50" s="32">
        <v>0</v>
      </c>
      <c r="JK50" s="38">
        <v>0</v>
      </c>
      <c r="JL50" s="77" t="s">
        <v>264</v>
      </c>
      <c r="JM50" s="32">
        <v>11</v>
      </c>
      <c r="JN50" s="32">
        <v>73</v>
      </c>
      <c r="JO50" s="77">
        <v>19.672131147540984</v>
      </c>
      <c r="JP50" s="32">
        <v>34</v>
      </c>
      <c r="JQ50" s="38">
        <v>28.5</v>
      </c>
      <c r="JR50" s="77">
        <v>2.3952095808383236</v>
      </c>
      <c r="JS50" s="32">
        <v>8</v>
      </c>
      <c r="JT50" s="32">
        <v>37</v>
      </c>
      <c r="JU50" s="77">
        <v>5.7142857142857144</v>
      </c>
      <c r="JV50" s="32">
        <v>20</v>
      </c>
      <c r="JW50" s="38">
        <v>14.916666666666666</v>
      </c>
      <c r="JX50" s="77">
        <v>-4.7872340425531918</v>
      </c>
      <c r="JY50" s="32">
        <v>3</v>
      </c>
      <c r="JZ50" s="32">
        <v>36</v>
      </c>
      <c r="KA50" s="77">
        <v>38.461538461538467</v>
      </c>
      <c r="KB50" s="32">
        <v>14</v>
      </c>
      <c r="KC50" s="38">
        <v>13.583333333333334</v>
      </c>
      <c r="KD50" s="77">
        <v>11.643835616438356</v>
      </c>
      <c r="KE50" s="32">
        <v>11</v>
      </c>
      <c r="KF50" s="32">
        <v>73</v>
      </c>
      <c r="KG50" s="77">
        <v>19.672131147540984</v>
      </c>
      <c r="KH50" s="32">
        <v>34</v>
      </c>
      <c r="KI50" s="38">
        <v>28.5</v>
      </c>
      <c r="KJ50" s="77">
        <v>2.3952095808383236</v>
      </c>
      <c r="KK50" s="32">
        <v>8</v>
      </c>
      <c r="KL50" s="32">
        <v>37</v>
      </c>
      <c r="KM50" s="77">
        <v>5.7142857142857144</v>
      </c>
      <c r="KN50" s="32">
        <v>20</v>
      </c>
      <c r="KO50" s="38">
        <v>14.916666666666666</v>
      </c>
      <c r="KP50" s="77">
        <v>-4.7872340425531918</v>
      </c>
      <c r="KQ50" s="32">
        <v>3</v>
      </c>
      <c r="KR50" s="32">
        <v>36</v>
      </c>
      <c r="KS50" s="77">
        <v>38.461538461538467</v>
      </c>
      <c r="KT50" s="32">
        <v>14</v>
      </c>
      <c r="KU50" s="38">
        <v>13.583333333333334</v>
      </c>
      <c r="KV50" s="77">
        <v>11.643835616438356</v>
      </c>
      <c r="KW50" s="32">
        <v>0</v>
      </c>
      <c r="KX50" s="32">
        <v>0</v>
      </c>
      <c r="KY50" s="77" t="s">
        <v>264</v>
      </c>
      <c r="KZ50" s="32">
        <v>0</v>
      </c>
      <c r="LA50" s="38">
        <v>0</v>
      </c>
      <c r="LB50" s="77" t="s">
        <v>264</v>
      </c>
      <c r="LC50" s="32">
        <v>0</v>
      </c>
      <c r="LD50" s="32">
        <v>0</v>
      </c>
      <c r="LE50" s="77" t="s">
        <v>264</v>
      </c>
      <c r="LF50" s="32">
        <v>0</v>
      </c>
      <c r="LG50" s="38">
        <v>0</v>
      </c>
      <c r="LH50" s="77" t="s">
        <v>264</v>
      </c>
      <c r="LI50" s="32">
        <v>0</v>
      </c>
      <c r="LJ50" s="32">
        <v>0</v>
      </c>
      <c r="LK50" s="77" t="s">
        <v>264</v>
      </c>
      <c r="LL50" s="32">
        <v>0</v>
      </c>
      <c r="LM50" s="38">
        <v>0</v>
      </c>
      <c r="LN50" s="77" t="s">
        <v>264</v>
      </c>
      <c r="LO50" s="32">
        <v>23</v>
      </c>
      <c r="LP50" s="32">
        <v>306</v>
      </c>
      <c r="LQ50" s="77">
        <v>11.678832116788321</v>
      </c>
      <c r="LR50" s="32">
        <v>142</v>
      </c>
      <c r="LS50" s="38">
        <v>139.41666666666666</v>
      </c>
      <c r="LT50" s="77">
        <v>9.9934253780407634</v>
      </c>
      <c r="LU50" s="32">
        <v>20</v>
      </c>
      <c r="LV50" s="32">
        <v>207</v>
      </c>
      <c r="LW50" s="77">
        <v>18.96551724137931</v>
      </c>
      <c r="LX50" s="32">
        <v>102</v>
      </c>
      <c r="LY50" s="38">
        <v>91</v>
      </c>
      <c r="LZ50" s="77">
        <v>5.202312138728324</v>
      </c>
      <c r="MA50" s="32">
        <v>3</v>
      </c>
      <c r="MB50" s="32">
        <v>99</v>
      </c>
      <c r="MC50" s="77">
        <v>-1</v>
      </c>
      <c r="MD50" s="32">
        <v>40</v>
      </c>
      <c r="ME50" s="38">
        <v>48.416666666666664</v>
      </c>
      <c r="MF50" s="77">
        <v>20.289855072463769</v>
      </c>
      <c r="MG50" s="32">
        <v>23</v>
      </c>
      <c r="MH50" s="32">
        <v>306</v>
      </c>
      <c r="MI50" s="77">
        <v>11.678832116788321</v>
      </c>
      <c r="MJ50" s="32">
        <v>142</v>
      </c>
      <c r="MK50" s="38">
        <v>139.41666666666666</v>
      </c>
      <c r="ML50" s="77">
        <v>9.9934253780407634</v>
      </c>
      <c r="MM50" s="32">
        <v>20</v>
      </c>
      <c r="MN50" s="32">
        <v>207</v>
      </c>
      <c r="MO50" s="77">
        <v>18.96551724137931</v>
      </c>
      <c r="MP50" s="32">
        <v>102</v>
      </c>
      <c r="MQ50" s="38">
        <v>91</v>
      </c>
      <c r="MR50" s="77">
        <v>5.202312138728324</v>
      </c>
      <c r="MS50" s="32">
        <v>3</v>
      </c>
      <c r="MT50" s="32">
        <v>99</v>
      </c>
      <c r="MU50" s="77">
        <v>-1</v>
      </c>
      <c r="MV50" s="32">
        <v>40</v>
      </c>
      <c r="MW50" s="38">
        <v>48.416666666666664</v>
      </c>
      <c r="MX50" s="77">
        <v>20.289855072463769</v>
      </c>
      <c r="MY50" s="32">
        <v>0</v>
      </c>
      <c r="MZ50" s="32">
        <v>0</v>
      </c>
      <c r="NA50" s="77" t="s">
        <v>264</v>
      </c>
      <c r="NB50" s="32">
        <v>0</v>
      </c>
      <c r="NC50" s="38">
        <v>0</v>
      </c>
      <c r="ND50" s="77" t="s">
        <v>264</v>
      </c>
      <c r="NE50" s="32">
        <v>0</v>
      </c>
      <c r="NF50" s="32">
        <v>0</v>
      </c>
      <c r="NG50" s="77" t="s">
        <v>264</v>
      </c>
      <c r="NH50" s="32">
        <v>0</v>
      </c>
      <c r="NI50" s="38">
        <v>0</v>
      </c>
      <c r="NJ50" s="77" t="s">
        <v>264</v>
      </c>
      <c r="NK50" s="32">
        <v>0</v>
      </c>
      <c r="NL50" s="32">
        <v>0</v>
      </c>
      <c r="NM50" s="77" t="s">
        <v>264</v>
      </c>
      <c r="NN50" s="32">
        <v>0</v>
      </c>
      <c r="NO50" s="38">
        <v>0</v>
      </c>
      <c r="NP50" s="77" t="s">
        <v>264</v>
      </c>
      <c r="NQ50" s="32">
        <v>136</v>
      </c>
      <c r="NR50" s="32">
        <v>132</v>
      </c>
      <c r="NS50" s="77">
        <v>-6</v>
      </c>
      <c r="NT50" s="32">
        <v>136</v>
      </c>
      <c r="NU50" s="38">
        <v>132</v>
      </c>
      <c r="NV50" s="77">
        <v>-5</v>
      </c>
      <c r="NW50" s="32">
        <v>136</v>
      </c>
      <c r="NX50" s="32">
        <v>135</v>
      </c>
      <c r="NY50" s="77">
        <v>-6</v>
      </c>
      <c r="NZ50" s="32">
        <v>136</v>
      </c>
      <c r="OA50" s="38">
        <v>135</v>
      </c>
      <c r="OB50" s="77">
        <v>-5</v>
      </c>
      <c r="OC50" s="32">
        <v>134</v>
      </c>
      <c r="OD50" s="32">
        <v>126</v>
      </c>
      <c r="OE50" s="77">
        <v>-4</v>
      </c>
      <c r="OF50" s="32">
        <v>134</v>
      </c>
      <c r="OG50" s="38">
        <v>127</v>
      </c>
      <c r="OH50" s="77">
        <v>-2</v>
      </c>
      <c r="OI50" s="32">
        <v>136</v>
      </c>
      <c r="OJ50" s="32">
        <v>132</v>
      </c>
      <c r="OK50" s="77">
        <v>-6</v>
      </c>
      <c r="OL50" s="32">
        <v>136</v>
      </c>
      <c r="OM50" s="38">
        <v>132</v>
      </c>
      <c r="ON50" s="77">
        <v>-5</v>
      </c>
      <c r="OO50" s="32">
        <v>136</v>
      </c>
      <c r="OP50" s="32">
        <v>135</v>
      </c>
      <c r="OQ50" s="77">
        <v>-6</v>
      </c>
      <c r="OR50" s="32">
        <v>136</v>
      </c>
      <c r="OS50" s="38">
        <v>135</v>
      </c>
      <c r="OT50" s="77">
        <v>-5</v>
      </c>
      <c r="OU50" s="32">
        <v>134</v>
      </c>
      <c r="OV50" s="32">
        <v>126</v>
      </c>
      <c r="OW50" s="77">
        <v>-4</v>
      </c>
      <c r="OX50" s="32">
        <v>134</v>
      </c>
      <c r="OY50" s="38">
        <v>127</v>
      </c>
      <c r="OZ50" s="77">
        <v>-2</v>
      </c>
      <c r="PA50" s="32" t="s">
        <v>264</v>
      </c>
      <c r="PB50" s="32" t="s">
        <v>264</v>
      </c>
      <c r="PC50" s="77" t="s">
        <v>264</v>
      </c>
      <c r="PD50" s="32" t="s">
        <v>264</v>
      </c>
      <c r="PE50" s="38" t="s">
        <v>264</v>
      </c>
      <c r="PF50" s="77" t="s">
        <v>264</v>
      </c>
      <c r="PG50" s="32" t="s">
        <v>264</v>
      </c>
      <c r="PH50" s="32" t="s">
        <v>264</v>
      </c>
      <c r="PI50" s="77" t="s">
        <v>264</v>
      </c>
      <c r="PJ50" s="32" t="s">
        <v>264</v>
      </c>
      <c r="PK50" s="38" t="s">
        <v>264</v>
      </c>
      <c r="PL50" s="77" t="s">
        <v>264</v>
      </c>
      <c r="PM50" s="32" t="s">
        <v>264</v>
      </c>
      <c r="PN50" s="32" t="s">
        <v>264</v>
      </c>
      <c r="PO50" s="77" t="s">
        <v>264</v>
      </c>
      <c r="PP50" s="32" t="s">
        <v>264</v>
      </c>
      <c r="PQ50" s="38" t="s">
        <v>264</v>
      </c>
      <c r="PR50" s="77" t="s">
        <v>264</v>
      </c>
    </row>
    <row r="51" spans="1:434" s="50" customFormat="1" x14ac:dyDescent="0.2">
      <c r="A51" s="436" t="s">
        <v>368</v>
      </c>
      <c r="B51" s="437"/>
      <c r="C51" s="32">
        <v>72</v>
      </c>
      <c r="D51" s="32">
        <v>736</v>
      </c>
      <c r="E51" s="77">
        <v>2.7932960893854748</v>
      </c>
      <c r="F51" s="32">
        <v>313</v>
      </c>
      <c r="G51" s="38">
        <v>312.08333333333331</v>
      </c>
      <c r="H51" s="77">
        <v>1.9047619047619049</v>
      </c>
      <c r="I51" s="32">
        <v>44</v>
      </c>
      <c r="J51" s="32">
        <v>437</v>
      </c>
      <c r="K51" s="77">
        <v>2.1028037383177569</v>
      </c>
      <c r="L51" s="32">
        <v>187</v>
      </c>
      <c r="M51" s="38">
        <v>184.25</v>
      </c>
      <c r="N51" s="77">
        <v>0.95890410958904115</v>
      </c>
      <c r="O51" s="32">
        <v>28</v>
      </c>
      <c r="P51" s="32">
        <v>299</v>
      </c>
      <c r="Q51" s="77">
        <v>3.8194444444444446</v>
      </c>
      <c r="R51" s="32">
        <v>126</v>
      </c>
      <c r="S51" s="38">
        <v>127.83333333333333</v>
      </c>
      <c r="T51" s="77">
        <v>3.2996632996632997</v>
      </c>
      <c r="U51" s="32">
        <v>72</v>
      </c>
      <c r="V51" s="32">
        <v>736</v>
      </c>
      <c r="W51" s="77">
        <v>2.7932960893854748</v>
      </c>
      <c r="X51" s="32">
        <v>313</v>
      </c>
      <c r="Y51" s="38">
        <v>312.08333333333331</v>
      </c>
      <c r="Z51" s="77">
        <v>1.9602504764497688</v>
      </c>
      <c r="AA51" s="32">
        <v>44</v>
      </c>
      <c r="AB51" s="32">
        <v>437</v>
      </c>
      <c r="AC51" s="77">
        <v>2.1028037383177569</v>
      </c>
      <c r="AD51" s="32">
        <v>187</v>
      </c>
      <c r="AE51" s="38">
        <v>184.25</v>
      </c>
      <c r="AF51" s="77">
        <v>0.95890410958904115</v>
      </c>
      <c r="AG51" s="32">
        <v>28</v>
      </c>
      <c r="AH51" s="32">
        <v>299</v>
      </c>
      <c r="AI51" s="77">
        <v>3.8194444444444446</v>
      </c>
      <c r="AJ51" s="32">
        <v>126</v>
      </c>
      <c r="AK51" s="38">
        <v>127.83333333333333</v>
      </c>
      <c r="AL51" s="77">
        <v>3.4389750505731627</v>
      </c>
      <c r="AM51" s="32">
        <v>0</v>
      </c>
      <c r="AN51" s="32">
        <v>0</v>
      </c>
      <c r="AO51" s="77" t="s">
        <v>264</v>
      </c>
      <c r="AP51" s="32">
        <v>0</v>
      </c>
      <c r="AQ51" s="38">
        <v>0</v>
      </c>
      <c r="AR51" s="77">
        <v>-100</v>
      </c>
      <c r="AS51" s="32">
        <v>0</v>
      </c>
      <c r="AT51" s="32">
        <v>0</v>
      </c>
      <c r="AU51" s="77" t="s">
        <v>264</v>
      </c>
      <c r="AV51" s="32">
        <v>0</v>
      </c>
      <c r="AW51" s="38">
        <v>0</v>
      </c>
      <c r="AX51" s="77" t="s">
        <v>264</v>
      </c>
      <c r="AY51" s="32">
        <v>0</v>
      </c>
      <c r="AZ51" s="32">
        <v>0</v>
      </c>
      <c r="BA51" s="77" t="s">
        <v>264</v>
      </c>
      <c r="BB51" s="32">
        <v>0</v>
      </c>
      <c r="BC51" s="38">
        <v>0</v>
      </c>
      <c r="BD51" s="77">
        <v>-100</v>
      </c>
      <c r="BE51" s="32">
        <v>38</v>
      </c>
      <c r="BF51" s="32">
        <v>448</v>
      </c>
      <c r="BG51" s="77">
        <v>11.166253101736972</v>
      </c>
      <c r="BH51" s="32">
        <v>193</v>
      </c>
      <c r="BI51" s="38">
        <v>187.16666666666666</v>
      </c>
      <c r="BJ51" s="77">
        <v>5.6941176470588237</v>
      </c>
      <c r="BK51" s="32">
        <v>25</v>
      </c>
      <c r="BL51" s="32">
        <v>274</v>
      </c>
      <c r="BM51" s="77">
        <v>10.931174089068826</v>
      </c>
      <c r="BN51" s="32">
        <v>120</v>
      </c>
      <c r="BO51" s="38">
        <v>113.08333333333333</v>
      </c>
      <c r="BP51" s="77">
        <v>8.6469175340272226</v>
      </c>
      <c r="BQ51" s="32">
        <v>13</v>
      </c>
      <c r="BR51" s="32">
        <v>174</v>
      </c>
      <c r="BS51" s="77">
        <v>11.538461538461538</v>
      </c>
      <c r="BT51" s="32">
        <v>73</v>
      </c>
      <c r="BU51" s="38">
        <v>74.083333333333329</v>
      </c>
      <c r="BV51" s="77">
        <v>1.4840182648401825</v>
      </c>
      <c r="BW51" s="32">
        <v>38</v>
      </c>
      <c r="BX51" s="32">
        <v>448</v>
      </c>
      <c r="BY51" s="77">
        <v>11.166253101736972</v>
      </c>
      <c r="BZ51" s="32">
        <v>193</v>
      </c>
      <c r="CA51" s="38">
        <v>187.16666666666666</v>
      </c>
      <c r="CB51" s="77">
        <v>5.7936881771078665</v>
      </c>
      <c r="CC51" s="32">
        <v>25</v>
      </c>
      <c r="CD51" s="32">
        <v>274</v>
      </c>
      <c r="CE51" s="77">
        <v>10.931174089068826</v>
      </c>
      <c r="CF51" s="32">
        <v>120</v>
      </c>
      <c r="CG51" s="38">
        <v>113.08333333333333</v>
      </c>
      <c r="CH51" s="77">
        <v>8.6469175340272226</v>
      </c>
      <c r="CI51" s="32">
        <v>13</v>
      </c>
      <c r="CJ51" s="32">
        <v>174</v>
      </c>
      <c r="CK51" s="77">
        <v>11.538461538461538</v>
      </c>
      <c r="CL51" s="32">
        <v>73</v>
      </c>
      <c r="CM51" s="38">
        <v>74.083333333333329</v>
      </c>
      <c r="CN51" s="77">
        <v>1.7162471395881007</v>
      </c>
      <c r="CO51" s="32">
        <v>0</v>
      </c>
      <c r="CP51" s="32">
        <v>0</v>
      </c>
      <c r="CQ51" s="77" t="s">
        <v>264</v>
      </c>
      <c r="CR51" s="32">
        <v>0</v>
      </c>
      <c r="CS51" s="38">
        <v>0</v>
      </c>
      <c r="CT51" s="77">
        <v>-100</v>
      </c>
      <c r="CU51" s="32">
        <v>0</v>
      </c>
      <c r="CV51" s="32">
        <v>0</v>
      </c>
      <c r="CW51" s="77" t="s">
        <v>264</v>
      </c>
      <c r="CX51" s="32">
        <v>0</v>
      </c>
      <c r="CY51" s="38">
        <v>0</v>
      </c>
      <c r="CZ51" s="77" t="s">
        <v>264</v>
      </c>
      <c r="DA51" s="32">
        <v>0</v>
      </c>
      <c r="DB51" s="32">
        <v>0</v>
      </c>
      <c r="DC51" s="77" t="s">
        <v>264</v>
      </c>
      <c r="DD51" s="32">
        <v>0</v>
      </c>
      <c r="DE51" s="38">
        <v>0</v>
      </c>
      <c r="DF51" s="77">
        <v>-100</v>
      </c>
      <c r="DG51" s="32">
        <v>34</v>
      </c>
      <c r="DH51" s="32">
        <v>288</v>
      </c>
      <c r="DI51" s="77">
        <v>-7.9872204472843444</v>
      </c>
      <c r="DJ51" s="32">
        <v>120</v>
      </c>
      <c r="DK51" s="38">
        <v>124.91666666666667</v>
      </c>
      <c r="DL51" s="77">
        <v>-3.2903225806451615</v>
      </c>
      <c r="DM51" s="32">
        <v>19</v>
      </c>
      <c r="DN51" s="32">
        <v>163</v>
      </c>
      <c r="DO51" s="77">
        <v>-9.94475138121547</v>
      </c>
      <c r="DP51" s="32">
        <v>67</v>
      </c>
      <c r="DQ51" s="38">
        <v>71.166666666666671</v>
      </c>
      <c r="DR51" s="77">
        <v>-9.2454835281615306</v>
      </c>
      <c r="DS51" s="32">
        <v>15</v>
      </c>
      <c r="DT51" s="32">
        <v>125</v>
      </c>
      <c r="DU51" s="77">
        <v>-5.3030303030303028</v>
      </c>
      <c r="DV51" s="32">
        <v>53</v>
      </c>
      <c r="DW51" s="38">
        <v>53.75</v>
      </c>
      <c r="DX51" s="77">
        <v>5.9113300492610836</v>
      </c>
      <c r="DY51" s="32">
        <v>34</v>
      </c>
      <c r="DZ51" s="32">
        <v>288</v>
      </c>
      <c r="EA51" s="77">
        <v>-7.9872204472843444</v>
      </c>
      <c r="EB51" s="32">
        <v>120</v>
      </c>
      <c r="EC51" s="38">
        <v>124.91666666666667</v>
      </c>
      <c r="ED51" s="77">
        <v>-3.2903225806451615</v>
      </c>
      <c r="EE51" s="32">
        <v>19</v>
      </c>
      <c r="EF51" s="32">
        <v>163</v>
      </c>
      <c r="EG51" s="77">
        <v>-9.94475138121547</v>
      </c>
      <c r="EH51" s="32">
        <v>67</v>
      </c>
      <c r="EI51" s="38">
        <v>71.166666666666671</v>
      </c>
      <c r="EJ51" s="77">
        <v>-9.2454835281615306</v>
      </c>
      <c r="EK51" s="32">
        <v>15</v>
      </c>
      <c r="EL51" s="32">
        <v>125</v>
      </c>
      <c r="EM51" s="77">
        <v>-5.3030303030303028</v>
      </c>
      <c r="EN51" s="32">
        <v>53</v>
      </c>
      <c r="EO51" s="38">
        <v>53.75</v>
      </c>
      <c r="EP51" s="77">
        <v>5.9113300492610836</v>
      </c>
      <c r="EQ51" s="32">
        <v>0</v>
      </c>
      <c r="ER51" s="32">
        <v>0</v>
      </c>
      <c r="ES51" s="77" t="s">
        <v>264</v>
      </c>
      <c r="ET51" s="32">
        <v>0</v>
      </c>
      <c r="EU51" s="38">
        <v>0</v>
      </c>
      <c r="EV51" s="77" t="s">
        <v>264</v>
      </c>
      <c r="EW51" s="32">
        <v>0</v>
      </c>
      <c r="EX51" s="32">
        <v>0</v>
      </c>
      <c r="EY51" s="77" t="s">
        <v>264</v>
      </c>
      <c r="EZ51" s="32">
        <v>0</v>
      </c>
      <c r="FA51" s="38">
        <v>0</v>
      </c>
      <c r="FB51" s="77" t="s">
        <v>264</v>
      </c>
      <c r="FC51" s="32">
        <v>0</v>
      </c>
      <c r="FD51" s="32">
        <v>0</v>
      </c>
      <c r="FE51" s="77" t="s">
        <v>264</v>
      </c>
      <c r="FF51" s="32">
        <v>0</v>
      </c>
      <c r="FG51" s="38">
        <v>0</v>
      </c>
      <c r="FH51" s="77" t="s">
        <v>264</v>
      </c>
      <c r="FI51" s="32">
        <v>38</v>
      </c>
      <c r="FJ51" s="32">
        <v>370</v>
      </c>
      <c r="FK51" s="77">
        <v>4.5197740112994351</v>
      </c>
      <c r="FL51" s="32">
        <v>161</v>
      </c>
      <c r="FM51" s="38">
        <v>155.25</v>
      </c>
      <c r="FN51" s="77">
        <v>4.3113101903695412</v>
      </c>
      <c r="FO51" s="32">
        <v>34</v>
      </c>
      <c r="FP51" s="32">
        <v>332</v>
      </c>
      <c r="FQ51" s="77">
        <v>3.1055900621118013</v>
      </c>
      <c r="FR51" s="32">
        <v>141</v>
      </c>
      <c r="FS51" s="38">
        <v>139.5</v>
      </c>
      <c r="FT51" s="77">
        <v>1.762917933130699</v>
      </c>
      <c r="FU51" s="32">
        <v>4</v>
      </c>
      <c r="FV51" s="32">
        <v>38</v>
      </c>
      <c r="FW51" s="77">
        <v>18.75</v>
      </c>
      <c r="FX51" s="32">
        <v>20</v>
      </c>
      <c r="FY51" s="38">
        <v>15.75</v>
      </c>
      <c r="FZ51" s="77">
        <v>34.042553191489361</v>
      </c>
      <c r="GA51" s="32">
        <v>38</v>
      </c>
      <c r="GB51" s="32">
        <v>370</v>
      </c>
      <c r="GC51" s="77">
        <v>4.5197740112994351</v>
      </c>
      <c r="GD51" s="32">
        <v>161</v>
      </c>
      <c r="GE51" s="38">
        <v>155.25</v>
      </c>
      <c r="GF51" s="77">
        <v>4.3113101903695412</v>
      </c>
      <c r="GG51" s="32">
        <v>34</v>
      </c>
      <c r="GH51" s="32">
        <v>332</v>
      </c>
      <c r="GI51" s="77">
        <v>3.1055900621118013</v>
      </c>
      <c r="GJ51" s="32">
        <v>141</v>
      </c>
      <c r="GK51" s="38">
        <v>139.5</v>
      </c>
      <c r="GL51" s="77">
        <v>1.762917933130699</v>
      </c>
      <c r="GM51" s="32">
        <v>4</v>
      </c>
      <c r="GN51" s="32">
        <v>38</v>
      </c>
      <c r="GO51" s="77">
        <v>18.75</v>
      </c>
      <c r="GP51" s="32">
        <v>20</v>
      </c>
      <c r="GQ51" s="38">
        <v>15.75</v>
      </c>
      <c r="GR51" s="77">
        <v>34.042553191489361</v>
      </c>
      <c r="GS51" s="32">
        <v>0</v>
      </c>
      <c r="GT51" s="32">
        <v>0</v>
      </c>
      <c r="GU51" s="77" t="s">
        <v>264</v>
      </c>
      <c r="GV51" s="32">
        <v>0</v>
      </c>
      <c r="GW51" s="38">
        <v>0</v>
      </c>
      <c r="GX51" s="77" t="s">
        <v>264</v>
      </c>
      <c r="GY51" s="32">
        <v>0</v>
      </c>
      <c r="GZ51" s="32">
        <v>0</v>
      </c>
      <c r="HA51" s="77" t="s">
        <v>264</v>
      </c>
      <c r="HB51" s="32">
        <v>0</v>
      </c>
      <c r="HC51" s="38">
        <v>0</v>
      </c>
      <c r="HD51" s="77" t="s">
        <v>264</v>
      </c>
      <c r="HE51" s="32">
        <v>0</v>
      </c>
      <c r="HF51" s="32">
        <v>0</v>
      </c>
      <c r="HG51" s="77" t="s">
        <v>264</v>
      </c>
      <c r="HH51" s="32">
        <v>0</v>
      </c>
      <c r="HI51" s="38">
        <v>0</v>
      </c>
      <c r="HJ51" s="77" t="s">
        <v>264</v>
      </c>
      <c r="HK51" s="32">
        <v>3</v>
      </c>
      <c r="HL51" s="32">
        <v>8</v>
      </c>
      <c r="HM51" s="77">
        <v>14.285714285714285</v>
      </c>
      <c r="HN51" s="32">
        <v>4</v>
      </c>
      <c r="HO51" s="38">
        <v>4</v>
      </c>
      <c r="HP51" s="77">
        <v>65.517241379310349</v>
      </c>
      <c r="HQ51" s="32">
        <v>0</v>
      </c>
      <c r="HR51" s="32">
        <v>0</v>
      </c>
      <c r="HS51" s="77" t="s">
        <v>264</v>
      </c>
      <c r="HT51" s="32">
        <v>0</v>
      </c>
      <c r="HU51" s="38">
        <v>0</v>
      </c>
      <c r="HV51" s="77" t="s">
        <v>264</v>
      </c>
      <c r="HW51" s="32">
        <v>3</v>
      </c>
      <c r="HX51" s="32">
        <v>8</v>
      </c>
      <c r="HY51" s="77">
        <v>14.285714285714285</v>
      </c>
      <c r="HZ51" s="32">
        <v>4</v>
      </c>
      <c r="IA51" s="38">
        <v>4</v>
      </c>
      <c r="IB51" s="77">
        <v>65.517241379310349</v>
      </c>
      <c r="IC51" s="32">
        <v>3</v>
      </c>
      <c r="ID51" s="32">
        <v>8</v>
      </c>
      <c r="IE51" s="77">
        <v>14.285714285714285</v>
      </c>
      <c r="IF51" s="32">
        <v>4</v>
      </c>
      <c r="IG51" s="38">
        <v>4</v>
      </c>
      <c r="IH51" s="77">
        <v>65.517241379310349</v>
      </c>
      <c r="II51" s="32">
        <v>0</v>
      </c>
      <c r="IJ51" s="32">
        <v>0</v>
      </c>
      <c r="IK51" s="77" t="s">
        <v>264</v>
      </c>
      <c r="IL51" s="32">
        <v>0</v>
      </c>
      <c r="IM51" s="38">
        <v>0</v>
      </c>
      <c r="IN51" s="77" t="s">
        <v>264</v>
      </c>
      <c r="IO51" s="32">
        <v>3</v>
      </c>
      <c r="IP51" s="32">
        <v>8</v>
      </c>
      <c r="IQ51" s="77">
        <v>14.285714285714285</v>
      </c>
      <c r="IR51" s="32">
        <v>4</v>
      </c>
      <c r="IS51" s="38">
        <v>4</v>
      </c>
      <c r="IT51" s="77">
        <v>65.517241379310349</v>
      </c>
      <c r="IU51" s="32">
        <v>0</v>
      </c>
      <c r="IV51" s="32">
        <v>0</v>
      </c>
      <c r="IW51" s="77" t="s">
        <v>264</v>
      </c>
      <c r="IX51" s="32">
        <v>0</v>
      </c>
      <c r="IY51" s="38">
        <v>0</v>
      </c>
      <c r="IZ51" s="77" t="s">
        <v>264</v>
      </c>
      <c r="JA51" s="32">
        <v>0</v>
      </c>
      <c r="JB51" s="32">
        <v>0</v>
      </c>
      <c r="JC51" s="77" t="s">
        <v>264</v>
      </c>
      <c r="JD51" s="32">
        <v>0</v>
      </c>
      <c r="JE51" s="38">
        <v>0</v>
      </c>
      <c r="JF51" s="77" t="s">
        <v>264</v>
      </c>
      <c r="JG51" s="32">
        <v>0</v>
      </c>
      <c r="JH51" s="32">
        <v>0</v>
      </c>
      <c r="JI51" s="77" t="s">
        <v>264</v>
      </c>
      <c r="JJ51" s="32">
        <v>0</v>
      </c>
      <c r="JK51" s="38">
        <v>0</v>
      </c>
      <c r="JL51" s="77" t="s">
        <v>264</v>
      </c>
      <c r="JM51" s="32">
        <v>9</v>
      </c>
      <c r="JN51" s="32">
        <v>82</v>
      </c>
      <c r="JO51" s="77">
        <v>15.492957746478872</v>
      </c>
      <c r="JP51" s="32">
        <v>26</v>
      </c>
      <c r="JQ51" s="38">
        <v>31.416666666666668</v>
      </c>
      <c r="JR51" s="77">
        <v>28.668941979522184</v>
      </c>
      <c r="JS51" s="32">
        <v>4</v>
      </c>
      <c r="JT51" s="32">
        <v>42</v>
      </c>
      <c r="JU51" s="77">
        <v>7.6923076923076925</v>
      </c>
      <c r="JV51" s="32">
        <v>16</v>
      </c>
      <c r="JW51" s="38">
        <v>17.666666666666668</v>
      </c>
      <c r="JX51" s="77">
        <v>30.864197530864196</v>
      </c>
      <c r="JY51" s="32">
        <v>5</v>
      </c>
      <c r="JZ51" s="32">
        <v>40</v>
      </c>
      <c r="KA51" s="77">
        <v>25</v>
      </c>
      <c r="KB51" s="32">
        <v>10</v>
      </c>
      <c r="KC51" s="38">
        <v>13.75</v>
      </c>
      <c r="KD51" s="77">
        <v>25.954198473282442</v>
      </c>
      <c r="KE51" s="32">
        <v>9</v>
      </c>
      <c r="KF51" s="32">
        <v>82</v>
      </c>
      <c r="KG51" s="77">
        <v>15.492957746478872</v>
      </c>
      <c r="KH51" s="32">
        <v>26</v>
      </c>
      <c r="KI51" s="38">
        <v>31.416666666666668</v>
      </c>
      <c r="KJ51" s="77">
        <v>28.668941979522184</v>
      </c>
      <c r="KK51" s="32">
        <v>4</v>
      </c>
      <c r="KL51" s="32">
        <v>42</v>
      </c>
      <c r="KM51" s="77">
        <v>7.6923076923076925</v>
      </c>
      <c r="KN51" s="32">
        <v>16</v>
      </c>
      <c r="KO51" s="38">
        <v>17.666666666666668</v>
      </c>
      <c r="KP51" s="77">
        <v>30.864197530864196</v>
      </c>
      <c r="KQ51" s="32">
        <v>5</v>
      </c>
      <c r="KR51" s="32">
        <v>40</v>
      </c>
      <c r="KS51" s="77">
        <v>25</v>
      </c>
      <c r="KT51" s="32">
        <v>10</v>
      </c>
      <c r="KU51" s="38">
        <v>13.75</v>
      </c>
      <c r="KV51" s="77">
        <v>25.954198473282442</v>
      </c>
      <c r="KW51" s="32">
        <v>0</v>
      </c>
      <c r="KX51" s="32">
        <v>0</v>
      </c>
      <c r="KY51" s="77" t="s">
        <v>264</v>
      </c>
      <c r="KZ51" s="32">
        <v>0</v>
      </c>
      <c r="LA51" s="38">
        <v>0</v>
      </c>
      <c r="LB51" s="77" t="s">
        <v>264</v>
      </c>
      <c r="LC51" s="32">
        <v>0</v>
      </c>
      <c r="LD51" s="32">
        <v>0</v>
      </c>
      <c r="LE51" s="77" t="s">
        <v>264</v>
      </c>
      <c r="LF51" s="32">
        <v>0</v>
      </c>
      <c r="LG51" s="38">
        <v>0</v>
      </c>
      <c r="LH51" s="77" t="s">
        <v>264</v>
      </c>
      <c r="LI51" s="32">
        <v>0</v>
      </c>
      <c r="LJ51" s="32">
        <v>0</v>
      </c>
      <c r="LK51" s="77" t="s">
        <v>264</v>
      </c>
      <c r="LL51" s="32">
        <v>0</v>
      </c>
      <c r="LM51" s="38">
        <v>0</v>
      </c>
      <c r="LN51" s="77" t="s">
        <v>264</v>
      </c>
      <c r="LO51" s="32">
        <v>17</v>
      </c>
      <c r="LP51" s="32">
        <v>180</v>
      </c>
      <c r="LQ51" s="77">
        <v>-2.7027027027027026</v>
      </c>
      <c r="LR51" s="32">
        <v>84</v>
      </c>
      <c r="LS51" s="38">
        <v>77.583333333333329</v>
      </c>
      <c r="LT51" s="77">
        <v>-10.135135135135135</v>
      </c>
      <c r="LU51" s="32">
        <v>13</v>
      </c>
      <c r="LV51" s="32">
        <v>122</v>
      </c>
      <c r="LW51" s="77">
        <v>1.6666666666666667</v>
      </c>
      <c r="LX51" s="32">
        <v>66</v>
      </c>
      <c r="LY51" s="38">
        <v>51.166666666666664</v>
      </c>
      <c r="LZ51" s="77">
        <v>-2.8481012658227849</v>
      </c>
      <c r="MA51" s="32">
        <v>4</v>
      </c>
      <c r="MB51" s="32">
        <v>58</v>
      </c>
      <c r="MC51" s="77">
        <v>-10.76923076923077</v>
      </c>
      <c r="MD51" s="32">
        <v>18</v>
      </c>
      <c r="ME51" s="38">
        <v>26.416666666666668</v>
      </c>
      <c r="MF51" s="77">
        <v>-21.534653465346533</v>
      </c>
      <c r="MG51" s="32">
        <v>17</v>
      </c>
      <c r="MH51" s="32">
        <v>180</v>
      </c>
      <c r="MI51" s="77">
        <v>-2.7027027027027026</v>
      </c>
      <c r="MJ51" s="32">
        <v>84</v>
      </c>
      <c r="MK51" s="38">
        <v>77.583333333333329</v>
      </c>
      <c r="ML51" s="77">
        <v>-10.135135135135135</v>
      </c>
      <c r="MM51" s="32">
        <v>13</v>
      </c>
      <c r="MN51" s="32">
        <v>122</v>
      </c>
      <c r="MO51" s="77">
        <v>1.6666666666666667</v>
      </c>
      <c r="MP51" s="32">
        <v>66</v>
      </c>
      <c r="MQ51" s="38">
        <v>51.166666666666664</v>
      </c>
      <c r="MR51" s="77">
        <v>-2.8481012658227849</v>
      </c>
      <c r="MS51" s="32">
        <v>4</v>
      </c>
      <c r="MT51" s="32">
        <v>58</v>
      </c>
      <c r="MU51" s="77">
        <v>-10.76923076923077</v>
      </c>
      <c r="MV51" s="32">
        <v>18</v>
      </c>
      <c r="MW51" s="38">
        <v>26.416666666666668</v>
      </c>
      <c r="MX51" s="77">
        <v>-21.534653465346533</v>
      </c>
      <c r="MY51" s="32">
        <v>0</v>
      </c>
      <c r="MZ51" s="32">
        <v>0</v>
      </c>
      <c r="NA51" s="77" t="s">
        <v>264</v>
      </c>
      <c r="NB51" s="32">
        <v>0</v>
      </c>
      <c r="NC51" s="38">
        <v>0</v>
      </c>
      <c r="ND51" s="77" t="s">
        <v>264</v>
      </c>
      <c r="NE51" s="32">
        <v>0</v>
      </c>
      <c r="NF51" s="32">
        <v>0</v>
      </c>
      <c r="NG51" s="77" t="s">
        <v>264</v>
      </c>
      <c r="NH51" s="32">
        <v>0</v>
      </c>
      <c r="NI51" s="38">
        <v>0</v>
      </c>
      <c r="NJ51" s="77" t="s">
        <v>264</v>
      </c>
      <c r="NK51" s="32">
        <v>0</v>
      </c>
      <c r="NL51" s="32">
        <v>0</v>
      </c>
      <c r="NM51" s="77" t="s">
        <v>264</v>
      </c>
      <c r="NN51" s="32">
        <v>0</v>
      </c>
      <c r="NO51" s="38">
        <v>0</v>
      </c>
      <c r="NP51" s="77" t="s">
        <v>264</v>
      </c>
      <c r="NQ51" s="32">
        <v>164</v>
      </c>
      <c r="NR51" s="32">
        <v>151</v>
      </c>
      <c r="NS51" s="77">
        <v>17</v>
      </c>
      <c r="NT51" s="32">
        <v>164</v>
      </c>
      <c r="NU51" s="38">
        <v>150</v>
      </c>
      <c r="NV51" s="77">
        <v>15</v>
      </c>
      <c r="NW51" s="32">
        <v>176</v>
      </c>
      <c r="NX51" s="32">
        <v>151</v>
      </c>
      <c r="NY51" s="77">
        <v>17</v>
      </c>
      <c r="NZ51" s="32">
        <v>176</v>
      </c>
      <c r="OA51" s="38">
        <v>152</v>
      </c>
      <c r="OB51" s="77">
        <v>17</v>
      </c>
      <c r="OC51" s="32">
        <v>145</v>
      </c>
      <c r="OD51" s="32">
        <v>149</v>
      </c>
      <c r="OE51" s="77">
        <v>15</v>
      </c>
      <c r="OF51" s="32">
        <v>145</v>
      </c>
      <c r="OG51" s="38">
        <v>148</v>
      </c>
      <c r="OH51" s="77">
        <v>13</v>
      </c>
      <c r="OI51" s="32">
        <v>164</v>
      </c>
      <c r="OJ51" s="32">
        <v>151</v>
      </c>
      <c r="OK51" s="77">
        <v>17</v>
      </c>
      <c r="OL51" s="32">
        <v>164</v>
      </c>
      <c r="OM51" s="38">
        <v>150</v>
      </c>
      <c r="ON51" s="77">
        <v>15</v>
      </c>
      <c r="OO51" s="32">
        <v>176</v>
      </c>
      <c r="OP51" s="32">
        <v>151</v>
      </c>
      <c r="OQ51" s="77">
        <v>17</v>
      </c>
      <c r="OR51" s="32">
        <v>176</v>
      </c>
      <c r="OS51" s="38">
        <v>152</v>
      </c>
      <c r="OT51" s="77">
        <v>17</v>
      </c>
      <c r="OU51" s="32">
        <v>145</v>
      </c>
      <c r="OV51" s="32">
        <v>149</v>
      </c>
      <c r="OW51" s="77">
        <v>15</v>
      </c>
      <c r="OX51" s="32">
        <v>145</v>
      </c>
      <c r="OY51" s="38">
        <v>148</v>
      </c>
      <c r="OZ51" s="77">
        <v>13</v>
      </c>
      <c r="PA51" s="32" t="s">
        <v>264</v>
      </c>
      <c r="PB51" s="32" t="s">
        <v>264</v>
      </c>
      <c r="PC51" s="77" t="s">
        <v>264</v>
      </c>
      <c r="PD51" s="32" t="s">
        <v>264</v>
      </c>
      <c r="PE51" s="38" t="s">
        <v>264</v>
      </c>
      <c r="PF51" s="77" t="s">
        <v>264</v>
      </c>
      <c r="PG51" s="32" t="s">
        <v>264</v>
      </c>
      <c r="PH51" s="32" t="s">
        <v>264</v>
      </c>
      <c r="PI51" s="77" t="s">
        <v>264</v>
      </c>
      <c r="PJ51" s="32" t="s">
        <v>264</v>
      </c>
      <c r="PK51" s="38" t="s">
        <v>264</v>
      </c>
      <c r="PL51" s="77" t="s">
        <v>264</v>
      </c>
      <c r="PM51" s="32" t="s">
        <v>264</v>
      </c>
      <c r="PN51" s="32" t="s">
        <v>264</v>
      </c>
      <c r="PO51" s="77" t="s">
        <v>264</v>
      </c>
      <c r="PP51" s="32" t="s">
        <v>264</v>
      </c>
      <c r="PQ51" s="38" t="s">
        <v>264</v>
      </c>
      <c r="PR51" s="77" t="s">
        <v>264</v>
      </c>
    </row>
    <row r="52" spans="1:434" s="50" customFormat="1" x14ac:dyDescent="0.2">
      <c r="A52" s="430" t="s">
        <v>366</v>
      </c>
      <c r="B52" s="432"/>
      <c r="C52" s="32" t="s">
        <v>378</v>
      </c>
      <c r="D52" s="32">
        <v>25</v>
      </c>
      <c r="E52" s="77">
        <v>127.27272727272727</v>
      </c>
      <c r="F52" s="32">
        <v>32</v>
      </c>
      <c r="G52" s="38">
        <v>17</v>
      </c>
      <c r="H52" s="77" t="s">
        <v>267</v>
      </c>
      <c r="I52" s="32" t="s">
        <v>378</v>
      </c>
      <c r="J52" s="32" t="s">
        <v>378</v>
      </c>
      <c r="K52" s="77">
        <v>228.57142857142856</v>
      </c>
      <c r="L52" s="32">
        <v>27</v>
      </c>
      <c r="M52" s="38">
        <v>11.916666666666666</v>
      </c>
      <c r="N52" s="77" t="s">
        <v>267</v>
      </c>
      <c r="O52" s="32">
        <v>0</v>
      </c>
      <c r="P52" s="32" t="s">
        <v>378</v>
      </c>
      <c r="Q52" s="77">
        <v>-50</v>
      </c>
      <c r="R52" s="32">
        <v>5</v>
      </c>
      <c r="S52" s="38">
        <v>5.083333333333333</v>
      </c>
      <c r="T52" s="77" t="s">
        <v>267</v>
      </c>
      <c r="U52" s="32" t="s">
        <v>378</v>
      </c>
      <c r="V52" s="32">
        <v>25</v>
      </c>
      <c r="W52" s="77">
        <v>127.27272727272727</v>
      </c>
      <c r="X52" s="32">
        <v>32</v>
      </c>
      <c r="Y52" s="38">
        <v>17</v>
      </c>
      <c r="Z52" s="77" t="s">
        <v>267</v>
      </c>
      <c r="AA52" s="32" t="s">
        <v>378</v>
      </c>
      <c r="AB52" s="32" t="s">
        <v>378</v>
      </c>
      <c r="AC52" s="77">
        <v>228.57142857142856</v>
      </c>
      <c r="AD52" s="32">
        <v>27</v>
      </c>
      <c r="AE52" s="38">
        <v>11.916666666666666</v>
      </c>
      <c r="AF52" s="77" t="s">
        <v>267</v>
      </c>
      <c r="AG52" s="32">
        <v>0</v>
      </c>
      <c r="AH52" s="32" t="s">
        <v>378</v>
      </c>
      <c r="AI52" s="77">
        <v>-50</v>
      </c>
      <c r="AJ52" s="32">
        <v>5</v>
      </c>
      <c r="AK52" s="38">
        <v>5.083333333333333</v>
      </c>
      <c r="AL52" s="77" t="s">
        <v>267</v>
      </c>
      <c r="AM52" s="32">
        <v>0</v>
      </c>
      <c r="AN52" s="32">
        <v>0</v>
      </c>
      <c r="AO52" s="77" t="s">
        <v>264</v>
      </c>
      <c r="AP52" s="32">
        <v>0</v>
      </c>
      <c r="AQ52" s="38">
        <v>0</v>
      </c>
      <c r="AR52" s="77" t="s">
        <v>264</v>
      </c>
      <c r="AS52" s="32">
        <v>0</v>
      </c>
      <c r="AT52" s="32">
        <v>0</v>
      </c>
      <c r="AU52" s="77" t="s">
        <v>264</v>
      </c>
      <c r="AV52" s="32">
        <v>0</v>
      </c>
      <c r="AW52" s="38">
        <v>0</v>
      </c>
      <c r="AX52" s="77" t="s">
        <v>264</v>
      </c>
      <c r="AY52" s="32">
        <v>0</v>
      </c>
      <c r="AZ52" s="32">
        <v>0</v>
      </c>
      <c r="BA52" s="77" t="s">
        <v>264</v>
      </c>
      <c r="BB52" s="32">
        <v>0</v>
      </c>
      <c r="BC52" s="38">
        <v>0</v>
      </c>
      <c r="BD52" s="77" t="s">
        <v>264</v>
      </c>
      <c r="BE52" s="32" t="s">
        <v>378</v>
      </c>
      <c r="BF52" s="32">
        <v>10</v>
      </c>
      <c r="BG52" s="77">
        <v>25</v>
      </c>
      <c r="BH52" s="32">
        <v>15</v>
      </c>
      <c r="BI52" s="38">
        <v>9.25</v>
      </c>
      <c r="BJ52" s="77" t="s">
        <v>267</v>
      </c>
      <c r="BK52" s="32" t="s">
        <v>378</v>
      </c>
      <c r="BL52" s="32" t="s">
        <v>378</v>
      </c>
      <c r="BM52" s="77">
        <v>50</v>
      </c>
      <c r="BN52" s="32" t="s">
        <v>378</v>
      </c>
      <c r="BO52" s="38">
        <v>6.5</v>
      </c>
      <c r="BP52" s="77" t="s">
        <v>267</v>
      </c>
      <c r="BQ52" s="32">
        <v>0</v>
      </c>
      <c r="BR52" s="32" t="s">
        <v>378</v>
      </c>
      <c r="BS52" s="77">
        <v>-50</v>
      </c>
      <c r="BT52" s="32" t="s">
        <v>378</v>
      </c>
      <c r="BU52" s="38">
        <v>2.75</v>
      </c>
      <c r="BV52" s="77">
        <v>229.99999999999997</v>
      </c>
      <c r="BW52" s="32" t="s">
        <v>378</v>
      </c>
      <c r="BX52" s="32">
        <v>10</v>
      </c>
      <c r="BY52" s="77">
        <v>25</v>
      </c>
      <c r="BZ52" s="32">
        <v>15</v>
      </c>
      <c r="CA52" s="38">
        <v>9.25</v>
      </c>
      <c r="CB52" s="77" t="s">
        <v>267</v>
      </c>
      <c r="CC52" s="32" t="s">
        <v>378</v>
      </c>
      <c r="CD52" s="32" t="s">
        <v>378</v>
      </c>
      <c r="CE52" s="77">
        <v>50</v>
      </c>
      <c r="CF52" s="32" t="s">
        <v>378</v>
      </c>
      <c r="CG52" s="38">
        <v>6.5</v>
      </c>
      <c r="CH52" s="77" t="s">
        <v>267</v>
      </c>
      <c r="CI52" s="32">
        <v>0</v>
      </c>
      <c r="CJ52" s="32" t="s">
        <v>378</v>
      </c>
      <c r="CK52" s="77">
        <v>-50</v>
      </c>
      <c r="CL52" s="32" t="s">
        <v>378</v>
      </c>
      <c r="CM52" s="38">
        <v>2.75</v>
      </c>
      <c r="CN52" s="77">
        <v>229.99999999999997</v>
      </c>
      <c r="CO52" s="32">
        <v>0</v>
      </c>
      <c r="CP52" s="32">
        <v>0</v>
      </c>
      <c r="CQ52" s="77" t="s">
        <v>264</v>
      </c>
      <c r="CR52" s="32">
        <v>0</v>
      </c>
      <c r="CS52" s="38">
        <v>0</v>
      </c>
      <c r="CT52" s="77" t="s">
        <v>264</v>
      </c>
      <c r="CU52" s="32">
        <v>0</v>
      </c>
      <c r="CV52" s="32">
        <v>0</v>
      </c>
      <c r="CW52" s="77" t="s">
        <v>264</v>
      </c>
      <c r="CX52" s="32">
        <v>0</v>
      </c>
      <c r="CY52" s="38">
        <v>0</v>
      </c>
      <c r="CZ52" s="77" t="s">
        <v>264</v>
      </c>
      <c r="DA52" s="32">
        <v>0</v>
      </c>
      <c r="DB52" s="32">
        <v>0</v>
      </c>
      <c r="DC52" s="77" t="s">
        <v>264</v>
      </c>
      <c r="DD52" s="32">
        <v>0</v>
      </c>
      <c r="DE52" s="38">
        <v>0</v>
      </c>
      <c r="DF52" s="77" t="s">
        <v>264</v>
      </c>
      <c r="DG52" s="32">
        <v>0</v>
      </c>
      <c r="DH52" s="32">
        <v>15</v>
      </c>
      <c r="DI52" s="77" t="s">
        <v>267</v>
      </c>
      <c r="DJ52" s="32">
        <v>17</v>
      </c>
      <c r="DK52" s="38">
        <v>7.75</v>
      </c>
      <c r="DL52" s="77" t="s">
        <v>267</v>
      </c>
      <c r="DM52" s="32">
        <v>0</v>
      </c>
      <c r="DN52" s="32" t="s">
        <v>378</v>
      </c>
      <c r="DO52" s="77" t="s">
        <v>267</v>
      </c>
      <c r="DP52" s="32" t="s">
        <v>378</v>
      </c>
      <c r="DQ52" s="38">
        <v>5.416666666666667</v>
      </c>
      <c r="DR52" s="77" t="s">
        <v>267</v>
      </c>
      <c r="DS52" s="32">
        <v>0</v>
      </c>
      <c r="DT52" s="32" t="s">
        <v>378</v>
      </c>
      <c r="DU52" s="77">
        <v>-50</v>
      </c>
      <c r="DV52" s="32" t="s">
        <v>378</v>
      </c>
      <c r="DW52" s="38">
        <v>2.3333333333333335</v>
      </c>
      <c r="DX52" s="77" t="s">
        <v>267</v>
      </c>
      <c r="DY52" s="32">
        <v>0</v>
      </c>
      <c r="DZ52" s="32">
        <v>15</v>
      </c>
      <c r="EA52" s="77" t="s">
        <v>267</v>
      </c>
      <c r="EB52" s="32">
        <v>17</v>
      </c>
      <c r="EC52" s="38">
        <v>7.75</v>
      </c>
      <c r="ED52" s="77" t="s">
        <v>267</v>
      </c>
      <c r="EE52" s="32">
        <v>0</v>
      </c>
      <c r="EF52" s="32" t="s">
        <v>378</v>
      </c>
      <c r="EG52" s="77" t="s">
        <v>267</v>
      </c>
      <c r="EH52" s="32" t="s">
        <v>378</v>
      </c>
      <c r="EI52" s="38">
        <v>5.416666666666667</v>
      </c>
      <c r="EJ52" s="77" t="s">
        <v>267</v>
      </c>
      <c r="EK52" s="32">
        <v>0</v>
      </c>
      <c r="EL52" s="32" t="s">
        <v>378</v>
      </c>
      <c r="EM52" s="77">
        <v>-50</v>
      </c>
      <c r="EN52" s="32" t="s">
        <v>378</v>
      </c>
      <c r="EO52" s="38">
        <v>2.3333333333333335</v>
      </c>
      <c r="EP52" s="77" t="s">
        <v>267</v>
      </c>
      <c r="EQ52" s="32">
        <v>0</v>
      </c>
      <c r="ER52" s="32">
        <v>0</v>
      </c>
      <c r="ES52" s="77" t="s">
        <v>264</v>
      </c>
      <c r="ET52" s="32">
        <v>0</v>
      </c>
      <c r="EU52" s="38">
        <v>0</v>
      </c>
      <c r="EV52" s="77" t="s">
        <v>264</v>
      </c>
      <c r="EW52" s="32">
        <v>0</v>
      </c>
      <c r="EX52" s="32">
        <v>0</v>
      </c>
      <c r="EY52" s="77" t="s">
        <v>264</v>
      </c>
      <c r="EZ52" s="32">
        <v>0</v>
      </c>
      <c r="FA52" s="38">
        <v>0</v>
      </c>
      <c r="FB52" s="77" t="s">
        <v>264</v>
      </c>
      <c r="FC52" s="32">
        <v>0</v>
      </c>
      <c r="FD52" s="32">
        <v>0</v>
      </c>
      <c r="FE52" s="77" t="s">
        <v>264</v>
      </c>
      <c r="FF52" s="32">
        <v>0</v>
      </c>
      <c r="FG52" s="38">
        <v>0</v>
      </c>
      <c r="FH52" s="77" t="s">
        <v>264</v>
      </c>
      <c r="FI52" s="32" t="s">
        <v>378</v>
      </c>
      <c r="FJ52" s="32">
        <v>18</v>
      </c>
      <c r="FK52" s="77">
        <v>125</v>
      </c>
      <c r="FL52" s="32">
        <v>24</v>
      </c>
      <c r="FM52" s="38">
        <v>11.416666666666666</v>
      </c>
      <c r="FN52" s="77" t="s">
        <v>267</v>
      </c>
      <c r="FO52" s="32" t="s">
        <v>378</v>
      </c>
      <c r="FP52" s="32">
        <v>18</v>
      </c>
      <c r="FQ52" s="77">
        <v>157.14285714285714</v>
      </c>
      <c r="FR52" s="32" t="s">
        <v>378</v>
      </c>
      <c r="FS52" s="38">
        <v>10.416666666666666</v>
      </c>
      <c r="FT52" s="77" t="s">
        <v>267</v>
      </c>
      <c r="FU52" s="32">
        <v>0</v>
      </c>
      <c r="FV52" s="32">
        <v>0</v>
      </c>
      <c r="FW52" s="77">
        <v>-100</v>
      </c>
      <c r="FX52" s="32" t="s">
        <v>378</v>
      </c>
      <c r="FY52" s="38">
        <v>1</v>
      </c>
      <c r="FZ52" s="77" t="s">
        <v>267</v>
      </c>
      <c r="GA52" s="32" t="s">
        <v>378</v>
      </c>
      <c r="GB52" s="32">
        <v>18</v>
      </c>
      <c r="GC52" s="77">
        <v>125</v>
      </c>
      <c r="GD52" s="32">
        <v>24</v>
      </c>
      <c r="GE52" s="38">
        <v>11.416666666666666</v>
      </c>
      <c r="GF52" s="77" t="s">
        <v>267</v>
      </c>
      <c r="GG52" s="32" t="s">
        <v>378</v>
      </c>
      <c r="GH52" s="32">
        <v>18</v>
      </c>
      <c r="GI52" s="77">
        <v>157.14285714285714</v>
      </c>
      <c r="GJ52" s="32" t="s">
        <v>378</v>
      </c>
      <c r="GK52" s="38">
        <v>10.416666666666666</v>
      </c>
      <c r="GL52" s="77" t="s">
        <v>267</v>
      </c>
      <c r="GM52" s="32">
        <v>0</v>
      </c>
      <c r="GN52" s="32">
        <v>0</v>
      </c>
      <c r="GO52" s="77">
        <v>-100</v>
      </c>
      <c r="GP52" s="32" t="s">
        <v>378</v>
      </c>
      <c r="GQ52" s="38">
        <v>1</v>
      </c>
      <c r="GR52" s="77" t="s">
        <v>267</v>
      </c>
      <c r="GS52" s="32">
        <v>0</v>
      </c>
      <c r="GT52" s="32">
        <v>0</v>
      </c>
      <c r="GU52" s="77" t="s">
        <v>264</v>
      </c>
      <c r="GV52" s="32">
        <v>0</v>
      </c>
      <c r="GW52" s="38">
        <v>0</v>
      </c>
      <c r="GX52" s="77" t="s">
        <v>264</v>
      </c>
      <c r="GY52" s="32">
        <v>0</v>
      </c>
      <c r="GZ52" s="32">
        <v>0</v>
      </c>
      <c r="HA52" s="77" t="s">
        <v>264</v>
      </c>
      <c r="HB52" s="32">
        <v>0</v>
      </c>
      <c r="HC52" s="38">
        <v>0</v>
      </c>
      <c r="HD52" s="77" t="s">
        <v>264</v>
      </c>
      <c r="HE52" s="32">
        <v>0</v>
      </c>
      <c r="HF52" s="32">
        <v>0</v>
      </c>
      <c r="HG52" s="77" t="s">
        <v>264</v>
      </c>
      <c r="HH52" s="32">
        <v>0</v>
      </c>
      <c r="HI52" s="38">
        <v>0</v>
      </c>
      <c r="HJ52" s="77" t="s">
        <v>264</v>
      </c>
      <c r="HK52" s="32">
        <v>0</v>
      </c>
      <c r="HL52" s="32">
        <v>0</v>
      </c>
      <c r="HM52" s="77" t="s">
        <v>264</v>
      </c>
      <c r="HN52" s="32">
        <v>0</v>
      </c>
      <c r="HO52" s="38">
        <v>0</v>
      </c>
      <c r="HP52" s="77" t="s">
        <v>264</v>
      </c>
      <c r="HQ52" s="32">
        <v>0</v>
      </c>
      <c r="HR52" s="32">
        <v>0</v>
      </c>
      <c r="HS52" s="77" t="s">
        <v>264</v>
      </c>
      <c r="HT52" s="32">
        <v>0</v>
      </c>
      <c r="HU52" s="38">
        <v>0</v>
      </c>
      <c r="HV52" s="77" t="s">
        <v>264</v>
      </c>
      <c r="HW52" s="32">
        <v>0</v>
      </c>
      <c r="HX52" s="32">
        <v>0</v>
      </c>
      <c r="HY52" s="77" t="s">
        <v>264</v>
      </c>
      <c r="HZ52" s="32">
        <v>0</v>
      </c>
      <c r="IA52" s="38">
        <v>0</v>
      </c>
      <c r="IB52" s="77" t="s">
        <v>264</v>
      </c>
      <c r="IC52" s="32">
        <v>0</v>
      </c>
      <c r="ID52" s="32">
        <v>0</v>
      </c>
      <c r="IE52" s="77" t="s">
        <v>264</v>
      </c>
      <c r="IF52" s="32">
        <v>0</v>
      </c>
      <c r="IG52" s="38">
        <v>0</v>
      </c>
      <c r="IH52" s="77" t="s">
        <v>264</v>
      </c>
      <c r="II52" s="32">
        <v>0</v>
      </c>
      <c r="IJ52" s="32">
        <v>0</v>
      </c>
      <c r="IK52" s="77" t="s">
        <v>264</v>
      </c>
      <c r="IL52" s="32">
        <v>0</v>
      </c>
      <c r="IM52" s="38">
        <v>0</v>
      </c>
      <c r="IN52" s="77" t="s">
        <v>264</v>
      </c>
      <c r="IO52" s="32">
        <v>0</v>
      </c>
      <c r="IP52" s="32">
        <v>0</v>
      </c>
      <c r="IQ52" s="77" t="s">
        <v>264</v>
      </c>
      <c r="IR52" s="32">
        <v>0</v>
      </c>
      <c r="IS52" s="38">
        <v>0</v>
      </c>
      <c r="IT52" s="77" t="s">
        <v>264</v>
      </c>
      <c r="IU52" s="32">
        <v>0</v>
      </c>
      <c r="IV52" s="32">
        <v>0</v>
      </c>
      <c r="IW52" s="77" t="s">
        <v>264</v>
      </c>
      <c r="IX52" s="32">
        <v>0</v>
      </c>
      <c r="IY52" s="38">
        <v>0</v>
      </c>
      <c r="IZ52" s="77" t="s">
        <v>264</v>
      </c>
      <c r="JA52" s="32">
        <v>0</v>
      </c>
      <c r="JB52" s="32">
        <v>0</v>
      </c>
      <c r="JC52" s="77" t="s">
        <v>264</v>
      </c>
      <c r="JD52" s="32">
        <v>0</v>
      </c>
      <c r="JE52" s="38">
        <v>0</v>
      </c>
      <c r="JF52" s="77" t="s">
        <v>264</v>
      </c>
      <c r="JG52" s="32">
        <v>0</v>
      </c>
      <c r="JH52" s="32">
        <v>0</v>
      </c>
      <c r="JI52" s="77" t="s">
        <v>264</v>
      </c>
      <c r="JJ52" s="32">
        <v>0</v>
      </c>
      <c r="JK52" s="38">
        <v>0</v>
      </c>
      <c r="JL52" s="77" t="s">
        <v>264</v>
      </c>
      <c r="JM52" s="32">
        <v>0</v>
      </c>
      <c r="JN52" s="32">
        <v>0</v>
      </c>
      <c r="JO52" s="77" t="s">
        <v>264</v>
      </c>
      <c r="JP52" s="32">
        <v>0</v>
      </c>
      <c r="JQ52" s="38">
        <v>0</v>
      </c>
      <c r="JR52" s="77" t="s">
        <v>264</v>
      </c>
      <c r="JS52" s="32">
        <v>0</v>
      </c>
      <c r="JT52" s="32">
        <v>0</v>
      </c>
      <c r="JU52" s="77" t="s">
        <v>264</v>
      </c>
      <c r="JV52" s="32">
        <v>0</v>
      </c>
      <c r="JW52" s="38">
        <v>0</v>
      </c>
      <c r="JX52" s="77" t="s">
        <v>264</v>
      </c>
      <c r="JY52" s="32">
        <v>0</v>
      </c>
      <c r="JZ52" s="32">
        <v>0</v>
      </c>
      <c r="KA52" s="77" t="s">
        <v>264</v>
      </c>
      <c r="KB52" s="32">
        <v>0</v>
      </c>
      <c r="KC52" s="38">
        <v>0</v>
      </c>
      <c r="KD52" s="77" t="s">
        <v>264</v>
      </c>
      <c r="KE52" s="32">
        <v>0</v>
      </c>
      <c r="KF52" s="32">
        <v>0</v>
      </c>
      <c r="KG52" s="77" t="s">
        <v>264</v>
      </c>
      <c r="KH52" s="32">
        <v>0</v>
      </c>
      <c r="KI52" s="38">
        <v>0</v>
      </c>
      <c r="KJ52" s="77" t="s">
        <v>264</v>
      </c>
      <c r="KK52" s="32">
        <v>0</v>
      </c>
      <c r="KL52" s="32">
        <v>0</v>
      </c>
      <c r="KM52" s="77" t="s">
        <v>264</v>
      </c>
      <c r="KN52" s="32">
        <v>0</v>
      </c>
      <c r="KO52" s="38">
        <v>0</v>
      </c>
      <c r="KP52" s="77" t="s">
        <v>264</v>
      </c>
      <c r="KQ52" s="32">
        <v>0</v>
      </c>
      <c r="KR52" s="32">
        <v>0</v>
      </c>
      <c r="KS52" s="77" t="s">
        <v>264</v>
      </c>
      <c r="KT52" s="32">
        <v>0</v>
      </c>
      <c r="KU52" s="38">
        <v>0</v>
      </c>
      <c r="KV52" s="77" t="s">
        <v>264</v>
      </c>
      <c r="KW52" s="32">
        <v>0</v>
      </c>
      <c r="KX52" s="32">
        <v>0</v>
      </c>
      <c r="KY52" s="77" t="s">
        <v>264</v>
      </c>
      <c r="KZ52" s="32">
        <v>0</v>
      </c>
      <c r="LA52" s="38">
        <v>0</v>
      </c>
      <c r="LB52" s="77" t="s">
        <v>264</v>
      </c>
      <c r="LC52" s="32">
        <v>0</v>
      </c>
      <c r="LD52" s="32">
        <v>0</v>
      </c>
      <c r="LE52" s="77" t="s">
        <v>264</v>
      </c>
      <c r="LF52" s="32">
        <v>0</v>
      </c>
      <c r="LG52" s="38">
        <v>0</v>
      </c>
      <c r="LH52" s="77" t="s">
        <v>264</v>
      </c>
      <c r="LI52" s="32">
        <v>0</v>
      </c>
      <c r="LJ52" s="32">
        <v>0</v>
      </c>
      <c r="LK52" s="77" t="s">
        <v>264</v>
      </c>
      <c r="LL52" s="32">
        <v>0</v>
      </c>
      <c r="LM52" s="38">
        <v>0</v>
      </c>
      <c r="LN52" s="77" t="s">
        <v>264</v>
      </c>
      <c r="LO52" s="32" t="s">
        <v>378</v>
      </c>
      <c r="LP52" s="32">
        <v>15</v>
      </c>
      <c r="LQ52" s="77">
        <v>87.5</v>
      </c>
      <c r="LR52" s="32">
        <v>20</v>
      </c>
      <c r="LS52" s="38">
        <v>10.333333333333334</v>
      </c>
      <c r="LT52" s="77" t="s">
        <v>267</v>
      </c>
      <c r="LU52" s="32" t="s">
        <v>378</v>
      </c>
      <c r="LV52" s="32" t="s">
        <v>378</v>
      </c>
      <c r="LW52" s="77">
        <v>250</v>
      </c>
      <c r="LX52" s="32">
        <v>16</v>
      </c>
      <c r="LY52" s="38">
        <v>6.166666666666667</v>
      </c>
      <c r="LZ52" s="77" t="s">
        <v>267</v>
      </c>
      <c r="MA52" s="32">
        <v>0</v>
      </c>
      <c r="MB52" s="32" t="s">
        <v>378</v>
      </c>
      <c r="MC52" s="77">
        <v>-75</v>
      </c>
      <c r="MD52" s="32">
        <v>4</v>
      </c>
      <c r="ME52" s="38">
        <v>4.166666666666667</v>
      </c>
      <c r="MF52" s="77">
        <v>212.5</v>
      </c>
      <c r="MG52" s="32" t="s">
        <v>378</v>
      </c>
      <c r="MH52" s="32">
        <v>15</v>
      </c>
      <c r="MI52" s="77">
        <v>87.5</v>
      </c>
      <c r="MJ52" s="32">
        <v>20</v>
      </c>
      <c r="MK52" s="38">
        <v>10.333333333333334</v>
      </c>
      <c r="ML52" s="77" t="s">
        <v>267</v>
      </c>
      <c r="MM52" s="32" t="s">
        <v>378</v>
      </c>
      <c r="MN52" s="32" t="s">
        <v>378</v>
      </c>
      <c r="MO52" s="77">
        <v>250</v>
      </c>
      <c r="MP52" s="32">
        <v>16</v>
      </c>
      <c r="MQ52" s="38">
        <v>6.166666666666667</v>
      </c>
      <c r="MR52" s="77" t="s">
        <v>267</v>
      </c>
      <c r="MS52" s="32">
        <v>0</v>
      </c>
      <c r="MT52" s="32" t="s">
        <v>378</v>
      </c>
      <c r="MU52" s="77">
        <v>-75</v>
      </c>
      <c r="MV52" s="32">
        <v>4</v>
      </c>
      <c r="MW52" s="38">
        <v>4.166666666666667</v>
      </c>
      <c r="MX52" s="77">
        <v>212.5</v>
      </c>
      <c r="MY52" s="32">
        <v>0</v>
      </c>
      <c r="MZ52" s="32">
        <v>0</v>
      </c>
      <c r="NA52" s="77" t="s">
        <v>264</v>
      </c>
      <c r="NB52" s="32">
        <v>0</v>
      </c>
      <c r="NC52" s="38">
        <v>0</v>
      </c>
      <c r="ND52" s="77" t="s">
        <v>264</v>
      </c>
      <c r="NE52" s="32">
        <v>0</v>
      </c>
      <c r="NF52" s="32">
        <v>0</v>
      </c>
      <c r="NG52" s="77" t="s">
        <v>264</v>
      </c>
      <c r="NH52" s="32">
        <v>0</v>
      </c>
      <c r="NI52" s="38">
        <v>0</v>
      </c>
      <c r="NJ52" s="77" t="s">
        <v>264</v>
      </c>
      <c r="NK52" s="32">
        <v>0</v>
      </c>
      <c r="NL52" s="32">
        <v>0</v>
      </c>
      <c r="NM52" s="77" t="s">
        <v>264</v>
      </c>
      <c r="NN52" s="32">
        <v>0</v>
      </c>
      <c r="NO52" s="38">
        <v>0</v>
      </c>
      <c r="NP52" s="77" t="s">
        <v>264</v>
      </c>
      <c r="NQ52" s="32" t="s">
        <v>264</v>
      </c>
      <c r="NR52" s="32">
        <v>987</v>
      </c>
      <c r="NS52" s="77">
        <v>22</v>
      </c>
      <c r="NT52" s="32">
        <v>1096</v>
      </c>
      <c r="NU52" s="38">
        <v>987</v>
      </c>
      <c r="NV52" s="77">
        <v>22</v>
      </c>
      <c r="NW52" s="32" t="s">
        <v>264</v>
      </c>
      <c r="NX52" s="32">
        <v>978</v>
      </c>
      <c r="NY52" s="77">
        <v>109</v>
      </c>
      <c r="NZ52" s="32">
        <v>1096</v>
      </c>
      <c r="OA52" s="38">
        <v>978</v>
      </c>
      <c r="OB52" s="77">
        <v>109</v>
      </c>
      <c r="OC52" s="32" t="s">
        <v>264</v>
      </c>
      <c r="OD52" s="32" t="s">
        <v>264</v>
      </c>
      <c r="OE52" s="77" t="s">
        <v>264</v>
      </c>
      <c r="OF52" s="32">
        <v>0</v>
      </c>
      <c r="OG52" s="38">
        <v>1096</v>
      </c>
      <c r="OH52" s="77">
        <v>-37</v>
      </c>
      <c r="OI52" s="32" t="s">
        <v>264</v>
      </c>
      <c r="OJ52" s="32">
        <v>987</v>
      </c>
      <c r="OK52" s="77">
        <v>22</v>
      </c>
      <c r="OL52" s="32">
        <v>1096</v>
      </c>
      <c r="OM52" s="38">
        <v>987</v>
      </c>
      <c r="ON52" s="77">
        <v>22</v>
      </c>
      <c r="OO52" s="32" t="s">
        <v>264</v>
      </c>
      <c r="OP52" s="32">
        <v>978</v>
      </c>
      <c r="OQ52" s="77">
        <v>109</v>
      </c>
      <c r="OR52" s="32">
        <v>1096</v>
      </c>
      <c r="OS52" s="38">
        <v>978</v>
      </c>
      <c r="OT52" s="77">
        <v>109</v>
      </c>
      <c r="OU52" s="32" t="s">
        <v>264</v>
      </c>
      <c r="OV52" s="32" t="s">
        <v>264</v>
      </c>
      <c r="OW52" s="77" t="s">
        <v>264</v>
      </c>
      <c r="OX52" s="32">
        <v>0</v>
      </c>
      <c r="OY52" s="38">
        <v>1096</v>
      </c>
      <c r="OZ52" s="77">
        <v>-37</v>
      </c>
      <c r="PA52" s="32" t="s">
        <v>264</v>
      </c>
      <c r="PB52" s="32" t="s">
        <v>264</v>
      </c>
      <c r="PC52" s="77" t="s">
        <v>264</v>
      </c>
      <c r="PD52" s="32" t="s">
        <v>264</v>
      </c>
      <c r="PE52" s="38" t="s">
        <v>264</v>
      </c>
      <c r="PF52" s="77" t="s">
        <v>264</v>
      </c>
      <c r="PG52" s="32" t="s">
        <v>264</v>
      </c>
      <c r="PH52" s="32" t="s">
        <v>264</v>
      </c>
      <c r="PI52" s="77" t="s">
        <v>264</v>
      </c>
      <c r="PJ52" s="32" t="s">
        <v>264</v>
      </c>
      <c r="PK52" s="38" t="s">
        <v>264</v>
      </c>
      <c r="PL52" s="77" t="s">
        <v>264</v>
      </c>
      <c r="PM52" s="32" t="s">
        <v>264</v>
      </c>
      <c r="PN52" s="32" t="s">
        <v>264</v>
      </c>
      <c r="PO52" s="77" t="s">
        <v>264</v>
      </c>
      <c r="PP52" s="32" t="s">
        <v>264</v>
      </c>
      <c r="PQ52" s="38" t="s">
        <v>264</v>
      </c>
      <c r="PR52" s="77" t="s">
        <v>264</v>
      </c>
    </row>
    <row r="53" spans="1:434" x14ac:dyDescent="0.2">
      <c r="A53" s="247" t="s">
        <v>49</v>
      </c>
      <c r="B53" s="18"/>
      <c r="C53" s="20" t="s">
        <v>378</v>
      </c>
      <c r="D53" s="20">
        <v>2789</v>
      </c>
      <c r="E53" s="77">
        <v>1.1606819006166122</v>
      </c>
      <c r="F53" s="20">
        <v>3709</v>
      </c>
      <c r="G53" s="38">
        <v>3601.4166666666665</v>
      </c>
      <c r="H53" s="77">
        <v>-0.32519950182203977</v>
      </c>
      <c r="I53" s="32">
        <v>108</v>
      </c>
      <c r="J53" s="32">
        <v>2131</v>
      </c>
      <c r="K53" s="77">
        <v>0.42412818096135718</v>
      </c>
      <c r="L53" s="32">
        <v>2900</v>
      </c>
      <c r="M53" s="38">
        <v>2788.5</v>
      </c>
      <c r="N53" s="77">
        <v>2.1272699526934229</v>
      </c>
      <c r="O53" s="32" t="s">
        <v>378</v>
      </c>
      <c r="P53" s="32">
        <v>658</v>
      </c>
      <c r="Q53" s="77">
        <v>3.622047244094488</v>
      </c>
      <c r="R53" s="32">
        <v>809</v>
      </c>
      <c r="S53" s="38">
        <v>812.91666666666663</v>
      </c>
      <c r="T53" s="77">
        <v>-7.9108845463985649</v>
      </c>
      <c r="U53" s="32" t="s">
        <v>378</v>
      </c>
      <c r="V53" s="32">
        <v>2789</v>
      </c>
      <c r="W53" s="77">
        <v>1.1606819006166122</v>
      </c>
      <c r="X53" s="32">
        <v>3709</v>
      </c>
      <c r="Y53" s="38">
        <v>3601.4166666666665</v>
      </c>
      <c r="Z53" s="77">
        <v>-0.32519950182203977</v>
      </c>
      <c r="AA53" s="32">
        <v>108</v>
      </c>
      <c r="AB53" s="32">
        <v>2131</v>
      </c>
      <c r="AC53" s="77">
        <v>0.42412818096135718</v>
      </c>
      <c r="AD53" s="32">
        <v>2900</v>
      </c>
      <c r="AE53" s="38">
        <v>2788.5</v>
      </c>
      <c r="AF53" s="77">
        <v>2.1272699526934229</v>
      </c>
      <c r="AG53" s="32" t="s">
        <v>378</v>
      </c>
      <c r="AH53" s="32">
        <v>658</v>
      </c>
      <c r="AI53" s="77">
        <v>3.622047244094488</v>
      </c>
      <c r="AJ53" s="32">
        <v>809</v>
      </c>
      <c r="AK53" s="38">
        <v>812.91666666666663</v>
      </c>
      <c r="AL53" s="77">
        <v>-7.9108845463985649</v>
      </c>
      <c r="AM53" s="32">
        <v>0</v>
      </c>
      <c r="AN53" s="32">
        <v>0</v>
      </c>
      <c r="AO53" s="77" t="s">
        <v>264</v>
      </c>
      <c r="AP53" s="32">
        <v>0</v>
      </c>
      <c r="AQ53" s="38">
        <v>0</v>
      </c>
      <c r="AR53" s="77" t="s">
        <v>264</v>
      </c>
      <c r="AS53" s="32">
        <v>0</v>
      </c>
      <c r="AT53" s="32">
        <v>0</v>
      </c>
      <c r="AU53" s="77" t="s">
        <v>264</v>
      </c>
      <c r="AV53" s="32">
        <v>0</v>
      </c>
      <c r="AW53" s="38">
        <v>0</v>
      </c>
      <c r="AX53" s="77" t="s">
        <v>264</v>
      </c>
      <c r="AY53" s="32">
        <v>0</v>
      </c>
      <c r="AZ53" s="32">
        <v>0</v>
      </c>
      <c r="BA53" s="77" t="s">
        <v>264</v>
      </c>
      <c r="BB53" s="32">
        <v>0</v>
      </c>
      <c r="BC53" s="38">
        <v>0</v>
      </c>
      <c r="BD53" s="77" t="s">
        <v>264</v>
      </c>
      <c r="BE53" s="32" t="s">
        <v>378</v>
      </c>
      <c r="BF53" s="32">
        <v>1821</v>
      </c>
      <c r="BG53" s="77">
        <v>3.87906446092413</v>
      </c>
      <c r="BH53" s="32">
        <v>2390</v>
      </c>
      <c r="BI53" s="38">
        <v>2288.4166666666665</v>
      </c>
      <c r="BJ53" s="77">
        <v>0.40217907937552561</v>
      </c>
      <c r="BK53" s="32">
        <v>80</v>
      </c>
      <c r="BL53" s="32">
        <v>1427</v>
      </c>
      <c r="BM53" s="77">
        <v>3.3309196234612601</v>
      </c>
      <c r="BN53" s="32">
        <v>1920</v>
      </c>
      <c r="BO53" s="38">
        <v>1814.3333333333333</v>
      </c>
      <c r="BP53" s="77">
        <v>4.2620438655301216</v>
      </c>
      <c r="BQ53" s="32" t="s">
        <v>378</v>
      </c>
      <c r="BR53" s="32">
        <v>394</v>
      </c>
      <c r="BS53" s="77">
        <v>5.913978494623656</v>
      </c>
      <c r="BT53" s="32">
        <v>470</v>
      </c>
      <c r="BU53" s="38">
        <v>474.08333333333331</v>
      </c>
      <c r="BV53" s="77">
        <v>-12.057505023960427</v>
      </c>
      <c r="BW53" s="32" t="s">
        <v>378</v>
      </c>
      <c r="BX53" s="32">
        <v>1821</v>
      </c>
      <c r="BY53" s="77">
        <v>3.87906446092413</v>
      </c>
      <c r="BZ53" s="32">
        <v>2390</v>
      </c>
      <c r="CA53" s="38">
        <v>2288.4166666666665</v>
      </c>
      <c r="CB53" s="77">
        <v>0.40217907937552561</v>
      </c>
      <c r="CC53" s="32">
        <v>80</v>
      </c>
      <c r="CD53" s="32">
        <v>1427</v>
      </c>
      <c r="CE53" s="77">
        <v>3.3309196234612601</v>
      </c>
      <c r="CF53" s="32">
        <v>1920</v>
      </c>
      <c r="CG53" s="38">
        <v>1814.3333333333333</v>
      </c>
      <c r="CH53" s="77">
        <v>4.2620438655301216</v>
      </c>
      <c r="CI53" s="32" t="s">
        <v>378</v>
      </c>
      <c r="CJ53" s="32">
        <v>394</v>
      </c>
      <c r="CK53" s="77">
        <v>5.913978494623656</v>
      </c>
      <c r="CL53" s="32">
        <v>470</v>
      </c>
      <c r="CM53" s="38">
        <v>474.08333333333331</v>
      </c>
      <c r="CN53" s="77">
        <v>-12.057505023960427</v>
      </c>
      <c r="CO53" s="32">
        <v>0</v>
      </c>
      <c r="CP53" s="32">
        <v>0</v>
      </c>
      <c r="CQ53" s="77" t="s">
        <v>264</v>
      </c>
      <c r="CR53" s="32">
        <v>0</v>
      </c>
      <c r="CS53" s="38">
        <v>0</v>
      </c>
      <c r="CT53" s="77" t="s">
        <v>264</v>
      </c>
      <c r="CU53" s="32">
        <v>0</v>
      </c>
      <c r="CV53" s="32">
        <v>0</v>
      </c>
      <c r="CW53" s="77" t="s">
        <v>264</v>
      </c>
      <c r="CX53" s="32">
        <v>0</v>
      </c>
      <c r="CY53" s="38">
        <v>0</v>
      </c>
      <c r="CZ53" s="77" t="s">
        <v>264</v>
      </c>
      <c r="DA53" s="32">
        <v>0</v>
      </c>
      <c r="DB53" s="32">
        <v>0</v>
      </c>
      <c r="DC53" s="77" t="s">
        <v>264</v>
      </c>
      <c r="DD53" s="32">
        <v>0</v>
      </c>
      <c r="DE53" s="38">
        <v>0</v>
      </c>
      <c r="DF53" s="77" t="s">
        <v>264</v>
      </c>
      <c r="DG53" s="32">
        <v>46</v>
      </c>
      <c r="DH53" s="32">
        <v>968</v>
      </c>
      <c r="DI53" s="77">
        <v>-3.5856573705179287</v>
      </c>
      <c r="DJ53" s="32">
        <v>1319</v>
      </c>
      <c r="DK53" s="38">
        <v>1313</v>
      </c>
      <c r="DL53" s="77">
        <v>-1.5680639720122447</v>
      </c>
      <c r="DM53" s="32">
        <v>28</v>
      </c>
      <c r="DN53" s="32">
        <v>704</v>
      </c>
      <c r="DO53" s="77">
        <v>-4.9932523616734139</v>
      </c>
      <c r="DP53" s="32">
        <v>980</v>
      </c>
      <c r="DQ53" s="38">
        <v>974.16666666666663</v>
      </c>
      <c r="DR53" s="77">
        <v>-1.6241689808970801</v>
      </c>
      <c r="DS53" s="32">
        <v>18</v>
      </c>
      <c r="DT53" s="32">
        <v>264</v>
      </c>
      <c r="DU53" s="77">
        <v>0.38022813688212925</v>
      </c>
      <c r="DV53" s="32">
        <v>339</v>
      </c>
      <c r="DW53" s="38">
        <v>338.83333333333331</v>
      </c>
      <c r="DX53" s="77">
        <v>-1.4064015518913677</v>
      </c>
      <c r="DY53" s="32">
        <v>46</v>
      </c>
      <c r="DZ53" s="32">
        <v>968</v>
      </c>
      <c r="EA53" s="77">
        <v>-3.5856573705179287</v>
      </c>
      <c r="EB53" s="32">
        <v>1319</v>
      </c>
      <c r="EC53" s="38">
        <v>1313</v>
      </c>
      <c r="ED53" s="77">
        <v>-1.5680639720122447</v>
      </c>
      <c r="EE53" s="32">
        <v>28</v>
      </c>
      <c r="EF53" s="32">
        <v>704</v>
      </c>
      <c r="EG53" s="77">
        <v>-4.9932523616734139</v>
      </c>
      <c r="EH53" s="32">
        <v>980</v>
      </c>
      <c r="EI53" s="38">
        <v>974.16666666666663</v>
      </c>
      <c r="EJ53" s="77">
        <v>-1.6241689808970801</v>
      </c>
      <c r="EK53" s="32">
        <v>18</v>
      </c>
      <c r="EL53" s="32">
        <v>264</v>
      </c>
      <c r="EM53" s="77">
        <v>0.38022813688212925</v>
      </c>
      <c r="EN53" s="32">
        <v>339</v>
      </c>
      <c r="EO53" s="38">
        <v>338.83333333333331</v>
      </c>
      <c r="EP53" s="77">
        <v>-1.4064015518913677</v>
      </c>
      <c r="EQ53" s="32">
        <v>0</v>
      </c>
      <c r="ER53" s="32">
        <v>0</v>
      </c>
      <c r="ES53" s="77" t="s">
        <v>264</v>
      </c>
      <c r="ET53" s="32">
        <v>0</v>
      </c>
      <c r="EU53" s="38">
        <v>0</v>
      </c>
      <c r="EV53" s="77" t="s">
        <v>264</v>
      </c>
      <c r="EW53" s="32">
        <v>0</v>
      </c>
      <c r="EX53" s="32">
        <v>0</v>
      </c>
      <c r="EY53" s="77" t="s">
        <v>264</v>
      </c>
      <c r="EZ53" s="32">
        <v>0</v>
      </c>
      <c r="FA53" s="38">
        <v>0</v>
      </c>
      <c r="FB53" s="77" t="s">
        <v>264</v>
      </c>
      <c r="FC53" s="32">
        <v>0</v>
      </c>
      <c r="FD53" s="32">
        <v>0</v>
      </c>
      <c r="FE53" s="77" t="s">
        <v>264</v>
      </c>
      <c r="FF53" s="32">
        <v>0</v>
      </c>
      <c r="FG53" s="38">
        <v>0</v>
      </c>
      <c r="FH53" s="77" t="s">
        <v>264</v>
      </c>
      <c r="FI53" s="32">
        <v>99</v>
      </c>
      <c r="FJ53" s="32">
        <v>1903</v>
      </c>
      <c r="FK53" s="77">
        <v>-0.15739769150052466</v>
      </c>
      <c r="FL53" s="32">
        <v>2636</v>
      </c>
      <c r="FM53" s="38">
        <v>2554.4166666666665</v>
      </c>
      <c r="FN53" s="77">
        <v>3.0352941176470591</v>
      </c>
      <c r="FO53" s="32">
        <v>91</v>
      </c>
      <c r="FP53" s="32">
        <v>1823</v>
      </c>
      <c r="FQ53" s="77">
        <v>0.88544548976203652</v>
      </c>
      <c r="FR53" s="32">
        <v>2527</v>
      </c>
      <c r="FS53" s="38">
        <v>2434.25</v>
      </c>
      <c r="FT53" s="77">
        <v>3.7764672445644449</v>
      </c>
      <c r="FU53" s="32">
        <v>8</v>
      </c>
      <c r="FV53" s="32">
        <v>80</v>
      </c>
      <c r="FW53" s="77">
        <v>-19.19191919191919</v>
      </c>
      <c r="FX53" s="32">
        <v>109</v>
      </c>
      <c r="FY53" s="38">
        <v>120.16666666666667</v>
      </c>
      <c r="FZ53" s="77">
        <v>-9.9875156054931331</v>
      </c>
      <c r="GA53" s="32">
        <v>99</v>
      </c>
      <c r="GB53" s="32">
        <v>1903</v>
      </c>
      <c r="GC53" s="77">
        <v>-0.15739769150052466</v>
      </c>
      <c r="GD53" s="32">
        <v>2636</v>
      </c>
      <c r="GE53" s="38">
        <v>2554.4166666666665</v>
      </c>
      <c r="GF53" s="77">
        <v>3.0352941176470591</v>
      </c>
      <c r="GG53" s="32">
        <v>91</v>
      </c>
      <c r="GH53" s="32">
        <v>1823</v>
      </c>
      <c r="GI53" s="77">
        <v>0.88544548976203652</v>
      </c>
      <c r="GJ53" s="32">
        <v>2527</v>
      </c>
      <c r="GK53" s="38">
        <v>2434.25</v>
      </c>
      <c r="GL53" s="77">
        <v>3.7764672445644449</v>
      </c>
      <c r="GM53" s="32">
        <v>8</v>
      </c>
      <c r="GN53" s="32">
        <v>80</v>
      </c>
      <c r="GO53" s="77">
        <v>-19.19191919191919</v>
      </c>
      <c r="GP53" s="32">
        <v>109</v>
      </c>
      <c r="GQ53" s="38">
        <v>120.16666666666667</v>
      </c>
      <c r="GR53" s="77">
        <v>-9.9875156054931331</v>
      </c>
      <c r="GS53" s="32">
        <v>0</v>
      </c>
      <c r="GT53" s="32">
        <v>0</v>
      </c>
      <c r="GU53" s="77" t="s">
        <v>264</v>
      </c>
      <c r="GV53" s="32">
        <v>0</v>
      </c>
      <c r="GW53" s="38">
        <v>0</v>
      </c>
      <c r="GX53" s="77" t="s">
        <v>264</v>
      </c>
      <c r="GY53" s="32">
        <v>0</v>
      </c>
      <c r="GZ53" s="32">
        <v>0</v>
      </c>
      <c r="HA53" s="77" t="s">
        <v>264</v>
      </c>
      <c r="HB53" s="32">
        <v>0</v>
      </c>
      <c r="HC53" s="38">
        <v>0</v>
      </c>
      <c r="HD53" s="77" t="s">
        <v>264</v>
      </c>
      <c r="HE53" s="32">
        <v>0</v>
      </c>
      <c r="HF53" s="32">
        <v>0</v>
      </c>
      <c r="HG53" s="77" t="s">
        <v>264</v>
      </c>
      <c r="HH53" s="32">
        <v>0</v>
      </c>
      <c r="HI53" s="38">
        <v>0</v>
      </c>
      <c r="HJ53" s="77" t="s">
        <v>264</v>
      </c>
      <c r="HK53" s="32">
        <v>0</v>
      </c>
      <c r="HL53" s="32" t="s">
        <v>378</v>
      </c>
      <c r="HM53" s="77">
        <v>-50</v>
      </c>
      <c r="HN53" s="32" t="s">
        <v>378</v>
      </c>
      <c r="HO53" s="38">
        <v>4.75</v>
      </c>
      <c r="HP53" s="77">
        <v>-25</v>
      </c>
      <c r="HQ53" s="32">
        <v>0</v>
      </c>
      <c r="HR53" s="32">
        <v>0</v>
      </c>
      <c r="HS53" s="77" t="s">
        <v>264</v>
      </c>
      <c r="HT53" s="32">
        <v>0</v>
      </c>
      <c r="HU53" s="38">
        <v>0</v>
      </c>
      <c r="HV53" s="77" t="s">
        <v>264</v>
      </c>
      <c r="HW53" s="32">
        <v>0</v>
      </c>
      <c r="HX53" s="32" t="s">
        <v>378</v>
      </c>
      <c r="HY53" s="77">
        <v>-50</v>
      </c>
      <c r="HZ53" s="32" t="s">
        <v>378</v>
      </c>
      <c r="IA53" s="38">
        <v>4.75</v>
      </c>
      <c r="IB53" s="77">
        <v>-25</v>
      </c>
      <c r="IC53" s="32">
        <v>0</v>
      </c>
      <c r="ID53" s="32" t="s">
        <v>378</v>
      </c>
      <c r="IE53" s="77">
        <v>-50</v>
      </c>
      <c r="IF53" s="32" t="s">
        <v>378</v>
      </c>
      <c r="IG53" s="38">
        <v>4.75</v>
      </c>
      <c r="IH53" s="77">
        <v>-25</v>
      </c>
      <c r="II53" s="32">
        <v>0</v>
      </c>
      <c r="IJ53" s="32">
        <v>0</v>
      </c>
      <c r="IK53" s="77" t="s">
        <v>264</v>
      </c>
      <c r="IL53" s="32">
        <v>0</v>
      </c>
      <c r="IM53" s="38">
        <v>0</v>
      </c>
      <c r="IN53" s="77" t="s">
        <v>264</v>
      </c>
      <c r="IO53" s="32">
        <v>0</v>
      </c>
      <c r="IP53" s="32" t="s">
        <v>378</v>
      </c>
      <c r="IQ53" s="77">
        <v>-50</v>
      </c>
      <c r="IR53" s="32" t="s">
        <v>378</v>
      </c>
      <c r="IS53" s="38">
        <v>4.75</v>
      </c>
      <c r="IT53" s="77">
        <v>-25</v>
      </c>
      <c r="IU53" s="32">
        <v>0</v>
      </c>
      <c r="IV53" s="32">
        <v>0</v>
      </c>
      <c r="IW53" s="77" t="s">
        <v>264</v>
      </c>
      <c r="IX53" s="32">
        <v>0</v>
      </c>
      <c r="IY53" s="38">
        <v>0</v>
      </c>
      <c r="IZ53" s="77" t="s">
        <v>264</v>
      </c>
      <c r="JA53" s="32">
        <v>0</v>
      </c>
      <c r="JB53" s="32">
        <v>0</v>
      </c>
      <c r="JC53" s="77" t="s">
        <v>264</v>
      </c>
      <c r="JD53" s="32">
        <v>0</v>
      </c>
      <c r="JE53" s="38">
        <v>0</v>
      </c>
      <c r="JF53" s="77" t="s">
        <v>264</v>
      </c>
      <c r="JG53" s="32">
        <v>0</v>
      </c>
      <c r="JH53" s="32">
        <v>0</v>
      </c>
      <c r="JI53" s="77" t="s">
        <v>264</v>
      </c>
      <c r="JJ53" s="32">
        <v>0</v>
      </c>
      <c r="JK53" s="38">
        <v>0</v>
      </c>
      <c r="JL53" s="77" t="s">
        <v>264</v>
      </c>
      <c r="JM53" s="32">
        <v>16</v>
      </c>
      <c r="JN53" s="32">
        <v>241</v>
      </c>
      <c r="JO53" s="77">
        <v>4.329004329004329</v>
      </c>
      <c r="JP53" s="32">
        <v>298</v>
      </c>
      <c r="JQ53" s="38">
        <v>295.5</v>
      </c>
      <c r="JR53" s="77">
        <v>7.0975536091815155</v>
      </c>
      <c r="JS53" s="32" t="s">
        <v>378</v>
      </c>
      <c r="JT53" s="32">
        <v>190</v>
      </c>
      <c r="JU53" s="77">
        <v>-0.52356020942408377</v>
      </c>
      <c r="JV53" s="32">
        <v>240</v>
      </c>
      <c r="JW53" s="38">
        <v>236.41666666666666</v>
      </c>
      <c r="JX53" s="77">
        <v>9.3256262042389206</v>
      </c>
      <c r="JY53" s="32" t="s">
        <v>378</v>
      </c>
      <c r="JZ53" s="32">
        <v>51</v>
      </c>
      <c r="KA53" s="77">
        <v>27.500000000000004</v>
      </c>
      <c r="KB53" s="32">
        <v>58</v>
      </c>
      <c r="KC53" s="38">
        <v>59.083333333333336</v>
      </c>
      <c r="KD53" s="77">
        <v>-0.97765363128491622</v>
      </c>
      <c r="KE53" s="32">
        <v>16</v>
      </c>
      <c r="KF53" s="32">
        <v>241</v>
      </c>
      <c r="KG53" s="77">
        <v>4.329004329004329</v>
      </c>
      <c r="KH53" s="32">
        <v>298</v>
      </c>
      <c r="KI53" s="38">
        <v>295.5</v>
      </c>
      <c r="KJ53" s="77">
        <v>7.0975536091815155</v>
      </c>
      <c r="KK53" s="32" t="s">
        <v>378</v>
      </c>
      <c r="KL53" s="32">
        <v>190</v>
      </c>
      <c r="KM53" s="77">
        <v>-0.52356020942408377</v>
      </c>
      <c r="KN53" s="32">
        <v>240</v>
      </c>
      <c r="KO53" s="38">
        <v>236.41666666666666</v>
      </c>
      <c r="KP53" s="77">
        <v>9.3256262042389206</v>
      </c>
      <c r="KQ53" s="32" t="s">
        <v>378</v>
      </c>
      <c r="KR53" s="32">
        <v>51</v>
      </c>
      <c r="KS53" s="77">
        <v>27.500000000000004</v>
      </c>
      <c r="KT53" s="32">
        <v>58</v>
      </c>
      <c r="KU53" s="38">
        <v>59.083333333333336</v>
      </c>
      <c r="KV53" s="77">
        <v>-0.97765363128491622</v>
      </c>
      <c r="KW53" s="32">
        <v>0</v>
      </c>
      <c r="KX53" s="32">
        <v>0</v>
      </c>
      <c r="KY53" s="77" t="s">
        <v>264</v>
      </c>
      <c r="KZ53" s="32">
        <v>0</v>
      </c>
      <c r="LA53" s="38">
        <v>0</v>
      </c>
      <c r="LB53" s="77" t="s">
        <v>264</v>
      </c>
      <c r="LC53" s="32">
        <v>0</v>
      </c>
      <c r="LD53" s="32">
        <v>0</v>
      </c>
      <c r="LE53" s="77" t="s">
        <v>264</v>
      </c>
      <c r="LF53" s="32">
        <v>0</v>
      </c>
      <c r="LG53" s="38">
        <v>0</v>
      </c>
      <c r="LH53" s="77" t="s">
        <v>264</v>
      </c>
      <c r="LI53" s="32">
        <v>0</v>
      </c>
      <c r="LJ53" s="32">
        <v>0</v>
      </c>
      <c r="LK53" s="77" t="s">
        <v>264</v>
      </c>
      <c r="LL53" s="32">
        <v>0</v>
      </c>
      <c r="LM53" s="38">
        <v>0</v>
      </c>
      <c r="LN53" s="77" t="s">
        <v>264</v>
      </c>
      <c r="LO53" s="32">
        <v>67</v>
      </c>
      <c r="LP53" s="32">
        <v>1214</v>
      </c>
      <c r="LQ53" s="77">
        <v>4.2060085836909868</v>
      </c>
      <c r="LR53" s="32">
        <v>1608</v>
      </c>
      <c r="LS53" s="38">
        <v>1534.75</v>
      </c>
      <c r="LT53" s="77">
        <v>2.4760738927220123</v>
      </c>
      <c r="LU53" s="32">
        <v>45</v>
      </c>
      <c r="LV53" s="32">
        <v>869</v>
      </c>
      <c r="LW53" s="77">
        <v>-0.79908675799086759</v>
      </c>
      <c r="LX53" s="32">
        <v>1199</v>
      </c>
      <c r="LY53" s="38">
        <v>1138.75</v>
      </c>
      <c r="LZ53" s="77">
        <v>5.8072009291521489</v>
      </c>
      <c r="MA53" s="32">
        <v>22</v>
      </c>
      <c r="MB53" s="32">
        <v>345</v>
      </c>
      <c r="MC53" s="77">
        <v>19.377162629757784</v>
      </c>
      <c r="MD53" s="32">
        <v>409</v>
      </c>
      <c r="ME53" s="38">
        <v>396</v>
      </c>
      <c r="MF53" s="77">
        <v>-6.0312438204469059</v>
      </c>
      <c r="MG53" s="32">
        <v>67</v>
      </c>
      <c r="MH53" s="32">
        <v>1214</v>
      </c>
      <c r="MI53" s="77">
        <v>4.2060085836909868</v>
      </c>
      <c r="MJ53" s="32">
        <v>1608</v>
      </c>
      <c r="MK53" s="38">
        <v>1534.75</v>
      </c>
      <c r="ML53" s="77">
        <v>2.4760738927220123</v>
      </c>
      <c r="MM53" s="32">
        <v>45</v>
      </c>
      <c r="MN53" s="32">
        <v>869</v>
      </c>
      <c r="MO53" s="77">
        <v>-0.79908675799086759</v>
      </c>
      <c r="MP53" s="32">
        <v>1199</v>
      </c>
      <c r="MQ53" s="38">
        <v>1138.75</v>
      </c>
      <c r="MR53" s="77">
        <v>5.8072009291521489</v>
      </c>
      <c r="MS53" s="32">
        <v>22</v>
      </c>
      <c r="MT53" s="32">
        <v>345</v>
      </c>
      <c r="MU53" s="77">
        <v>19.377162629757784</v>
      </c>
      <c r="MV53" s="32">
        <v>409</v>
      </c>
      <c r="MW53" s="38">
        <v>396</v>
      </c>
      <c r="MX53" s="77">
        <v>-6.0312438204469059</v>
      </c>
      <c r="MY53" s="32">
        <v>0</v>
      </c>
      <c r="MZ53" s="32">
        <v>0</v>
      </c>
      <c r="NA53" s="77" t="s">
        <v>264</v>
      </c>
      <c r="NB53" s="32">
        <v>0</v>
      </c>
      <c r="NC53" s="38">
        <v>0</v>
      </c>
      <c r="ND53" s="77" t="s">
        <v>264</v>
      </c>
      <c r="NE53" s="32">
        <v>0</v>
      </c>
      <c r="NF53" s="32">
        <v>0</v>
      </c>
      <c r="NG53" s="77" t="s">
        <v>264</v>
      </c>
      <c r="NH53" s="32">
        <v>0</v>
      </c>
      <c r="NI53" s="38">
        <v>0</v>
      </c>
      <c r="NJ53" s="77" t="s">
        <v>264</v>
      </c>
      <c r="NK53" s="32">
        <v>0</v>
      </c>
      <c r="NL53" s="32">
        <v>0</v>
      </c>
      <c r="NM53" s="77" t="s">
        <v>264</v>
      </c>
      <c r="NN53" s="32">
        <v>0</v>
      </c>
      <c r="NO53" s="38">
        <v>0</v>
      </c>
      <c r="NP53" s="77" t="s">
        <v>264</v>
      </c>
      <c r="NQ53" s="32">
        <v>526</v>
      </c>
      <c r="NR53" s="32">
        <v>541</v>
      </c>
      <c r="NS53" s="77">
        <v>9</v>
      </c>
      <c r="NT53" s="32">
        <v>526</v>
      </c>
      <c r="NU53" s="38">
        <v>539</v>
      </c>
      <c r="NV53" s="77">
        <v>8</v>
      </c>
      <c r="NW53" s="32">
        <v>527</v>
      </c>
      <c r="NX53" s="32">
        <v>548</v>
      </c>
      <c r="NY53" s="77">
        <v>15</v>
      </c>
      <c r="NZ53" s="32">
        <v>527</v>
      </c>
      <c r="OA53" s="38">
        <v>545</v>
      </c>
      <c r="OB53" s="77">
        <v>13</v>
      </c>
      <c r="OC53" s="32">
        <v>521</v>
      </c>
      <c r="OD53" s="32">
        <v>519</v>
      </c>
      <c r="OE53" s="77">
        <v>-9</v>
      </c>
      <c r="OF53" s="32">
        <v>521</v>
      </c>
      <c r="OG53" s="38">
        <v>519</v>
      </c>
      <c r="OH53" s="77">
        <v>-8</v>
      </c>
      <c r="OI53" s="32">
        <v>526</v>
      </c>
      <c r="OJ53" s="32">
        <v>541</v>
      </c>
      <c r="OK53" s="77">
        <v>9</v>
      </c>
      <c r="OL53" s="32">
        <v>526</v>
      </c>
      <c r="OM53" s="38">
        <v>539</v>
      </c>
      <c r="ON53" s="77">
        <v>8</v>
      </c>
      <c r="OO53" s="32">
        <v>527</v>
      </c>
      <c r="OP53" s="32">
        <v>548</v>
      </c>
      <c r="OQ53" s="77">
        <v>15</v>
      </c>
      <c r="OR53" s="32">
        <v>527</v>
      </c>
      <c r="OS53" s="38">
        <v>545</v>
      </c>
      <c r="OT53" s="77">
        <v>13</v>
      </c>
      <c r="OU53" s="32">
        <v>521</v>
      </c>
      <c r="OV53" s="32">
        <v>519</v>
      </c>
      <c r="OW53" s="77">
        <v>-9</v>
      </c>
      <c r="OX53" s="32">
        <v>521</v>
      </c>
      <c r="OY53" s="38">
        <v>519</v>
      </c>
      <c r="OZ53" s="77">
        <v>-8</v>
      </c>
      <c r="PA53" s="32" t="s">
        <v>264</v>
      </c>
      <c r="PB53" s="32" t="s">
        <v>264</v>
      </c>
      <c r="PC53" s="77" t="s">
        <v>264</v>
      </c>
      <c r="PD53" s="32" t="s">
        <v>264</v>
      </c>
      <c r="PE53" s="38" t="s">
        <v>264</v>
      </c>
      <c r="PF53" s="77" t="s">
        <v>264</v>
      </c>
      <c r="PG53" s="32" t="s">
        <v>264</v>
      </c>
      <c r="PH53" s="32" t="s">
        <v>264</v>
      </c>
      <c r="PI53" s="77" t="s">
        <v>264</v>
      </c>
      <c r="PJ53" s="32" t="s">
        <v>264</v>
      </c>
      <c r="PK53" s="38" t="s">
        <v>264</v>
      </c>
      <c r="PL53" s="77" t="s">
        <v>264</v>
      </c>
      <c r="PM53" s="32" t="s">
        <v>264</v>
      </c>
      <c r="PN53" s="32" t="s">
        <v>264</v>
      </c>
      <c r="PO53" s="77" t="s">
        <v>264</v>
      </c>
      <c r="PP53" s="32" t="s">
        <v>264</v>
      </c>
      <c r="PQ53" s="38" t="s">
        <v>264</v>
      </c>
      <c r="PR53" s="77" t="s">
        <v>264</v>
      </c>
    </row>
    <row r="54" spans="1:434" ht="33.75" x14ac:dyDescent="0.2">
      <c r="A54" s="19" t="s">
        <v>143</v>
      </c>
      <c r="B54" s="19"/>
      <c r="C54" s="20">
        <v>462</v>
      </c>
      <c r="D54" s="20">
        <v>5790</v>
      </c>
      <c r="E54" s="77">
        <v>9.8880242930347322</v>
      </c>
      <c r="F54" s="20">
        <v>5608</v>
      </c>
      <c r="G54" s="38">
        <v>5091.083333333333</v>
      </c>
      <c r="H54" s="77">
        <v>-2.7785292573083593</v>
      </c>
      <c r="I54" s="32">
        <v>313</v>
      </c>
      <c r="J54" s="32">
        <v>3996</v>
      </c>
      <c r="K54" s="77">
        <v>13.619562126812623</v>
      </c>
      <c r="L54" s="32">
        <v>3979</v>
      </c>
      <c r="M54" s="38">
        <v>3495.0833333333335</v>
      </c>
      <c r="N54" s="77">
        <v>-0.84635570580864805</v>
      </c>
      <c r="O54" s="32">
        <v>149</v>
      </c>
      <c r="P54" s="32">
        <v>1794</v>
      </c>
      <c r="Q54" s="77">
        <v>2.3972602739726026</v>
      </c>
      <c r="R54" s="32">
        <v>1629</v>
      </c>
      <c r="S54" s="38">
        <v>1596</v>
      </c>
      <c r="T54" s="77">
        <v>-6.7575462512171374</v>
      </c>
      <c r="U54" s="32">
        <v>319</v>
      </c>
      <c r="V54" s="32">
        <v>4419</v>
      </c>
      <c r="W54" s="77">
        <v>8.9228493961054962</v>
      </c>
      <c r="X54" s="32">
        <v>4315</v>
      </c>
      <c r="Y54" s="38">
        <v>3918.8333333333335</v>
      </c>
      <c r="Z54" s="77">
        <v>-0.28413910093299405</v>
      </c>
      <c r="AA54" s="32">
        <v>247</v>
      </c>
      <c r="AB54" s="32">
        <v>3403</v>
      </c>
      <c r="AC54" s="77">
        <v>12.347309343017496</v>
      </c>
      <c r="AD54" s="32">
        <v>3430</v>
      </c>
      <c r="AE54" s="38">
        <v>3006.4166666666665</v>
      </c>
      <c r="AF54" s="77">
        <v>0.55746021127742007</v>
      </c>
      <c r="AG54" s="32">
        <v>72</v>
      </c>
      <c r="AH54" s="32">
        <v>1016</v>
      </c>
      <c r="AI54" s="77">
        <v>-1.1673151750972763</v>
      </c>
      <c r="AJ54" s="32">
        <v>885</v>
      </c>
      <c r="AK54" s="38">
        <v>912.41666666666663</v>
      </c>
      <c r="AL54" s="77">
        <v>-2.9602056190729416</v>
      </c>
      <c r="AM54" s="32">
        <v>143</v>
      </c>
      <c r="AN54" s="32">
        <v>1371</v>
      </c>
      <c r="AO54" s="77">
        <v>13.118811881188119</v>
      </c>
      <c r="AP54" s="32">
        <v>1293</v>
      </c>
      <c r="AQ54" s="38">
        <v>1172.25</v>
      </c>
      <c r="AR54" s="77">
        <v>-10.28126793800625</v>
      </c>
      <c r="AS54" s="32">
        <v>66</v>
      </c>
      <c r="AT54" s="32">
        <v>593</v>
      </c>
      <c r="AU54" s="77">
        <v>21.516393442622949</v>
      </c>
      <c r="AV54" s="32">
        <v>549</v>
      </c>
      <c r="AW54" s="38">
        <v>488.66666666666669</v>
      </c>
      <c r="AX54" s="77">
        <v>-8.6888819682341953</v>
      </c>
      <c r="AY54" s="32">
        <v>77</v>
      </c>
      <c r="AZ54" s="32">
        <v>778</v>
      </c>
      <c r="BA54" s="77">
        <v>7.4585635359116029</v>
      </c>
      <c r="BB54" s="32">
        <v>744</v>
      </c>
      <c r="BC54" s="38">
        <v>683.58333333333337</v>
      </c>
      <c r="BD54" s="77">
        <v>-11.385978178675597</v>
      </c>
      <c r="BE54" s="32">
        <v>301</v>
      </c>
      <c r="BF54" s="32">
        <v>3839</v>
      </c>
      <c r="BG54" s="77">
        <v>12.350014632718759</v>
      </c>
      <c r="BH54" s="32">
        <v>3690</v>
      </c>
      <c r="BI54" s="38">
        <v>3376.8333333333335</v>
      </c>
      <c r="BJ54" s="77">
        <v>-2.1491355162754759</v>
      </c>
      <c r="BK54" s="32" t="s">
        <v>378</v>
      </c>
      <c r="BL54" s="32">
        <v>2749</v>
      </c>
      <c r="BM54" s="77">
        <v>14.876723777684914</v>
      </c>
      <c r="BN54" s="32">
        <v>2700</v>
      </c>
      <c r="BO54" s="38">
        <v>2410.9166666666665</v>
      </c>
      <c r="BP54" s="77">
        <v>6.571665744327615E-2</v>
      </c>
      <c r="BQ54" s="32" t="s">
        <v>378</v>
      </c>
      <c r="BR54" s="32">
        <v>1090</v>
      </c>
      <c r="BS54" s="77">
        <v>6.4453125</v>
      </c>
      <c r="BT54" s="32">
        <v>990</v>
      </c>
      <c r="BU54" s="38">
        <v>965.91666666666663</v>
      </c>
      <c r="BV54" s="77">
        <v>-7.2720000000000002</v>
      </c>
      <c r="BW54" s="32">
        <v>210</v>
      </c>
      <c r="BX54" s="32">
        <v>2952</v>
      </c>
      <c r="BY54" s="77">
        <v>12.800917080626672</v>
      </c>
      <c r="BZ54" s="32">
        <v>2847</v>
      </c>
      <c r="CA54" s="38">
        <v>2609.5</v>
      </c>
      <c r="CB54" s="77">
        <v>1.1140172430495012</v>
      </c>
      <c r="CC54" s="32">
        <v>163</v>
      </c>
      <c r="CD54" s="32">
        <v>2343</v>
      </c>
      <c r="CE54" s="77">
        <v>14.070107108081793</v>
      </c>
      <c r="CF54" s="32">
        <v>2334</v>
      </c>
      <c r="CG54" s="38">
        <v>2078.8333333333335</v>
      </c>
      <c r="CH54" s="77">
        <v>1.9327422056960732</v>
      </c>
      <c r="CI54" s="32">
        <v>47</v>
      </c>
      <c r="CJ54" s="32">
        <v>609</v>
      </c>
      <c r="CK54" s="77">
        <v>8.1705150976909415</v>
      </c>
      <c r="CL54" s="32">
        <v>513</v>
      </c>
      <c r="CM54" s="38">
        <v>530.66666666666663</v>
      </c>
      <c r="CN54" s="77">
        <v>-1.9704433497536946</v>
      </c>
      <c r="CO54" s="32">
        <v>91</v>
      </c>
      <c r="CP54" s="32">
        <v>887</v>
      </c>
      <c r="CQ54" s="77">
        <v>10.875</v>
      </c>
      <c r="CR54" s="32">
        <v>843</v>
      </c>
      <c r="CS54" s="38">
        <v>767.33333333333337</v>
      </c>
      <c r="CT54" s="77">
        <v>-11.826103610073734</v>
      </c>
      <c r="CU54" s="32" t="s">
        <v>378</v>
      </c>
      <c r="CV54" s="32">
        <v>406</v>
      </c>
      <c r="CW54" s="77">
        <v>19.764011799410032</v>
      </c>
      <c r="CX54" s="32">
        <v>366</v>
      </c>
      <c r="CY54" s="38">
        <v>332.08333333333331</v>
      </c>
      <c r="CZ54" s="77">
        <v>-10.227528722685289</v>
      </c>
      <c r="DA54" s="32" t="s">
        <v>378</v>
      </c>
      <c r="DB54" s="32">
        <v>481</v>
      </c>
      <c r="DC54" s="77">
        <v>4.3383947939262475</v>
      </c>
      <c r="DD54" s="32">
        <v>477</v>
      </c>
      <c r="DE54" s="38">
        <v>435.25</v>
      </c>
      <c r="DF54" s="77">
        <v>-13.007994670219853</v>
      </c>
      <c r="DG54" s="32">
        <v>161</v>
      </c>
      <c r="DH54" s="32">
        <v>1951</v>
      </c>
      <c r="DI54" s="77">
        <v>5.3455723542116633</v>
      </c>
      <c r="DJ54" s="32">
        <v>1918</v>
      </c>
      <c r="DK54" s="38">
        <v>1714.25</v>
      </c>
      <c r="DL54" s="77">
        <v>-3.994959630372894</v>
      </c>
      <c r="DM54" s="32" t="s">
        <v>378</v>
      </c>
      <c r="DN54" s="32">
        <v>1247</v>
      </c>
      <c r="DO54" s="77">
        <v>10.943060498220641</v>
      </c>
      <c r="DP54" s="32">
        <v>1279</v>
      </c>
      <c r="DQ54" s="38">
        <v>1084.1666666666667</v>
      </c>
      <c r="DR54" s="77">
        <v>-2.8161649361320684</v>
      </c>
      <c r="DS54" s="32" t="s">
        <v>378</v>
      </c>
      <c r="DT54" s="32">
        <v>704</v>
      </c>
      <c r="DU54" s="77">
        <v>-3.296703296703297</v>
      </c>
      <c r="DV54" s="32">
        <v>639</v>
      </c>
      <c r="DW54" s="38">
        <v>630.08333333333337</v>
      </c>
      <c r="DX54" s="77">
        <v>-5.9577114427860698</v>
      </c>
      <c r="DY54" s="32">
        <v>109</v>
      </c>
      <c r="DZ54" s="32">
        <v>1467</v>
      </c>
      <c r="EA54" s="77">
        <v>1.875</v>
      </c>
      <c r="EB54" s="32">
        <v>1468</v>
      </c>
      <c r="EC54" s="38">
        <v>1309.3333333333333</v>
      </c>
      <c r="ED54" s="77">
        <v>-2.9584336977333083</v>
      </c>
      <c r="EE54" s="32">
        <v>84</v>
      </c>
      <c r="EF54" s="32">
        <v>1060</v>
      </c>
      <c r="EG54" s="77">
        <v>8.7179487179487172</v>
      </c>
      <c r="EH54" s="32">
        <v>1096</v>
      </c>
      <c r="EI54" s="38">
        <v>927.58333333333337</v>
      </c>
      <c r="EJ54" s="77">
        <v>-2.3938968782883197</v>
      </c>
      <c r="EK54" s="32">
        <v>25</v>
      </c>
      <c r="EL54" s="32">
        <v>407</v>
      </c>
      <c r="EM54" s="77">
        <v>-12.473118279569892</v>
      </c>
      <c r="EN54" s="32">
        <v>372</v>
      </c>
      <c r="EO54" s="38">
        <v>381.75</v>
      </c>
      <c r="EP54" s="77">
        <v>-4.3033214957175687</v>
      </c>
      <c r="EQ54" s="32">
        <v>52</v>
      </c>
      <c r="ER54" s="32">
        <v>484</v>
      </c>
      <c r="ES54" s="77">
        <v>17.475728155339805</v>
      </c>
      <c r="ET54" s="32">
        <v>450</v>
      </c>
      <c r="EU54" s="38">
        <v>404.91666666666669</v>
      </c>
      <c r="EV54" s="77">
        <v>-7.2001527883880829</v>
      </c>
      <c r="EW54" s="32" t="s">
        <v>378</v>
      </c>
      <c r="EX54" s="32">
        <v>187</v>
      </c>
      <c r="EY54" s="77">
        <v>25.503355704697988</v>
      </c>
      <c r="EZ54" s="32">
        <v>183</v>
      </c>
      <c r="FA54" s="38">
        <v>156.58333333333334</v>
      </c>
      <c r="FB54" s="77">
        <v>-5.2445789208270295</v>
      </c>
      <c r="FC54" s="32" t="s">
        <v>378</v>
      </c>
      <c r="FD54" s="32">
        <v>297</v>
      </c>
      <c r="FE54" s="77">
        <v>12.927756653992395</v>
      </c>
      <c r="FF54" s="32">
        <v>267</v>
      </c>
      <c r="FG54" s="38">
        <v>248.33333333333334</v>
      </c>
      <c r="FH54" s="77">
        <v>-8.3922533046418692</v>
      </c>
      <c r="FI54" s="32">
        <v>234</v>
      </c>
      <c r="FJ54" s="32">
        <v>3284</v>
      </c>
      <c r="FK54" s="77">
        <v>13.007570543702684</v>
      </c>
      <c r="FL54" s="32">
        <v>3295</v>
      </c>
      <c r="FM54" s="38">
        <v>2885.25</v>
      </c>
      <c r="FN54" s="77">
        <v>0.65410779696493981</v>
      </c>
      <c r="FO54" s="32" t="s">
        <v>378</v>
      </c>
      <c r="FP54" s="32">
        <v>3153</v>
      </c>
      <c r="FQ54" s="77">
        <v>12.64737406216506</v>
      </c>
      <c r="FR54" s="32">
        <v>3185</v>
      </c>
      <c r="FS54" s="38">
        <v>2777.4166666666665</v>
      </c>
      <c r="FT54" s="77">
        <v>0.76185869335187584</v>
      </c>
      <c r="FU54" s="32" t="s">
        <v>378</v>
      </c>
      <c r="FV54" s="32">
        <v>131</v>
      </c>
      <c r="FW54" s="77">
        <v>22.429906542056074</v>
      </c>
      <c r="FX54" s="32">
        <v>110</v>
      </c>
      <c r="FY54" s="38">
        <v>107.83333333333333</v>
      </c>
      <c r="FZ54" s="77">
        <v>-2.0439061317183951</v>
      </c>
      <c r="GA54" s="32">
        <v>199</v>
      </c>
      <c r="GB54" s="32">
        <v>2959</v>
      </c>
      <c r="GC54" s="77">
        <v>12.253414264036419</v>
      </c>
      <c r="GD54" s="32">
        <v>2993</v>
      </c>
      <c r="GE54" s="38">
        <v>2625.4166666666665</v>
      </c>
      <c r="GF54" s="77">
        <v>1.6552658750645328</v>
      </c>
      <c r="GG54" s="32">
        <v>191</v>
      </c>
      <c r="GH54" s="32" t="s">
        <v>378</v>
      </c>
      <c r="GI54" s="77">
        <v>12.116443745082613</v>
      </c>
      <c r="GJ54" s="32">
        <v>2895</v>
      </c>
      <c r="GK54" s="38">
        <v>2526.8333333333335</v>
      </c>
      <c r="GL54" s="77">
        <v>1.7414354259638289</v>
      </c>
      <c r="GM54" s="32">
        <v>8</v>
      </c>
      <c r="GN54" s="32" t="s">
        <v>378</v>
      </c>
      <c r="GO54" s="77">
        <v>15.957446808510639</v>
      </c>
      <c r="GP54" s="32">
        <v>98</v>
      </c>
      <c r="GQ54" s="38">
        <v>98.583333333333329</v>
      </c>
      <c r="GR54" s="77">
        <v>-0.50462573591253157</v>
      </c>
      <c r="GS54" s="32">
        <v>35</v>
      </c>
      <c r="GT54" s="32">
        <v>325</v>
      </c>
      <c r="GU54" s="77">
        <v>20.37037037037037</v>
      </c>
      <c r="GV54" s="32">
        <v>302</v>
      </c>
      <c r="GW54" s="38">
        <v>259.83333333333331</v>
      </c>
      <c r="GX54" s="77">
        <v>-8.4556664709336467</v>
      </c>
      <c r="GY54" s="32" t="s">
        <v>378</v>
      </c>
      <c r="GZ54" s="32" t="s">
        <v>378</v>
      </c>
      <c r="HA54" s="77">
        <v>17.898832684824903</v>
      </c>
      <c r="HB54" s="32">
        <v>290</v>
      </c>
      <c r="HC54" s="38">
        <v>250.58333333333334</v>
      </c>
      <c r="HD54" s="77">
        <v>-8.1551618814905318</v>
      </c>
      <c r="HE54" s="32" t="s">
        <v>378</v>
      </c>
      <c r="HF54" s="32" t="s">
        <v>378</v>
      </c>
      <c r="HG54" s="77">
        <v>69.230769230769226</v>
      </c>
      <c r="HH54" s="32">
        <v>12</v>
      </c>
      <c r="HI54" s="38">
        <v>9.25</v>
      </c>
      <c r="HJ54" s="77">
        <v>-15.909090909090908</v>
      </c>
      <c r="HK54" s="32">
        <v>0</v>
      </c>
      <c r="HL54" s="32" t="s">
        <v>378</v>
      </c>
      <c r="HM54" s="77">
        <v>6.25</v>
      </c>
      <c r="HN54" s="32" t="s">
        <v>378</v>
      </c>
      <c r="HO54" s="38">
        <v>19.5</v>
      </c>
      <c r="HP54" s="77">
        <v>-2.904564315352697</v>
      </c>
      <c r="HQ54" s="32">
        <v>0</v>
      </c>
      <c r="HR54" s="32" t="s">
        <v>378</v>
      </c>
      <c r="HS54" s="77" t="s">
        <v>264</v>
      </c>
      <c r="HT54" s="32">
        <v>0</v>
      </c>
      <c r="HU54" s="38">
        <v>0.25</v>
      </c>
      <c r="HV54" s="77" t="s">
        <v>264</v>
      </c>
      <c r="HW54" s="32">
        <v>0</v>
      </c>
      <c r="HX54" s="32">
        <v>16</v>
      </c>
      <c r="HY54" s="77">
        <v>0</v>
      </c>
      <c r="HZ54" s="32" t="s">
        <v>378</v>
      </c>
      <c r="IA54" s="38">
        <v>19.25</v>
      </c>
      <c r="IB54" s="77">
        <v>-4.1493775933609953</v>
      </c>
      <c r="IC54" s="32">
        <v>0</v>
      </c>
      <c r="ID54" s="32" t="s">
        <v>378</v>
      </c>
      <c r="IE54" s="77">
        <v>0</v>
      </c>
      <c r="IF54" s="32">
        <v>13</v>
      </c>
      <c r="IG54" s="38">
        <v>15.25</v>
      </c>
      <c r="IH54" s="77">
        <v>16.560509554140125</v>
      </c>
      <c r="II54" s="32">
        <v>0</v>
      </c>
      <c r="IJ54" s="32">
        <v>0</v>
      </c>
      <c r="IK54" s="77" t="s">
        <v>264</v>
      </c>
      <c r="IL54" s="32">
        <v>0</v>
      </c>
      <c r="IM54" s="38">
        <v>0</v>
      </c>
      <c r="IN54" s="77" t="s">
        <v>264</v>
      </c>
      <c r="IO54" s="32">
        <v>0</v>
      </c>
      <c r="IP54" s="32" t="s">
        <v>378</v>
      </c>
      <c r="IQ54" s="77">
        <v>0</v>
      </c>
      <c r="IR54" s="32">
        <v>13</v>
      </c>
      <c r="IS54" s="38">
        <v>15.25</v>
      </c>
      <c r="IT54" s="77">
        <v>16.560509554140125</v>
      </c>
      <c r="IU54" s="32">
        <v>0</v>
      </c>
      <c r="IV54" s="32">
        <v>4</v>
      </c>
      <c r="IW54" s="77">
        <v>33.333333333333329</v>
      </c>
      <c r="IX54" s="32" t="s">
        <v>378</v>
      </c>
      <c r="IY54" s="38">
        <v>4.25</v>
      </c>
      <c r="IZ54" s="77">
        <v>-39.285714285714285</v>
      </c>
      <c r="JA54" s="32">
        <v>0</v>
      </c>
      <c r="JB54" s="32" t="s">
        <v>378</v>
      </c>
      <c r="JC54" s="77" t="s">
        <v>264</v>
      </c>
      <c r="JD54" s="32">
        <v>0</v>
      </c>
      <c r="JE54" s="38">
        <v>0.25</v>
      </c>
      <c r="JF54" s="77" t="s">
        <v>264</v>
      </c>
      <c r="JG54" s="32">
        <v>0</v>
      </c>
      <c r="JH54" s="32" t="s">
        <v>378</v>
      </c>
      <c r="JI54" s="77">
        <v>0</v>
      </c>
      <c r="JJ54" s="32" t="s">
        <v>378</v>
      </c>
      <c r="JK54" s="38">
        <v>4</v>
      </c>
      <c r="JL54" s="77">
        <v>-42.857142857142854</v>
      </c>
      <c r="JM54" s="32">
        <v>33</v>
      </c>
      <c r="JN54" s="32">
        <v>318</v>
      </c>
      <c r="JO54" s="77">
        <v>13.571428571428571</v>
      </c>
      <c r="JP54" s="32">
        <v>322</v>
      </c>
      <c r="JQ54" s="38">
        <v>283.58333333333331</v>
      </c>
      <c r="JR54" s="77">
        <v>3.1837477258944813</v>
      </c>
      <c r="JS54" s="32" t="s">
        <v>378</v>
      </c>
      <c r="JT54" s="32">
        <v>201</v>
      </c>
      <c r="JU54" s="77">
        <v>24.844720496894411</v>
      </c>
      <c r="JV54" s="32">
        <v>211</v>
      </c>
      <c r="JW54" s="38">
        <v>172.41666666666666</v>
      </c>
      <c r="JX54" s="77">
        <v>6.4848172928461141</v>
      </c>
      <c r="JY54" s="32" t="s">
        <v>378</v>
      </c>
      <c r="JZ54" s="32">
        <v>117</v>
      </c>
      <c r="KA54" s="77">
        <v>-1.680672268907563</v>
      </c>
      <c r="KB54" s="32">
        <v>111</v>
      </c>
      <c r="KC54" s="38">
        <v>111.16666666666667</v>
      </c>
      <c r="KD54" s="77">
        <v>-1.5498154981549817</v>
      </c>
      <c r="KE54" s="32">
        <v>18</v>
      </c>
      <c r="KF54" s="32">
        <v>230</v>
      </c>
      <c r="KG54" s="77">
        <v>8.4905660377358494</v>
      </c>
      <c r="KH54" s="32">
        <v>222</v>
      </c>
      <c r="KI54" s="38">
        <v>199.33333333333334</v>
      </c>
      <c r="KJ54" s="77">
        <v>6.1224489795918364</v>
      </c>
      <c r="KK54" s="32" t="s">
        <v>378</v>
      </c>
      <c r="KL54" s="32">
        <v>162</v>
      </c>
      <c r="KM54" s="77">
        <v>19.117647058823529</v>
      </c>
      <c r="KN54" s="32">
        <v>166</v>
      </c>
      <c r="KO54" s="38">
        <v>138.75</v>
      </c>
      <c r="KP54" s="77">
        <v>10.411140583554376</v>
      </c>
      <c r="KQ54" s="32" t="s">
        <v>378</v>
      </c>
      <c r="KR54" s="32">
        <v>68</v>
      </c>
      <c r="KS54" s="77">
        <v>-10.526315789473683</v>
      </c>
      <c r="KT54" s="32">
        <v>56</v>
      </c>
      <c r="KU54" s="38">
        <v>60.583333333333336</v>
      </c>
      <c r="KV54" s="77">
        <v>-2.5469168900804289</v>
      </c>
      <c r="KW54" s="32">
        <v>15</v>
      </c>
      <c r="KX54" s="32">
        <v>88</v>
      </c>
      <c r="KY54" s="77">
        <v>29.411764705882355</v>
      </c>
      <c r="KZ54" s="32">
        <v>100</v>
      </c>
      <c r="LA54" s="38">
        <v>84.25</v>
      </c>
      <c r="LB54" s="77">
        <v>-3.1609195402298855</v>
      </c>
      <c r="LC54" s="32">
        <v>6</v>
      </c>
      <c r="LD54" s="32">
        <v>39</v>
      </c>
      <c r="LE54" s="77">
        <v>56.000000000000007</v>
      </c>
      <c r="LF54" s="32">
        <v>45</v>
      </c>
      <c r="LG54" s="38">
        <v>33.666666666666664</v>
      </c>
      <c r="LH54" s="77">
        <v>-7.1264367816091951</v>
      </c>
      <c r="LI54" s="32">
        <v>9</v>
      </c>
      <c r="LJ54" s="32">
        <v>49</v>
      </c>
      <c r="LK54" s="77">
        <v>13.953488372093023</v>
      </c>
      <c r="LL54" s="32">
        <v>55</v>
      </c>
      <c r="LM54" s="38">
        <v>50.583333333333336</v>
      </c>
      <c r="LN54" s="77">
        <v>-0.32840722495894908</v>
      </c>
      <c r="LO54" s="32">
        <v>202</v>
      </c>
      <c r="LP54" s="32">
        <v>2363</v>
      </c>
      <c r="LQ54" s="77">
        <v>8.9442139234670357</v>
      </c>
      <c r="LR54" s="32">
        <v>3060</v>
      </c>
      <c r="LS54" s="38">
        <v>2833.5833333333335</v>
      </c>
      <c r="LT54" s="77">
        <v>-2.076373689667089</v>
      </c>
      <c r="LU54" s="32">
        <v>140</v>
      </c>
      <c r="LV54" s="32">
        <v>1707</v>
      </c>
      <c r="LW54" s="77">
        <v>13.271400132714001</v>
      </c>
      <c r="LX54" s="32">
        <v>2215</v>
      </c>
      <c r="LY54" s="38">
        <v>2017.5833333333333</v>
      </c>
      <c r="LZ54" s="77">
        <v>-0.72983722169830656</v>
      </c>
      <c r="MA54" s="32">
        <v>62</v>
      </c>
      <c r="MB54" s="32">
        <v>656</v>
      </c>
      <c r="MC54" s="77">
        <v>-0.90634441087613304</v>
      </c>
      <c r="MD54" s="32">
        <v>845</v>
      </c>
      <c r="ME54" s="38">
        <v>816</v>
      </c>
      <c r="MF54" s="77">
        <v>-5.2539912917271403</v>
      </c>
      <c r="MG54" s="32">
        <v>146</v>
      </c>
      <c r="MH54" s="32">
        <v>1861</v>
      </c>
      <c r="MI54" s="77">
        <v>9.1495601173020518</v>
      </c>
      <c r="MJ54" s="32">
        <v>2406</v>
      </c>
      <c r="MK54" s="38">
        <v>2209.5</v>
      </c>
      <c r="ML54" s="77">
        <v>0.67205832099327933</v>
      </c>
      <c r="MM54" s="32">
        <v>116</v>
      </c>
      <c r="MN54" s="32">
        <v>1476</v>
      </c>
      <c r="MO54" s="77">
        <v>12.67175572519084</v>
      </c>
      <c r="MP54" s="32">
        <v>1925</v>
      </c>
      <c r="MQ54" s="38">
        <v>1738.9166666666667</v>
      </c>
      <c r="MR54" s="77">
        <v>1.4389188663652714</v>
      </c>
      <c r="MS54" s="32">
        <v>30</v>
      </c>
      <c r="MT54" s="32">
        <v>385</v>
      </c>
      <c r="MU54" s="77">
        <v>-2.5316455696202533</v>
      </c>
      <c r="MV54" s="32">
        <v>481</v>
      </c>
      <c r="MW54" s="38">
        <v>470.58333333333331</v>
      </c>
      <c r="MX54" s="77">
        <v>-2.0638224072147069</v>
      </c>
      <c r="MY54" s="32">
        <v>56</v>
      </c>
      <c r="MZ54" s="32">
        <v>502</v>
      </c>
      <c r="NA54" s="77">
        <v>8.1896551724137936</v>
      </c>
      <c r="NB54" s="32">
        <v>654</v>
      </c>
      <c r="NC54" s="38">
        <v>624.08333333333337</v>
      </c>
      <c r="ND54" s="77">
        <v>-10.70704661976869</v>
      </c>
      <c r="NE54" s="32">
        <v>24</v>
      </c>
      <c r="NF54" s="32">
        <v>231</v>
      </c>
      <c r="NG54" s="77">
        <v>17.258883248730964</v>
      </c>
      <c r="NH54" s="32">
        <v>290</v>
      </c>
      <c r="NI54" s="38">
        <v>278.66666666666669</v>
      </c>
      <c r="NJ54" s="77">
        <v>-12.414876898899948</v>
      </c>
      <c r="NK54" s="32">
        <v>32</v>
      </c>
      <c r="NL54" s="32">
        <v>271</v>
      </c>
      <c r="NM54" s="77">
        <v>1.4981273408239701</v>
      </c>
      <c r="NN54" s="32">
        <v>364</v>
      </c>
      <c r="NO54" s="38">
        <v>345.41666666666669</v>
      </c>
      <c r="NP54" s="77">
        <v>-9.2799299627927336</v>
      </c>
      <c r="NQ54" s="32">
        <v>344</v>
      </c>
      <c r="NR54" s="32">
        <v>340</v>
      </c>
      <c r="NS54" s="77">
        <v>-15</v>
      </c>
      <c r="NT54" s="32">
        <v>344</v>
      </c>
      <c r="NU54" s="38">
        <v>343</v>
      </c>
      <c r="NV54" s="77">
        <v>-10</v>
      </c>
      <c r="NW54" s="32">
        <v>336</v>
      </c>
      <c r="NX54" s="32">
        <v>343</v>
      </c>
      <c r="NY54" s="77">
        <v>-12</v>
      </c>
      <c r="NZ54" s="32">
        <v>336</v>
      </c>
      <c r="OA54" s="38">
        <v>346</v>
      </c>
      <c r="OB54" s="77">
        <v>-9</v>
      </c>
      <c r="OC54" s="32">
        <v>360</v>
      </c>
      <c r="OD54" s="32">
        <v>334</v>
      </c>
      <c r="OE54" s="77">
        <v>-21</v>
      </c>
      <c r="OF54" s="32">
        <v>360</v>
      </c>
      <c r="OG54" s="38">
        <v>334</v>
      </c>
      <c r="OH54" s="77">
        <v>-16</v>
      </c>
      <c r="OI54" s="32">
        <v>344</v>
      </c>
      <c r="OJ54" s="32">
        <v>337</v>
      </c>
      <c r="OK54" s="77">
        <v>-11</v>
      </c>
      <c r="OL54" s="32">
        <v>344</v>
      </c>
      <c r="OM54" s="38">
        <v>340</v>
      </c>
      <c r="ON54" s="77">
        <v>-7</v>
      </c>
      <c r="OO54" s="32">
        <v>349</v>
      </c>
      <c r="OP54" s="32">
        <v>344</v>
      </c>
      <c r="OQ54" s="77">
        <v>-8</v>
      </c>
      <c r="OR54" s="32">
        <v>349</v>
      </c>
      <c r="OS54" s="38">
        <v>347</v>
      </c>
      <c r="OT54" s="77">
        <v>-5</v>
      </c>
      <c r="OU54" s="32">
        <v>330</v>
      </c>
      <c r="OV54" s="32">
        <v>314</v>
      </c>
      <c r="OW54" s="77">
        <v>-20</v>
      </c>
      <c r="OX54" s="32">
        <v>330</v>
      </c>
      <c r="OY54" s="38">
        <v>316</v>
      </c>
      <c r="OZ54" s="77">
        <v>-14</v>
      </c>
      <c r="PA54" s="32">
        <v>342</v>
      </c>
      <c r="PB54" s="32">
        <v>350</v>
      </c>
      <c r="PC54" s="77">
        <v>-30</v>
      </c>
      <c r="PD54" s="32">
        <v>342</v>
      </c>
      <c r="PE54" s="38">
        <v>351</v>
      </c>
      <c r="PF54" s="77">
        <v>-24</v>
      </c>
      <c r="PG54" s="32">
        <v>289</v>
      </c>
      <c r="PH54" s="32">
        <v>337</v>
      </c>
      <c r="PI54" s="77">
        <v>-37</v>
      </c>
      <c r="PJ54" s="32">
        <v>289</v>
      </c>
      <c r="PK54" s="38">
        <v>342</v>
      </c>
      <c r="PL54" s="77">
        <v>-29</v>
      </c>
      <c r="PM54" s="32">
        <v>387</v>
      </c>
      <c r="PN54" s="32">
        <v>360</v>
      </c>
      <c r="PO54" s="77">
        <v>-25</v>
      </c>
      <c r="PP54" s="32">
        <v>387</v>
      </c>
      <c r="PQ54" s="38">
        <v>358</v>
      </c>
      <c r="PR54" s="77">
        <v>-20</v>
      </c>
    </row>
    <row r="55" spans="1:434" ht="33.75" x14ac:dyDescent="0.2">
      <c r="A55" s="247" t="s">
        <v>190</v>
      </c>
      <c r="B55" s="18"/>
      <c r="C55" s="20">
        <v>325</v>
      </c>
      <c r="D55" s="20">
        <v>4169</v>
      </c>
      <c r="E55" s="77">
        <v>12.039774254232734</v>
      </c>
      <c r="F55" s="20">
        <v>3079</v>
      </c>
      <c r="G55" s="38">
        <v>2693.25</v>
      </c>
      <c r="H55" s="77">
        <v>-2.6389516493447807</v>
      </c>
      <c r="I55" s="32">
        <v>222</v>
      </c>
      <c r="J55" s="32">
        <v>2795</v>
      </c>
      <c r="K55" s="77">
        <v>14.831552999178307</v>
      </c>
      <c r="L55" s="32">
        <v>2125</v>
      </c>
      <c r="M55" s="38">
        <v>1757.5</v>
      </c>
      <c r="N55" s="77">
        <v>-0.63136072370900864</v>
      </c>
      <c r="O55" s="32">
        <v>103</v>
      </c>
      <c r="P55" s="32">
        <v>1374</v>
      </c>
      <c r="Q55" s="77">
        <v>6.7599067599067597</v>
      </c>
      <c r="R55" s="32">
        <v>954</v>
      </c>
      <c r="S55" s="38">
        <v>935.75</v>
      </c>
      <c r="T55" s="77">
        <v>-6.1983125887561608</v>
      </c>
      <c r="U55" s="32">
        <v>217</v>
      </c>
      <c r="V55" s="32">
        <v>3106</v>
      </c>
      <c r="W55" s="77">
        <v>9.636427815037063</v>
      </c>
      <c r="X55" s="32">
        <v>2288</v>
      </c>
      <c r="Y55" s="38">
        <v>2012.0833333333333</v>
      </c>
      <c r="Z55" s="77">
        <v>-1.6056074004645666</v>
      </c>
      <c r="AA55" s="32">
        <v>171</v>
      </c>
      <c r="AB55" s="32">
        <v>2346</v>
      </c>
      <c r="AC55" s="77">
        <v>12.95137217140106</v>
      </c>
      <c r="AD55" s="32">
        <v>1801</v>
      </c>
      <c r="AE55" s="38">
        <v>1492.1666666666667</v>
      </c>
      <c r="AF55" s="77">
        <v>-0.72628485890114769</v>
      </c>
      <c r="AG55" s="32">
        <v>46</v>
      </c>
      <c r="AH55" s="32">
        <v>760</v>
      </c>
      <c r="AI55" s="77">
        <v>0.52910052910052907</v>
      </c>
      <c r="AJ55" s="32">
        <v>487</v>
      </c>
      <c r="AK55" s="38">
        <v>519.91666666666663</v>
      </c>
      <c r="AL55" s="77">
        <v>-4.0449092586896347</v>
      </c>
      <c r="AM55" s="32">
        <v>108</v>
      </c>
      <c r="AN55" s="32">
        <v>1063</v>
      </c>
      <c r="AO55" s="77">
        <v>19.707207207207208</v>
      </c>
      <c r="AP55" s="32">
        <v>791</v>
      </c>
      <c r="AQ55" s="38">
        <v>681.16666666666663</v>
      </c>
      <c r="AR55" s="77">
        <v>-5.5683918669131236</v>
      </c>
      <c r="AS55" s="32">
        <v>51</v>
      </c>
      <c r="AT55" s="32">
        <v>449</v>
      </c>
      <c r="AU55" s="77">
        <v>25.770308123249297</v>
      </c>
      <c r="AV55" s="32">
        <v>324</v>
      </c>
      <c r="AW55" s="38">
        <v>265.33333333333331</v>
      </c>
      <c r="AX55" s="77">
        <v>-9.4132412927518047E-2</v>
      </c>
      <c r="AY55" s="32">
        <v>57</v>
      </c>
      <c r="AZ55" s="32">
        <v>614</v>
      </c>
      <c r="BA55" s="77">
        <v>15.630885122410545</v>
      </c>
      <c r="BB55" s="32">
        <v>467</v>
      </c>
      <c r="BC55" s="38">
        <v>415.83333333333331</v>
      </c>
      <c r="BD55" s="77">
        <v>-8.7584567562625715</v>
      </c>
      <c r="BE55" s="32">
        <v>213</v>
      </c>
      <c r="BF55" s="32">
        <v>2775</v>
      </c>
      <c r="BG55" s="77">
        <v>15.67319716548562</v>
      </c>
      <c r="BH55" s="32">
        <v>2053</v>
      </c>
      <c r="BI55" s="38">
        <v>1835.25</v>
      </c>
      <c r="BJ55" s="77">
        <v>-0.55540503928474672</v>
      </c>
      <c r="BK55" s="32">
        <v>147</v>
      </c>
      <c r="BL55" s="32">
        <v>1949</v>
      </c>
      <c r="BM55" s="77">
        <v>16.916616676664667</v>
      </c>
      <c r="BN55" s="32">
        <v>1470</v>
      </c>
      <c r="BO55" s="38">
        <v>1266.0833333333333</v>
      </c>
      <c r="BP55" s="77">
        <v>1.7479239217787303</v>
      </c>
      <c r="BQ55" s="32">
        <v>66</v>
      </c>
      <c r="BR55" s="32">
        <v>826</v>
      </c>
      <c r="BS55" s="77">
        <v>12.841530054644808</v>
      </c>
      <c r="BT55" s="32">
        <v>583</v>
      </c>
      <c r="BU55" s="38">
        <v>569.16666666666663</v>
      </c>
      <c r="BV55" s="77">
        <v>-5.3229830884391465</v>
      </c>
      <c r="BW55" s="32">
        <v>146</v>
      </c>
      <c r="BX55" s="32">
        <v>2089</v>
      </c>
      <c r="BY55" s="77">
        <v>14.153005464480875</v>
      </c>
      <c r="BZ55" s="32">
        <v>1543</v>
      </c>
      <c r="CA55" s="38">
        <v>1391.9166666666667</v>
      </c>
      <c r="CB55" s="77">
        <v>1.9345782985475406</v>
      </c>
      <c r="CC55" s="32">
        <v>117</v>
      </c>
      <c r="CD55" s="32">
        <v>1643</v>
      </c>
      <c r="CE55" s="77">
        <v>16.113074204946997</v>
      </c>
      <c r="CF55" s="32">
        <v>1257</v>
      </c>
      <c r="CG55" s="38">
        <v>1082.4166666666667</v>
      </c>
      <c r="CH55" s="77">
        <v>2.6717255552920718</v>
      </c>
      <c r="CI55" s="32">
        <v>29</v>
      </c>
      <c r="CJ55" s="32">
        <v>446</v>
      </c>
      <c r="CK55" s="77">
        <v>7.4698795180722897</v>
      </c>
      <c r="CL55" s="32">
        <v>286</v>
      </c>
      <c r="CM55" s="38">
        <v>309.5</v>
      </c>
      <c r="CN55" s="77">
        <v>-0.56224899598393574</v>
      </c>
      <c r="CO55" s="32">
        <v>67</v>
      </c>
      <c r="CP55" s="32">
        <v>686</v>
      </c>
      <c r="CQ55" s="77">
        <v>20.562390158172231</v>
      </c>
      <c r="CR55" s="32">
        <v>510</v>
      </c>
      <c r="CS55" s="38">
        <v>443.33333333333331</v>
      </c>
      <c r="CT55" s="77">
        <v>-7.6388888888888893</v>
      </c>
      <c r="CU55" s="32">
        <v>30</v>
      </c>
      <c r="CV55" s="32">
        <v>306</v>
      </c>
      <c r="CW55" s="77">
        <v>21.428571428571427</v>
      </c>
      <c r="CX55" s="32">
        <v>213</v>
      </c>
      <c r="CY55" s="38">
        <v>183.66666666666666</v>
      </c>
      <c r="CZ55" s="77">
        <v>-3.3757124068391056</v>
      </c>
      <c r="DA55" s="32">
        <v>37</v>
      </c>
      <c r="DB55" s="32">
        <v>380</v>
      </c>
      <c r="DC55" s="77">
        <v>19.873817034700316</v>
      </c>
      <c r="DD55" s="32">
        <v>297</v>
      </c>
      <c r="DE55" s="38">
        <v>259.66666666666669</v>
      </c>
      <c r="DF55" s="77">
        <v>-10.434032768036792</v>
      </c>
      <c r="DG55" s="32">
        <v>112</v>
      </c>
      <c r="DH55" s="32">
        <v>1394</v>
      </c>
      <c r="DI55" s="77">
        <v>5.4462934947049924</v>
      </c>
      <c r="DJ55" s="32">
        <v>1026</v>
      </c>
      <c r="DK55" s="38">
        <v>858</v>
      </c>
      <c r="DL55" s="77">
        <v>-6.8150963888134672</v>
      </c>
      <c r="DM55" s="32">
        <v>75</v>
      </c>
      <c r="DN55" s="32">
        <v>846</v>
      </c>
      <c r="DO55" s="77">
        <v>10.29986962190352</v>
      </c>
      <c r="DP55" s="32">
        <v>655</v>
      </c>
      <c r="DQ55" s="38">
        <v>491.41666666666669</v>
      </c>
      <c r="DR55" s="77">
        <v>-6.2778130959949134</v>
      </c>
      <c r="DS55" s="32">
        <v>37</v>
      </c>
      <c r="DT55" s="32">
        <v>548</v>
      </c>
      <c r="DU55" s="77">
        <v>-1.2612612612612613</v>
      </c>
      <c r="DV55" s="32">
        <v>371</v>
      </c>
      <c r="DW55" s="38">
        <v>366.58333333333331</v>
      </c>
      <c r="DX55" s="77">
        <v>-7.5257515240697916</v>
      </c>
      <c r="DY55" s="32">
        <v>71</v>
      </c>
      <c r="DZ55" s="32">
        <v>1017</v>
      </c>
      <c r="EA55" s="77">
        <v>1.3958125623130608</v>
      </c>
      <c r="EB55" s="32">
        <v>745</v>
      </c>
      <c r="EC55" s="38">
        <v>620.16666666666663</v>
      </c>
      <c r="ED55" s="77">
        <v>-8.7207163007481903</v>
      </c>
      <c r="EE55" s="32">
        <v>54</v>
      </c>
      <c r="EF55" s="32">
        <v>703</v>
      </c>
      <c r="EG55" s="77">
        <v>6.1933534743202419</v>
      </c>
      <c r="EH55" s="32">
        <v>544</v>
      </c>
      <c r="EI55" s="38">
        <v>409.75</v>
      </c>
      <c r="EJ55" s="77">
        <v>-8.7077608614927602</v>
      </c>
      <c r="EK55" s="32">
        <v>17</v>
      </c>
      <c r="EL55" s="32">
        <v>314</v>
      </c>
      <c r="EM55" s="77">
        <v>-7.9178885630498534</v>
      </c>
      <c r="EN55" s="32">
        <v>201</v>
      </c>
      <c r="EO55" s="38">
        <v>210.41666666666666</v>
      </c>
      <c r="EP55" s="77">
        <v>-8.7459342247921938</v>
      </c>
      <c r="EQ55" s="32">
        <v>41</v>
      </c>
      <c r="ER55" s="32">
        <v>377</v>
      </c>
      <c r="ES55" s="77">
        <v>18.181818181818183</v>
      </c>
      <c r="ET55" s="32">
        <v>281</v>
      </c>
      <c r="EU55" s="38">
        <v>237.83333333333334</v>
      </c>
      <c r="EV55" s="77">
        <v>-1.4502762430939227</v>
      </c>
      <c r="EW55" s="32">
        <v>21</v>
      </c>
      <c r="EX55" s="32">
        <v>143</v>
      </c>
      <c r="EY55" s="77">
        <v>36.19047619047619</v>
      </c>
      <c r="EZ55" s="32">
        <v>111</v>
      </c>
      <c r="FA55" s="38">
        <v>81.666666666666671</v>
      </c>
      <c r="FB55" s="77">
        <v>8.1677704194260485</v>
      </c>
      <c r="FC55" s="32">
        <v>20</v>
      </c>
      <c r="FD55" s="32">
        <v>234</v>
      </c>
      <c r="FE55" s="77">
        <v>9.3457943925233646</v>
      </c>
      <c r="FF55" s="32">
        <v>170</v>
      </c>
      <c r="FG55" s="38">
        <v>156.16666666666666</v>
      </c>
      <c r="FH55" s="77">
        <v>-5.8291457286432165</v>
      </c>
      <c r="FI55" s="32">
        <v>173</v>
      </c>
      <c r="FJ55" s="32">
        <v>2314</v>
      </c>
      <c r="FK55" s="77">
        <v>12.713102776424744</v>
      </c>
      <c r="FL55" s="32">
        <v>1766</v>
      </c>
      <c r="FM55" s="38">
        <v>1461.25</v>
      </c>
      <c r="FN55" s="77">
        <v>1.7111567419575632E-2</v>
      </c>
      <c r="FO55" s="32">
        <v>166</v>
      </c>
      <c r="FP55" s="32">
        <v>2223</v>
      </c>
      <c r="FQ55" s="77">
        <v>12.556962025316457</v>
      </c>
      <c r="FR55" s="32">
        <v>1712</v>
      </c>
      <c r="FS55" s="38">
        <v>1407.6666666666667</v>
      </c>
      <c r="FT55" s="77">
        <v>-0.3245412167345253</v>
      </c>
      <c r="FU55" s="32">
        <v>7</v>
      </c>
      <c r="FV55" s="32">
        <v>91</v>
      </c>
      <c r="FW55" s="77">
        <v>16.666666666666664</v>
      </c>
      <c r="FX55" s="32">
        <v>54</v>
      </c>
      <c r="FY55" s="38">
        <v>53.583333333333336</v>
      </c>
      <c r="FZ55" s="77">
        <v>9.9145299145299148</v>
      </c>
      <c r="GA55" s="32">
        <v>143</v>
      </c>
      <c r="GB55" s="32">
        <v>2064</v>
      </c>
      <c r="GC55" s="77">
        <v>11.447084233261338</v>
      </c>
      <c r="GD55" s="32">
        <v>1585</v>
      </c>
      <c r="GE55" s="38">
        <v>1318.5833333333333</v>
      </c>
      <c r="GF55" s="77">
        <v>0.37427048972342042</v>
      </c>
      <c r="GG55" s="32" t="s">
        <v>378</v>
      </c>
      <c r="GH55" s="32">
        <v>1987</v>
      </c>
      <c r="GI55" s="77">
        <v>11.19194180190263</v>
      </c>
      <c r="GJ55" s="32">
        <v>1536</v>
      </c>
      <c r="GK55" s="38">
        <v>1272.0833333333333</v>
      </c>
      <c r="GL55" s="77">
        <v>-0.11777792318262122</v>
      </c>
      <c r="GM55" s="32" t="s">
        <v>378</v>
      </c>
      <c r="GN55" s="32">
        <v>77</v>
      </c>
      <c r="GO55" s="77">
        <v>18.461538461538463</v>
      </c>
      <c r="GP55" s="32">
        <v>49</v>
      </c>
      <c r="GQ55" s="38">
        <v>46.5</v>
      </c>
      <c r="GR55" s="77">
        <v>16.008316008316008</v>
      </c>
      <c r="GS55" s="32">
        <v>30</v>
      </c>
      <c r="GT55" s="32">
        <v>250</v>
      </c>
      <c r="GU55" s="77">
        <v>24.378109452736318</v>
      </c>
      <c r="GV55" s="32">
        <v>181</v>
      </c>
      <c r="GW55" s="38">
        <v>142.66666666666666</v>
      </c>
      <c r="GX55" s="77">
        <v>-3.1674208144796379</v>
      </c>
      <c r="GY55" s="32" t="s">
        <v>378</v>
      </c>
      <c r="GZ55" s="32">
        <v>236</v>
      </c>
      <c r="HA55" s="77">
        <v>25.531914893617021</v>
      </c>
      <c r="HB55" s="32">
        <v>176</v>
      </c>
      <c r="HC55" s="38">
        <v>135.58333333333334</v>
      </c>
      <c r="HD55" s="77">
        <v>-2.2235576923076925</v>
      </c>
      <c r="HE55" s="32" t="s">
        <v>378</v>
      </c>
      <c r="HF55" s="32">
        <v>14</v>
      </c>
      <c r="HG55" s="77">
        <v>7.6923076923076925</v>
      </c>
      <c r="HH55" s="32">
        <v>5</v>
      </c>
      <c r="HI55" s="38">
        <v>7.083333333333333</v>
      </c>
      <c r="HJ55" s="77">
        <v>-18.269230769230766</v>
      </c>
      <c r="HK55" s="32">
        <v>0</v>
      </c>
      <c r="HL55" s="32">
        <v>14</v>
      </c>
      <c r="HM55" s="77">
        <v>55.555555555555557</v>
      </c>
      <c r="HN55" s="32">
        <v>9</v>
      </c>
      <c r="HO55" s="38">
        <v>7.833333333333333</v>
      </c>
      <c r="HP55" s="77">
        <v>-13.761467889908257</v>
      </c>
      <c r="HQ55" s="32">
        <v>0</v>
      </c>
      <c r="HR55" s="32" t="s">
        <v>378</v>
      </c>
      <c r="HS55" s="77" t="s">
        <v>264</v>
      </c>
      <c r="HT55" s="32">
        <v>0</v>
      </c>
      <c r="HU55" s="38">
        <v>0.25</v>
      </c>
      <c r="HV55" s="77" t="s">
        <v>264</v>
      </c>
      <c r="HW55" s="32">
        <v>0</v>
      </c>
      <c r="HX55" s="32" t="s">
        <v>378</v>
      </c>
      <c r="HY55" s="77">
        <v>44.444444444444443</v>
      </c>
      <c r="HZ55" s="32">
        <v>9</v>
      </c>
      <c r="IA55" s="38">
        <v>7.583333333333333</v>
      </c>
      <c r="IB55" s="77">
        <v>-16.513761467889911</v>
      </c>
      <c r="IC55" s="32">
        <v>0</v>
      </c>
      <c r="ID55" s="32" t="s">
        <v>378</v>
      </c>
      <c r="IE55" s="77">
        <v>83.333333333333343</v>
      </c>
      <c r="IF55" s="32" t="s">
        <v>378</v>
      </c>
      <c r="IG55" s="38">
        <v>6</v>
      </c>
      <c r="IH55" s="77">
        <v>18.032786885245901</v>
      </c>
      <c r="II55" s="32">
        <v>0</v>
      </c>
      <c r="IJ55" s="32">
        <v>0</v>
      </c>
      <c r="IK55" s="77" t="s">
        <v>264</v>
      </c>
      <c r="IL55" s="32">
        <v>0</v>
      </c>
      <c r="IM55" s="38">
        <v>0</v>
      </c>
      <c r="IN55" s="77" t="s">
        <v>264</v>
      </c>
      <c r="IO55" s="32">
        <v>0</v>
      </c>
      <c r="IP55" s="32" t="s">
        <v>378</v>
      </c>
      <c r="IQ55" s="77">
        <v>83.333333333333343</v>
      </c>
      <c r="IR55" s="32" t="s">
        <v>378</v>
      </c>
      <c r="IS55" s="38">
        <v>6</v>
      </c>
      <c r="IT55" s="77">
        <v>18.032786885245901</v>
      </c>
      <c r="IU55" s="32">
        <v>0</v>
      </c>
      <c r="IV55" s="32" t="s">
        <v>378</v>
      </c>
      <c r="IW55" s="77">
        <v>0</v>
      </c>
      <c r="IX55" s="32" t="s">
        <v>378</v>
      </c>
      <c r="IY55" s="38">
        <v>1.8333333333333333</v>
      </c>
      <c r="IZ55" s="77">
        <v>-54.166666666666664</v>
      </c>
      <c r="JA55" s="32">
        <v>0</v>
      </c>
      <c r="JB55" s="32" t="s">
        <v>378</v>
      </c>
      <c r="JC55" s="77" t="s">
        <v>264</v>
      </c>
      <c r="JD55" s="32">
        <v>0</v>
      </c>
      <c r="JE55" s="38">
        <v>0.25</v>
      </c>
      <c r="JF55" s="77" t="s">
        <v>264</v>
      </c>
      <c r="JG55" s="32">
        <v>0</v>
      </c>
      <c r="JH55" s="32" t="s">
        <v>378</v>
      </c>
      <c r="JI55" s="77">
        <v>-33.333333333333329</v>
      </c>
      <c r="JJ55" s="32" t="s">
        <v>378</v>
      </c>
      <c r="JK55" s="38">
        <v>1.5833333333333333</v>
      </c>
      <c r="JL55" s="77">
        <v>-60.416666666666664</v>
      </c>
      <c r="JM55" s="32">
        <v>26</v>
      </c>
      <c r="JN55" s="32">
        <v>204</v>
      </c>
      <c r="JO55" s="77">
        <v>6.8062827225130889</v>
      </c>
      <c r="JP55" s="32">
        <v>148</v>
      </c>
      <c r="JQ55" s="38">
        <v>130.41666666666666</v>
      </c>
      <c r="JR55" s="77">
        <v>-5.4951690821256038</v>
      </c>
      <c r="JS55" s="32">
        <v>14</v>
      </c>
      <c r="JT55" s="32">
        <v>116</v>
      </c>
      <c r="JU55" s="77">
        <v>9.433962264150944</v>
      </c>
      <c r="JV55" s="32">
        <v>87</v>
      </c>
      <c r="JW55" s="38">
        <v>66.916666666666671</v>
      </c>
      <c r="JX55" s="77">
        <v>-7.7011494252873565</v>
      </c>
      <c r="JY55" s="32">
        <v>12</v>
      </c>
      <c r="JZ55" s="32">
        <v>88</v>
      </c>
      <c r="KA55" s="77">
        <v>3.5294117647058822</v>
      </c>
      <c r="KB55" s="32">
        <v>61</v>
      </c>
      <c r="KC55" s="38">
        <v>63.5</v>
      </c>
      <c r="KD55" s="77">
        <v>-3.0534351145038165</v>
      </c>
      <c r="KE55" s="32">
        <v>15</v>
      </c>
      <c r="KF55" s="32">
        <v>147</v>
      </c>
      <c r="KG55" s="77">
        <v>0.68493150684931503</v>
      </c>
      <c r="KH55" s="32">
        <v>102</v>
      </c>
      <c r="KI55" s="38">
        <v>95.25</v>
      </c>
      <c r="KJ55" s="77">
        <v>0.9717314487632509</v>
      </c>
      <c r="KK55" s="32" t="s">
        <v>378</v>
      </c>
      <c r="KL55" s="32">
        <v>91</v>
      </c>
      <c r="KM55" s="77">
        <v>2.2471910112359552</v>
      </c>
      <c r="KN55" s="32">
        <v>66</v>
      </c>
      <c r="KO55" s="38">
        <v>54.5</v>
      </c>
      <c r="KP55" s="77">
        <v>-2.2421524663677128</v>
      </c>
      <c r="KQ55" s="32" t="s">
        <v>378</v>
      </c>
      <c r="KR55" s="32">
        <v>56</v>
      </c>
      <c r="KS55" s="77">
        <v>-1.7543859649122806</v>
      </c>
      <c r="KT55" s="32">
        <v>36</v>
      </c>
      <c r="KU55" s="38">
        <v>40.75</v>
      </c>
      <c r="KV55" s="77">
        <v>5.615550755939525</v>
      </c>
      <c r="KW55" s="32">
        <v>11</v>
      </c>
      <c r="KX55" s="32">
        <v>57</v>
      </c>
      <c r="KY55" s="77">
        <v>26.666666666666668</v>
      </c>
      <c r="KZ55" s="32">
        <v>46</v>
      </c>
      <c r="LA55" s="38">
        <v>35.166666666666664</v>
      </c>
      <c r="LB55" s="77">
        <v>-19.465648854961831</v>
      </c>
      <c r="LC55" s="32" t="s">
        <v>378</v>
      </c>
      <c r="LD55" s="32">
        <v>25</v>
      </c>
      <c r="LE55" s="77">
        <v>47.058823529411761</v>
      </c>
      <c r="LF55" s="32">
        <v>21</v>
      </c>
      <c r="LG55" s="38">
        <v>12.416666666666666</v>
      </c>
      <c r="LH55" s="77">
        <v>-25.870646766169152</v>
      </c>
      <c r="LI55" s="32" t="s">
        <v>378</v>
      </c>
      <c r="LJ55" s="32">
        <v>32</v>
      </c>
      <c r="LK55" s="77">
        <v>14.285714285714285</v>
      </c>
      <c r="LL55" s="32">
        <v>25</v>
      </c>
      <c r="LM55" s="38">
        <v>22.75</v>
      </c>
      <c r="LN55" s="77">
        <v>-15.479876160990713</v>
      </c>
      <c r="LO55" s="32">
        <v>72</v>
      </c>
      <c r="LP55" s="32">
        <v>837</v>
      </c>
      <c r="LQ55" s="77">
        <v>15.767634854771783</v>
      </c>
      <c r="LR55" s="32">
        <v>683</v>
      </c>
      <c r="LS55" s="38">
        <v>575.41666666666663</v>
      </c>
      <c r="LT55" s="77">
        <v>1.3503596066343755</v>
      </c>
      <c r="LU55" s="32">
        <v>55</v>
      </c>
      <c r="LV55" s="32">
        <v>589</v>
      </c>
      <c r="LW55" s="77">
        <v>18.75</v>
      </c>
      <c r="LX55" s="32">
        <v>486</v>
      </c>
      <c r="LY55" s="38">
        <v>387.08333333333331</v>
      </c>
      <c r="LZ55" s="77">
        <v>4.1479820627802688</v>
      </c>
      <c r="MA55" s="32">
        <v>17</v>
      </c>
      <c r="MB55" s="32">
        <v>248</v>
      </c>
      <c r="MC55" s="77">
        <v>9.251101321585903</v>
      </c>
      <c r="MD55" s="32">
        <v>197</v>
      </c>
      <c r="ME55" s="38">
        <v>188.33333333333334</v>
      </c>
      <c r="MF55" s="77">
        <v>-3.9524011899702503</v>
      </c>
      <c r="MG55" s="32">
        <v>51</v>
      </c>
      <c r="MH55" s="32">
        <v>623</v>
      </c>
      <c r="MI55" s="77">
        <v>13.06715063520871</v>
      </c>
      <c r="MJ55" s="32">
        <v>501</v>
      </c>
      <c r="MK55" s="38">
        <v>409.33333333333331</v>
      </c>
      <c r="ML55" s="77">
        <v>0.51156128504194798</v>
      </c>
      <c r="MM55" s="32">
        <v>46</v>
      </c>
      <c r="MN55" s="32">
        <v>491</v>
      </c>
      <c r="MO55" s="77">
        <v>16.6270783847981</v>
      </c>
      <c r="MP55" s="32">
        <v>407</v>
      </c>
      <c r="MQ55" s="38">
        <v>317.08333333333331</v>
      </c>
      <c r="MR55" s="77">
        <v>3.3125169698615258</v>
      </c>
      <c r="MS55" s="32">
        <v>5</v>
      </c>
      <c r="MT55" s="32">
        <v>132</v>
      </c>
      <c r="MU55" s="77">
        <v>1.5384615384615385</v>
      </c>
      <c r="MV55" s="32">
        <v>94</v>
      </c>
      <c r="MW55" s="38">
        <v>92.25</v>
      </c>
      <c r="MX55" s="77">
        <v>-8.0564784053156142</v>
      </c>
      <c r="MY55" s="32">
        <v>21</v>
      </c>
      <c r="MZ55" s="32">
        <v>214</v>
      </c>
      <c r="NA55" s="77">
        <v>24.418604651162788</v>
      </c>
      <c r="NB55" s="32">
        <v>182</v>
      </c>
      <c r="NC55" s="38">
        <v>166.08333333333334</v>
      </c>
      <c r="ND55" s="77">
        <v>3.47871235721703</v>
      </c>
      <c r="NE55" s="32">
        <v>9</v>
      </c>
      <c r="NF55" s="32">
        <v>98</v>
      </c>
      <c r="NG55" s="77">
        <v>30.666666666666664</v>
      </c>
      <c r="NH55" s="32">
        <v>79</v>
      </c>
      <c r="NI55" s="38">
        <v>70</v>
      </c>
      <c r="NJ55" s="77">
        <v>8.1081081081081088</v>
      </c>
      <c r="NK55" s="32">
        <v>12</v>
      </c>
      <c r="NL55" s="32">
        <v>116</v>
      </c>
      <c r="NM55" s="77">
        <v>19.587628865979383</v>
      </c>
      <c r="NN55" s="32">
        <v>103</v>
      </c>
      <c r="NO55" s="38">
        <v>96.083333333333329</v>
      </c>
      <c r="NP55" s="77">
        <v>0.34812880765883375</v>
      </c>
      <c r="NQ55" s="32">
        <v>245</v>
      </c>
      <c r="NR55" s="32">
        <v>250</v>
      </c>
      <c r="NS55" s="77">
        <v>-8</v>
      </c>
      <c r="NT55" s="32">
        <v>245</v>
      </c>
      <c r="NU55" s="38">
        <v>251</v>
      </c>
      <c r="NV55" s="77">
        <v>-8</v>
      </c>
      <c r="NW55" s="32">
        <v>229</v>
      </c>
      <c r="NX55" s="32">
        <v>248</v>
      </c>
      <c r="NY55" s="77">
        <v>-8</v>
      </c>
      <c r="NZ55" s="32">
        <v>229</v>
      </c>
      <c r="OA55" s="38">
        <v>248</v>
      </c>
      <c r="OB55" s="77">
        <v>-9</v>
      </c>
      <c r="OC55" s="32">
        <v>279</v>
      </c>
      <c r="OD55" s="32">
        <v>254</v>
      </c>
      <c r="OE55" s="77">
        <v>-9</v>
      </c>
      <c r="OF55" s="32">
        <v>279</v>
      </c>
      <c r="OG55" s="38">
        <v>256</v>
      </c>
      <c r="OH55" s="77">
        <v>-6</v>
      </c>
      <c r="OI55" s="32">
        <v>227</v>
      </c>
      <c r="OJ55" s="32">
        <v>243</v>
      </c>
      <c r="OK55" s="77">
        <v>-9</v>
      </c>
      <c r="OL55" s="32">
        <v>227</v>
      </c>
      <c r="OM55" s="38">
        <v>243</v>
      </c>
      <c r="ON55" s="77">
        <v>-9</v>
      </c>
      <c r="OO55" s="32">
        <v>230</v>
      </c>
      <c r="OP55" s="32">
        <v>246</v>
      </c>
      <c r="OQ55" s="77">
        <v>-7</v>
      </c>
      <c r="OR55" s="32">
        <v>230</v>
      </c>
      <c r="OS55" s="38">
        <v>246</v>
      </c>
      <c r="OT55" s="77">
        <v>-7</v>
      </c>
      <c r="OU55" s="32">
        <v>218</v>
      </c>
      <c r="OV55" s="32">
        <v>234</v>
      </c>
      <c r="OW55" s="77">
        <v>-15</v>
      </c>
      <c r="OX55" s="32">
        <v>218</v>
      </c>
      <c r="OY55" s="38">
        <v>236</v>
      </c>
      <c r="OZ55" s="77">
        <v>-12</v>
      </c>
      <c r="PA55" s="32">
        <v>281</v>
      </c>
      <c r="PB55" s="32">
        <v>271</v>
      </c>
      <c r="PC55" s="77">
        <v>-8</v>
      </c>
      <c r="PD55" s="32">
        <v>281</v>
      </c>
      <c r="PE55" s="38">
        <v>271</v>
      </c>
      <c r="PF55" s="77">
        <v>-8</v>
      </c>
      <c r="PG55" s="32">
        <v>227</v>
      </c>
      <c r="PH55" s="32">
        <v>259</v>
      </c>
      <c r="PI55" s="77">
        <v>-16</v>
      </c>
      <c r="PJ55" s="32">
        <v>227</v>
      </c>
      <c r="PK55" s="38">
        <v>258</v>
      </c>
      <c r="PL55" s="77">
        <v>-17</v>
      </c>
      <c r="PM55" s="32">
        <v>329</v>
      </c>
      <c r="PN55" s="32">
        <v>280</v>
      </c>
      <c r="PO55" s="77">
        <v>-2</v>
      </c>
      <c r="PP55" s="32">
        <v>329</v>
      </c>
      <c r="PQ55" s="38">
        <v>281</v>
      </c>
      <c r="PR55" s="77">
        <v>-1</v>
      </c>
    </row>
    <row r="56" spans="1:434" ht="22.5" x14ac:dyDescent="0.2">
      <c r="A56" s="247" t="s">
        <v>189</v>
      </c>
      <c r="B56" s="18"/>
      <c r="C56" s="20">
        <v>137</v>
      </c>
      <c r="D56" s="20">
        <v>1621</v>
      </c>
      <c r="E56" s="77">
        <v>4.7157622739018086</v>
      </c>
      <c r="F56" s="20">
        <v>2529</v>
      </c>
      <c r="G56" s="20">
        <v>2397.8333333333335</v>
      </c>
      <c r="H56" s="77">
        <v>-2.9348266090945891</v>
      </c>
      <c r="I56" s="32">
        <v>91</v>
      </c>
      <c r="J56" s="32">
        <v>1201</v>
      </c>
      <c r="K56" s="77">
        <v>10.895660203139428</v>
      </c>
      <c r="L56" s="32">
        <v>1854</v>
      </c>
      <c r="M56" s="32">
        <v>1737.5833333333333</v>
      </c>
      <c r="N56" s="77">
        <v>-1.0628706998813762</v>
      </c>
      <c r="O56" s="32">
        <v>46</v>
      </c>
      <c r="P56" s="32">
        <v>420</v>
      </c>
      <c r="Q56" s="77">
        <v>-9.67741935483871</v>
      </c>
      <c r="R56" s="32">
        <v>675</v>
      </c>
      <c r="S56" s="32">
        <v>660.25</v>
      </c>
      <c r="T56" s="77">
        <v>-7.5388026607538805</v>
      </c>
      <c r="U56" s="32">
        <v>102</v>
      </c>
      <c r="V56" s="32">
        <v>1313</v>
      </c>
      <c r="W56" s="77">
        <v>7.2712418300653603</v>
      </c>
      <c r="X56" s="32">
        <v>2027</v>
      </c>
      <c r="Y56" s="32">
        <v>1906.75</v>
      </c>
      <c r="Z56" s="77">
        <v>1.1493744750453119</v>
      </c>
      <c r="AA56" s="32">
        <v>76</v>
      </c>
      <c r="AB56" s="32">
        <v>1057</v>
      </c>
      <c r="AC56" s="77">
        <v>11.029411764705882</v>
      </c>
      <c r="AD56" s="32">
        <v>1629</v>
      </c>
      <c r="AE56" s="32">
        <v>1514.25</v>
      </c>
      <c r="AF56" s="77">
        <v>1.8553811659192825</v>
      </c>
      <c r="AG56" s="32">
        <v>26</v>
      </c>
      <c r="AH56" s="32">
        <v>256</v>
      </c>
      <c r="AI56" s="77">
        <v>-5.8823529411764701</v>
      </c>
      <c r="AJ56" s="32">
        <v>398</v>
      </c>
      <c r="AK56" s="32">
        <v>392.5</v>
      </c>
      <c r="AL56" s="77">
        <v>-1.4850449696716168</v>
      </c>
      <c r="AM56" s="32">
        <v>35</v>
      </c>
      <c r="AN56" s="32">
        <v>308</v>
      </c>
      <c r="AO56" s="77">
        <v>-4.9382716049382713</v>
      </c>
      <c r="AP56" s="32">
        <v>502</v>
      </c>
      <c r="AQ56" s="32">
        <v>491.08333333333331</v>
      </c>
      <c r="AR56" s="77">
        <v>-16.089990032749537</v>
      </c>
      <c r="AS56" s="32">
        <v>15</v>
      </c>
      <c r="AT56" s="32">
        <v>144</v>
      </c>
      <c r="AU56" s="77">
        <v>9.9236641221374047</v>
      </c>
      <c r="AV56" s="32">
        <v>225</v>
      </c>
      <c r="AW56" s="32">
        <v>223.33333333333334</v>
      </c>
      <c r="AX56" s="77">
        <v>-17.156105100463677</v>
      </c>
      <c r="AY56" s="32">
        <v>20</v>
      </c>
      <c r="AZ56" s="32">
        <v>164</v>
      </c>
      <c r="BA56" s="77">
        <v>-15.025906735751295</v>
      </c>
      <c r="BB56" s="32">
        <v>277</v>
      </c>
      <c r="BC56" s="32">
        <v>267.75</v>
      </c>
      <c r="BD56" s="77">
        <v>-15.179514255543822</v>
      </c>
      <c r="BE56" s="32">
        <v>88</v>
      </c>
      <c r="BF56" s="32">
        <v>1064</v>
      </c>
      <c r="BG56" s="77">
        <v>4.5186640471512778</v>
      </c>
      <c r="BH56" s="32">
        <v>1637</v>
      </c>
      <c r="BI56" s="32">
        <v>1541.5833333333333</v>
      </c>
      <c r="BJ56" s="77">
        <v>-3.9811066126855601</v>
      </c>
      <c r="BK56" s="32" t="s">
        <v>378</v>
      </c>
      <c r="BL56" s="32">
        <v>800</v>
      </c>
      <c r="BM56" s="77">
        <v>10.192837465564738</v>
      </c>
      <c r="BN56" s="32">
        <v>1230</v>
      </c>
      <c r="BO56" s="32">
        <v>1144.8333333333333</v>
      </c>
      <c r="BP56" s="77">
        <v>-1.7310443490701002</v>
      </c>
      <c r="BQ56" s="32" t="s">
        <v>378</v>
      </c>
      <c r="BR56" s="32">
        <v>264</v>
      </c>
      <c r="BS56" s="77">
        <v>-9.5890410958904102</v>
      </c>
      <c r="BT56" s="32">
        <v>407</v>
      </c>
      <c r="BU56" s="32">
        <v>396.75</v>
      </c>
      <c r="BV56" s="77">
        <v>-9.9318955732122589</v>
      </c>
      <c r="BW56" s="32">
        <v>64</v>
      </c>
      <c r="BX56" s="32">
        <v>863</v>
      </c>
      <c r="BY56" s="77">
        <v>9.6569250317661997</v>
      </c>
      <c r="BZ56" s="32">
        <v>1304</v>
      </c>
      <c r="CA56" s="32">
        <v>1217.5833333333333</v>
      </c>
      <c r="CB56" s="77">
        <v>0.19200438867174105</v>
      </c>
      <c r="CC56" s="32">
        <v>46</v>
      </c>
      <c r="CD56" s="32">
        <v>700</v>
      </c>
      <c r="CE56" s="77">
        <v>9.5461658841940533</v>
      </c>
      <c r="CF56" s="32">
        <v>1077</v>
      </c>
      <c r="CG56" s="32">
        <v>996.41666666666663</v>
      </c>
      <c r="CH56" s="77">
        <v>1.1419387582473355</v>
      </c>
      <c r="CI56" s="32">
        <v>18</v>
      </c>
      <c r="CJ56" s="32">
        <v>163</v>
      </c>
      <c r="CK56" s="77">
        <v>10.135135135135135</v>
      </c>
      <c r="CL56" s="32">
        <v>227</v>
      </c>
      <c r="CM56" s="32">
        <v>221.16666666666666</v>
      </c>
      <c r="CN56" s="77">
        <v>-3.8754074610648317</v>
      </c>
      <c r="CO56" s="32">
        <v>24</v>
      </c>
      <c r="CP56" s="32">
        <v>201</v>
      </c>
      <c r="CQ56" s="77">
        <v>-12.987012987012985</v>
      </c>
      <c r="CR56" s="32">
        <v>333</v>
      </c>
      <c r="CS56" s="32">
        <v>324</v>
      </c>
      <c r="CT56" s="77">
        <v>-16.976297245355539</v>
      </c>
      <c r="CU56" s="32" t="s">
        <v>378</v>
      </c>
      <c r="CV56" s="32">
        <v>100</v>
      </c>
      <c r="CW56" s="77">
        <v>14.942528735632186</v>
      </c>
      <c r="CX56" s="32">
        <v>153</v>
      </c>
      <c r="CY56" s="32">
        <v>148.41666666666666</v>
      </c>
      <c r="CZ56" s="77">
        <v>-17.46987951807229</v>
      </c>
      <c r="DA56" s="32" t="s">
        <v>378</v>
      </c>
      <c r="DB56" s="32">
        <v>101</v>
      </c>
      <c r="DC56" s="77">
        <v>-29.861111111111111</v>
      </c>
      <c r="DD56" s="32">
        <v>180</v>
      </c>
      <c r="DE56" s="32">
        <v>175.58333333333334</v>
      </c>
      <c r="DF56" s="77">
        <v>-16.554455445544555</v>
      </c>
      <c r="DG56" s="32">
        <v>49</v>
      </c>
      <c r="DH56" s="32">
        <v>557</v>
      </c>
      <c r="DI56" s="77">
        <v>5.0943396226415096</v>
      </c>
      <c r="DJ56" s="32">
        <v>892</v>
      </c>
      <c r="DK56" s="32">
        <v>856.25</v>
      </c>
      <c r="DL56" s="77">
        <v>-0.99248410098284834</v>
      </c>
      <c r="DM56" s="32" t="s">
        <v>378</v>
      </c>
      <c r="DN56" s="32">
        <v>401</v>
      </c>
      <c r="DO56" s="77">
        <v>12.324929971988796</v>
      </c>
      <c r="DP56" s="32">
        <v>624</v>
      </c>
      <c r="DQ56" s="32">
        <v>592.75</v>
      </c>
      <c r="DR56" s="77">
        <v>0.2536997885835095</v>
      </c>
      <c r="DS56" s="32" t="s">
        <v>378</v>
      </c>
      <c r="DT56" s="32">
        <v>156</v>
      </c>
      <c r="DU56" s="77">
        <v>-9.8265895953757223</v>
      </c>
      <c r="DV56" s="32">
        <v>268</v>
      </c>
      <c r="DW56" s="32">
        <v>263.5</v>
      </c>
      <c r="DX56" s="77">
        <v>-3.6856533658239417</v>
      </c>
      <c r="DY56" s="32">
        <v>38</v>
      </c>
      <c r="DZ56" s="32">
        <v>450</v>
      </c>
      <c r="EA56" s="77">
        <v>2.9748283752860414</v>
      </c>
      <c r="EB56" s="32">
        <v>723</v>
      </c>
      <c r="EC56" s="32">
        <v>689.16666666666663</v>
      </c>
      <c r="ED56" s="77">
        <v>2.8862901219208759</v>
      </c>
      <c r="EE56" s="32">
        <v>30</v>
      </c>
      <c r="EF56" s="32">
        <v>357</v>
      </c>
      <c r="EG56" s="77">
        <v>14.057507987220447</v>
      </c>
      <c r="EH56" s="32">
        <v>552</v>
      </c>
      <c r="EI56" s="32">
        <v>517.83333333333337</v>
      </c>
      <c r="EJ56" s="77">
        <v>3.256895978730475</v>
      </c>
      <c r="EK56" s="32">
        <v>8</v>
      </c>
      <c r="EL56" s="32">
        <v>93</v>
      </c>
      <c r="EM56" s="77">
        <v>-25</v>
      </c>
      <c r="EN56" s="32">
        <v>171</v>
      </c>
      <c r="EO56" s="32">
        <v>171.33333333333334</v>
      </c>
      <c r="EP56" s="77">
        <v>1.782178217821782</v>
      </c>
      <c r="EQ56" s="32">
        <v>11</v>
      </c>
      <c r="ER56" s="32">
        <v>107</v>
      </c>
      <c r="ES56" s="77">
        <v>15.053763440860216</v>
      </c>
      <c r="ET56" s="32">
        <v>169</v>
      </c>
      <c r="EU56" s="32">
        <v>167.08333333333334</v>
      </c>
      <c r="EV56" s="77">
        <v>-14.316239316239315</v>
      </c>
      <c r="EW56" s="32" t="s">
        <v>378</v>
      </c>
      <c r="EX56" s="32">
        <v>44</v>
      </c>
      <c r="EY56" s="77">
        <v>0</v>
      </c>
      <c r="EZ56" s="32">
        <v>72</v>
      </c>
      <c r="FA56" s="32">
        <v>74.916666666666671</v>
      </c>
      <c r="FB56" s="77">
        <v>-16.527390900649955</v>
      </c>
      <c r="FC56" s="32" t="s">
        <v>378</v>
      </c>
      <c r="FD56" s="32">
        <v>63</v>
      </c>
      <c r="FE56" s="77">
        <v>28.571428571428569</v>
      </c>
      <c r="FF56" s="32">
        <v>97</v>
      </c>
      <c r="FG56" s="32">
        <v>92.166666666666671</v>
      </c>
      <c r="FH56" s="77">
        <v>-12.430720506730006</v>
      </c>
      <c r="FI56" s="32">
        <v>61</v>
      </c>
      <c r="FJ56" s="32">
        <v>970</v>
      </c>
      <c r="FK56" s="77">
        <v>13.716295427901523</v>
      </c>
      <c r="FL56" s="32">
        <v>1529</v>
      </c>
      <c r="FM56" s="32">
        <v>1424</v>
      </c>
      <c r="FN56" s="77">
        <v>1.3162575595873356</v>
      </c>
      <c r="FO56" s="32" t="s">
        <v>378</v>
      </c>
      <c r="FP56" s="32">
        <v>930</v>
      </c>
      <c r="FQ56" s="77">
        <v>12.864077669902912</v>
      </c>
      <c r="FR56" s="32">
        <v>1473</v>
      </c>
      <c r="FS56" s="32">
        <v>1369.75</v>
      </c>
      <c r="FT56" s="77">
        <v>1.9032858028518289</v>
      </c>
      <c r="FU56" s="32" t="s">
        <v>378</v>
      </c>
      <c r="FV56" s="32">
        <v>40</v>
      </c>
      <c r="FW56" s="77">
        <v>37.931034482758619</v>
      </c>
      <c r="FX56" s="32">
        <v>56</v>
      </c>
      <c r="FY56" s="32">
        <v>54.25</v>
      </c>
      <c r="FZ56" s="77">
        <v>-11.548913043478262</v>
      </c>
      <c r="GA56" s="32">
        <v>56</v>
      </c>
      <c r="GB56" s="32">
        <v>895</v>
      </c>
      <c r="GC56" s="77">
        <v>14.158163265306122</v>
      </c>
      <c r="GD56" s="32">
        <v>1408</v>
      </c>
      <c r="GE56" s="32">
        <v>1306.8333333333333</v>
      </c>
      <c r="GF56" s="77">
        <v>2.9813501444707118</v>
      </c>
      <c r="GG56" s="32" t="s">
        <v>378</v>
      </c>
      <c r="GH56" s="32" t="s">
        <v>378</v>
      </c>
      <c r="GI56" s="77">
        <v>14.304635761589404</v>
      </c>
      <c r="GJ56" s="32">
        <v>1359</v>
      </c>
      <c r="GK56" s="32">
        <v>1254.75</v>
      </c>
      <c r="GL56" s="77">
        <v>3.6983471074380168</v>
      </c>
      <c r="GM56" s="32" t="s">
        <v>378</v>
      </c>
      <c r="GN56" s="32" t="s">
        <v>378</v>
      </c>
      <c r="GO56" s="77">
        <v>10.344827586206897</v>
      </c>
      <c r="GP56" s="32">
        <v>49</v>
      </c>
      <c r="GQ56" s="32">
        <v>52.083333333333336</v>
      </c>
      <c r="GR56" s="77">
        <v>-11.72316384180791</v>
      </c>
      <c r="GS56" s="32">
        <v>5</v>
      </c>
      <c r="GT56" s="32">
        <v>75</v>
      </c>
      <c r="GU56" s="77">
        <v>8.695652173913043</v>
      </c>
      <c r="GV56" s="32">
        <v>121</v>
      </c>
      <c r="GW56" s="32">
        <v>117.16666666666667</v>
      </c>
      <c r="GX56" s="77">
        <v>-14.163614163614163</v>
      </c>
      <c r="GY56" s="32" t="s">
        <v>378</v>
      </c>
      <c r="GZ56" s="32" t="s">
        <v>378</v>
      </c>
      <c r="HA56" s="77">
        <v>-2.8985507246376812</v>
      </c>
      <c r="HB56" s="32">
        <v>114</v>
      </c>
      <c r="HC56" s="32">
        <v>115</v>
      </c>
      <c r="HD56" s="77">
        <v>-14.285714285714285</v>
      </c>
      <c r="HE56" s="32" t="s">
        <v>378</v>
      </c>
      <c r="HF56" s="32" t="s">
        <v>378</v>
      </c>
      <c r="HG56" s="77" t="s">
        <v>264</v>
      </c>
      <c r="HH56" s="32">
        <v>7</v>
      </c>
      <c r="HI56" s="32">
        <v>2.1666666666666665</v>
      </c>
      <c r="HJ56" s="77">
        <v>-7.1428571428571423</v>
      </c>
      <c r="HK56" s="32">
        <v>0</v>
      </c>
      <c r="HL56" s="32" t="s">
        <v>378</v>
      </c>
      <c r="HM56" s="77">
        <v>-57.142857142857139</v>
      </c>
      <c r="HN56" s="32" t="s">
        <v>378</v>
      </c>
      <c r="HO56" s="32">
        <v>11.666666666666666</v>
      </c>
      <c r="HP56" s="77">
        <v>6.0606060606060606</v>
      </c>
      <c r="HQ56" s="32">
        <v>0</v>
      </c>
      <c r="HR56" s="32">
        <v>0</v>
      </c>
      <c r="HS56" s="77" t="s">
        <v>264</v>
      </c>
      <c r="HT56" s="32">
        <v>0</v>
      </c>
      <c r="HU56" s="32">
        <v>0</v>
      </c>
      <c r="HV56" s="77" t="s">
        <v>264</v>
      </c>
      <c r="HW56" s="32">
        <v>0</v>
      </c>
      <c r="HX56" s="32" t="s">
        <v>378</v>
      </c>
      <c r="HY56" s="77">
        <v>-57.142857142857139</v>
      </c>
      <c r="HZ56" s="32" t="s">
        <v>378</v>
      </c>
      <c r="IA56" s="32">
        <v>11.666666666666666</v>
      </c>
      <c r="IB56" s="77">
        <v>6.0606060606060606</v>
      </c>
      <c r="IC56" s="32">
        <v>0</v>
      </c>
      <c r="ID56" s="32" t="s">
        <v>378</v>
      </c>
      <c r="IE56" s="77">
        <v>-71.428571428571431</v>
      </c>
      <c r="IF56" s="32" t="s">
        <v>378</v>
      </c>
      <c r="IG56" s="32">
        <v>9.25</v>
      </c>
      <c r="IH56" s="77">
        <v>15.625</v>
      </c>
      <c r="II56" s="32">
        <v>0</v>
      </c>
      <c r="IJ56" s="32">
        <v>0</v>
      </c>
      <c r="IK56" s="77" t="s">
        <v>264</v>
      </c>
      <c r="IL56" s="32">
        <v>0</v>
      </c>
      <c r="IM56" s="32">
        <v>0</v>
      </c>
      <c r="IN56" s="77" t="s">
        <v>264</v>
      </c>
      <c r="IO56" s="32">
        <v>0</v>
      </c>
      <c r="IP56" s="32" t="s">
        <v>378</v>
      </c>
      <c r="IQ56" s="77">
        <v>-71.428571428571431</v>
      </c>
      <c r="IR56" s="32" t="s">
        <v>378</v>
      </c>
      <c r="IS56" s="32">
        <v>9.25</v>
      </c>
      <c r="IT56" s="77">
        <v>15.625</v>
      </c>
      <c r="IU56" s="32">
        <v>0</v>
      </c>
      <c r="IV56" s="32" t="s">
        <v>378</v>
      </c>
      <c r="IW56" s="77" t="s">
        <v>264</v>
      </c>
      <c r="IX56" s="32" t="s">
        <v>378</v>
      </c>
      <c r="IY56" s="32">
        <v>2.4166666666666665</v>
      </c>
      <c r="IZ56" s="77">
        <v>-19.444444444444446</v>
      </c>
      <c r="JA56" s="32">
        <v>0</v>
      </c>
      <c r="JB56" s="32">
        <v>0</v>
      </c>
      <c r="JC56" s="77" t="s">
        <v>264</v>
      </c>
      <c r="JD56" s="32">
        <v>0</v>
      </c>
      <c r="JE56" s="32">
        <v>0</v>
      </c>
      <c r="JF56" s="77" t="s">
        <v>264</v>
      </c>
      <c r="JG56" s="32">
        <v>0</v>
      </c>
      <c r="JH56" s="32" t="s">
        <v>378</v>
      </c>
      <c r="JI56" s="77" t="s">
        <v>264</v>
      </c>
      <c r="JJ56" s="32" t="s">
        <v>378</v>
      </c>
      <c r="JK56" s="32">
        <v>2.4166666666666665</v>
      </c>
      <c r="JL56" s="77">
        <v>-19.444444444444446</v>
      </c>
      <c r="JM56" s="32">
        <v>7</v>
      </c>
      <c r="JN56" s="32">
        <v>114</v>
      </c>
      <c r="JO56" s="77">
        <v>28.08988764044944</v>
      </c>
      <c r="JP56" s="32">
        <v>174</v>
      </c>
      <c r="JQ56" s="32">
        <v>153.16666666666666</v>
      </c>
      <c r="JR56" s="77">
        <v>11.936662606577345</v>
      </c>
      <c r="JS56" s="32" t="s">
        <v>378</v>
      </c>
      <c r="JT56" s="32">
        <v>85</v>
      </c>
      <c r="JU56" s="77">
        <v>54.54545454545454</v>
      </c>
      <c r="JV56" s="32">
        <v>124</v>
      </c>
      <c r="JW56" s="32">
        <v>105.5</v>
      </c>
      <c r="JX56" s="77">
        <v>17.986952469711088</v>
      </c>
      <c r="JY56" s="32" t="s">
        <v>378</v>
      </c>
      <c r="JZ56" s="32">
        <v>29</v>
      </c>
      <c r="KA56" s="77">
        <v>-14.705882352941178</v>
      </c>
      <c r="KB56" s="32">
        <v>50</v>
      </c>
      <c r="KC56" s="32">
        <v>47.666666666666664</v>
      </c>
      <c r="KD56" s="77">
        <v>0.52724077328646746</v>
      </c>
      <c r="KE56" s="32">
        <v>3</v>
      </c>
      <c r="KF56" s="32">
        <v>83</v>
      </c>
      <c r="KG56" s="77">
        <v>25.757575757575758</v>
      </c>
      <c r="KH56" s="32">
        <v>120</v>
      </c>
      <c r="KI56" s="32">
        <v>104.08333333333333</v>
      </c>
      <c r="KJ56" s="77">
        <v>11.319073083778965</v>
      </c>
      <c r="KK56" s="32">
        <v>3</v>
      </c>
      <c r="KL56" s="32">
        <v>71</v>
      </c>
      <c r="KM56" s="77">
        <v>51.063829787234042</v>
      </c>
      <c r="KN56" s="32">
        <v>100</v>
      </c>
      <c r="KO56" s="32">
        <v>84.25</v>
      </c>
      <c r="KP56" s="77">
        <v>20.500595947556615</v>
      </c>
      <c r="KQ56" s="32">
        <v>0</v>
      </c>
      <c r="KR56" s="32">
        <v>12</v>
      </c>
      <c r="KS56" s="77">
        <v>-36.84210526315789</v>
      </c>
      <c r="KT56" s="32">
        <v>20</v>
      </c>
      <c r="KU56" s="32">
        <v>19.833333333333332</v>
      </c>
      <c r="KV56" s="77">
        <v>-15.901060070671377</v>
      </c>
      <c r="KW56" s="32">
        <v>4</v>
      </c>
      <c r="KX56" s="32">
        <v>31</v>
      </c>
      <c r="KY56" s="77">
        <v>34.782608695652172</v>
      </c>
      <c r="KZ56" s="32">
        <v>54</v>
      </c>
      <c r="LA56" s="32">
        <v>49.083333333333336</v>
      </c>
      <c r="LB56" s="77">
        <v>13.26923076923077</v>
      </c>
      <c r="LC56" s="32" t="s">
        <v>378</v>
      </c>
      <c r="LD56" s="32">
        <v>14</v>
      </c>
      <c r="LE56" s="77">
        <v>75</v>
      </c>
      <c r="LF56" s="32">
        <v>24</v>
      </c>
      <c r="LG56" s="32">
        <v>21.25</v>
      </c>
      <c r="LH56" s="77">
        <v>8.9743589743589745</v>
      </c>
      <c r="LI56" s="32" t="s">
        <v>378</v>
      </c>
      <c r="LJ56" s="32">
        <v>17</v>
      </c>
      <c r="LK56" s="77">
        <v>13.333333333333334</v>
      </c>
      <c r="LL56" s="32">
        <v>30</v>
      </c>
      <c r="LM56" s="32">
        <v>27.833333333333332</v>
      </c>
      <c r="LN56" s="77">
        <v>16.783216783216783</v>
      </c>
      <c r="LO56" s="32">
        <v>130</v>
      </c>
      <c r="LP56" s="32">
        <v>1526</v>
      </c>
      <c r="LQ56" s="77">
        <v>5.532503457814661</v>
      </c>
      <c r="LR56" s="32">
        <v>2377</v>
      </c>
      <c r="LS56" s="32">
        <v>2258.1666666666665</v>
      </c>
      <c r="LT56" s="77">
        <v>-2.9128300669986742</v>
      </c>
      <c r="LU56" s="32">
        <v>85</v>
      </c>
      <c r="LV56" s="32">
        <v>1118</v>
      </c>
      <c r="LW56" s="77">
        <v>10.583580613254204</v>
      </c>
      <c r="LX56" s="32">
        <v>1729</v>
      </c>
      <c r="LY56" s="32">
        <v>1630.5</v>
      </c>
      <c r="LZ56" s="77">
        <v>-1.821466205027849</v>
      </c>
      <c r="MA56" s="32">
        <v>45</v>
      </c>
      <c r="MB56" s="32">
        <v>408</v>
      </c>
      <c r="MC56" s="77">
        <v>-6.2068965517241379</v>
      </c>
      <c r="MD56" s="32">
        <v>648</v>
      </c>
      <c r="ME56" s="32">
        <v>627.66666666666663</v>
      </c>
      <c r="MF56" s="77">
        <v>-5.6376847907792538</v>
      </c>
      <c r="MG56" s="32">
        <v>95</v>
      </c>
      <c r="MH56" s="32">
        <v>1238</v>
      </c>
      <c r="MI56" s="77">
        <v>7.2790294627383014</v>
      </c>
      <c r="MJ56" s="32">
        <v>1905</v>
      </c>
      <c r="MK56" s="32">
        <v>1800.1666666666667</v>
      </c>
      <c r="ML56" s="77">
        <v>0.70862470862470861</v>
      </c>
      <c r="MM56" s="32">
        <v>70</v>
      </c>
      <c r="MN56" s="32">
        <v>985</v>
      </c>
      <c r="MO56" s="77">
        <v>10.798650168728908</v>
      </c>
      <c r="MP56" s="32">
        <v>1518</v>
      </c>
      <c r="MQ56" s="32">
        <v>1421.8333333333333</v>
      </c>
      <c r="MR56" s="77">
        <v>1.0303173851255329</v>
      </c>
      <c r="MS56" s="32">
        <v>25</v>
      </c>
      <c r="MT56" s="32">
        <v>253</v>
      </c>
      <c r="MU56" s="77">
        <v>-4.5283018867924527</v>
      </c>
      <c r="MV56" s="32">
        <v>387</v>
      </c>
      <c r="MW56" s="32">
        <v>378.33333333333331</v>
      </c>
      <c r="MX56" s="77">
        <v>-0.48224462954844366</v>
      </c>
      <c r="MY56" s="32">
        <v>35</v>
      </c>
      <c r="MZ56" s="32">
        <v>288</v>
      </c>
      <c r="NA56" s="77">
        <v>-1.3698630136986301</v>
      </c>
      <c r="NB56" s="32">
        <v>472</v>
      </c>
      <c r="NC56" s="32">
        <v>458</v>
      </c>
      <c r="ND56" s="77">
        <v>-14.935768456895218</v>
      </c>
      <c r="NE56" s="32">
        <v>15</v>
      </c>
      <c r="NF56" s="32">
        <v>133</v>
      </c>
      <c r="NG56" s="77">
        <v>9.0163934426229506</v>
      </c>
      <c r="NH56" s="32">
        <v>211</v>
      </c>
      <c r="NI56" s="32">
        <v>208.66666666666666</v>
      </c>
      <c r="NJ56" s="77">
        <v>-17.658664912857613</v>
      </c>
      <c r="NK56" s="32">
        <v>20</v>
      </c>
      <c r="NL56" s="32">
        <v>155</v>
      </c>
      <c r="NM56" s="77">
        <v>-8.8235294117647065</v>
      </c>
      <c r="NN56" s="32">
        <v>261</v>
      </c>
      <c r="NO56" s="32">
        <v>249.33333333333334</v>
      </c>
      <c r="NP56" s="77">
        <v>-12.514619883040936</v>
      </c>
      <c r="NQ56" s="32">
        <v>578</v>
      </c>
      <c r="NR56" s="32">
        <v>572</v>
      </c>
      <c r="NS56" s="77">
        <v>-16</v>
      </c>
      <c r="NT56" s="32">
        <v>578</v>
      </c>
      <c r="NU56" s="32">
        <v>577</v>
      </c>
      <c r="NV56" s="77">
        <v>-6</v>
      </c>
      <c r="NW56" s="32">
        <v>596</v>
      </c>
      <c r="NX56" s="32">
        <v>564</v>
      </c>
      <c r="NY56" s="77">
        <v>-15</v>
      </c>
      <c r="NZ56" s="32">
        <v>596</v>
      </c>
      <c r="OA56" s="32">
        <v>573</v>
      </c>
      <c r="OB56" s="77">
        <v>-4</v>
      </c>
      <c r="OC56" s="32">
        <v>541</v>
      </c>
      <c r="OD56" s="32">
        <v>595</v>
      </c>
      <c r="OE56" s="77">
        <v>-15</v>
      </c>
      <c r="OF56" s="32">
        <v>541</v>
      </c>
      <c r="OG56" s="32">
        <v>590</v>
      </c>
      <c r="OH56" s="77">
        <v>-8</v>
      </c>
      <c r="OI56" s="32">
        <v>594</v>
      </c>
      <c r="OJ56" s="32">
        <v>560</v>
      </c>
      <c r="OK56" s="77">
        <v>-10</v>
      </c>
      <c r="OL56" s="32">
        <v>594</v>
      </c>
      <c r="OM56" s="32">
        <v>566</v>
      </c>
      <c r="ON56" s="77">
        <v>-1</v>
      </c>
      <c r="OO56" s="32">
        <v>615</v>
      </c>
      <c r="OP56" s="32">
        <v>561</v>
      </c>
      <c r="OQ56" s="77">
        <v>-9</v>
      </c>
      <c r="OR56" s="32">
        <v>615</v>
      </c>
      <c r="OS56" s="32">
        <v>569</v>
      </c>
      <c r="OT56" s="77">
        <v>0</v>
      </c>
      <c r="OU56" s="32">
        <v>530</v>
      </c>
      <c r="OV56" s="32">
        <v>553</v>
      </c>
      <c r="OW56" s="77">
        <v>-15</v>
      </c>
      <c r="OX56" s="32">
        <v>530</v>
      </c>
      <c r="OY56" s="32">
        <v>551</v>
      </c>
      <c r="OZ56" s="77">
        <v>-9</v>
      </c>
      <c r="PA56" s="32">
        <v>531</v>
      </c>
      <c r="PB56" s="32">
        <v>624</v>
      </c>
      <c r="PC56" s="77">
        <v>-35</v>
      </c>
      <c r="PD56" s="32">
        <v>531</v>
      </c>
      <c r="PE56" s="32">
        <v>627</v>
      </c>
      <c r="PF56" s="77">
        <v>-15</v>
      </c>
      <c r="PG56" s="32">
        <v>500</v>
      </c>
      <c r="PH56" s="32">
        <v>583</v>
      </c>
      <c r="PI56" s="77">
        <v>-63</v>
      </c>
      <c r="PJ56" s="32">
        <v>500</v>
      </c>
      <c r="PK56" s="32">
        <v>597</v>
      </c>
      <c r="PL56" s="77">
        <v>-35</v>
      </c>
      <c r="PM56" s="32">
        <v>555</v>
      </c>
      <c r="PN56" s="32">
        <v>660</v>
      </c>
      <c r="PO56" s="77">
        <v>-8</v>
      </c>
      <c r="PP56" s="32">
        <v>555</v>
      </c>
      <c r="PQ56" s="32">
        <v>654</v>
      </c>
      <c r="PR56" s="77">
        <v>5</v>
      </c>
    </row>
    <row r="57" spans="1:434" x14ac:dyDescent="0.2">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1"/>
    </row>
  </sheetData>
  <sheetProtection sheet="1" objects="1" scenarios="1"/>
  <mergeCells count="249">
    <mergeCell ref="PJ17:PL17"/>
    <mergeCell ref="PM17:PO17"/>
    <mergeCell ref="PP17:PR17"/>
    <mergeCell ref="OI17:OK17"/>
    <mergeCell ref="OL17:ON17"/>
    <mergeCell ref="OO17:OQ17"/>
    <mergeCell ref="OR17:OT17"/>
    <mergeCell ref="OU17:OW17"/>
    <mergeCell ref="OX17:OZ17"/>
    <mergeCell ref="PA17:PC17"/>
    <mergeCell ref="PD17:PF17"/>
    <mergeCell ref="PG17:PI17"/>
    <mergeCell ref="NQ17:NS17"/>
    <mergeCell ref="NT17:NV17"/>
    <mergeCell ref="NW17:NY17"/>
    <mergeCell ref="NZ17:OB17"/>
    <mergeCell ref="OC17:OE17"/>
    <mergeCell ref="OF17:OH17"/>
    <mergeCell ref="A14:A18"/>
    <mergeCell ref="C14:BD14"/>
    <mergeCell ref="BE14:DF14"/>
    <mergeCell ref="DG14:FH14"/>
    <mergeCell ref="FI14:HJ14"/>
    <mergeCell ref="DY15:EP15"/>
    <mergeCell ref="EQ15:FH15"/>
    <mergeCell ref="FI15:FZ15"/>
    <mergeCell ref="GA15:GR15"/>
    <mergeCell ref="C16:H16"/>
    <mergeCell ref="I16:N16"/>
    <mergeCell ref="O16:T16"/>
    <mergeCell ref="U16:Z16"/>
    <mergeCell ref="AA16:AF16"/>
    <mergeCell ref="AG16:AL16"/>
    <mergeCell ref="AM16:AR16"/>
    <mergeCell ref="AS16:AX16"/>
    <mergeCell ref="AY16:BD16"/>
    <mergeCell ref="BE16:BJ16"/>
    <mergeCell ref="BK16:BP16"/>
    <mergeCell ref="BQ16:BV16"/>
    <mergeCell ref="DG16:DL16"/>
    <mergeCell ref="DM16:DR16"/>
    <mergeCell ref="DS16:DX16"/>
    <mergeCell ref="HK14:JL14"/>
    <mergeCell ref="JM14:LN14"/>
    <mergeCell ref="NQ14:PR14"/>
    <mergeCell ref="DY16:ED16"/>
    <mergeCell ref="EE16:EJ16"/>
    <mergeCell ref="EK16:EP16"/>
    <mergeCell ref="BW16:CB16"/>
    <mergeCell ref="CC16:CH16"/>
    <mergeCell ref="CI16:CN16"/>
    <mergeCell ref="CO16:CT16"/>
    <mergeCell ref="CU16:CZ16"/>
    <mergeCell ref="DA16:DF16"/>
    <mergeCell ref="GA16:GF16"/>
    <mergeCell ref="GG16:GL16"/>
    <mergeCell ref="GM16:GR16"/>
    <mergeCell ref="GS16:GX16"/>
    <mergeCell ref="GY16:HD16"/>
    <mergeCell ref="HE16:HJ16"/>
    <mergeCell ref="C15:T15"/>
    <mergeCell ref="U15:AL15"/>
    <mergeCell ref="AM15:BD15"/>
    <mergeCell ref="BE15:BV15"/>
    <mergeCell ref="BW15:CN15"/>
    <mergeCell ref="CO15:DF15"/>
    <mergeCell ref="DG15:DX15"/>
    <mergeCell ref="PA15:PR15"/>
    <mergeCell ref="GS15:HJ15"/>
    <mergeCell ref="HK15:IB15"/>
    <mergeCell ref="IC15:IT15"/>
    <mergeCell ref="IU15:JL15"/>
    <mergeCell ref="JM15:KD15"/>
    <mergeCell ref="KE15:KV15"/>
    <mergeCell ref="KW15:LN15"/>
    <mergeCell ref="NQ15:OH15"/>
    <mergeCell ref="OI15:OZ15"/>
    <mergeCell ref="EQ16:EV16"/>
    <mergeCell ref="EW16:FB16"/>
    <mergeCell ref="FC16:FH16"/>
    <mergeCell ref="FI16:FN16"/>
    <mergeCell ref="FO16:FT16"/>
    <mergeCell ref="FU16:FZ16"/>
    <mergeCell ref="IU16:IZ16"/>
    <mergeCell ref="JA16:JF16"/>
    <mergeCell ref="JG16:JL16"/>
    <mergeCell ref="JM16:JR16"/>
    <mergeCell ref="JS16:JX16"/>
    <mergeCell ref="JY16:KD16"/>
    <mergeCell ref="HK16:HP16"/>
    <mergeCell ref="HQ16:HV16"/>
    <mergeCell ref="HW16:IB16"/>
    <mergeCell ref="IC16:IH16"/>
    <mergeCell ref="II16:IN16"/>
    <mergeCell ref="IO16:IT16"/>
    <mergeCell ref="PM16:PR16"/>
    <mergeCell ref="NQ16:NV16"/>
    <mergeCell ref="NW16:OB16"/>
    <mergeCell ref="OC16:OH16"/>
    <mergeCell ref="OI16:ON16"/>
    <mergeCell ref="OO16:OT16"/>
    <mergeCell ref="OU16:OZ16"/>
    <mergeCell ref="KE16:KJ16"/>
    <mergeCell ref="KK16:KP16"/>
    <mergeCell ref="KQ16:KV16"/>
    <mergeCell ref="KW16:LB16"/>
    <mergeCell ref="LC16:LH16"/>
    <mergeCell ref="LI16:LN16"/>
    <mergeCell ref="PA16:PF16"/>
    <mergeCell ref="PG16:PL16"/>
    <mergeCell ref="O17:Q17"/>
    <mergeCell ref="R17:T17"/>
    <mergeCell ref="U17:W17"/>
    <mergeCell ref="X17:Z17"/>
    <mergeCell ref="AA17:AC17"/>
    <mergeCell ref="AD17:AF17"/>
    <mergeCell ref="C17:E17"/>
    <mergeCell ref="F17:H17"/>
    <mergeCell ref="I17:K17"/>
    <mergeCell ref="L17:N17"/>
    <mergeCell ref="AY17:BA17"/>
    <mergeCell ref="BB17:BD17"/>
    <mergeCell ref="BE17:BG17"/>
    <mergeCell ref="BH17:BJ17"/>
    <mergeCell ref="BK17:BM17"/>
    <mergeCell ref="BN17:BP17"/>
    <mergeCell ref="AG17:AI17"/>
    <mergeCell ref="AJ17:AL17"/>
    <mergeCell ref="AM17:AO17"/>
    <mergeCell ref="AP17:AR17"/>
    <mergeCell ref="AS17:AU17"/>
    <mergeCell ref="AV17:AX17"/>
    <mergeCell ref="CI17:CK17"/>
    <mergeCell ref="CL17:CN17"/>
    <mergeCell ref="CO17:CQ17"/>
    <mergeCell ref="CR17:CT17"/>
    <mergeCell ref="CU17:CW17"/>
    <mergeCell ref="CX17:CZ17"/>
    <mergeCell ref="BQ17:BS17"/>
    <mergeCell ref="BT17:BV17"/>
    <mergeCell ref="BW17:BY17"/>
    <mergeCell ref="BZ17:CB17"/>
    <mergeCell ref="CC17:CE17"/>
    <mergeCell ref="CF17:CH17"/>
    <mergeCell ref="DS17:DU17"/>
    <mergeCell ref="DV17:DX17"/>
    <mergeCell ref="DY17:EA17"/>
    <mergeCell ref="EB17:ED17"/>
    <mergeCell ref="EE17:EG17"/>
    <mergeCell ref="EH17:EJ17"/>
    <mergeCell ref="DA17:DC17"/>
    <mergeCell ref="DD17:DF17"/>
    <mergeCell ref="DG17:DI17"/>
    <mergeCell ref="DJ17:DL17"/>
    <mergeCell ref="DM17:DO17"/>
    <mergeCell ref="DP17:DR17"/>
    <mergeCell ref="FC17:FE17"/>
    <mergeCell ref="FF17:FH17"/>
    <mergeCell ref="FI17:FK17"/>
    <mergeCell ref="FL17:FN17"/>
    <mergeCell ref="FO17:FQ17"/>
    <mergeCell ref="FR17:FT17"/>
    <mergeCell ref="EK17:EM17"/>
    <mergeCell ref="EN17:EP17"/>
    <mergeCell ref="EQ17:ES17"/>
    <mergeCell ref="ET17:EV17"/>
    <mergeCell ref="EW17:EY17"/>
    <mergeCell ref="EZ17:FB17"/>
    <mergeCell ref="GM17:GO17"/>
    <mergeCell ref="GP17:GR17"/>
    <mergeCell ref="GS17:GU17"/>
    <mergeCell ref="GV17:GX17"/>
    <mergeCell ref="GY17:HA17"/>
    <mergeCell ref="HB17:HD17"/>
    <mergeCell ref="FU17:FW17"/>
    <mergeCell ref="FX17:FZ17"/>
    <mergeCell ref="GA17:GC17"/>
    <mergeCell ref="GD17:GF17"/>
    <mergeCell ref="GG17:GI17"/>
    <mergeCell ref="GJ17:GL17"/>
    <mergeCell ref="HW17:HY17"/>
    <mergeCell ref="HZ17:IB17"/>
    <mergeCell ref="IC17:IE17"/>
    <mergeCell ref="IF17:IH17"/>
    <mergeCell ref="II17:IK17"/>
    <mergeCell ref="IL17:IN17"/>
    <mergeCell ref="HE17:HG17"/>
    <mergeCell ref="HH17:HJ17"/>
    <mergeCell ref="HK17:HM17"/>
    <mergeCell ref="HN17:HP17"/>
    <mergeCell ref="HQ17:HS17"/>
    <mergeCell ref="HT17:HV17"/>
    <mergeCell ref="JG17:JI17"/>
    <mergeCell ref="JJ17:JL17"/>
    <mergeCell ref="JM17:JO17"/>
    <mergeCell ref="JP17:JR17"/>
    <mergeCell ref="JS17:JU17"/>
    <mergeCell ref="JV17:JX17"/>
    <mergeCell ref="IO17:IQ17"/>
    <mergeCell ref="IR17:IT17"/>
    <mergeCell ref="IU17:IW17"/>
    <mergeCell ref="IX17:IZ17"/>
    <mergeCell ref="JA17:JC17"/>
    <mergeCell ref="JD17:JF17"/>
    <mergeCell ref="KQ17:KS17"/>
    <mergeCell ref="KT17:KV17"/>
    <mergeCell ref="KW17:KY17"/>
    <mergeCell ref="KZ17:LB17"/>
    <mergeCell ref="LC17:LE17"/>
    <mergeCell ref="LF17:LH17"/>
    <mergeCell ref="JY17:KA17"/>
    <mergeCell ref="KB17:KD17"/>
    <mergeCell ref="KE17:KG17"/>
    <mergeCell ref="KH17:KJ17"/>
    <mergeCell ref="KK17:KM17"/>
    <mergeCell ref="KN17:KP17"/>
    <mergeCell ref="LI17:LK17"/>
    <mergeCell ref="LL17:LN17"/>
    <mergeCell ref="MD17:MF17"/>
    <mergeCell ref="MG17:MI17"/>
    <mergeCell ref="MJ17:ML17"/>
    <mergeCell ref="MM17:MO17"/>
    <mergeCell ref="LO14:NP14"/>
    <mergeCell ref="LO15:MF15"/>
    <mergeCell ref="MG15:MX15"/>
    <mergeCell ref="MY15:NP15"/>
    <mergeCell ref="LO16:LT16"/>
    <mergeCell ref="LU16:LZ16"/>
    <mergeCell ref="MA16:MF16"/>
    <mergeCell ref="MG16:ML16"/>
    <mergeCell ref="MM16:MR16"/>
    <mergeCell ref="MS16:MX16"/>
    <mergeCell ref="MY16:ND16"/>
    <mergeCell ref="NE16:NJ16"/>
    <mergeCell ref="NK16:NP16"/>
    <mergeCell ref="LO17:LQ17"/>
    <mergeCell ref="LR17:LT17"/>
    <mergeCell ref="LU17:LW17"/>
    <mergeCell ref="LX17:LZ17"/>
    <mergeCell ref="MA17:MC17"/>
    <mergeCell ref="NH17:NJ17"/>
    <mergeCell ref="NK17:NM17"/>
    <mergeCell ref="NN17:NP17"/>
    <mergeCell ref="MP17:MR17"/>
    <mergeCell ref="MS17:MU17"/>
    <mergeCell ref="MV17:MX17"/>
    <mergeCell ref="MY17:NA17"/>
    <mergeCell ref="NB17:ND17"/>
    <mergeCell ref="NE17:NG17"/>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21">
    <tabColor rgb="FF0070C0"/>
  </sheetPr>
  <dimension ref="A1:LX45"/>
  <sheetViews>
    <sheetView workbookViewId="0"/>
  </sheetViews>
  <sheetFormatPr baseColWidth="10" defaultRowHeight="14.25" x14ac:dyDescent="0.2"/>
  <cols>
    <col min="1" max="120" width="11" style="26"/>
    <col min="121" max="138" width="11" style="50"/>
    <col min="139" max="282" width="11" style="26"/>
    <col min="283" max="300" width="11" style="50"/>
    <col min="301" max="16384" width="11" style="26"/>
  </cols>
  <sheetData>
    <row r="1" spans="1:336" x14ac:dyDescent="0.2">
      <c r="A1" s="26" t="s">
        <v>56</v>
      </c>
    </row>
    <row r="4" spans="1:336" x14ac:dyDescent="0.2">
      <c r="A4" s="26" t="s">
        <v>57</v>
      </c>
    </row>
    <row r="5" spans="1:336" x14ac:dyDescent="0.2">
      <c r="A5" s="26" t="s">
        <v>192</v>
      </c>
    </row>
    <row r="7" spans="1:336" x14ac:dyDescent="0.2">
      <c r="A7" s="26" t="s">
        <v>58</v>
      </c>
    </row>
    <row r="8" spans="1:336" x14ac:dyDescent="0.2">
      <c r="A8" s="26" t="s">
        <v>59</v>
      </c>
    </row>
    <row r="10" spans="1:336" x14ac:dyDescent="0.2">
      <c r="A10" s="26" t="s">
        <v>60</v>
      </c>
    </row>
    <row r="14" spans="1:336" ht="14.25" customHeight="1" x14ac:dyDescent="0.2">
      <c r="A14" s="482"/>
      <c r="B14" s="482"/>
      <c r="C14" s="27" t="s">
        <v>61</v>
      </c>
      <c r="D14" s="480" t="s">
        <v>130</v>
      </c>
      <c r="E14" s="480"/>
      <c r="F14" s="480"/>
      <c r="G14" s="480"/>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0"/>
      <c r="AY14" s="480"/>
      <c r="AZ14" s="480"/>
      <c r="BA14" s="480"/>
      <c r="BB14" s="480"/>
      <c r="BC14" s="480"/>
      <c r="BD14" s="480"/>
      <c r="BE14" s="480"/>
      <c r="BF14" s="480"/>
      <c r="BG14" s="480"/>
      <c r="BH14" s="480"/>
      <c r="BI14" s="480"/>
      <c r="BJ14" s="480"/>
      <c r="BK14" s="480"/>
      <c r="BL14" s="480"/>
      <c r="BM14" s="480"/>
      <c r="BN14" s="480"/>
      <c r="BO14" s="480"/>
      <c r="BP14" s="480"/>
      <c r="BQ14" s="480"/>
      <c r="BR14" s="480"/>
      <c r="BS14" s="480"/>
      <c r="BT14" s="480"/>
      <c r="BU14" s="480"/>
      <c r="BV14" s="480"/>
      <c r="BW14" s="480"/>
      <c r="BX14" s="480"/>
      <c r="BY14" s="480"/>
      <c r="BZ14" s="480"/>
      <c r="CA14" s="480"/>
      <c r="CB14" s="480"/>
      <c r="CC14" s="480"/>
      <c r="CD14" s="480"/>
      <c r="CE14" s="480"/>
      <c r="CF14" s="480"/>
      <c r="CG14" s="480"/>
      <c r="CH14" s="480"/>
      <c r="CI14" s="480"/>
      <c r="CJ14" s="480"/>
      <c r="CK14" s="480"/>
      <c r="CL14" s="480"/>
      <c r="CM14" s="480"/>
      <c r="CN14" s="480"/>
      <c r="CO14" s="480"/>
      <c r="CP14" s="480"/>
      <c r="CQ14" s="480"/>
      <c r="CR14" s="480"/>
      <c r="CS14" s="480"/>
      <c r="CT14" s="480"/>
      <c r="CU14" s="480"/>
      <c r="CV14" s="480"/>
      <c r="CW14" s="480"/>
      <c r="CX14" s="480"/>
      <c r="CY14" s="480"/>
      <c r="CZ14" s="480"/>
      <c r="DA14" s="480"/>
      <c r="DB14" s="480"/>
      <c r="DC14" s="480"/>
      <c r="DD14" s="480"/>
      <c r="DE14" s="480"/>
      <c r="DF14" s="480"/>
      <c r="DG14" s="480"/>
      <c r="DH14" s="480"/>
      <c r="DI14" s="480"/>
      <c r="DJ14" s="480"/>
      <c r="DK14" s="480"/>
      <c r="DL14" s="480"/>
      <c r="DM14" s="480"/>
      <c r="DN14" s="480"/>
      <c r="DO14" s="480"/>
      <c r="DP14" s="480"/>
      <c r="DQ14" s="480"/>
      <c r="DR14" s="480"/>
      <c r="DS14" s="480"/>
      <c r="DT14" s="480"/>
      <c r="DU14" s="480"/>
      <c r="DV14" s="480"/>
      <c r="DW14" s="480"/>
      <c r="DX14" s="480"/>
      <c r="DY14" s="480"/>
      <c r="DZ14" s="480"/>
      <c r="EA14" s="480"/>
      <c r="EB14" s="480"/>
      <c r="EC14" s="480"/>
      <c r="ED14" s="480"/>
      <c r="EE14" s="480"/>
      <c r="EF14" s="480"/>
      <c r="EG14" s="480"/>
      <c r="EH14" s="480"/>
      <c r="EI14" s="480"/>
      <c r="EJ14" s="480"/>
      <c r="EK14" s="480"/>
      <c r="EL14" s="480"/>
      <c r="EM14" s="480"/>
      <c r="EN14" s="480"/>
      <c r="EO14" s="480"/>
      <c r="EP14" s="480"/>
      <c r="EQ14" s="480"/>
      <c r="ER14" s="480"/>
      <c r="ES14" s="480"/>
      <c r="ET14" s="480"/>
      <c r="EU14" s="480"/>
      <c r="EV14" s="480"/>
      <c r="EW14" s="480"/>
      <c r="EX14" s="480"/>
      <c r="EY14" s="480"/>
      <c r="EZ14" s="480"/>
      <c r="FA14" s="480"/>
      <c r="FB14" s="480"/>
      <c r="FC14" s="480"/>
      <c r="FD14" s="480"/>
      <c r="FE14" s="480"/>
      <c r="FF14" s="480"/>
      <c r="FG14" s="480"/>
      <c r="FH14" s="480"/>
      <c r="FI14" s="480"/>
      <c r="FJ14" s="480"/>
      <c r="FK14" s="480"/>
      <c r="FL14" s="480"/>
      <c r="FM14" s="480"/>
      <c r="FN14" s="480"/>
      <c r="FO14" s="480"/>
      <c r="FP14" s="480"/>
      <c r="FQ14" s="480"/>
      <c r="FR14" s="480"/>
      <c r="FS14" s="480"/>
      <c r="FT14" s="480"/>
      <c r="FU14" s="480"/>
      <c r="FV14" s="480"/>
      <c r="FW14" s="480"/>
      <c r="FX14" s="480"/>
      <c r="FY14" s="480"/>
      <c r="FZ14" s="480"/>
      <c r="GA14" s="480"/>
      <c r="GB14" s="480"/>
      <c r="GC14" s="480"/>
      <c r="GD14" s="480"/>
      <c r="GE14" s="480"/>
      <c r="GF14" s="480"/>
      <c r="GG14" s="480"/>
      <c r="GH14" s="480"/>
      <c r="GI14" s="480"/>
      <c r="GJ14" s="480"/>
      <c r="GK14" s="480"/>
      <c r="GL14" s="480"/>
      <c r="GM14" s="480"/>
      <c r="GN14" s="480"/>
      <c r="GO14" s="480"/>
      <c r="GP14" s="480"/>
      <c r="GQ14" s="480"/>
      <c r="GR14" s="480"/>
      <c r="GS14" s="480"/>
      <c r="GT14" s="480"/>
      <c r="GU14" s="480"/>
      <c r="GV14" s="480"/>
      <c r="GW14" s="480"/>
      <c r="GX14" s="480"/>
      <c r="GY14" s="480"/>
      <c r="GZ14" s="480"/>
      <c r="HA14" s="480"/>
      <c r="HB14" s="480"/>
      <c r="HC14" s="480"/>
      <c r="HD14" s="480"/>
      <c r="HE14" s="480"/>
      <c r="HF14" s="480"/>
      <c r="HG14" s="480"/>
      <c r="HH14" s="480"/>
      <c r="HI14" s="480"/>
      <c r="HJ14" s="480"/>
      <c r="HK14" s="480"/>
      <c r="HL14" s="480"/>
      <c r="HM14" s="480"/>
      <c r="HN14" s="480"/>
      <c r="HO14" s="480"/>
      <c r="HP14" s="480"/>
      <c r="HQ14" s="480"/>
      <c r="HR14" s="480"/>
      <c r="HS14" s="480"/>
      <c r="HT14" s="480"/>
      <c r="HU14" s="480"/>
      <c r="HV14" s="480"/>
      <c r="HW14" s="480"/>
      <c r="HX14" s="480"/>
      <c r="HY14" s="480"/>
      <c r="HZ14" s="480"/>
      <c r="IA14" s="480"/>
      <c r="IB14" s="480"/>
      <c r="IC14" s="480"/>
      <c r="ID14" s="480"/>
      <c r="IE14" s="480"/>
      <c r="IF14" s="480"/>
      <c r="IG14" s="480"/>
      <c r="IH14" s="480"/>
      <c r="II14" s="480"/>
      <c r="IJ14" s="480"/>
      <c r="IK14" s="480"/>
      <c r="IL14" s="480"/>
      <c r="IM14" s="480"/>
      <c r="IN14" s="480"/>
      <c r="IO14" s="480"/>
      <c r="IP14" s="480"/>
      <c r="IQ14" s="480"/>
      <c r="IR14" s="480"/>
      <c r="IS14" s="480"/>
      <c r="IT14" s="480"/>
      <c r="IU14" s="480"/>
      <c r="IV14" s="480"/>
      <c r="IW14" s="480"/>
      <c r="IX14" s="480"/>
      <c r="IY14" s="480"/>
      <c r="IZ14" s="480"/>
      <c r="JA14" s="480"/>
      <c r="JB14" s="480"/>
      <c r="JC14" s="480"/>
      <c r="JD14" s="480"/>
      <c r="JE14" s="480"/>
      <c r="JF14" s="480"/>
      <c r="JG14" s="480"/>
      <c r="JH14" s="480"/>
      <c r="JI14" s="480"/>
      <c r="JJ14" s="480"/>
      <c r="JK14" s="480"/>
      <c r="JL14" s="480"/>
      <c r="JM14" s="480"/>
      <c r="JN14" s="480"/>
      <c r="JO14" s="480"/>
      <c r="JP14" s="480"/>
      <c r="JQ14" s="480"/>
      <c r="JR14" s="480"/>
      <c r="JS14" s="480"/>
      <c r="JT14" s="480"/>
      <c r="JU14" s="480"/>
      <c r="JV14" s="480"/>
      <c r="JW14" s="480"/>
      <c r="JX14" s="480"/>
      <c r="JY14" s="480"/>
      <c r="JZ14" s="480"/>
      <c r="KA14" s="480"/>
      <c r="KB14" s="480"/>
      <c r="KC14" s="480"/>
      <c r="KD14" s="480"/>
      <c r="KE14" s="480"/>
      <c r="KF14" s="480"/>
      <c r="KG14" s="480"/>
      <c r="KH14" s="480"/>
      <c r="KI14" s="480"/>
      <c r="KJ14" s="480"/>
      <c r="KK14" s="480"/>
      <c r="KL14" s="480"/>
      <c r="KM14" s="480"/>
      <c r="KN14" s="480"/>
      <c r="KO14" s="480"/>
      <c r="KP14" s="480"/>
      <c r="KQ14" s="480"/>
      <c r="KR14" s="480"/>
      <c r="KS14" s="480"/>
      <c r="KT14" s="480"/>
      <c r="KU14" s="480"/>
      <c r="KV14" s="480"/>
      <c r="KW14" s="480"/>
      <c r="KX14" s="480"/>
      <c r="KY14" s="480"/>
      <c r="KZ14" s="480"/>
      <c r="LA14" s="480"/>
      <c r="LB14" s="480"/>
      <c r="LC14" s="480"/>
      <c r="LD14" s="480"/>
      <c r="LE14" s="480"/>
      <c r="LF14" s="480"/>
      <c r="LG14" s="480"/>
      <c r="LH14" s="480"/>
      <c r="LI14" s="480"/>
      <c r="LJ14" s="480"/>
      <c r="LK14" s="480"/>
      <c r="LL14" s="480"/>
      <c r="LM14" s="480"/>
      <c r="LN14" s="480"/>
      <c r="LO14" s="480"/>
      <c r="LP14" s="480"/>
      <c r="LQ14" s="480"/>
      <c r="LR14" s="480"/>
      <c r="LS14" s="480"/>
      <c r="LT14" s="480"/>
      <c r="LU14" s="480"/>
      <c r="LV14" s="480"/>
      <c r="LW14" s="480"/>
      <c r="LX14" s="480"/>
    </row>
    <row r="15" spans="1:336" ht="22.5" customHeight="1" x14ac:dyDescent="0.2">
      <c r="A15" s="482"/>
      <c r="B15" s="482"/>
      <c r="C15" s="28" t="s">
        <v>186</v>
      </c>
      <c r="D15" s="490" t="s">
        <v>195</v>
      </c>
      <c r="E15" s="490"/>
      <c r="F15" s="490"/>
      <c r="G15" s="490"/>
      <c r="H15" s="490"/>
      <c r="I15" s="490"/>
      <c r="J15" s="490"/>
      <c r="K15" s="490"/>
      <c r="L15" s="490"/>
      <c r="M15" s="490" t="s">
        <v>137</v>
      </c>
      <c r="N15" s="490"/>
      <c r="O15" s="490"/>
      <c r="P15" s="490"/>
      <c r="Q15" s="490"/>
      <c r="R15" s="490"/>
      <c r="S15" s="490"/>
      <c r="T15" s="490"/>
      <c r="U15" s="490"/>
      <c r="V15" s="490" t="s">
        <v>37</v>
      </c>
      <c r="W15" s="490"/>
      <c r="X15" s="490"/>
      <c r="Y15" s="490"/>
      <c r="Z15" s="490"/>
      <c r="AA15" s="490"/>
      <c r="AB15" s="490"/>
      <c r="AC15" s="490"/>
      <c r="AD15" s="490"/>
      <c r="AE15" s="490" t="s">
        <v>266</v>
      </c>
      <c r="AF15" s="490"/>
      <c r="AG15" s="490"/>
      <c r="AH15" s="490"/>
      <c r="AI15" s="490"/>
      <c r="AJ15" s="490"/>
      <c r="AK15" s="490"/>
      <c r="AL15" s="490"/>
      <c r="AM15" s="490"/>
      <c r="AN15" s="490" t="s">
        <v>38</v>
      </c>
      <c r="AO15" s="490"/>
      <c r="AP15" s="490"/>
      <c r="AQ15" s="490"/>
      <c r="AR15" s="490"/>
      <c r="AS15" s="490"/>
      <c r="AT15" s="490"/>
      <c r="AU15" s="490"/>
      <c r="AV15" s="490"/>
      <c r="AW15" s="490" t="s">
        <v>138</v>
      </c>
      <c r="AX15" s="490"/>
      <c r="AY15" s="490"/>
      <c r="AZ15" s="490"/>
      <c r="BA15" s="490"/>
      <c r="BB15" s="490"/>
      <c r="BC15" s="490"/>
      <c r="BD15" s="490"/>
      <c r="BE15" s="490"/>
      <c r="BF15" s="490" t="s">
        <v>139</v>
      </c>
      <c r="BG15" s="490"/>
      <c r="BH15" s="490"/>
      <c r="BI15" s="490"/>
      <c r="BJ15" s="490"/>
      <c r="BK15" s="490"/>
      <c r="BL15" s="490"/>
      <c r="BM15" s="490"/>
      <c r="BN15" s="490"/>
      <c r="BO15" s="490" t="s">
        <v>65</v>
      </c>
      <c r="BP15" s="490"/>
      <c r="BQ15" s="490"/>
      <c r="BR15" s="490"/>
      <c r="BS15" s="490"/>
      <c r="BT15" s="490"/>
      <c r="BU15" s="490"/>
      <c r="BV15" s="490"/>
      <c r="BW15" s="490"/>
      <c r="BX15" s="490" t="s">
        <v>50</v>
      </c>
      <c r="BY15" s="490"/>
      <c r="BZ15" s="490"/>
      <c r="CA15" s="490"/>
      <c r="CB15" s="490"/>
      <c r="CC15" s="490"/>
      <c r="CD15" s="490"/>
      <c r="CE15" s="490"/>
      <c r="CF15" s="490"/>
      <c r="CG15" s="490" t="s">
        <v>39</v>
      </c>
      <c r="CH15" s="490"/>
      <c r="CI15" s="490"/>
      <c r="CJ15" s="490"/>
      <c r="CK15" s="490"/>
      <c r="CL15" s="490"/>
      <c r="CM15" s="490"/>
      <c r="CN15" s="490"/>
      <c r="CO15" s="490"/>
      <c r="CP15" s="490" t="s">
        <v>40</v>
      </c>
      <c r="CQ15" s="490"/>
      <c r="CR15" s="490"/>
      <c r="CS15" s="490"/>
      <c r="CT15" s="490"/>
      <c r="CU15" s="490"/>
      <c r="CV15" s="490"/>
      <c r="CW15" s="490"/>
      <c r="CX15" s="490"/>
      <c r="CY15" s="490" t="s">
        <v>41</v>
      </c>
      <c r="CZ15" s="490"/>
      <c r="DA15" s="490"/>
      <c r="DB15" s="490"/>
      <c r="DC15" s="490"/>
      <c r="DD15" s="490"/>
      <c r="DE15" s="490"/>
      <c r="DF15" s="490"/>
      <c r="DG15" s="490"/>
      <c r="DH15" s="490" t="s">
        <v>371</v>
      </c>
      <c r="DI15" s="490"/>
      <c r="DJ15" s="490"/>
      <c r="DK15" s="490"/>
      <c r="DL15" s="490"/>
      <c r="DM15" s="490"/>
      <c r="DN15" s="490"/>
      <c r="DO15" s="490"/>
      <c r="DP15" s="490"/>
      <c r="DQ15" s="490" t="s">
        <v>372</v>
      </c>
      <c r="DR15" s="490"/>
      <c r="DS15" s="490"/>
      <c r="DT15" s="490"/>
      <c r="DU15" s="490"/>
      <c r="DV15" s="490"/>
      <c r="DW15" s="490"/>
      <c r="DX15" s="490"/>
      <c r="DY15" s="490"/>
      <c r="DZ15" s="490" t="s">
        <v>373</v>
      </c>
      <c r="EA15" s="490"/>
      <c r="EB15" s="490"/>
      <c r="EC15" s="490"/>
      <c r="ED15" s="490"/>
      <c r="EE15" s="490"/>
      <c r="EF15" s="490"/>
      <c r="EG15" s="490"/>
      <c r="EH15" s="490"/>
      <c r="EI15" s="490" t="s">
        <v>140</v>
      </c>
      <c r="EJ15" s="490"/>
      <c r="EK15" s="490"/>
      <c r="EL15" s="490"/>
      <c r="EM15" s="490"/>
      <c r="EN15" s="490"/>
      <c r="EO15" s="490"/>
      <c r="EP15" s="490"/>
      <c r="EQ15" s="490"/>
      <c r="ER15" s="490" t="s">
        <v>141</v>
      </c>
      <c r="ES15" s="490"/>
      <c r="ET15" s="490"/>
      <c r="EU15" s="490"/>
      <c r="EV15" s="490"/>
      <c r="EW15" s="490"/>
      <c r="EX15" s="490"/>
      <c r="EY15" s="490"/>
      <c r="EZ15" s="490"/>
      <c r="FA15" s="490" t="s">
        <v>42</v>
      </c>
      <c r="FB15" s="490"/>
      <c r="FC15" s="490"/>
      <c r="FD15" s="490"/>
      <c r="FE15" s="490"/>
      <c r="FF15" s="490"/>
      <c r="FG15" s="490"/>
      <c r="FH15" s="490"/>
      <c r="FI15" s="490"/>
      <c r="FJ15" s="490" t="s">
        <v>107</v>
      </c>
      <c r="FK15" s="490"/>
      <c r="FL15" s="490"/>
      <c r="FM15" s="490"/>
      <c r="FN15" s="490"/>
      <c r="FO15" s="490"/>
      <c r="FP15" s="490"/>
      <c r="FQ15" s="490"/>
      <c r="FR15" s="490"/>
      <c r="FS15" s="490" t="s">
        <v>43</v>
      </c>
      <c r="FT15" s="490"/>
      <c r="FU15" s="490"/>
      <c r="FV15" s="490"/>
      <c r="FW15" s="490"/>
      <c r="FX15" s="490"/>
      <c r="FY15" s="490"/>
      <c r="FZ15" s="490"/>
      <c r="GA15" s="490"/>
      <c r="GB15" s="490" t="s">
        <v>44</v>
      </c>
      <c r="GC15" s="490"/>
      <c r="GD15" s="490"/>
      <c r="GE15" s="490"/>
      <c r="GF15" s="490"/>
      <c r="GG15" s="490"/>
      <c r="GH15" s="490"/>
      <c r="GI15" s="490"/>
      <c r="GJ15" s="490"/>
      <c r="GK15" s="490" t="s">
        <v>142</v>
      </c>
      <c r="GL15" s="490"/>
      <c r="GM15" s="490"/>
      <c r="GN15" s="490"/>
      <c r="GO15" s="490"/>
      <c r="GP15" s="490"/>
      <c r="GQ15" s="490"/>
      <c r="GR15" s="490"/>
      <c r="GS15" s="490"/>
      <c r="GT15" s="490" t="s">
        <v>51</v>
      </c>
      <c r="GU15" s="490"/>
      <c r="GV15" s="490"/>
      <c r="GW15" s="490"/>
      <c r="GX15" s="490"/>
      <c r="GY15" s="490"/>
      <c r="GZ15" s="490"/>
      <c r="HA15" s="490"/>
      <c r="HB15" s="490"/>
      <c r="HC15" s="490" t="s">
        <v>45</v>
      </c>
      <c r="HD15" s="490"/>
      <c r="HE15" s="490"/>
      <c r="HF15" s="490"/>
      <c r="HG15" s="490"/>
      <c r="HH15" s="490"/>
      <c r="HI15" s="490"/>
      <c r="HJ15" s="490"/>
      <c r="HK15" s="490"/>
      <c r="HL15" s="490" t="s">
        <v>46</v>
      </c>
      <c r="HM15" s="490"/>
      <c r="HN15" s="490"/>
      <c r="HO15" s="490"/>
      <c r="HP15" s="490"/>
      <c r="HQ15" s="490"/>
      <c r="HR15" s="490"/>
      <c r="HS15" s="490"/>
      <c r="HT15" s="490"/>
      <c r="HU15" s="490" t="s">
        <v>106</v>
      </c>
      <c r="HV15" s="490"/>
      <c r="HW15" s="490"/>
      <c r="HX15" s="490"/>
      <c r="HY15" s="490"/>
      <c r="HZ15" s="490"/>
      <c r="IA15" s="490"/>
      <c r="IB15" s="490"/>
      <c r="IC15" s="490"/>
      <c r="ID15" s="490" t="s">
        <v>194</v>
      </c>
      <c r="IE15" s="490"/>
      <c r="IF15" s="490"/>
      <c r="IG15" s="490"/>
      <c r="IH15" s="490"/>
      <c r="II15" s="490"/>
      <c r="IJ15" s="490"/>
      <c r="IK15" s="490"/>
      <c r="IL15" s="490"/>
      <c r="IM15" s="490" t="s">
        <v>47</v>
      </c>
      <c r="IN15" s="490"/>
      <c r="IO15" s="490"/>
      <c r="IP15" s="490"/>
      <c r="IQ15" s="490"/>
      <c r="IR15" s="490"/>
      <c r="IS15" s="490"/>
      <c r="IT15" s="490"/>
      <c r="IU15" s="490"/>
      <c r="IV15" s="490" t="s">
        <v>48</v>
      </c>
      <c r="IW15" s="490"/>
      <c r="IX15" s="490"/>
      <c r="IY15" s="490"/>
      <c r="IZ15" s="490"/>
      <c r="JA15" s="490"/>
      <c r="JB15" s="490"/>
      <c r="JC15" s="490"/>
      <c r="JD15" s="490"/>
      <c r="JE15" s="490" t="s">
        <v>272</v>
      </c>
      <c r="JF15" s="490"/>
      <c r="JG15" s="490"/>
      <c r="JH15" s="490"/>
      <c r="JI15" s="490"/>
      <c r="JJ15" s="490"/>
      <c r="JK15" s="490"/>
      <c r="JL15" s="490"/>
      <c r="JM15" s="490"/>
      <c r="JN15" s="490" t="s">
        <v>54</v>
      </c>
      <c r="JO15" s="490"/>
      <c r="JP15" s="490"/>
      <c r="JQ15" s="490"/>
      <c r="JR15" s="490"/>
      <c r="JS15" s="490"/>
      <c r="JT15" s="490"/>
      <c r="JU15" s="490"/>
      <c r="JV15" s="490"/>
      <c r="JW15" s="490" t="s">
        <v>368</v>
      </c>
      <c r="JX15" s="490"/>
      <c r="JY15" s="490"/>
      <c r="JZ15" s="490"/>
      <c r="KA15" s="490"/>
      <c r="KB15" s="490"/>
      <c r="KC15" s="490"/>
      <c r="KD15" s="490"/>
      <c r="KE15" s="490"/>
      <c r="KF15" s="490" t="s">
        <v>366</v>
      </c>
      <c r="KG15" s="490"/>
      <c r="KH15" s="490"/>
      <c r="KI15" s="490"/>
      <c r="KJ15" s="490"/>
      <c r="KK15" s="490"/>
      <c r="KL15" s="490"/>
      <c r="KM15" s="490"/>
      <c r="KN15" s="490"/>
      <c r="KO15" s="490" t="s">
        <v>196</v>
      </c>
      <c r="KP15" s="490"/>
      <c r="KQ15" s="490"/>
      <c r="KR15" s="490"/>
      <c r="KS15" s="490"/>
      <c r="KT15" s="490"/>
      <c r="KU15" s="490"/>
      <c r="KV15" s="490"/>
      <c r="KW15" s="490"/>
      <c r="KX15" s="490" t="s">
        <v>143</v>
      </c>
      <c r="KY15" s="490"/>
      <c r="KZ15" s="490"/>
      <c r="LA15" s="490"/>
      <c r="LB15" s="490"/>
      <c r="LC15" s="490"/>
      <c r="LD15" s="490"/>
      <c r="LE15" s="490"/>
      <c r="LF15" s="490"/>
      <c r="LG15" s="490" t="s">
        <v>190</v>
      </c>
      <c r="LH15" s="490"/>
      <c r="LI15" s="490"/>
      <c r="LJ15" s="490"/>
      <c r="LK15" s="490"/>
      <c r="LL15" s="490"/>
      <c r="LM15" s="490"/>
      <c r="LN15" s="490"/>
      <c r="LO15" s="490"/>
      <c r="LP15" s="490" t="s">
        <v>189</v>
      </c>
      <c r="LQ15" s="490"/>
      <c r="LR15" s="490"/>
      <c r="LS15" s="490"/>
      <c r="LT15" s="490"/>
      <c r="LU15" s="490"/>
      <c r="LV15" s="490"/>
      <c r="LW15" s="490"/>
      <c r="LX15" s="490"/>
    </row>
    <row r="16" spans="1:336" x14ac:dyDescent="0.2">
      <c r="A16" s="482"/>
      <c r="B16" s="482"/>
      <c r="C16" s="28" t="s">
        <v>193</v>
      </c>
      <c r="D16" s="490" t="s">
        <v>2</v>
      </c>
      <c r="E16" s="490"/>
      <c r="F16" s="490"/>
      <c r="G16" s="490" t="s">
        <v>0</v>
      </c>
      <c r="H16" s="490"/>
      <c r="I16" s="490"/>
      <c r="J16" s="490" t="s">
        <v>1</v>
      </c>
      <c r="K16" s="490"/>
      <c r="L16" s="490"/>
      <c r="M16" s="490" t="s">
        <v>2</v>
      </c>
      <c r="N16" s="490"/>
      <c r="O16" s="490"/>
      <c r="P16" s="490" t="s">
        <v>0</v>
      </c>
      <c r="Q16" s="490"/>
      <c r="R16" s="490"/>
      <c r="S16" s="490" t="s">
        <v>1</v>
      </c>
      <c r="T16" s="490"/>
      <c r="U16" s="490"/>
      <c r="V16" s="490" t="s">
        <v>2</v>
      </c>
      <c r="W16" s="490"/>
      <c r="X16" s="490"/>
      <c r="Y16" s="490" t="s">
        <v>0</v>
      </c>
      <c r="Z16" s="490"/>
      <c r="AA16" s="490"/>
      <c r="AB16" s="490" t="s">
        <v>1</v>
      </c>
      <c r="AC16" s="490"/>
      <c r="AD16" s="490"/>
      <c r="AE16" s="490" t="s">
        <v>2</v>
      </c>
      <c r="AF16" s="490"/>
      <c r="AG16" s="490"/>
      <c r="AH16" s="490" t="s">
        <v>0</v>
      </c>
      <c r="AI16" s="490"/>
      <c r="AJ16" s="490"/>
      <c r="AK16" s="490" t="s">
        <v>1</v>
      </c>
      <c r="AL16" s="490"/>
      <c r="AM16" s="490"/>
      <c r="AN16" s="490" t="s">
        <v>2</v>
      </c>
      <c r="AO16" s="490"/>
      <c r="AP16" s="490"/>
      <c r="AQ16" s="490" t="s">
        <v>0</v>
      </c>
      <c r="AR16" s="490"/>
      <c r="AS16" s="490"/>
      <c r="AT16" s="490" t="s">
        <v>1</v>
      </c>
      <c r="AU16" s="490"/>
      <c r="AV16" s="490"/>
      <c r="AW16" s="490" t="s">
        <v>2</v>
      </c>
      <c r="AX16" s="490"/>
      <c r="AY16" s="490"/>
      <c r="AZ16" s="490" t="s">
        <v>0</v>
      </c>
      <c r="BA16" s="490"/>
      <c r="BB16" s="490"/>
      <c r="BC16" s="490" t="s">
        <v>1</v>
      </c>
      <c r="BD16" s="490"/>
      <c r="BE16" s="490"/>
      <c r="BF16" s="490" t="s">
        <v>2</v>
      </c>
      <c r="BG16" s="490"/>
      <c r="BH16" s="490"/>
      <c r="BI16" s="490" t="s">
        <v>0</v>
      </c>
      <c r="BJ16" s="490"/>
      <c r="BK16" s="490"/>
      <c r="BL16" s="490" t="s">
        <v>1</v>
      </c>
      <c r="BM16" s="490"/>
      <c r="BN16" s="490"/>
      <c r="BO16" s="490" t="s">
        <v>2</v>
      </c>
      <c r="BP16" s="490"/>
      <c r="BQ16" s="490"/>
      <c r="BR16" s="490" t="s">
        <v>0</v>
      </c>
      <c r="BS16" s="490"/>
      <c r="BT16" s="490"/>
      <c r="BU16" s="490" t="s">
        <v>1</v>
      </c>
      <c r="BV16" s="490"/>
      <c r="BW16" s="490"/>
      <c r="BX16" s="490" t="s">
        <v>2</v>
      </c>
      <c r="BY16" s="490"/>
      <c r="BZ16" s="490"/>
      <c r="CA16" s="490" t="s">
        <v>0</v>
      </c>
      <c r="CB16" s="490"/>
      <c r="CC16" s="490"/>
      <c r="CD16" s="490" t="s">
        <v>1</v>
      </c>
      <c r="CE16" s="490"/>
      <c r="CF16" s="490"/>
      <c r="CG16" s="490" t="s">
        <v>2</v>
      </c>
      <c r="CH16" s="490"/>
      <c r="CI16" s="490"/>
      <c r="CJ16" s="490" t="s">
        <v>0</v>
      </c>
      <c r="CK16" s="490"/>
      <c r="CL16" s="490"/>
      <c r="CM16" s="490" t="s">
        <v>1</v>
      </c>
      <c r="CN16" s="490"/>
      <c r="CO16" s="490"/>
      <c r="CP16" s="490" t="s">
        <v>2</v>
      </c>
      <c r="CQ16" s="490"/>
      <c r="CR16" s="490"/>
      <c r="CS16" s="490" t="s">
        <v>0</v>
      </c>
      <c r="CT16" s="490"/>
      <c r="CU16" s="490"/>
      <c r="CV16" s="490" t="s">
        <v>1</v>
      </c>
      <c r="CW16" s="490"/>
      <c r="CX16" s="490"/>
      <c r="CY16" s="490" t="s">
        <v>2</v>
      </c>
      <c r="CZ16" s="490"/>
      <c r="DA16" s="490"/>
      <c r="DB16" s="490" t="s">
        <v>0</v>
      </c>
      <c r="DC16" s="490"/>
      <c r="DD16" s="490"/>
      <c r="DE16" s="490" t="s">
        <v>1</v>
      </c>
      <c r="DF16" s="490"/>
      <c r="DG16" s="490"/>
      <c r="DH16" s="490" t="s">
        <v>2</v>
      </c>
      <c r="DI16" s="490"/>
      <c r="DJ16" s="490"/>
      <c r="DK16" s="490" t="s">
        <v>0</v>
      </c>
      <c r="DL16" s="490"/>
      <c r="DM16" s="490"/>
      <c r="DN16" s="490" t="s">
        <v>1</v>
      </c>
      <c r="DO16" s="490"/>
      <c r="DP16" s="490"/>
      <c r="DQ16" s="490" t="s">
        <v>2</v>
      </c>
      <c r="DR16" s="490"/>
      <c r="DS16" s="490"/>
      <c r="DT16" s="490" t="s">
        <v>0</v>
      </c>
      <c r="DU16" s="490"/>
      <c r="DV16" s="490"/>
      <c r="DW16" s="490" t="s">
        <v>1</v>
      </c>
      <c r="DX16" s="490"/>
      <c r="DY16" s="490"/>
      <c r="DZ16" s="490" t="s">
        <v>2</v>
      </c>
      <c r="EA16" s="490"/>
      <c r="EB16" s="490"/>
      <c r="EC16" s="490" t="s">
        <v>0</v>
      </c>
      <c r="ED16" s="490"/>
      <c r="EE16" s="490"/>
      <c r="EF16" s="490" t="s">
        <v>1</v>
      </c>
      <c r="EG16" s="490"/>
      <c r="EH16" s="490"/>
      <c r="EI16" s="490" t="s">
        <v>2</v>
      </c>
      <c r="EJ16" s="490"/>
      <c r="EK16" s="490"/>
      <c r="EL16" s="490" t="s">
        <v>0</v>
      </c>
      <c r="EM16" s="490"/>
      <c r="EN16" s="490"/>
      <c r="EO16" s="490" t="s">
        <v>1</v>
      </c>
      <c r="EP16" s="490"/>
      <c r="EQ16" s="490"/>
      <c r="ER16" s="490" t="s">
        <v>2</v>
      </c>
      <c r="ES16" s="490"/>
      <c r="ET16" s="490"/>
      <c r="EU16" s="490" t="s">
        <v>0</v>
      </c>
      <c r="EV16" s="490"/>
      <c r="EW16" s="490"/>
      <c r="EX16" s="490" t="s">
        <v>1</v>
      </c>
      <c r="EY16" s="490"/>
      <c r="EZ16" s="490"/>
      <c r="FA16" s="490" t="s">
        <v>2</v>
      </c>
      <c r="FB16" s="490"/>
      <c r="FC16" s="490"/>
      <c r="FD16" s="490" t="s">
        <v>0</v>
      </c>
      <c r="FE16" s="490"/>
      <c r="FF16" s="490"/>
      <c r="FG16" s="490" t="s">
        <v>1</v>
      </c>
      <c r="FH16" s="490"/>
      <c r="FI16" s="490"/>
      <c r="FJ16" s="490" t="s">
        <v>2</v>
      </c>
      <c r="FK16" s="490"/>
      <c r="FL16" s="490"/>
      <c r="FM16" s="490" t="s">
        <v>0</v>
      </c>
      <c r="FN16" s="490"/>
      <c r="FO16" s="490"/>
      <c r="FP16" s="490" t="s">
        <v>1</v>
      </c>
      <c r="FQ16" s="490"/>
      <c r="FR16" s="490"/>
      <c r="FS16" s="490" t="s">
        <v>2</v>
      </c>
      <c r="FT16" s="490"/>
      <c r="FU16" s="490"/>
      <c r="FV16" s="490" t="s">
        <v>0</v>
      </c>
      <c r="FW16" s="490"/>
      <c r="FX16" s="490"/>
      <c r="FY16" s="490" t="s">
        <v>1</v>
      </c>
      <c r="FZ16" s="490"/>
      <c r="GA16" s="490"/>
      <c r="GB16" s="490" t="s">
        <v>2</v>
      </c>
      <c r="GC16" s="490"/>
      <c r="GD16" s="490"/>
      <c r="GE16" s="490" t="s">
        <v>0</v>
      </c>
      <c r="GF16" s="490"/>
      <c r="GG16" s="490"/>
      <c r="GH16" s="490" t="s">
        <v>1</v>
      </c>
      <c r="GI16" s="490"/>
      <c r="GJ16" s="490"/>
      <c r="GK16" s="490" t="s">
        <v>2</v>
      </c>
      <c r="GL16" s="490"/>
      <c r="GM16" s="490"/>
      <c r="GN16" s="490" t="s">
        <v>0</v>
      </c>
      <c r="GO16" s="490"/>
      <c r="GP16" s="490"/>
      <c r="GQ16" s="490" t="s">
        <v>1</v>
      </c>
      <c r="GR16" s="490"/>
      <c r="GS16" s="490"/>
      <c r="GT16" s="490" t="s">
        <v>2</v>
      </c>
      <c r="GU16" s="490"/>
      <c r="GV16" s="490"/>
      <c r="GW16" s="490" t="s">
        <v>0</v>
      </c>
      <c r="GX16" s="490"/>
      <c r="GY16" s="490"/>
      <c r="GZ16" s="490" t="s">
        <v>1</v>
      </c>
      <c r="HA16" s="490"/>
      <c r="HB16" s="490"/>
      <c r="HC16" s="490" t="s">
        <v>2</v>
      </c>
      <c r="HD16" s="490"/>
      <c r="HE16" s="490"/>
      <c r="HF16" s="490" t="s">
        <v>0</v>
      </c>
      <c r="HG16" s="490"/>
      <c r="HH16" s="490"/>
      <c r="HI16" s="490" t="s">
        <v>1</v>
      </c>
      <c r="HJ16" s="490"/>
      <c r="HK16" s="490"/>
      <c r="HL16" s="490" t="s">
        <v>2</v>
      </c>
      <c r="HM16" s="490"/>
      <c r="HN16" s="490"/>
      <c r="HO16" s="490" t="s">
        <v>0</v>
      </c>
      <c r="HP16" s="490"/>
      <c r="HQ16" s="490"/>
      <c r="HR16" s="490" t="s">
        <v>1</v>
      </c>
      <c r="HS16" s="490"/>
      <c r="HT16" s="490"/>
      <c r="HU16" s="490" t="s">
        <v>2</v>
      </c>
      <c r="HV16" s="490"/>
      <c r="HW16" s="490"/>
      <c r="HX16" s="490" t="s">
        <v>0</v>
      </c>
      <c r="HY16" s="490"/>
      <c r="HZ16" s="490"/>
      <c r="IA16" s="490" t="s">
        <v>1</v>
      </c>
      <c r="IB16" s="490"/>
      <c r="IC16" s="490"/>
      <c r="ID16" s="490" t="s">
        <v>2</v>
      </c>
      <c r="IE16" s="490"/>
      <c r="IF16" s="490"/>
      <c r="IG16" s="490" t="s">
        <v>0</v>
      </c>
      <c r="IH16" s="490"/>
      <c r="II16" s="490"/>
      <c r="IJ16" s="490" t="s">
        <v>1</v>
      </c>
      <c r="IK16" s="490"/>
      <c r="IL16" s="490"/>
      <c r="IM16" s="490" t="s">
        <v>2</v>
      </c>
      <c r="IN16" s="490"/>
      <c r="IO16" s="490"/>
      <c r="IP16" s="490" t="s">
        <v>0</v>
      </c>
      <c r="IQ16" s="490"/>
      <c r="IR16" s="490"/>
      <c r="IS16" s="490" t="s">
        <v>1</v>
      </c>
      <c r="IT16" s="490"/>
      <c r="IU16" s="490"/>
      <c r="IV16" s="490" t="s">
        <v>2</v>
      </c>
      <c r="IW16" s="490"/>
      <c r="IX16" s="490"/>
      <c r="IY16" s="490" t="s">
        <v>0</v>
      </c>
      <c r="IZ16" s="490"/>
      <c r="JA16" s="490"/>
      <c r="JB16" s="490" t="s">
        <v>1</v>
      </c>
      <c r="JC16" s="490"/>
      <c r="JD16" s="490"/>
      <c r="JE16" s="490" t="s">
        <v>2</v>
      </c>
      <c r="JF16" s="490"/>
      <c r="JG16" s="490"/>
      <c r="JH16" s="490" t="s">
        <v>0</v>
      </c>
      <c r="JI16" s="490"/>
      <c r="JJ16" s="490"/>
      <c r="JK16" s="490" t="s">
        <v>1</v>
      </c>
      <c r="JL16" s="490"/>
      <c r="JM16" s="490"/>
      <c r="JN16" s="490" t="s">
        <v>2</v>
      </c>
      <c r="JO16" s="490"/>
      <c r="JP16" s="490"/>
      <c r="JQ16" s="490" t="s">
        <v>0</v>
      </c>
      <c r="JR16" s="490"/>
      <c r="JS16" s="490"/>
      <c r="JT16" s="490" t="s">
        <v>1</v>
      </c>
      <c r="JU16" s="490"/>
      <c r="JV16" s="490"/>
      <c r="JW16" s="490" t="s">
        <v>2</v>
      </c>
      <c r="JX16" s="490"/>
      <c r="JY16" s="490"/>
      <c r="JZ16" s="490" t="s">
        <v>0</v>
      </c>
      <c r="KA16" s="490"/>
      <c r="KB16" s="490"/>
      <c r="KC16" s="490" t="s">
        <v>1</v>
      </c>
      <c r="KD16" s="490"/>
      <c r="KE16" s="490"/>
      <c r="KF16" s="490" t="s">
        <v>2</v>
      </c>
      <c r="KG16" s="490"/>
      <c r="KH16" s="490"/>
      <c r="KI16" s="490" t="s">
        <v>0</v>
      </c>
      <c r="KJ16" s="490"/>
      <c r="KK16" s="490"/>
      <c r="KL16" s="490" t="s">
        <v>1</v>
      </c>
      <c r="KM16" s="490"/>
      <c r="KN16" s="490"/>
      <c r="KO16" s="490" t="s">
        <v>2</v>
      </c>
      <c r="KP16" s="490"/>
      <c r="KQ16" s="490"/>
      <c r="KR16" s="490" t="s">
        <v>0</v>
      </c>
      <c r="KS16" s="490"/>
      <c r="KT16" s="490"/>
      <c r="KU16" s="490" t="s">
        <v>1</v>
      </c>
      <c r="KV16" s="490"/>
      <c r="KW16" s="490"/>
      <c r="KX16" s="490" t="s">
        <v>2</v>
      </c>
      <c r="KY16" s="490"/>
      <c r="KZ16" s="490"/>
      <c r="LA16" s="490" t="s">
        <v>0</v>
      </c>
      <c r="LB16" s="490"/>
      <c r="LC16" s="490"/>
      <c r="LD16" s="490" t="s">
        <v>1</v>
      </c>
      <c r="LE16" s="490"/>
      <c r="LF16" s="490"/>
      <c r="LG16" s="490" t="s">
        <v>2</v>
      </c>
      <c r="LH16" s="490"/>
      <c r="LI16" s="490"/>
      <c r="LJ16" s="490" t="s">
        <v>0</v>
      </c>
      <c r="LK16" s="490"/>
      <c r="LL16" s="490"/>
      <c r="LM16" s="490" t="s">
        <v>1</v>
      </c>
      <c r="LN16" s="490"/>
      <c r="LO16" s="490"/>
      <c r="LP16" s="490" t="s">
        <v>2</v>
      </c>
      <c r="LQ16" s="490"/>
      <c r="LR16" s="490"/>
      <c r="LS16" s="490" t="s">
        <v>0</v>
      </c>
      <c r="LT16" s="490"/>
      <c r="LU16" s="490"/>
      <c r="LV16" s="490" t="s">
        <v>1</v>
      </c>
      <c r="LW16" s="490"/>
      <c r="LX16" s="490"/>
    </row>
    <row r="17" spans="1:336" ht="22.5" x14ac:dyDescent="0.2">
      <c r="A17" s="482"/>
      <c r="B17" s="482"/>
      <c r="C17" s="28" t="s">
        <v>161</v>
      </c>
      <c r="D17" s="29" t="s">
        <v>2</v>
      </c>
      <c r="E17" s="29" t="s">
        <v>171</v>
      </c>
      <c r="F17" s="29" t="s">
        <v>172</v>
      </c>
      <c r="G17" s="29" t="s">
        <v>2</v>
      </c>
      <c r="H17" s="29" t="s">
        <v>171</v>
      </c>
      <c r="I17" s="29" t="s">
        <v>172</v>
      </c>
      <c r="J17" s="29" t="s">
        <v>2</v>
      </c>
      <c r="K17" s="29" t="s">
        <v>171</v>
      </c>
      <c r="L17" s="29" t="s">
        <v>172</v>
      </c>
      <c r="M17" s="29" t="s">
        <v>2</v>
      </c>
      <c r="N17" s="29" t="s">
        <v>171</v>
      </c>
      <c r="O17" s="29" t="s">
        <v>172</v>
      </c>
      <c r="P17" s="29" t="s">
        <v>2</v>
      </c>
      <c r="Q17" s="29" t="s">
        <v>171</v>
      </c>
      <c r="R17" s="29" t="s">
        <v>172</v>
      </c>
      <c r="S17" s="29" t="s">
        <v>2</v>
      </c>
      <c r="T17" s="29" t="s">
        <v>171</v>
      </c>
      <c r="U17" s="29" t="s">
        <v>172</v>
      </c>
      <c r="V17" s="29" t="s">
        <v>2</v>
      </c>
      <c r="W17" s="29" t="s">
        <v>171</v>
      </c>
      <c r="X17" s="29" t="s">
        <v>172</v>
      </c>
      <c r="Y17" s="29" t="s">
        <v>2</v>
      </c>
      <c r="Z17" s="29" t="s">
        <v>171</v>
      </c>
      <c r="AA17" s="29" t="s">
        <v>172</v>
      </c>
      <c r="AB17" s="29" t="s">
        <v>2</v>
      </c>
      <c r="AC17" s="29" t="s">
        <v>171</v>
      </c>
      <c r="AD17" s="29" t="s">
        <v>172</v>
      </c>
      <c r="AE17" s="29" t="s">
        <v>2</v>
      </c>
      <c r="AF17" s="29" t="s">
        <v>171</v>
      </c>
      <c r="AG17" s="29" t="s">
        <v>172</v>
      </c>
      <c r="AH17" s="29" t="s">
        <v>2</v>
      </c>
      <c r="AI17" s="29" t="s">
        <v>171</v>
      </c>
      <c r="AJ17" s="29" t="s">
        <v>172</v>
      </c>
      <c r="AK17" s="29" t="s">
        <v>2</v>
      </c>
      <c r="AL17" s="29" t="s">
        <v>171</v>
      </c>
      <c r="AM17" s="29" t="s">
        <v>172</v>
      </c>
      <c r="AN17" s="29" t="s">
        <v>2</v>
      </c>
      <c r="AO17" s="29" t="s">
        <v>171</v>
      </c>
      <c r="AP17" s="29" t="s">
        <v>172</v>
      </c>
      <c r="AQ17" s="29" t="s">
        <v>2</v>
      </c>
      <c r="AR17" s="29" t="s">
        <v>171</v>
      </c>
      <c r="AS17" s="29" t="s">
        <v>172</v>
      </c>
      <c r="AT17" s="29" t="s">
        <v>2</v>
      </c>
      <c r="AU17" s="29" t="s">
        <v>171</v>
      </c>
      <c r="AV17" s="29" t="s">
        <v>172</v>
      </c>
      <c r="AW17" s="29" t="s">
        <v>2</v>
      </c>
      <c r="AX17" s="29" t="s">
        <v>171</v>
      </c>
      <c r="AY17" s="29" t="s">
        <v>172</v>
      </c>
      <c r="AZ17" s="29" t="s">
        <v>2</v>
      </c>
      <c r="BA17" s="29" t="s">
        <v>171</v>
      </c>
      <c r="BB17" s="29" t="s">
        <v>172</v>
      </c>
      <c r="BC17" s="29" t="s">
        <v>2</v>
      </c>
      <c r="BD17" s="29" t="s">
        <v>171</v>
      </c>
      <c r="BE17" s="29" t="s">
        <v>172</v>
      </c>
      <c r="BF17" s="29" t="s">
        <v>2</v>
      </c>
      <c r="BG17" s="29" t="s">
        <v>171</v>
      </c>
      <c r="BH17" s="29" t="s">
        <v>172</v>
      </c>
      <c r="BI17" s="29" t="s">
        <v>2</v>
      </c>
      <c r="BJ17" s="29" t="s">
        <v>171</v>
      </c>
      <c r="BK17" s="29" t="s">
        <v>172</v>
      </c>
      <c r="BL17" s="29" t="s">
        <v>2</v>
      </c>
      <c r="BM17" s="29" t="s">
        <v>171</v>
      </c>
      <c r="BN17" s="29" t="s">
        <v>172</v>
      </c>
      <c r="BO17" s="29" t="s">
        <v>2</v>
      </c>
      <c r="BP17" s="29" t="s">
        <v>171</v>
      </c>
      <c r="BQ17" s="29" t="s">
        <v>172</v>
      </c>
      <c r="BR17" s="29" t="s">
        <v>2</v>
      </c>
      <c r="BS17" s="29" t="s">
        <v>171</v>
      </c>
      <c r="BT17" s="29" t="s">
        <v>172</v>
      </c>
      <c r="BU17" s="29" t="s">
        <v>2</v>
      </c>
      <c r="BV17" s="29" t="s">
        <v>171</v>
      </c>
      <c r="BW17" s="29" t="s">
        <v>172</v>
      </c>
      <c r="BX17" s="29" t="s">
        <v>2</v>
      </c>
      <c r="BY17" s="29" t="s">
        <v>171</v>
      </c>
      <c r="BZ17" s="29" t="s">
        <v>172</v>
      </c>
      <c r="CA17" s="29" t="s">
        <v>2</v>
      </c>
      <c r="CB17" s="29" t="s">
        <v>171</v>
      </c>
      <c r="CC17" s="29" t="s">
        <v>172</v>
      </c>
      <c r="CD17" s="73" t="s">
        <v>2</v>
      </c>
      <c r="CE17" s="73" t="s">
        <v>171</v>
      </c>
      <c r="CF17" s="73" t="s">
        <v>172</v>
      </c>
      <c r="CG17" s="29" t="s">
        <v>2</v>
      </c>
      <c r="CH17" s="29" t="s">
        <v>171</v>
      </c>
      <c r="CI17" s="29" t="s">
        <v>172</v>
      </c>
      <c r="CJ17" s="29" t="s">
        <v>2</v>
      </c>
      <c r="CK17" s="29" t="s">
        <v>171</v>
      </c>
      <c r="CL17" s="29" t="s">
        <v>172</v>
      </c>
      <c r="CM17" s="29" t="s">
        <v>2</v>
      </c>
      <c r="CN17" s="29" t="s">
        <v>171</v>
      </c>
      <c r="CO17" s="29" t="s">
        <v>172</v>
      </c>
      <c r="CP17" s="29" t="s">
        <v>2</v>
      </c>
      <c r="CQ17" s="29" t="s">
        <v>171</v>
      </c>
      <c r="CR17" s="29" t="s">
        <v>172</v>
      </c>
      <c r="CS17" s="29" t="s">
        <v>2</v>
      </c>
      <c r="CT17" s="29" t="s">
        <v>171</v>
      </c>
      <c r="CU17" s="29" t="s">
        <v>172</v>
      </c>
      <c r="CV17" s="29" t="s">
        <v>2</v>
      </c>
      <c r="CW17" s="29" t="s">
        <v>171</v>
      </c>
      <c r="CX17" s="29" t="s">
        <v>172</v>
      </c>
      <c r="CY17" s="29" t="s">
        <v>2</v>
      </c>
      <c r="CZ17" s="29" t="s">
        <v>171</v>
      </c>
      <c r="DA17" s="29" t="s">
        <v>172</v>
      </c>
      <c r="DB17" s="29" t="s">
        <v>2</v>
      </c>
      <c r="DC17" s="29" t="s">
        <v>171</v>
      </c>
      <c r="DD17" s="29" t="s">
        <v>172</v>
      </c>
      <c r="DE17" s="29" t="s">
        <v>2</v>
      </c>
      <c r="DF17" s="29" t="s">
        <v>171</v>
      </c>
      <c r="DG17" s="29" t="s">
        <v>172</v>
      </c>
      <c r="DH17" s="457" t="s">
        <v>2</v>
      </c>
      <c r="DI17" s="457" t="s">
        <v>171</v>
      </c>
      <c r="DJ17" s="457" t="s">
        <v>172</v>
      </c>
      <c r="DK17" s="457" t="s">
        <v>2</v>
      </c>
      <c r="DL17" s="457" t="s">
        <v>171</v>
      </c>
      <c r="DM17" s="457" t="s">
        <v>172</v>
      </c>
      <c r="DN17" s="457" t="s">
        <v>2</v>
      </c>
      <c r="DO17" s="457" t="s">
        <v>171</v>
      </c>
      <c r="DP17" s="457" t="s">
        <v>172</v>
      </c>
      <c r="DQ17" s="457" t="s">
        <v>2</v>
      </c>
      <c r="DR17" s="457" t="s">
        <v>171</v>
      </c>
      <c r="DS17" s="457" t="s">
        <v>172</v>
      </c>
      <c r="DT17" s="457" t="s">
        <v>2</v>
      </c>
      <c r="DU17" s="457" t="s">
        <v>171</v>
      </c>
      <c r="DV17" s="457" t="s">
        <v>172</v>
      </c>
      <c r="DW17" s="457" t="s">
        <v>2</v>
      </c>
      <c r="DX17" s="457" t="s">
        <v>171</v>
      </c>
      <c r="DY17" s="457" t="s">
        <v>172</v>
      </c>
      <c r="DZ17" s="457" t="s">
        <v>2</v>
      </c>
      <c r="EA17" s="457" t="s">
        <v>171</v>
      </c>
      <c r="EB17" s="457" t="s">
        <v>172</v>
      </c>
      <c r="EC17" s="457" t="s">
        <v>2</v>
      </c>
      <c r="ED17" s="457" t="s">
        <v>171</v>
      </c>
      <c r="EE17" s="457" t="s">
        <v>172</v>
      </c>
      <c r="EF17" s="457" t="s">
        <v>2</v>
      </c>
      <c r="EG17" s="457" t="s">
        <v>171</v>
      </c>
      <c r="EH17" s="457" t="s">
        <v>172</v>
      </c>
      <c r="EI17" s="29" t="s">
        <v>2</v>
      </c>
      <c r="EJ17" s="29" t="s">
        <v>171</v>
      </c>
      <c r="EK17" s="29" t="s">
        <v>172</v>
      </c>
      <c r="EL17" s="29" t="s">
        <v>2</v>
      </c>
      <c r="EM17" s="29" t="s">
        <v>171</v>
      </c>
      <c r="EN17" s="29" t="s">
        <v>172</v>
      </c>
      <c r="EO17" s="29" t="s">
        <v>2</v>
      </c>
      <c r="EP17" s="29" t="s">
        <v>171</v>
      </c>
      <c r="EQ17" s="29" t="s">
        <v>172</v>
      </c>
      <c r="ER17" s="29" t="s">
        <v>2</v>
      </c>
      <c r="ES17" s="29" t="s">
        <v>171</v>
      </c>
      <c r="ET17" s="29" t="s">
        <v>172</v>
      </c>
      <c r="EU17" s="29" t="s">
        <v>2</v>
      </c>
      <c r="EV17" s="29" t="s">
        <v>171</v>
      </c>
      <c r="EW17" s="29" t="s">
        <v>172</v>
      </c>
      <c r="EX17" s="29" t="s">
        <v>2</v>
      </c>
      <c r="EY17" s="29" t="s">
        <v>171</v>
      </c>
      <c r="EZ17" s="29" t="s">
        <v>172</v>
      </c>
      <c r="FA17" s="29" t="s">
        <v>2</v>
      </c>
      <c r="FB17" s="29" t="s">
        <v>171</v>
      </c>
      <c r="FC17" s="29" t="s">
        <v>172</v>
      </c>
      <c r="FD17" s="29" t="s">
        <v>2</v>
      </c>
      <c r="FE17" s="29" t="s">
        <v>171</v>
      </c>
      <c r="FF17" s="29" t="s">
        <v>172</v>
      </c>
      <c r="FG17" s="29" t="s">
        <v>2</v>
      </c>
      <c r="FH17" s="29" t="s">
        <v>171</v>
      </c>
      <c r="FI17" s="29" t="s">
        <v>172</v>
      </c>
      <c r="FJ17" s="29" t="s">
        <v>2</v>
      </c>
      <c r="FK17" s="29" t="s">
        <v>171</v>
      </c>
      <c r="FL17" s="29" t="s">
        <v>172</v>
      </c>
      <c r="FM17" s="29" t="s">
        <v>2</v>
      </c>
      <c r="FN17" s="29" t="s">
        <v>171</v>
      </c>
      <c r="FO17" s="29" t="s">
        <v>172</v>
      </c>
      <c r="FP17" s="29" t="s">
        <v>2</v>
      </c>
      <c r="FQ17" s="29" t="s">
        <v>171</v>
      </c>
      <c r="FR17" s="29" t="s">
        <v>172</v>
      </c>
      <c r="FS17" s="29" t="s">
        <v>2</v>
      </c>
      <c r="FT17" s="29" t="s">
        <v>171</v>
      </c>
      <c r="FU17" s="29" t="s">
        <v>172</v>
      </c>
      <c r="FV17" s="29" t="s">
        <v>2</v>
      </c>
      <c r="FW17" s="29" t="s">
        <v>171</v>
      </c>
      <c r="FX17" s="29" t="s">
        <v>172</v>
      </c>
      <c r="FY17" s="73" t="s">
        <v>2</v>
      </c>
      <c r="FZ17" s="73" t="s">
        <v>171</v>
      </c>
      <c r="GA17" s="73" t="s">
        <v>172</v>
      </c>
      <c r="GB17" s="29" t="s">
        <v>2</v>
      </c>
      <c r="GC17" s="29" t="s">
        <v>171</v>
      </c>
      <c r="GD17" s="29" t="s">
        <v>172</v>
      </c>
      <c r="GE17" s="29" t="s">
        <v>2</v>
      </c>
      <c r="GF17" s="29" t="s">
        <v>171</v>
      </c>
      <c r="GG17" s="29" t="s">
        <v>172</v>
      </c>
      <c r="GH17" s="73" t="s">
        <v>2</v>
      </c>
      <c r="GI17" s="73" t="s">
        <v>171</v>
      </c>
      <c r="GJ17" s="73" t="s">
        <v>172</v>
      </c>
      <c r="GK17" s="29" t="s">
        <v>2</v>
      </c>
      <c r="GL17" s="29" t="s">
        <v>171</v>
      </c>
      <c r="GM17" s="29" t="s">
        <v>172</v>
      </c>
      <c r="GN17" s="29" t="s">
        <v>2</v>
      </c>
      <c r="GO17" s="29" t="s">
        <v>171</v>
      </c>
      <c r="GP17" s="29" t="s">
        <v>172</v>
      </c>
      <c r="GQ17" s="29" t="s">
        <v>2</v>
      </c>
      <c r="GR17" s="29" t="s">
        <v>171</v>
      </c>
      <c r="GS17" s="29" t="s">
        <v>172</v>
      </c>
      <c r="GT17" s="29" t="s">
        <v>2</v>
      </c>
      <c r="GU17" s="29" t="s">
        <v>171</v>
      </c>
      <c r="GV17" s="29" t="s">
        <v>172</v>
      </c>
      <c r="GW17" s="29" t="s">
        <v>2</v>
      </c>
      <c r="GX17" s="29" t="s">
        <v>171</v>
      </c>
      <c r="GY17" s="29" t="s">
        <v>172</v>
      </c>
      <c r="GZ17" s="73" t="s">
        <v>2</v>
      </c>
      <c r="HA17" s="73" t="s">
        <v>171</v>
      </c>
      <c r="HB17" s="73" t="s">
        <v>172</v>
      </c>
      <c r="HC17" s="29" t="s">
        <v>2</v>
      </c>
      <c r="HD17" s="29" t="s">
        <v>171</v>
      </c>
      <c r="HE17" s="29" t="s">
        <v>172</v>
      </c>
      <c r="HF17" s="29" t="s">
        <v>2</v>
      </c>
      <c r="HG17" s="29" t="s">
        <v>171</v>
      </c>
      <c r="HH17" s="29" t="s">
        <v>172</v>
      </c>
      <c r="HI17" s="29" t="s">
        <v>2</v>
      </c>
      <c r="HJ17" s="29" t="s">
        <v>171</v>
      </c>
      <c r="HK17" s="29" t="s">
        <v>172</v>
      </c>
      <c r="HL17" s="29" t="s">
        <v>2</v>
      </c>
      <c r="HM17" s="29" t="s">
        <v>171</v>
      </c>
      <c r="HN17" s="29" t="s">
        <v>172</v>
      </c>
      <c r="HO17" s="29" t="s">
        <v>2</v>
      </c>
      <c r="HP17" s="29" t="s">
        <v>171</v>
      </c>
      <c r="HQ17" s="29" t="s">
        <v>172</v>
      </c>
      <c r="HR17" s="73" t="s">
        <v>2</v>
      </c>
      <c r="HS17" s="73" t="s">
        <v>171</v>
      </c>
      <c r="HT17" s="73" t="s">
        <v>172</v>
      </c>
      <c r="HU17" s="29" t="s">
        <v>2</v>
      </c>
      <c r="HV17" s="29" t="s">
        <v>171</v>
      </c>
      <c r="HW17" s="29" t="s">
        <v>172</v>
      </c>
      <c r="HX17" s="29" t="s">
        <v>2</v>
      </c>
      <c r="HY17" s="29" t="s">
        <v>171</v>
      </c>
      <c r="HZ17" s="29" t="s">
        <v>172</v>
      </c>
      <c r="IA17" s="29" t="s">
        <v>2</v>
      </c>
      <c r="IB17" s="29" t="s">
        <v>171</v>
      </c>
      <c r="IC17" s="29" t="s">
        <v>172</v>
      </c>
      <c r="ID17" s="29" t="s">
        <v>2</v>
      </c>
      <c r="IE17" s="29" t="s">
        <v>171</v>
      </c>
      <c r="IF17" s="29" t="s">
        <v>172</v>
      </c>
      <c r="IG17" s="29" t="s">
        <v>2</v>
      </c>
      <c r="IH17" s="29" t="s">
        <v>171</v>
      </c>
      <c r="II17" s="29" t="s">
        <v>172</v>
      </c>
      <c r="IJ17" s="73" t="s">
        <v>2</v>
      </c>
      <c r="IK17" s="73" t="s">
        <v>171</v>
      </c>
      <c r="IL17" s="73" t="s">
        <v>172</v>
      </c>
      <c r="IM17" s="29" t="s">
        <v>2</v>
      </c>
      <c r="IN17" s="29" t="s">
        <v>171</v>
      </c>
      <c r="IO17" s="29" t="s">
        <v>172</v>
      </c>
      <c r="IP17" s="29" t="s">
        <v>2</v>
      </c>
      <c r="IQ17" s="29" t="s">
        <v>171</v>
      </c>
      <c r="IR17" s="29" t="s">
        <v>172</v>
      </c>
      <c r="IS17" s="73" t="s">
        <v>2</v>
      </c>
      <c r="IT17" s="73" t="s">
        <v>171</v>
      </c>
      <c r="IU17" s="73" t="s">
        <v>172</v>
      </c>
      <c r="IV17" s="29" t="s">
        <v>2</v>
      </c>
      <c r="IW17" s="29" t="s">
        <v>171</v>
      </c>
      <c r="IX17" s="29" t="s">
        <v>172</v>
      </c>
      <c r="IY17" s="29" t="s">
        <v>2</v>
      </c>
      <c r="IZ17" s="29" t="s">
        <v>171</v>
      </c>
      <c r="JA17" s="29" t="s">
        <v>172</v>
      </c>
      <c r="JB17" s="73" t="s">
        <v>2</v>
      </c>
      <c r="JC17" s="73" t="s">
        <v>171</v>
      </c>
      <c r="JD17" s="73" t="s">
        <v>172</v>
      </c>
      <c r="JE17" s="29" t="s">
        <v>2</v>
      </c>
      <c r="JF17" s="29" t="s">
        <v>171</v>
      </c>
      <c r="JG17" s="29" t="s">
        <v>172</v>
      </c>
      <c r="JH17" s="29" t="s">
        <v>2</v>
      </c>
      <c r="JI17" s="29" t="s">
        <v>171</v>
      </c>
      <c r="JJ17" s="29" t="s">
        <v>172</v>
      </c>
      <c r="JK17" s="73" t="s">
        <v>2</v>
      </c>
      <c r="JL17" s="73" t="s">
        <v>171</v>
      </c>
      <c r="JM17" s="73" t="s">
        <v>172</v>
      </c>
      <c r="JN17" s="29" t="s">
        <v>2</v>
      </c>
      <c r="JO17" s="29" t="s">
        <v>171</v>
      </c>
      <c r="JP17" s="29" t="s">
        <v>172</v>
      </c>
      <c r="JQ17" s="29" t="s">
        <v>2</v>
      </c>
      <c r="JR17" s="29" t="s">
        <v>171</v>
      </c>
      <c r="JS17" s="29" t="s">
        <v>172</v>
      </c>
      <c r="JT17" s="73" t="s">
        <v>2</v>
      </c>
      <c r="JU17" s="73" t="s">
        <v>171</v>
      </c>
      <c r="JV17" s="73" t="s">
        <v>172</v>
      </c>
      <c r="JW17" s="438" t="s">
        <v>2</v>
      </c>
      <c r="JX17" s="438" t="s">
        <v>171</v>
      </c>
      <c r="JY17" s="438" t="s">
        <v>172</v>
      </c>
      <c r="JZ17" s="438" t="s">
        <v>2</v>
      </c>
      <c r="KA17" s="438" t="s">
        <v>171</v>
      </c>
      <c r="KB17" s="438" t="s">
        <v>172</v>
      </c>
      <c r="KC17" s="438" t="s">
        <v>2</v>
      </c>
      <c r="KD17" s="438" t="s">
        <v>171</v>
      </c>
      <c r="KE17" s="438" t="s">
        <v>172</v>
      </c>
      <c r="KF17" s="434" t="s">
        <v>2</v>
      </c>
      <c r="KG17" s="434" t="s">
        <v>171</v>
      </c>
      <c r="KH17" s="434" t="s">
        <v>172</v>
      </c>
      <c r="KI17" s="434" t="s">
        <v>2</v>
      </c>
      <c r="KJ17" s="434" t="s">
        <v>171</v>
      </c>
      <c r="KK17" s="434" t="s">
        <v>172</v>
      </c>
      <c r="KL17" s="434" t="s">
        <v>2</v>
      </c>
      <c r="KM17" s="434" t="s">
        <v>171</v>
      </c>
      <c r="KN17" s="434" t="s">
        <v>172</v>
      </c>
      <c r="KO17" s="29" t="s">
        <v>2</v>
      </c>
      <c r="KP17" s="29" t="s">
        <v>171</v>
      </c>
      <c r="KQ17" s="29" t="s">
        <v>172</v>
      </c>
      <c r="KR17" s="29" t="s">
        <v>2</v>
      </c>
      <c r="KS17" s="29" t="s">
        <v>171</v>
      </c>
      <c r="KT17" s="29" t="s">
        <v>172</v>
      </c>
      <c r="KU17" s="73" t="s">
        <v>2</v>
      </c>
      <c r="KV17" s="73" t="s">
        <v>171</v>
      </c>
      <c r="KW17" s="73" t="s">
        <v>172</v>
      </c>
      <c r="KX17" s="29" t="s">
        <v>2</v>
      </c>
      <c r="KY17" s="29" t="s">
        <v>171</v>
      </c>
      <c r="KZ17" s="29" t="s">
        <v>172</v>
      </c>
      <c r="LA17" s="29" t="s">
        <v>2</v>
      </c>
      <c r="LB17" s="29" t="s">
        <v>171</v>
      </c>
      <c r="LC17" s="29" t="s">
        <v>172</v>
      </c>
      <c r="LD17" s="29" t="s">
        <v>2</v>
      </c>
      <c r="LE17" s="29" t="s">
        <v>171</v>
      </c>
      <c r="LF17" s="29" t="s">
        <v>172</v>
      </c>
      <c r="LG17" s="29" t="s">
        <v>2</v>
      </c>
      <c r="LH17" s="29" t="s">
        <v>171</v>
      </c>
      <c r="LI17" s="29" t="s">
        <v>172</v>
      </c>
      <c r="LJ17" s="29" t="s">
        <v>2</v>
      </c>
      <c r="LK17" s="29" t="s">
        <v>171</v>
      </c>
      <c r="LL17" s="29" t="s">
        <v>172</v>
      </c>
      <c r="LM17" s="29" t="s">
        <v>2</v>
      </c>
      <c r="LN17" s="29" t="s">
        <v>171</v>
      </c>
      <c r="LO17" s="29" t="s">
        <v>172</v>
      </c>
      <c r="LP17" s="29" t="s">
        <v>2</v>
      </c>
      <c r="LQ17" s="29" t="s">
        <v>171</v>
      </c>
      <c r="LR17" s="29" t="s">
        <v>172</v>
      </c>
      <c r="LS17" s="29" t="s">
        <v>2</v>
      </c>
      <c r="LT17" s="29" t="s">
        <v>171</v>
      </c>
      <c r="LU17" s="29" t="s">
        <v>172</v>
      </c>
      <c r="LV17" s="29" t="s">
        <v>2</v>
      </c>
      <c r="LW17" s="29" t="s">
        <v>171</v>
      </c>
      <c r="LX17" s="29" t="s">
        <v>172</v>
      </c>
    </row>
    <row r="18" spans="1:336" ht="22.5" x14ac:dyDescent="0.2">
      <c r="A18" s="28" t="s">
        <v>69</v>
      </c>
      <c r="B18" s="28" t="s">
        <v>32</v>
      </c>
      <c r="C18" s="28"/>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453"/>
      <c r="DR18" s="453"/>
      <c r="DS18" s="453"/>
      <c r="DT18" s="453"/>
      <c r="DU18" s="453"/>
      <c r="DV18" s="453"/>
      <c r="DW18" s="453"/>
      <c r="DX18" s="453"/>
      <c r="DY18" s="453"/>
      <c r="DZ18" s="453"/>
      <c r="EA18" s="453"/>
      <c r="EB18" s="453"/>
      <c r="EC18" s="453"/>
      <c r="ED18" s="453"/>
      <c r="EE18" s="453"/>
      <c r="EF18" s="453"/>
      <c r="EG18" s="453"/>
      <c r="EH18" s="453"/>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c r="IX18" s="29"/>
      <c r="IY18" s="29"/>
      <c r="IZ18" s="29"/>
      <c r="JA18" s="29"/>
      <c r="JB18" s="29"/>
      <c r="JC18" s="29"/>
      <c r="JD18" s="29"/>
      <c r="JE18" s="29"/>
      <c r="JF18" s="29"/>
      <c r="JG18" s="29"/>
      <c r="JH18" s="29"/>
      <c r="JI18" s="29"/>
      <c r="JJ18" s="29"/>
      <c r="JK18" s="29"/>
      <c r="JL18" s="29"/>
      <c r="JM18" s="29"/>
      <c r="JN18" s="29"/>
      <c r="JO18" s="29"/>
      <c r="JP18" s="29"/>
      <c r="JQ18" s="29"/>
      <c r="JR18" s="29"/>
      <c r="JS18" s="29"/>
      <c r="JT18" s="29"/>
      <c r="JU18" s="29"/>
      <c r="JV18" s="29"/>
      <c r="JW18" s="438"/>
      <c r="JX18" s="438"/>
      <c r="JY18" s="438"/>
      <c r="JZ18" s="438"/>
      <c r="KA18" s="438"/>
      <c r="KB18" s="438"/>
      <c r="KC18" s="438"/>
      <c r="KD18" s="438"/>
      <c r="KE18" s="438"/>
      <c r="KF18" s="431"/>
      <c r="KG18" s="431"/>
      <c r="KH18" s="431"/>
      <c r="KI18" s="431"/>
      <c r="KJ18" s="431"/>
      <c r="KK18" s="431"/>
      <c r="KL18" s="431"/>
      <c r="KM18" s="431"/>
      <c r="KN18" s="431"/>
      <c r="KO18" s="29"/>
      <c r="KP18" s="29"/>
      <c r="KQ18" s="30"/>
      <c r="KR18" s="29"/>
      <c r="KS18" s="29"/>
      <c r="KT18" s="29"/>
      <c r="KU18" s="29"/>
      <c r="KV18" s="29"/>
      <c r="KW18" s="29"/>
      <c r="KX18" s="29"/>
      <c r="KY18" s="29"/>
      <c r="KZ18" s="29"/>
      <c r="LA18" s="29"/>
      <c r="LB18" s="29"/>
      <c r="LC18" s="29"/>
      <c r="LD18" s="29"/>
      <c r="LE18" s="29"/>
      <c r="LF18" s="29"/>
      <c r="LG18" s="29"/>
      <c r="LH18" s="29"/>
      <c r="LI18" s="29"/>
      <c r="LJ18" s="29"/>
      <c r="LK18" s="29"/>
      <c r="LL18" s="29"/>
      <c r="LM18" s="29"/>
      <c r="LN18" s="29"/>
      <c r="LO18" s="29"/>
      <c r="LP18" s="29"/>
      <c r="LQ18" s="29"/>
      <c r="LR18" s="29"/>
      <c r="LS18" s="29"/>
      <c r="LT18" s="29"/>
      <c r="LU18" s="29"/>
      <c r="LV18" s="29"/>
      <c r="LW18" s="29"/>
      <c r="LX18" s="30"/>
    </row>
    <row r="19" spans="1:336" x14ac:dyDescent="0.2">
      <c r="A19" s="481" t="s">
        <v>62</v>
      </c>
      <c r="B19" s="31" t="s">
        <v>147</v>
      </c>
      <c r="C19" s="31"/>
      <c r="D19" s="32">
        <v>143705</v>
      </c>
      <c r="E19" s="32">
        <v>97673</v>
      </c>
      <c r="F19" s="32">
        <v>46032</v>
      </c>
      <c r="G19" s="32">
        <v>109123</v>
      </c>
      <c r="H19" s="32">
        <v>83213</v>
      </c>
      <c r="I19" s="32">
        <v>25910</v>
      </c>
      <c r="J19" s="32">
        <v>34582</v>
      </c>
      <c r="K19" s="32">
        <v>14460</v>
      </c>
      <c r="L19" s="32">
        <v>20122</v>
      </c>
      <c r="M19" s="32">
        <v>70877</v>
      </c>
      <c r="N19" s="32">
        <v>44899</v>
      </c>
      <c r="O19" s="32">
        <v>25978</v>
      </c>
      <c r="P19" s="32">
        <v>40726</v>
      </c>
      <c r="Q19" s="32">
        <v>30992</v>
      </c>
      <c r="R19" s="32">
        <v>9734</v>
      </c>
      <c r="S19" s="32">
        <v>30151</v>
      </c>
      <c r="T19" s="32">
        <v>13907</v>
      </c>
      <c r="U19" s="32">
        <v>16244</v>
      </c>
      <c r="V19" s="32">
        <v>43311</v>
      </c>
      <c r="W19" s="32">
        <v>26827</v>
      </c>
      <c r="X19" s="32">
        <v>16484</v>
      </c>
      <c r="Y19" s="32">
        <v>20316</v>
      </c>
      <c r="Z19" s="32">
        <v>15855</v>
      </c>
      <c r="AA19" s="32">
        <v>4461</v>
      </c>
      <c r="AB19" s="32">
        <v>22995</v>
      </c>
      <c r="AC19" s="32">
        <v>10972</v>
      </c>
      <c r="AD19" s="32">
        <v>12023</v>
      </c>
      <c r="AE19" s="32">
        <v>22260</v>
      </c>
      <c r="AF19" s="32">
        <v>11578</v>
      </c>
      <c r="AG19" s="32">
        <v>10682</v>
      </c>
      <c r="AH19" s="32">
        <v>9116</v>
      </c>
      <c r="AI19" s="32">
        <v>6536</v>
      </c>
      <c r="AJ19" s="32">
        <v>2580</v>
      </c>
      <c r="AK19" s="32">
        <v>13144</v>
      </c>
      <c r="AL19" s="32">
        <v>5042</v>
      </c>
      <c r="AM19" s="32">
        <v>8102</v>
      </c>
      <c r="AN19" s="32">
        <v>18174</v>
      </c>
      <c r="AO19" s="32">
        <v>12837</v>
      </c>
      <c r="AP19" s="32">
        <v>5337</v>
      </c>
      <c r="AQ19" s="32">
        <v>8606</v>
      </c>
      <c r="AR19" s="32">
        <v>7050</v>
      </c>
      <c r="AS19" s="32">
        <v>1556</v>
      </c>
      <c r="AT19" s="32">
        <v>9568</v>
      </c>
      <c r="AU19" s="32">
        <v>5787</v>
      </c>
      <c r="AV19" s="32">
        <v>3781</v>
      </c>
      <c r="AW19" s="32">
        <v>2763</v>
      </c>
      <c r="AX19" s="32">
        <v>2354</v>
      </c>
      <c r="AY19" s="32">
        <v>409</v>
      </c>
      <c r="AZ19" s="32">
        <v>2486</v>
      </c>
      <c r="BA19" s="32" t="s">
        <v>378</v>
      </c>
      <c r="BB19" s="32" t="s">
        <v>378</v>
      </c>
      <c r="BC19" s="32">
        <v>277</v>
      </c>
      <c r="BD19" s="32" t="s">
        <v>378</v>
      </c>
      <c r="BE19" s="32" t="s">
        <v>378</v>
      </c>
      <c r="BF19" s="32">
        <v>114</v>
      </c>
      <c r="BG19" s="32">
        <v>58</v>
      </c>
      <c r="BH19" s="32">
        <v>56</v>
      </c>
      <c r="BI19" s="32">
        <v>108</v>
      </c>
      <c r="BJ19" s="32" t="s">
        <v>378</v>
      </c>
      <c r="BK19" s="32" t="s">
        <v>378</v>
      </c>
      <c r="BL19" s="32">
        <v>6</v>
      </c>
      <c r="BM19" s="32" t="s">
        <v>378</v>
      </c>
      <c r="BN19" s="32" t="s">
        <v>378</v>
      </c>
      <c r="BO19" s="32">
        <v>12282</v>
      </c>
      <c r="BP19" s="32">
        <v>12129</v>
      </c>
      <c r="BQ19" s="32">
        <v>153</v>
      </c>
      <c r="BR19" s="32">
        <v>10856</v>
      </c>
      <c r="BS19" s="32">
        <v>10768</v>
      </c>
      <c r="BT19" s="32">
        <v>88</v>
      </c>
      <c r="BU19" s="32">
        <v>1426</v>
      </c>
      <c r="BV19" s="32">
        <v>1361</v>
      </c>
      <c r="BW19" s="32">
        <v>65</v>
      </c>
      <c r="BX19" s="32">
        <v>4441</v>
      </c>
      <c r="BY19" s="32">
        <v>4427</v>
      </c>
      <c r="BZ19" s="32">
        <v>14</v>
      </c>
      <c r="CA19" s="32">
        <v>4441</v>
      </c>
      <c r="CB19" s="32">
        <v>4427</v>
      </c>
      <c r="CC19" s="32">
        <v>14</v>
      </c>
      <c r="CD19" s="32">
        <v>0</v>
      </c>
      <c r="CE19" s="32">
        <v>0</v>
      </c>
      <c r="CF19" s="32">
        <v>0</v>
      </c>
      <c r="CG19" s="32">
        <v>554</v>
      </c>
      <c r="CH19" s="32" t="s">
        <v>378</v>
      </c>
      <c r="CI19" s="32" t="s">
        <v>378</v>
      </c>
      <c r="CJ19" s="32" t="s">
        <v>378</v>
      </c>
      <c r="CK19" s="32">
        <v>407</v>
      </c>
      <c r="CL19" s="32" t="s">
        <v>378</v>
      </c>
      <c r="CM19" s="32" t="s">
        <v>378</v>
      </c>
      <c r="CN19" s="32" t="s">
        <v>378</v>
      </c>
      <c r="CO19" s="32" t="s">
        <v>378</v>
      </c>
      <c r="CP19" s="32">
        <v>3038</v>
      </c>
      <c r="CQ19" s="32">
        <v>2998</v>
      </c>
      <c r="CR19" s="32">
        <v>40</v>
      </c>
      <c r="CS19" s="32">
        <v>2799</v>
      </c>
      <c r="CT19" s="32">
        <v>2766</v>
      </c>
      <c r="CU19" s="32">
        <v>33</v>
      </c>
      <c r="CV19" s="32">
        <v>239</v>
      </c>
      <c r="CW19" s="32">
        <v>232</v>
      </c>
      <c r="CX19" s="32">
        <v>7</v>
      </c>
      <c r="CY19" s="32">
        <v>1337</v>
      </c>
      <c r="CZ19" s="32">
        <v>1304</v>
      </c>
      <c r="DA19" s="32">
        <v>33</v>
      </c>
      <c r="DB19" s="32">
        <v>755</v>
      </c>
      <c r="DC19" s="32" t="s">
        <v>378</v>
      </c>
      <c r="DD19" s="32" t="s">
        <v>378</v>
      </c>
      <c r="DE19" s="32">
        <v>582</v>
      </c>
      <c r="DF19" s="32" t="s">
        <v>378</v>
      </c>
      <c r="DG19" s="32" t="s">
        <v>378</v>
      </c>
      <c r="DH19" s="32">
        <v>0</v>
      </c>
      <c r="DI19" s="32">
        <v>0</v>
      </c>
      <c r="DJ19" s="32">
        <v>0</v>
      </c>
      <c r="DK19" s="32">
        <v>0</v>
      </c>
      <c r="DL19" s="32">
        <v>0</v>
      </c>
      <c r="DM19" s="32">
        <v>0</v>
      </c>
      <c r="DN19" s="32">
        <v>0</v>
      </c>
      <c r="DO19" s="32">
        <v>0</v>
      </c>
      <c r="DP19" s="32">
        <v>0</v>
      </c>
      <c r="DQ19" s="32">
        <v>0</v>
      </c>
      <c r="DR19" s="32">
        <v>0</v>
      </c>
      <c r="DS19" s="32">
        <v>0</v>
      </c>
      <c r="DT19" s="32">
        <v>0</v>
      </c>
      <c r="DU19" s="32">
        <v>0</v>
      </c>
      <c r="DV19" s="32">
        <v>0</v>
      </c>
      <c r="DW19" s="32">
        <v>0</v>
      </c>
      <c r="DX19" s="32">
        <v>0</v>
      </c>
      <c r="DY19" s="32">
        <v>0</v>
      </c>
      <c r="DZ19" s="32">
        <v>0</v>
      </c>
      <c r="EA19" s="32">
        <v>0</v>
      </c>
      <c r="EB19" s="32">
        <v>0</v>
      </c>
      <c r="EC19" s="32">
        <v>0</v>
      </c>
      <c r="ED19" s="32">
        <v>0</v>
      </c>
      <c r="EE19" s="32">
        <v>0</v>
      </c>
      <c r="EF19" s="32">
        <v>0</v>
      </c>
      <c r="EG19" s="32">
        <v>0</v>
      </c>
      <c r="EH19" s="32">
        <v>0</v>
      </c>
      <c r="EI19" s="32">
        <v>2824</v>
      </c>
      <c r="EJ19" s="32">
        <v>2763</v>
      </c>
      <c r="EK19" s="32">
        <v>61</v>
      </c>
      <c r="EL19" s="32">
        <v>2367</v>
      </c>
      <c r="EM19" s="32">
        <v>2334</v>
      </c>
      <c r="EN19" s="32">
        <v>33</v>
      </c>
      <c r="EO19" s="32">
        <v>457</v>
      </c>
      <c r="EP19" s="32">
        <v>429</v>
      </c>
      <c r="EQ19" s="32">
        <v>28</v>
      </c>
      <c r="ER19" s="32">
        <v>88</v>
      </c>
      <c r="ES19" s="32" t="s">
        <v>378</v>
      </c>
      <c r="ET19" s="32" t="s">
        <v>378</v>
      </c>
      <c r="EU19" s="32" t="s">
        <v>378</v>
      </c>
      <c r="EV19" s="32" t="s">
        <v>378</v>
      </c>
      <c r="EW19" s="32" t="s">
        <v>378</v>
      </c>
      <c r="EX19" s="32" t="s">
        <v>378</v>
      </c>
      <c r="EY19" s="32" t="s">
        <v>378</v>
      </c>
      <c r="EZ19" s="32" t="s">
        <v>378</v>
      </c>
      <c r="FA19" s="32">
        <v>8629</v>
      </c>
      <c r="FB19" s="32">
        <v>1621</v>
      </c>
      <c r="FC19" s="32">
        <v>7008</v>
      </c>
      <c r="FD19" s="32">
        <v>4825</v>
      </c>
      <c r="FE19" s="32">
        <v>809</v>
      </c>
      <c r="FF19" s="32">
        <v>4016</v>
      </c>
      <c r="FG19" s="32">
        <v>3804</v>
      </c>
      <c r="FH19" s="32">
        <v>812</v>
      </c>
      <c r="FI19" s="32">
        <v>2992</v>
      </c>
      <c r="FJ19" s="32">
        <v>8629</v>
      </c>
      <c r="FK19" s="32">
        <v>1621</v>
      </c>
      <c r="FL19" s="32">
        <v>7008</v>
      </c>
      <c r="FM19" s="32">
        <v>4825</v>
      </c>
      <c r="FN19" s="32">
        <v>809</v>
      </c>
      <c r="FO19" s="32">
        <v>4016</v>
      </c>
      <c r="FP19" s="32">
        <v>3804</v>
      </c>
      <c r="FQ19" s="32">
        <v>812</v>
      </c>
      <c r="FR19" s="32">
        <v>2992</v>
      </c>
      <c r="FS19" s="32">
        <v>62</v>
      </c>
      <c r="FT19" s="32">
        <v>10</v>
      </c>
      <c r="FU19" s="32">
        <v>52</v>
      </c>
      <c r="FV19" s="32">
        <v>62</v>
      </c>
      <c r="FW19" s="32">
        <v>10</v>
      </c>
      <c r="FX19" s="32">
        <v>52</v>
      </c>
      <c r="FY19" s="32">
        <v>0</v>
      </c>
      <c r="FZ19" s="32">
        <v>0</v>
      </c>
      <c r="GA19" s="32">
        <v>0</v>
      </c>
      <c r="GB19" s="32">
        <v>62</v>
      </c>
      <c r="GC19" s="32">
        <v>10</v>
      </c>
      <c r="GD19" s="32">
        <v>52</v>
      </c>
      <c r="GE19" s="32">
        <v>62</v>
      </c>
      <c r="GF19" s="32">
        <v>10</v>
      </c>
      <c r="GG19" s="32">
        <v>52</v>
      </c>
      <c r="GH19" s="32">
        <v>0</v>
      </c>
      <c r="GI19" s="32">
        <v>0</v>
      </c>
      <c r="GJ19" s="32">
        <v>0</v>
      </c>
      <c r="GK19" s="32">
        <v>72828</v>
      </c>
      <c r="GL19" s="32">
        <v>52774</v>
      </c>
      <c r="GM19" s="32">
        <v>20054</v>
      </c>
      <c r="GN19" s="32">
        <v>68397</v>
      </c>
      <c r="GO19" s="32">
        <v>52221</v>
      </c>
      <c r="GP19" s="32">
        <v>16176</v>
      </c>
      <c r="GQ19" s="32">
        <v>4431</v>
      </c>
      <c r="GR19" s="32">
        <v>553</v>
      </c>
      <c r="GS19" s="32">
        <v>3878</v>
      </c>
      <c r="GT19" s="32">
        <v>15741</v>
      </c>
      <c r="GU19" s="32">
        <v>15661</v>
      </c>
      <c r="GV19" s="32">
        <v>80</v>
      </c>
      <c r="GW19" s="32">
        <v>15741</v>
      </c>
      <c r="GX19" s="32">
        <v>15661</v>
      </c>
      <c r="GY19" s="32">
        <v>80</v>
      </c>
      <c r="GZ19" s="32">
        <v>0</v>
      </c>
      <c r="HA19" s="32">
        <v>0</v>
      </c>
      <c r="HB19" s="32">
        <v>0</v>
      </c>
      <c r="HC19" s="32">
        <v>9724</v>
      </c>
      <c r="HD19" s="32">
        <v>1880</v>
      </c>
      <c r="HE19" s="32">
        <v>7844</v>
      </c>
      <c r="HF19" s="32">
        <v>5293</v>
      </c>
      <c r="HG19" s="32">
        <v>1327</v>
      </c>
      <c r="HH19" s="32">
        <v>3966</v>
      </c>
      <c r="HI19" s="32">
        <v>4431</v>
      </c>
      <c r="HJ19" s="32">
        <v>553</v>
      </c>
      <c r="HK19" s="32">
        <v>3878</v>
      </c>
      <c r="HL19" s="32">
        <v>8468</v>
      </c>
      <c r="HM19" s="32">
        <v>4240</v>
      </c>
      <c r="HN19" s="32">
        <v>4228</v>
      </c>
      <c r="HO19" s="32">
        <v>8468</v>
      </c>
      <c r="HP19" s="32">
        <v>4240</v>
      </c>
      <c r="HQ19" s="32">
        <v>4228</v>
      </c>
      <c r="HR19" s="32">
        <v>0</v>
      </c>
      <c r="HS19" s="32">
        <v>0</v>
      </c>
      <c r="HT19" s="32">
        <v>0</v>
      </c>
      <c r="HU19" s="32">
        <v>15810</v>
      </c>
      <c r="HV19" s="32">
        <v>15584</v>
      </c>
      <c r="HW19" s="32">
        <v>226</v>
      </c>
      <c r="HX19" s="32">
        <v>15810</v>
      </c>
      <c r="HY19" s="32">
        <v>15584</v>
      </c>
      <c r="HZ19" s="32">
        <v>226</v>
      </c>
      <c r="IA19" s="32">
        <v>0</v>
      </c>
      <c r="IB19" s="32">
        <v>0</v>
      </c>
      <c r="IC19" s="32">
        <v>0</v>
      </c>
      <c r="ID19" s="32">
        <v>0</v>
      </c>
      <c r="IE19" s="32">
        <v>0</v>
      </c>
      <c r="IF19" s="32">
        <v>0</v>
      </c>
      <c r="IG19" s="32">
        <v>0</v>
      </c>
      <c r="IH19" s="32">
        <v>0</v>
      </c>
      <c r="II19" s="32">
        <v>0</v>
      </c>
      <c r="IJ19" s="32">
        <v>0</v>
      </c>
      <c r="IK19" s="32">
        <v>0</v>
      </c>
      <c r="IL19" s="32">
        <v>0</v>
      </c>
      <c r="IM19" s="32">
        <v>4580</v>
      </c>
      <c r="IN19" s="32">
        <v>1410</v>
      </c>
      <c r="IO19" s="32">
        <v>3170</v>
      </c>
      <c r="IP19" s="32">
        <v>4580</v>
      </c>
      <c r="IQ19" s="32">
        <v>1410</v>
      </c>
      <c r="IR19" s="32">
        <v>3170</v>
      </c>
      <c r="IS19" s="32">
        <v>0</v>
      </c>
      <c r="IT19" s="32">
        <v>0</v>
      </c>
      <c r="IU19" s="32">
        <v>0</v>
      </c>
      <c r="IV19" s="32">
        <v>15759</v>
      </c>
      <c r="IW19" s="32">
        <v>11879</v>
      </c>
      <c r="IX19" s="32">
        <v>3880</v>
      </c>
      <c r="IY19" s="32">
        <v>15759</v>
      </c>
      <c r="IZ19" s="32">
        <v>11879</v>
      </c>
      <c r="JA19" s="32">
        <v>3880</v>
      </c>
      <c r="JB19" s="32">
        <v>0</v>
      </c>
      <c r="JC19" s="32">
        <v>0</v>
      </c>
      <c r="JD19" s="32">
        <v>0</v>
      </c>
      <c r="JE19" s="32">
        <v>13780</v>
      </c>
      <c r="JF19" s="32">
        <v>10521</v>
      </c>
      <c r="JG19" s="32">
        <v>3259</v>
      </c>
      <c r="JH19" s="32">
        <v>13780</v>
      </c>
      <c r="JI19" s="32">
        <v>10521</v>
      </c>
      <c r="JJ19" s="32">
        <v>3259</v>
      </c>
      <c r="JK19" s="32">
        <v>0</v>
      </c>
      <c r="JL19" s="32">
        <v>0</v>
      </c>
      <c r="JM19" s="32">
        <v>0</v>
      </c>
      <c r="JN19" s="32">
        <v>1898</v>
      </c>
      <c r="JO19" s="32">
        <v>1329</v>
      </c>
      <c r="JP19" s="32">
        <v>569</v>
      </c>
      <c r="JQ19" s="32">
        <v>1898</v>
      </c>
      <c r="JR19" s="32">
        <v>1329</v>
      </c>
      <c r="JS19" s="32">
        <v>569</v>
      </c>
      <c r="JT19" s="32">
        <v>0</v>
      </c>
      <c r="JU19" s="32">
        <v>0</v>
      </c>
      <c r="JV19" s="32">
        <v>0</v>
      </c>
      <c r="JW19" s="32">
        <v>0</v>
      </c>
      <c r="JX19" s="32">
        <v>0</v>
      </c>
      <c r="JY19" s="32">
        <v>0</v>
      </c>
      <c r="JZ19" s="32">
        <v>0</v>
      </c>
      <c r="KA19" s="32">
        <v>0</v>
      </c>
      <c r="KB19" s="32">
        <v>0</v>
      </c>
      <c r="KC19" s="32">
        <v>0</v>
      </c>
      <c r="KD19" s="32">
        <v>0</v>
      </c>
      <c r="KE19" s="32">
        <v>0</v>
      </c>
      <c r="KF19" s="32">
        <v>0</v>
      </c>
      <c r="KG19" s="32">
        <v>0</v>
      </c>
      <c r="KH19" s="32">
        <v>0</v>
      </c>
      <c r="KI19" s="32">
        <v>0</v>
      </c>
      <c r="KJ19" s="32">
        <v>0</v>
      </c>
      <c r="KK19" s="32">
        <v>0</v>
      </c>
      <c r="KL19" s="32">
        <v>0</v>
      </c>
      <c r="KM19" s="32">
        <v>0</v>
      </c>
      <c r="KN19" s="32">
        <v>0</v>
      </c>
      <c r="KO19" s="32">
        <v>2746</v>
      </c>
      <c r="KP19" s="32">
        <v>2120</v>
      </c>
      <c r="KQ19" s="33">
        <v>626</v>
      </c>
      <c r="KR19" s="32">
        <v>2746</v>
      </c>
      <c r="KS19" s="32">
        <v>2120</v>
      </c>
      <c r="KT19" s="32">
        <v>626</v>
      </c>
      <c r="KU19" s="32">
        <v>0</v>
      </c>
      <c r="KV19" s="32">
        <v>0</v>
      </c>
      <c r="KW19" s="32">
        <v>0</v>
      </c>
      <c r="KX19" s="32">
        <v>6593</v>
      </c>
      <c r="KY19" s="32">
        <v>4312</v>
      </c>
      <c r="KZ19" s="32">
        <v>2281</v>
      </c>
      <c r="LA19" s="32">
        <v>4667</v>
      </c>
      <c r="LB19" s="32">
        <v>3550</v>
      </c>
      <c r="LC19" s="32">
        <v>1117</v>
      </c>
      <c r="LD19" s="32">
        <v>1926</v>
      </c>
      <c r="LE19" s="32">
        <v>762</v>
      </c>
      <c r="LF19" s="32">
        <v>1164</v>
      </c>
      <c r="LG19" s="32">
        <v>4811</v>
      </c>
      <c r="LH19" s="32">
        <v>3105</v>
      </c>
      <c r="LI19" s="32">
        <v>1706</v>
      </c>
      <c r="LJ19" s="32">
        <v>3342</v>
      </c>
      <c r="LK19" s="32">
        <v>2538</v>
      </c>
      <c r="LL19" s="32">
        <v>804</v>
      </c>
      <c r="LM19" s="32">
        <v>1469</v>
      </c>
      <c r="LN19" s="32">
        <v>567</v>
      </c>
      <c r="LO19" s="32">
        <v>902</v>
      </c>
      <c r="LP19" s="32">
        <v>1782</v>
      </c>
      <c r="LQ19" s="32">
        <v>1207</v>
      </c>
      <c r="LR19" s="32">
        <v>575</v>
      </c>
      <c r="LS19" s="32">
        <v>1325</v>
      </c>
      <c r="LT19" s="32">
        <v>1012</v>
      </c>
      <c r="LU19" s="32">
        <v>313</v>
      </c>
      <c r="LV19" s="32">
        <v>457</v>
      </c>
      <c r="LW19" s="32">
        <v>195</v>
      </c>
      <c r="LX19" s="33">
        <v>262</v>
      </c>
    </row>
    <row r="20" spans="1:336" x14ac:dyDescent="0.2">
      <c r="A20" s="481"/>
      <c r="B20" s="31" t="s">
        <v>148</v>
      </c>
      <c r="C20" s="31"/>
      <c r="D20" s="32">
        <v>140706</v>
      </c>
      <c r="E20" s="32">
        <v>93192</v>
      </c>
      <c r="F20" s="32">
        <v>47514</v>
      </c>
      <c r="G20" s="32">
        <v>106836</v>
      </c>
      <c r="H20" s="32">
        <v>79221</v>
      </c>
      <c r="I20" s="32">
        <v>27615</v>
      </c>
      <c r="J20" s="32">
        <v>33870</v>
      </c>
      <c r="K20" s="32">
        <v>13971</v>
      </c>
      <c r="L20" s="32">
        <v>19899</v>
      </c>
      <c r="M20" s="32">
        <v>66232</v>
      </c>
      <c r="N20" s="32">
        <v>40453</v>
      </c>
      <c r="O20" s="32">
        <v>25779</v>
      </c>
      <c r="P20" s="32">
        <v>36761</v>
      </c>
      <c r="Q20" s="32">
        <v>26972</v>
      </c>
      <c r="R20" s="32">
        <v>9789</v>
      </c>
      <c r="S20" s="32">
        <v>29471</v>
      </c>
      <c r="T20" s="32">
        <v>13481</v>
      </c>
      <c r="U20" s="32">
        <v>15990</v>
      </c>
      <c r="V20" s="32">
        <v>41490</v>
      </c>
      <c r="W20" s="32">
        <v>25372</v>
      </c>
      <c r="X20" s="32">
        <v>16118</v>
      </c>
      <c r="Y20" s="32">
        <v>19028</v>
      </c>
      <c r="Z20" s="32">
        <v>14505</v>
      </c>
      <c r="AA20" s="32">
        <v>4523</v>
      </c>
      <c r="AB20" s="32">
        <v>22462</v>
      </c>
      <c r="AC20" s="32">
        <v>10867</v>
      </c>
      <c r="AD20" s="32">
        <v>11595</v>
      </c>
      <c r="AE20" s="32">
        <v>20282</v>
      </c>
      <c r="AF20" s="32">
        <v>10336</v>
      </c>
      <c r="AG20" s="32">
        <v>9946</v>
      </c>
      <c r="AH20" s="32">
        <v>8257</v>
      </c>
      <c r="AI20" s="32">
        <v>5749</v>
      </c>
      <c r="AJ20" s="32">
        <v>2508</v>
      </c>
      <c r="AK20" s="32">
        <v>12025</v>
      </c>
      <c r="AL20" s="32">
        <v>4587</v>
      </c>
      <c r="AM20" s="32">
        <v>7438</v>
      </c>
      <c r="AN20" s="32">
        <v>18617</v>
      </c>
      <c r="AO20" s="32">
        <v>12995</v>
      </c>
      <c r="AP20" s="32">
        <v>5622</v>
      </c>
      <c r="AQ20" s="32">
        <v>8518</v>
      </c>
      <c r="AR20" s="32">
        <v>6871</v>
      </c>
      <c r="AS20" s="32">
        <v>1647</v>
      </c>
      <c r="AT20" s="32">
        <v>10099</v>
      </c>
      <c r="AU20" s="32">
        <v>6124</v>
      </c>
      <c r="AV20" s="32">
        <v>3975</v>
      </c>
      <c r="AW20" s="32">
        <v>2450</v>
      </c>
      <c r="AX20" s="32">
        <v>1984</v>
      </c>
      <c r="AY20" s="32">
        <v>466</v>
      </c>
      <c r="AZ20" s="32">
        <v>2128</v>
      </c>
      <c r="BA20" s="32">
        <v>1832</v>
      </c>
      <c r="BB20" s="32">
        <v>296</v>
      </c>
      <c r="BC20" s="32">
        <v>322</v>
      </c>
      <c r="BD20" s="32">
        <v>152</v>
      </c>
      <c r="BE20" s="32">
        <v>170</v>
      </c>
      <c r="BF20" s="32">
        <v>141</v>
      </c>
      <c r="BG20" s="32">
        <v>57</v>
      </c>
      <c r="BH20" s="32">
        <v>84</v>
      </c>
      <c r="BI20" s="32">
        <v>125</v>
      </c>
      <c r="BJ20" s="32">
        <v>53</v>
      </c>
      <c r="BK20" s="32">
        <v>72</v>
      </c>
      <c r="BL20" s="32">
        <v>16</v>
      </c>
      <c r="BM20" s="32">
        <v>4</v>
      </c>
      <c r="BN20" s="32">
        <v>12</v>
      </c>
      <c r="BO20" s="32">
        <v>9688</v>
      </c>
      <c r="BP20" s="32">
        <v>9518</v>
      </c>
      <c r="BQ20" s="32">
        <v>170</v>
      </c>
      <c r="BR20" s="32">
        <v>8425</v>
      </c>
      <c r="BS20" s="32">
        <v>8338</v>
      </c>
      <c r="BT20" s="32">
        <v>87</v>
      </c>
      <c r="BU20" s="32">
        <v>1263</v>
      </c>
      <c r="BV20" s="32">
        <v>1180</v>
      </c>
      <c r="BW20" s="32">
        <v>83</v>
      </c>
      <c r="BX20" s="32">
        <v>3672</v>
      </c>
      <c r="BY20" s="32">
        <v>3660</v>
      </c>
      <c r="BZ20" s="32">
        <v>12</v>
      </c>
      <c r="CA20" s="32">
        <v>3672</v>
      </c>
      <c r="CB20" s="32">
        <v>3660</v>
      </c>
      <c r="CC20" s="32">
        <v>12</v>
      </c>
      <c r="CD20" s="32">
        <v>0</v>
      </c>
      <c r="CE20" s="32">
        <v>0</v>
      </c>
      <c r="CF20" s="32">
        <v>0</v>
      </c>
      <c r="CG20" s="32">
        <v>490</v>
      </c>
      <c r="CH20" s="32">
        <v>484</v>
      </c>
      <c r="CI20" s="32">
        <v>6</v>
      </c>
      <c r="CJ20" s="32">
        <v>358</v>
      </c>
      <c r="CK20" s="32">
        <v>358</v>
      </c>
      <c r="CL20" s="32">
        <v>0</v>
      </c>
      <c r="CM20" s="32">
        <v>132</v>
      </c>
      <c r="CN20" s="32">
        <v>126</v>
      </c>
      <c r="CO20" s="32">
        <v>6</v>
      </c>
      <c r="CP20" s="32">
        <v>1666</v>
      </c>
      <c r="CQ20" s="32">
        <v>1632</v>
      </c>
      <c r="CR20" s="32">
        <v>34</v>
      </c>
      <c r="CS20" s="32">
        <v>1501</v>
      </c>
      <c r="CT20" s="32">
        <v>1476</v>
      </c>
      <c r="CU20" s="32">
        <v>25</v>
      </c>
      <c r="CV20" s="32">
        <v>165</v>
      </c>
      <c r="CW20" s="32">
        <v>156</v>
      </c>
      <c r="CX20" s="32">
        <v>9</v>
      </c>
      <c r="CY20" s="32">
        <v>1236</v>
      </c>
      <c r="CZ20" s="32">
        <v>1196</v>
      </c>
      <c r="DA20" s="32">
        <v>40</v>
      </c>
      <c r="DB20" s="32">
        <v>650</v>
      </c>
      <c r="DC20" s="32">
        <v>646</v>
      </c>
      <c r="DD20" s="32">
        <v>4</v>
      </c>
      <c r="DE20" s="32">
        <v>586</v>
      </c>
      <c r="DF20" s="32">
        <v>550</v>
      </c>
      <c r="DG20" s="32">
        <v>36</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2520</v>
      </c>
      <c r="EJ20" s="32">
        <v>2455</v>
      </c>
      <c r="EK20" s="32">
        <v>65</v>
      </c>
      <c r="EL20" s="32">
        <v>2153</v>
      </c>
      <c r="EM20" s="32">
        <v>2111</v>
      </c>
      <c r="EN20" s="32">
        <v>42</v>
      </c>
      <c r="EO20" s="32">
        <v>367</v>
      </c>
      <c r="EP20" s="32">
        <v>344</v>
      </c>
      <c r="EQ20" s="32">
        <v>23</v>
      </c>
      <c r="ER20" s="32">
        <v>104</v>
      </c>
      <c r="ES20" s="32">
        <v>91</v>
      </c>
      <c r="ET20" s="32">
        <v>13</v>
      </c>
      <c r="EU20" s="32">
        <v>91</v>
      </c>
      <c r="EV20" s="32">
        <v>87</v>
      </c>
      <c r="EW20" s="32">
        <v>4</v>
      </c>
      <c r="EX20" s="32">
        <v>13</v>
      </c>
      <c r="EY20" s="32">
        <v>4</v>
      </c>
      <c r="EZ20" s="32">
        <v>9</v>
      </c>
      <c r="FA20" s="32">
        <v>8265</v>
      </c>
      <c r="FB20" s="32">
        <v>1258</v>
      </c>
      <c r="FC20" s="32">
        <v>7007</v>
      </c>
      <c r="FD20" s="32">
        <v>4563</v>
      </c>
      <c r="FE20" s="32">
        <v>604</v>
      </c>
      <c r="FF20" s="32">
        <v>3959</v>
      </c>
      <c r="FG20" s="32">
        <v>3702</v>
      </c>
      <c r="FH20" s="32">
        <v>654</v>
      </c>
      <c r="FI20" s="32">
        <v>3048</v>
      </c>
      <c r="FJ20" s="32">
        <v>8265</v>
      </c>
      <c r="FK20" s="32">
        <v>1258</v>
      </c>
      <c r="FL20" s="32">
        <v>7007</v>
      </c>
      <c r="FM20" s="32">
        <v>4563</v>
      </c>
      <c r="FN20" s="32">
        <v>604</v>
      </c>
      <c r="FO20" s="32">
        <v>3959</v>
      </c>
      <c r="FP20" s="32">
        <v>3702</v>
      </c>
      <c r="FQ20" s="32">
        <v>654</v>
      </c>
      <c r="FR20" s="32">
        <v>3048</v>
      </c>
      <c r="FS20" s="32">
        <v>40</v>
      </c>
      <c r="FT20" s="32">
        <v>4</v>
      </c>
      <c r="FU20" s="32">
        <v>36</v>
      </c>
      <c r="FV20" s="32">
        <v>40</v>
      </c>
      <c r="FW20" s="32">
        <v>4</v>
      </c>
      <c r="FX20" s="32">
        <v>36</v>
      </c>
      <c r="FY20" s="32">
        <v>0</v>
      </c>
      <c r="FZ20" s="32">
        <v>0</v>
      </c>
      <c r="GA20" s="32">
        <v>0</v>
      </c>
      <c r="GB20" s="32">
        <v>40</v>
      </c>
      <c r="GC20" s="32">
        <v>4</v>
      </c>
      <c r="GD20" s="32">
        <v>36</v>
      </c>
      <c r="GE20" s="32">
        <v>40</v>
      </c>
      <c r="GF20" s="32">
        <v>4</v>
      </c>
      <c r="GG20" s="32">
        <v>36</v>
      </c>
      <c r="GH20" s="32">
        <v>0</v>
      </c>
      <c r="GI20" s="32">
        <v>0</v>
      </c>
      <c r="GJ20" s="32">
        <v>0</v>
      </c>
      <c r="GK20" s="32">
        <v>74474</v>
      </c>
      <c r="GL20" s="32">
        <v>52739</v>
      </c>
      <c r="GM20" s="32">
        <v>21735</v>
      </c>
      <c r="GN20" s="32">
        <v>70075</v>
      </c>
      <c r="GO20" s="32">
        <v>52249</v>
      </c>
      <c r="GP20" s="32">
        <v>17826</v>
      </c>
      <c r="GQ20" s="32">
        <v>4399</v>
      </c>
      <c r="GR20" s="32">
        <v>490</v>
      </c>
      <c r="GS20" s="32">
        <v>3909</v>
      </c>
      <c r="GT20" s="32">
        <v>15487</v>
      </c>
      <c r="GU20" s="32">
        <v>15411</v>
      </c>
      <c r="GV20" s="32">
        <v>76</v>
      </c>
      <c r="GW20" s="32">
        <v>15487</v>
      </c>
      <c r="GX20" s="32">
        <v>15411</v>
      </c>
      <c r="GY20" s="32">
        <v>76</v>
      </c>
      <c r="GZ20" s="32">
        <v>0</v>
      </c>
      <c r="HA20" s="32">
        <v>0</v>
      </c>
      <c r="HB20" s="32">
        <v>0</v>
      </c>
      <c r="HC20" s="32">
        <v>9902</v>
      </c>
      <c r="HD20" s="32">
        <v>1823</v>
      </c>
      <c r="HE20" s="32">
        <v>8079</v>
      </c>
      <c r="HF20" s="32">
        <v>5503</v>
      </c>
      <c r="HG20" s="32">
        <v>1333</v>
      </c>
      <c r="HH20" s="32">
        <v>4170</v>
      </c>
      <c r="HI20" s="32">
        <v>4399</v>
      </c>
      <c r="HJ20" s="32">
        <v>490</v>
      </c>
      <c r="HK20" s="32">
        <v>3909</v>
      </c>
      <c r="HL20" s="32">
        <v>8443</v>
      </c>
      <c r="HM20" s="32">
        <v>4203</v>
      </c>
      <c r="HN20" s="32">
        <v>4240</v>
      </c>
      <c r="HO20" s="32">
        <v>8443</v>
      </c>
      <c r="HP20" s="32">
        <v>4203</v>
      </c>
      <c r="HQ20" s="32">
        <v>4240</v>
      </c>
      <c r="HR20" s="32">
        <v>0</v>
      </c>
      <c r="HS20" s="32">
        <v>0</v>
      </c>
      <c r="HT20" s="32">
        <v>0</v>
      </c>
      <c r="HU20" s="32">
        <v>15421</v>
      </c>
      <c r="HV20" s="32">
        <v>15242</v>
      </c>
      <c r="HW20" s="32">
        <v>179</v>
      </c>
      <c r="HX20" s="32">
        <v>15421</v>
      </c>
      <c r="HY20" s="32">
        <v>15242</v>
      </c>
      <c r="HZ20" s="32">
        <v>179</v>
      </c>
      <c r="IA20" s="32">
        <v>0</v>
      </c>
      <c r="IB20" s="32">
        <v>0</v>
      </c>
      <c r="IC20" s="32">
        <v>0</v>
      </c>
      <c r="ID20" s="32">
        <v>0</v>
      </c>
      <c r="IE20" s="32">
        <v>0</v>
      </c>
      <c r="IF20" s="32">
        <v>0</v>
      </c>
      <c r="IG20" s="32">
        <v>0</v>
      </c>
      <c r="IH20" s="32">
        <v>0</v>
      </c>
      <c r="II20" s="32">
        <v>0</v>
      </c>
      <c r="IJ20" s="32">
        <v>0</v>
      </c>
      <c r="IK20" s="32">
        <v>0</v>
      </c>
      <c r="IL20" s="32">
        <v>0</v>
      </c>
      <c r="IM20" s="32">
        <v>6447</v>
      </c>
      <c r="IN20" s="32">
        <v>1893</v>
      </c>
      <c r="IO20" s="32">
        <v>4554</v>
      </c>
      <c r="IP20" s="32">
        <v>6447</v>
      </c>
      <c r="IQ20" s="32">
        <v>1893</v>
      </c>
      <c r="IR20" s="32">
        <v>4554</v>
      </c>
      <c r="IS20" s="32">
        <v>0</v>
      </c>
      <c r="IT20" s="32">
        <v>0</v>
      </c>
      <c r="IU20" s="32">
        <v>0</v>
      </c>
      <c r="IV20" s="32">
        <v>16055</v>
      </c>
      <c r="IW20" s="32">
        <v>12112</v>
      </c>
      <c r="IX20" s="32">
        <v>3943</v>
      </c>
      <c r="IY20" s="32">
        <v>16055</v>
      </c>
      <c r="IZ20" s="32">
        <v>12112</v>
      </c>
      <c r="JA20" s="32">
        <v>3943</v>
      </c>
      <c r="JB20" s="32">
        <v>0</v>
      </c>
      <c r="JC20" s="32">
        <v>0</v>
      </c>
      <c r="JD20" s="32">
        <v>0</v>
      </c>
      <c r="JE20" s="32">
        <v>14210</v>
      </c>
      <c r="JF20" s="32">
        <v>10830</v>
      </c>
      <c r="JG20" s="32">
        <v>3380</v>
      </c>
      <c r="JH20" s="32">
        <v>14210</v>
      </c>
      <c r="JI20" s="32">
        <v>10830</v>
      </c>
      <c r="JJ20" s="32">
        <v>3380</v>
      </c>
      <c r="JK20" s="32">
        <v>0</v>
      </c>
      <c r="JL20" s="32">
        <v>0</v>
      </c>
      <c r="JM20" s="32">
        <v>0</v>
      </c>
      <c r="JN20" s="32">
        <v>1777</v>
      </c>
      <c r="JO20" s="32">
        <v>1255</v>
      </c>
      <c r="JP20" s="32">
        <v>522</v>
      </c>
      <c r="JQ20" s="32">
        <v>1777</v>
      </c>
      <c r="JR20" s="32">
        <v>1255</v>
      </c>
      <c r="JS20" s="32">
        <v>522</v>
      </c>
      <c r="JT20" s="32">
        <v>0</v>
      </c>
      <c r="JU20" s="32">
        <v>0</v>
      </c>
      <c r="JV20" s="32">
        <v>0</v>
      </c>
      <c r="JW20" s="32">
        <v>0</v>
      </c>
      <c r="JX20" s="32">
        <v>0</v>
      </c>
      <c r="JY20" s="32">
        <v>0</v>
      </c>
      <c r="JZ20" s="32">
        <v>0</v>
      </c>
      <c r="KA20" s="32">
        <v>0</v>
      </c>
      <c r="KB20" s="32">
        <v>0</v>
      </c>
      <c r="KC20" s="32">
        <v>0</v>
      </c>
      <c r="KD20" s="32">
        <v>0</v>
      </c>
      <c r="KE20" s="32">
        <v>0</v>
      </c>
      <c r="KF20" s="32">
        <v>0</v>
      </c>
      <c r="KG20" s="32">
        <v>0</v>
      </c>
      <c r="KH20" s="32">
        <v>0</v>
      </c>
      <c r="KI20" s="32">
        <v>0</v>
      </c>
      <c r="KJ20" s="32">
        <v>0</v>
      </c>
      <c r="KK20" s="32">
        <v>0</v>
      </c>
      <c r="KL20" s="32">
        <v>0</v>
      </c>
      <c r="KM20" s="32">
        <v>0</v>
      </c>
      <c r="KN20" s="32">
        <v>0</v>
      </c>
      <c r="KO20" s="32">
        <v>2719</v>
      </c>
      <c r="KP20" s="32">
        <v>2055</v>
      </c>
      <c r="KQ20" s="33">
        <v>664</v>
      </c>
      <c r="KR20" s="32">
        <v>2719</v>
      </c>
      <c r="KS20" s="32">
        <v>2055</v>
      </c>
      <c r="KT20" s="32">
        <v>664</v>
      </c>
      <c r="KU20" s="32">
        <v>0</v>
      </c>
      <c r="KV20" s="32">
        <v>0</v>
      </c>
      <c r="KW20" s="32">
        <v>0</v>
      </c>
      <c r="KX20" s="32">
        <v>6749</v>
      </c>
      <c r="KY20" s="32">
        <v>4301</v>
      </c>
      <c r="KZ20" s="32">
        <v>2448</v>
      </c>
      <c r="LA20" s="32">
        <v>4705</v>
      </c>
      <c r="LB20" s="32">
        <v>3521</v>
      </c>
      <c r="LC20" s="32">
        <v>1184</v>
      </c>
      <c r="LD20" s="32">
        <v>2044</v>
      </c>
      <c r="LE20" s="32">
        <v>780</v>
      </c>
      <c r="LF20" s="32">
        <v>1264</v>
      </c>
      <c r="LG20" s="32">
        <v>4969</v>
      </c>
      <c r="LH20" s="32">
        <v>3065</v>
      </c>
      <c r="LI20" s="32">
        <v>1904</v>
      </c>
      <c r="LJ20" s="32">
        <v>3399</v>
      </c>
      <c r="LK20" s="32">
        <v>2509</v>
      </c>
      <c r="LL20" s="32">
        <v>890</v>
      </c>
      <c r="LM20" s="32">
        <v>1570</v>
      </c>
      <c r="LN20" s="32">
        <v>556</v>
      </c>
      <c r="LO20" s="32">
        <v>1014</v>
      </c>
      <c r="LP20" s="32">
        <v>1780</v>
      </c>
      <c r="LQ20" s="32">
        <v>1236</v>
      </c>
      <c r="LR20" s="32">
        <v>544</v>
      </c>
      <c r="LS20" s="32">
        <v>1306</v>
      </c>
      <c r="LT20" s="32">
        <v>1012</v>
      </c>
      <c r="LU20" s="32">
        <v>294</v>
      </c>
      <c r="LV20" s="32">
        <v>474</v>
      </c>
      <c r="LW20" s="32">
        <v>224</v>
      </c>
      <c r="LX20" s="33">
        <v>250</v>
      </c>
    </row>
    <row r="21" spans="1:336" x14ac:dyDescent="0.2">
      <c r="A21" s="481"/>
      <c r="B21" s="31" t="s">
        <v>149</v>
      </c>
      <c r="C21" s="31"/>
      <c r="D21" s="32">
        <v>139872</v>
      </c>
      <c r="E21" s="32">
        <v>91695</v>
      </c>
      <c r="F21" s="32">
        <v>48177</v>
      </c>
      <c r="G21" s="32">
        <v>108045</v>
      </c>
      <c r="H21" s="32">
        <v>78815</v>
      </c>
      <c r="I21" s="32">
        <v>29230</v>
      </c>
      <c r="J21" s="32">
        <v>31827</v>
      </c>
      <c r="K21" s="32">
        <v>12880</v>
      </c>
      <c r="L21" s="32">
        <v>18947</v>
      </c>
      <c r="M21" s="32">
        <v>62824</v>
      </c>
      <c r="N21" s="32">
        <v>37919</v>
      </c>
      <c r="O21" s="32">
        <v>24905</v>
      </c>
      <c r="P21" s="32">
        <v>35295</v>
      </c>
      <c r="Q21" s="32">
        <v>25535</v>
      </c>
      <c r="R21" s="32">
        <v>9760</v>
      </c>
      <c r="S21" s="32">
        <v>27529</v>
      </c>
      <c r="T21" s="32">
        <v>12384</v>
      </c>
      <c r="U21" s="32">
        <v>15145</v>
      </c>
      <c r="V21" s="32">
        <v>38390</v>
      </c>
      <c r="W21" s="32">
        <v>22912</v>
      </c>
      <c r="X21" s="32">
        <v>15478</v>
      </c>
      <c r="Y21" s="32">
        <v>17197</v>
      </c>
      <c r="Z21" s="32">
        <v>12839</v>
      </c>
      <c r="AA21" s="32">
        <v>4358</v>
      </c>
      <c r="AB21" s="32">
        <v>21193</v>
      </c>
      <c r="AC21" s="32">
        <v>10073</v>
      </c>
      <c r="AD21" s="32">
        <v>11120</v>
      </c>
      <c r="AE21" s="32">
        <v>17357</v>
      </c>
      <c r="AF21" s="32">
        <v>8439</v>
      </c>
      <c r="AG21" s="32">
        <v>8918</v>
      </c>
      <c r="AH21" s="32">
        <v>6600</v>
      </c>
      <c r="AI21" s="32">
        <v>4432</v>
      </c>
      <c r="AJ21" s="32">
        <v>2168</v>
      </c>
      <c r="AK21" s="32">
        <v>10757</v>
      </c>
      <c r="AL21" s="32">
        <v>4007</v>
      </c>
      <c r="AM21" s="32">
        <v>6750</v>
      </c>
      <c r="AN21" s="32">
        <v>18731</v>
      </c>
      <c r="AO21" s="32">
        <v>12710</v>
      </c>
      <c r="AP21" s="32">
        <v>6021</v>
      </c>
      <c r="AQ21" s="32">
        <v>8663</v>
      </c>
      <c r="AR21" s="32">
        <v>6806</v>
      </c>
      <c r="AS21" s="32">
        <v>1857</v>
      </c>
      <c r="AT21" s="32">
        <v>10068</v>
      </c>
      <c r="AU21" s="32">
        <v>5904</v>
      </c>
      <c r="AV21" s="32">
        <v>4164</v>
      </c>
      <c r="AW21" s="32">
        <v>2118</v>
      </c>
      <c r="AX21" s="32">
        <v>1663</v>
      </c>
      <c r="AY21" s="32">
        <v>455</v>
      </c>
      <c r="AZ21" s="32">
        <v>1763</v>
      </c>
      <c r="BA21" s="32">
        <v>1509</v>
      </c>
      <c r="BB21" s="32">
        <v>254</v>
      </c>
      <c r="BC21" s="32">
        <v>355</v>
      </c>
      <c r="BD21" s="32">
        <v>154</v>
      </c>
      <c r="BE21" s="32">
        <v>201</v>
      </c>
      <c r="BF21" s="32">
        <v>184</v>
      </c>
      <c r="BG21" s="32">
        <v>100</v>
      </c>
      <c r="BH21" s="32">
        <v>84</v>
      </c>
      <c r="BI21" s="32">
        <v>171</v>
      </c>
      <c r="BJ21" s="32">
        <v>92</v>
      </c>
      <c r="BK21" s="32">
        <v>79</v>
      </c>
      <c r="BL21" s="32">
        <v>13</v>
      </c>
      <c r="BM21" s="32">
        <v>8</v>
      </c>
      <c r="BN21" s="32">
        <v>5</v>
      </c>
      <c r="BO21" s="32">
        <v>9906</v>
      </c>
      <c r="BP21" s="32">
        <v>9724</v>
      </c>
      <c r="BQ21" s="32">
        <v>182</v>
      </c>
      <c r="BR21" s="32">
        <v>8741</v>
      </c>
      <c r="BS21" s="32">
        <v>8655</v>
      </c>
      <c r="BT21" s="32">
        <v>86</v>
      </c>
      <c r="BU21" s="32">
        <v>1165</v>
      </c>
      <c r="BV21" s="32">
        <v>1069</v>
      </c>
      <c r="BW21" s="32">
        <v>96</v>
      </c>
      <c r="BX21" s="32">
        <v>3667</v>
      </c>
      <c r="BY21" s="32">
        <v>3655</v>
      </c>
      <c r="BZ21" s="32">
        <v>12</v>
      </c>
      <c r="CA21" s="32">
        <v>3667</v>
      </c>
      <c r="CB21" s="32">
        <v>3655</v>
      </c>
      <c r="CC21" s="32">
        <v>12</v>
      </c>
      <c r="CD21" s="32">
        <v>0</v>
      </c>
      <c r="CE21" s="32">
        <v>0</v>
      </c>
      <c r="CF21" s="32">
        <v>0</v>
      </c>
      <c r="CG21" s="32">
        <v>490</v>
      </c>
      <c r="CH21" s="32">
        <v>481</v>
      </c>
      <c r="CI21" s="32">
        <v>9</v>
      </c>
      <c r="CJ21" s="32">
        <v>367</v>
      </c>
      <c r="CK21" s="32" t="s">
        <v>378</v>
      </c>
      <c r="CL21" s="32" t="s">
        <v>378</v>
      </c>
      <c r="CM21" s="32">
        <v>123</v>
      </c>
      <c r="CN21" s="32" t="s">
        <v>378</v>
      </c>
      <c r="CO21" s="32" t="s">
        <v>378</v>
      </c>
      <c r="CP21" s="32">
        <v>1860</v>
      </c>
      <c r="CQ21" s="32">
        <v>1821</v>
      </c>
      <c r="CR21" s="32">
        <v>39</v>
      </c>
      <c r="CS21" s="32">
        <v>1693</v>
      </c>
      <c r="CT21" s="32">
        <v>1667</v>
      </c>
      <c r="CU21" s="32">
        <v>26</v>
      </c>
      <c r="CV21" s="32">
        <v>167</v>
      </c>
      <c r="CW21" s="32">
        <v>154</v>
      </c>
      <c r="CX21" s="32">
        <v>13</v>
      </c>
      <c r="CY21" s="32">
        <v>1072</v>
      </c>
      <c r="CZ21" s="32">
        <v>1026</v>
      </c>
      <c r="DA21" s="32">
        <v>46</v>
      </c>
      <c r="DB21" s="32">
        <v>616</v>
      </c>
      <c r="DC21" s="32">
        <v>613</v>
      </c>
      <c r="DD21" s="32">
        <v>3</v>
      </c>
      <c r="DE21" s="32">
        <v>456</v>
      </c>
      <c r="DF21" s="32">
        <v>413</v>
      </c>
      <c r="DG21" s="32">
        <v>43</v>
      </c>
      <c r="DH21" s="32">
        <v>185</v>
      </c>
      <c r="DI21" s="32">
        <v>181</v>
      </c>
      <c r="DJ21" s="32">
        <v>4</v>
      </c>
      <c r="DK21" s="32">
        <v>163</v>
      </c>
      <c r="DL21" s="32" t="s">
        <v>378</v>
      </c>
      <c r="DM21" s="32" t="s">
        <v>378</v>
      </c>
      <c r="DN21" s="32">
        <v>22</v>
      </c>
      <c r="DO21" s="32" t="s">
        <v>378</v>
      </c>
      <c r="DP21" s="32" t="s">
        <v>378</v>
      </c>
      <c r="DQ21" s="32">
        <v>0</v>
      </c>
      <c r="DR21" s="32">
        <v>0</v>
      </c>
      <c r="DS21" s="32">
        <v>0</v>
      </c>
      <c r="DT21" s="32">
        <v>0</v>
      </c>
      <c r="DU21" s="32">
        <v>0</v>
      </c>
      <c r="DV21" s="32">
        <v>0</v>
      </c>
      <c r="DW21" s="32">
        <v>0</v>
      </c>
      <c r="DX21" s="32">
        <v>0</v>
      </c>
      <c r="DY21" s="32">
        <v>0</v>
      </c>
      <c r="DZ21" s="32">
        <v>0</v>
      </c>
      <c r="EA21" s="32">
        <v>0</v>
      </c>
      <c r="EB21" s="32">
        <v>0</v>
      </c>
      <c r="EC21" s="32">
        <v>0</v>
      </c>
      <c r="ED21" s="32">
        <v>0</v>
      </c>
      <c r="EE21" s="32">
        <v>0</v>
      </c>
      <c r="EF21" s="32">
        <v>0</v>
      </c>
      <c r="EG21" s="32">
        <v>0</v>
      </c>
      <c r="EH21" s="32">
        <v>0</v>
      </c>
      <c r="EI21" s="32">
        <v>2517</v>
      </c>
      <c r="EJ21" s="32">
        <v>2464</v>
      </c>
      <c r="EK21" s="32">
        <v>53</v>
      </c>
      <c r="EL21" s="32">
        <v>2141</v>
      </c>
      <c r="EM21" s="32">
        <v>2105</v>
      </c>
      <c r="EN21" s="32">
        <v>36</v>
      </c>
      <c r="EO21" s="32">
        <v>376</v>
      </c>
      <c r="EP21" s="32">
        <v>359</v>
      </c>
      <c r="EQ21" s="32">
        <v>17</v>
      </c>
      <c r="ER21" s="32">
        <v>115</v>
      </c>
      <c r="ES21" s="32">
        <v>96</v>
      </c>
      <c r="ET21" s="32">
        <v>19</v>
      </c>
      <c r="EU21" s="32">
        <v>94</v>
      </c>
      <c r="EV21" s="32">
        <v>90</v>
      </c>
      <c r="EW21" s="32">
        <v>4</v>
      </c>
      <c r="EX21" s="32">
        <v>21</v>
      </c>
      <c r="EY21" s="32">
        <v>6</v>
      </c>
      <c r="EZ21" s="32">
        <v>15</v>
      </c>
      <c r="FA21" s="32">
        <v>7657</v>
      </c>
      <c r="FB21" s="32">
        <v>1051</v>
      </c>
      <c r="FC21" s="32">
        <v>6606</v>
      </c>
      <c r="FD21" s="32">
        <v>4554</v>
      </c>
      <c r="FE21" s="32">
        <v>541</v>
      </c>
      <c r="FF21" s="32">
        <v>4013</v>
      </c>
      <c r="FG21" s="32">
        <v>3103</v>
      </c>
      <c r="FH21" s="32">
        <v>510</v>
      </c>
      <c r="FI21" s="32">
        <v>2593</v>
      </c>
      <c r="FJ21" s="32">
        <v>7657</v>
      </c>
      <c r="FK21" s="32">
        <v>1051</v>
      </c>
      <c r="FL21" s="32">
        <v>6606</v>
      </c>
      <c r="FM21" s="32">
        <v>4554</v>
      </c>
      <c r="FN21" s="32">
        <v>541</v>
      </c>
      <c r="FO21" s="32">
        <v>4013</v>
      </c>
      <c r="FP21" s="32">
        <v>3103</v>
      </c>
      <c r="FQ21" s="32">
        <v>510</v>
      </c>
      <c r="FR21" s="32">
        <v>2593</v>
      </c>
      <c r="FS21" s="32">
        <v>34</v>
      </c>
      <c r="FT21" s="32">
        <v>4</v>
      </c>
      <c r="FU21" s="32">
        <v>30</v>
      </c>
      <c r="FV21" s="32">
        <v>34</v>
      </c>
      <c r="FW21" s="32">
        <v>4</v>
      </c>
      <c r="FX21" s="32">
        <v>30</v>
      </c>
      <c r="FY21" s="32">
        <v>0</v>
      </c>
      <c r="FZ21" s="32">
        <v>0</v>
      </c>
      <c r="GA21" s="32">
        <v>0</v>
      </c>
      <c r="GB21" s="32">
        <v>34</v>
      </c>
      <c r="GC21" s="32">
        <v>4</v>
      </c>
      <c r="GD21" s="32">
        <v>30</v>
      </c>
      <c r="GE21" s="32">
        <v>34</v>
      </c>
      <c r="GF21" s="32">
        <v>4</v>
      </c>
      <c r="GG21" s="32">
        <v>30</v>
      </c>
      <c r="GH21" s="32">
        <v>0</v>
      </c>
      <c r="GI21" s="32">
        <v>0</v>
      </c>
      <c r="GJ21" s="32">
        <v>0</v>
      </c>
      <c r="GK21" s="32">
        <v>77048</v>
      </c>
      <c r="GL21" s="32">
        <v>53776</v>
      </c>
      <c r="GM21" s="32">
        <v>23272</v>
      </c>
      <c r="GN21" s="32">
        <v>72750</v>
      </c>
      <c r="GO21" s="32">
        <v>53280</v>
      </c>
      <c r="GP21" s="32">
        <v>19470</v>
      </c>
      <c r="GQ21" s="32">
        <v>4298</v>
      </c>
      <c r="GR21" s="32">
        <v>496</v>
      </c>
      <c r="GS21" s="32">
        <v>3802</v>
      </c>
      <c r="GT21" s="32">
        <v>16045</v>
      </c>
      <c r="GU21" s="32">
        <v>15955</v>
      </c>
      <c r="GV21" s="32">
        <v>90</v>
      </c>
      <c r="GW21" s="32">
        <v>16045</v>
      </c>
      <c r="GX21" s="32">
        <v>15955</v>
      </c>
      <c r="GY21" s="32">
        <v>90</v>
      </c>
      <c r="GZ21" s="32">
        <v>0</v>
      </c>
      <c r="HA21" s="32">
        <v>0</v>
      </c>
      <c r="HB21" s="32">
        <v>0</v>
      </c>
      <c r="HC21" s="32">
        <v>9854</v>
      </c>
      <c r="HD21" s="32">
        <v>1780</v>
      </c>
      <c r="HE21" s="32">
        <v>8074</v>
      </c>
      <c r="HF21" s="32">
        <v>5556</v>
      </c>
      <c r="HG21" s="32">
        <v>1284</v>
      </c>
      <c r="HH21" s="32">
        <v>4272</v>
      </c>
      <c r="HI21" s="32">
        <v>4298</v>
      </c>
      <c r="HJ21" s="32">
        <v>496</v>
      </c>
      <c r="HK21" s="32">
        <v>3802</v>
      </c>
      <c r="HL21" s="32">
        <v>9071</v>
      </c>
      <c r="HM21" s="32">
        <v>4450</v>
      </c>
      <c r="HN21" s="32">
        <v>4621</v>
      </c>
      <c r="HO21" s="32">
        <v>9071</v>
      </c>
      <c r="HP21" s="32">
        <v>4450</v>
      </c>
      <c r="HQ21" s="32">
        <v>4621</v>
      </c>
      <c r="HR21" s="32">
        <v>0</v>
      </c>
      <c r="HS21" s="32">
        <v>0</v>
      </c>
      <c r="HT21" s="32">
        <v>0</v>
      </c>
      <c r="HU21" s="32">
        <v>15101</v>
      </c>
      <c r="HV21" s="32">
        <v>14889</v>
      </c>
      <c r="HW21" s="32">
        <v>212</v>
      </c>
      <c r="HX21" s="32">
        <v>15101</v>
      </c>
      <c r="HY21" s="32">
        <v>14889</v>
      </c>
      <c r="HZ21" s="32">
        <v>212</v>
      </c>
      <c r="IA21" s="32">
        <v>0</v>
      </c>
      <c r="IB21" s="32">
        <v>0</v>
      </c>
      <c r="IC21" s="32">
        <v>0</v>
      </c>
      <c r="ID21" s="32">
        <v>0</v>
      </c>
      <c r="IE21" s="32">
        <v>0</v>
      </c>
      <c r="IF21" s="32">
        <v>0</v>
      </c>
      <c r="IG21" s="32">
        <v>0</v>
      </c>
      <c r="IH21" s="32">
        <v>0</v>
      </c>
      <c r="II21" s="32">
        <v>0</v>
      </c>
      <c r="IJ21" s="32">
        <v>0</v>
      </c>
      <c r="IK21" s="32">
        <v>0</v>
      </c>
      <c r="IL21" s="32">
        <v>0</v>
      </c>
      <c r="IM21" s="32">
        <v>7949</v>
      </c>
      <c r="IN21" s="32">
        <v>2399</v>
      </c>
      <c r="IO21" s="32">
        <v>5550</v>
      </c>
      <c r="IP21" s="32">
        <v>7949</v>
      </c>
      <c r="IQ21" s="32">
        <v>2399</v>
      </c>
      <c r="IR21" s="32">
        <v>5550</v>
      </c>
      <c r="IS21" s="32">
        <v>0</v>
      </c>
      <c r="IT21" s="32">
        <v>0</v>
      </c>
      <c r="IU21" s="32">
        <v>0</v>
      </c>
      <c r="IV21" s="32">
        <v>16112</v>
      </c>
      <c r="IW21" s="32">
        <v>12148</v>
      </c>
      <c r="IX21" s="32">
        <v>3964</v>
      </c>
      <c r="IY21" s="32">
        <v>16112</v>
      </c>
      <c r="IZ21" s="32">
        <v>12148</v>
      </c>
      <c r="JA21" s="32">
        <v>3964</v>
      </c>
      <c r="JB21" s="32">
        <v>0</v>
      </c>
      <c r="JC21" s="32">
        <v>0</v>
      </c>
      <c r="JD21" s="32">
        <v>0</v>
      </c>
      <c r="JE21" s="32">
        <v>14383</v>
      </c>
      <c r="JF21" s="32">
        <v>10954</v>
      </c>
      <c r="JG21" s="32">
        <v>3429</v>
      </c>
      <c r="JH21" s="32">
        <v>14383</v>
      </c>
      <c r="JI21" s="32">
        <v>10954</v>
      </c>
      <c r="JJ21" s="32">
        <v>3429</v>
      </c>
      <c r="JK21" s="32">
        <v>0</v>
      </c>
      <c r="JL21" s="32">
        <v>0</v>
      </c>
      <c r="JM21" s="32">
        <v>0</v>
      </c>
      <c r="JN21" s="32">
        <v>1666</v>
      </c>
      <c r="JO21" s="32">
        <v>1169</v>
      </c>
      <c r="JP21" s="32">
        <v>497</v>
      </c>
      <c r="JQ21" s="32">
        <v>1666</v>
      </c>
      <c r="JR21" s="32">
        <v>1169</v>
      </c>
      <c r="JS21" s="32">
        <v>497</v>
      </c>
      <c r="JT21" s="32">
        <v>0</v>
      </c>
      <c r="JU21" s="32">
        <v>0</v>
      </c>
      <c r="JV21" s="32">
        <v>0</v>
      </c>
      <c r="JW21" s="32">
        <v>0</v>
      </c>
      <c r="JX21" s="32">
        <v>0</v>
      </c>
      <c r="JY21" s="32">
        <v>0</v>
      </c>
      <c r="JZ21" s="32">
        <v>0</v>
      </c>
      <c r="KA21" s="32">
        <v>0</v>
      </c>
      <c r="KB21" s="32">
        <v>0</v>
      </c>
      <c r="KC21" s="32">
        <v>0</v>
      </c>
      <c r="KD21" s="32">
        <v>0</v>
      </c>
      <c r="KE21" s="32">
        <v>0</v>
      </c>
      <c r="KF21" s="32">
        <v>0</v>
      </c>
      <c r="KG21" s="32">
        <v>0</v>
      </c>
      <c r="KH21" s="32">
        <v>0</v>
      </c>
      <c r="KI21" s="32">
        <v>0</v>
      </c>
      <c r="KJ21" s="32">
        <v>0</v>
      </c>
      <c r="KK21" s="32">
        <v>0</v>
      </c>
      <c r="KL21" s="32">
        <v>0</v>
      </c>
      <c r="KM21" s="32">
        <v>0</v>
      </c>
      <c r="KN21" s="32">
        <v>0</v>
      </c>
      <c r="KO21" s="32">
        <v>2916</v>
      </c>
      <c r="KP21" s="32">
        <v>2155</v>
      </c>
      <c r="KQ21" s="33">
        <v>761</v>
      </c>
      <c r="KR21" s="32">
        <v>2916</v>
      </c>
      <c r="KS21" s="32">
        <v>2155</v>
      </c>
      <c r="KT21" s="32">
        <v>761</v>
      </c>
      <c r="KU21" s="32">
        <v>0</v>
      </c>
      <c r="KV21" s="32">
        <v>0</v>
      </c>
      <c r="KW21" s="32">
        <v>0</v>
      </c>
      <c r="KX21" s="32">
        <v>6837</v>
      </c>
      <c r="KY21" s="32">
        <v>4228</v>
      </c>
      <c r="KZ21" s="32">
        <v>2609</v>
      </c>
      <c r="LA21" s="32">
        <v>4769</v>
      </c>
      <c r="LB21" s="32">
        <v>3496</v>
      </c>
      <c r="LC21" s="32">
        <v>1273</v>
      </c>
      <c r="LD21" s="32">
        <v>2068</v>
      </c>
      <c r="LE21" s="32">
        <v>732</v>
      </c>
      <c r="LF21" s="32">
        <v>1336</v>
      </c>
      <c r="LG21" s="32">
        <v>4983</v>
      </c>
      <c r="LH21" s="32">
        <v>2979</v>
      </c>
      <c r="LI21" s="32">
        <v>2004</v>
      </c>
      <c r="LJ21" s="32">
        <v>3408</v>
      </c>
      <c r="LK21" s="32">
        <v>2445</v>
      </c>
      <c r="LL21" s="32">
        <v>963</v>
      </c>
      <c r="LM21" s="32">
        <v>1575</v>
      </c>
      <c r="LN21" s="32">
        <v>534</v>
      </c>
      <c r="LO21" s="32">
        <v>1041</v>
      </c>
      <c r="LP21" s="32">
        <v>1854</v>
      </c>
      <c r="LQ21" s="32">
        <v>1249</v>
      </c>
      <c r="LR21" s="32">
        <v>605</v>
      </c>
      <c r="LS21" s="32">
        <v>1361</v>
      </c>
      <c r="LT21" s="32">
        <v>1051</v>
      </c>
      <c r="LU21" s="32">
        <v>310</v>
      </c>
      <c r="LV21" s="32">
        <v>493</v>
      </c>
      <c r="LW21" s="32">
        <v>198</v>
      </c>
      <c r="LX21" s="33">
        <v>295</v>
      </c>
    </row>
    <row r="22" spans="1:336" x14ac:dyDescent="0.2">
      <c r="A22" s="481"/>
      <c r="B22" s="31" t="s">
        <v>150</v>
      </c>
      <c r="C22" s="31"/>
      <c r="D22" s="32">
        <v>138778</v>
      </c>
      <c r="E22" s="32">
        <v>89883</v>
      </c>
      <c r="F22" s="32">
        <v>48895</v>
      </c>
      <c r="G22" s="32">
        <v>107056</v>
      </c>
      <c r="H22" s="32">
        <v>76805</v>
      </c>
      <c r="I22" s="32">
        <v>30251</v>
      </c>
      <c r="J22" s="32">
        <v>31722</v>
      </c>
      <c r="K22" s="32">
        <v>13078</v>
      </c>
      <c r="L22" s="32">
        <v>18644</v>
      </c>
      <c r="M22" s="32">
        <v>61962</v>
      </c>
      <c r="N22" s="32">
        <v>37249</v>
      </c>
      <c r="O22" s="32">
        <v>24713</v>
      </c>
      <c r="P22" s="32">
        <v>34445</v>
      </c>
      <c r="Q22" s="32">
        <v>24642</v>
      </c>
      <c r="R22" s="32">
        <v>9803</v>
      </c>
      <c r="S22" s="32">
        <v>27517</v>
      </c>
      <c r="T22" s="32">
        <v>12607</v>
      </c>
      <c r="U22" s="32">
        <v>14910</v>
      </c>
      <c r="V22" s="32">
        <v>38501</v>
      </c>
      <c r="W22" s="32">
        <v>22958</v>
      </c>
      <c r="X22" s="32">
        <v>15543</v>
      </c>
      <c r="Y22" s="32">
        <v>17050</v>
      </c>
      <c r="Z22" s="32">
        <v>12663</v>
      </c>
      <c r="AA22" s="32">
        <v>4387</v>
      </c>
      <c r="AB22" s="32">
        <v>21451</v>
      </c>
      <c r="AC22" s="32">
        <v>10295</v>
      </c>
      <c r="AD22" s="32">
        <v>11156</v>
      </c>
      <c r="AE22" s="32">
        <v>16247</v>
      </c>
      <c r="AF22" s="32">
        <v>7792</v>
      </c>
      <c r="AG22" s="32">
        <v>8455</v>
      </c>
      <c r="AH22" s="32">
        <v>6075</v>
      </c>
      <c r="AI22" s="32">
        <v>3924</v>
      </c>
      <c r="AJ22" s="32">
        <v>2151</v>
      </c>
      <c r="AK22" s="32">
        <v>10172</v>
      </c>
      <c r="AL22" s="32">
        <v>3868</v>
      </c>
      <c r="AM22" s="32">
        <v>6304</v>
      </c>
      <c r="AN22" s="32">
        <v>20158</v>
      </c>
      <c r="AO22" s="32">
        <v>13588</v>
      </c>
      <c r="AP22" s="32">
        <v>6570</v>
      </c>
      <c r="AQ22" s="32">
        <v>9288</v>
      </c>
      <c r="AR22" s="32">
        <v>7362</v>
      </c>
      <c r="AS22" s="32">
        <v>1926</v>
      </c>
      <c r="AT22" s="32">
        <v>10870</v>
      </c>
      <c r="AU22" s="32">
        <v>6226</v>
      </c>
      <c r="AV22" s="32">
        <v>4644</v>
      </c>
      <c r="AW22" s="32">
        <v>1915</v>
      </c>
      <c r="AX22" s="32">
        <v>1502</v>
      </c>
      <c r="AY22" s="32">
        <v>413</v>
      </c>
      <c r="AZ22" s="32">
        <v>1521</v>
      </c>
      <c r="BA22" s="32">
        <v>1304</v>
      </c>
      <c r="BB22" s="32">
        <v>217</v>
      </c>
      <c r="BC22" s="32">
        <v>394</v>
      </c>
      <c r="BD22" s="32">
        <v>198</v>
      </c>
      <c r="BE22" s="32">
        <v>196</v>
      </c>
      <c r="BF22" s="32">
        <v>181</v>
      </c>
      <c r="BG22" s="32">
        <v>76</v>
      </c>
      <c r="BH22" s="32">
        <v>105</v>
      </c>
      <c r="BI22" s="32">
        <v>166</v>
      </c>
      <c r="BJ22" s="32">
        <v>73</v>
      </c>
      <c r="BK22" s="32">
        <v>93</v>
      </c>
      <c r="BL22" s="32">
        <v>15</v>
      </c>
      <c r="BM22" s="32">
        <v>3</v>
      </c>
      <c r="BN22" s="32">
        <v>12</v>
      </c>
      <c r="BO22" s="32">
        <v>9137</v>
      </c>
      <c r="BP22" s="32">
        <v>8968</v>
      </c>
      <c r="BQ22" s="32">
        <v>169</v>
      </c>
      <c r="BR22" s="32">
        <v>8059</v>
      </c>
      <c r="BS22" s="32">
        <v>7966</v>
      </c>
      <c r="BT22" s="32">
        <v>93</v>
      </c>
      <c r="BU22" s="32">
        <v>1078</v>
      </c>
      <c r="BV22" s="32">
        <v>1002</v>
      </c>
      <c r="BW22" s="32">
        <v>76</v>
      </c>
      <c r="BX22" s="32">
        <v>3308</v>
      </c>
      <c r="BY22" s="32">
        <v>3299</v>
      </c>
      <c r="BZ22" s="32">
        <v>9</v>
      </c>
      <c r="CA22" s="32">
        <v>3308</v>
      </c>
      <c r="CB22" s="32">
        <v>3299</v>
      </c>
      <c r="CC22" s="32">
        <v>9</v>
      </c>
      <c r="CD22" s="32">
        <v>0</v>
      </c>
      <c r="CE22" s="32">
        <v>0</v>
      </c>
      <c r="CF22" s="32">
        <v>0</v>
      </c>
      <c r="CG22" s="32">
        <v>532</v>
      </c>
      <c r="CH22" s="32">
        <v>526</v>
      </c>
      <c r="CI22" s="32">
        <v>6</v>
      </c>
      <c r="CJ22" s="32">
        <v>405</v>
      </c>
      <c r="CK22" s="32" t="s">
        <v>378</v>
      </c>
      <c r="CL22" s="32" t="s">
        <v>378</v>
      </c>
      <c r="CM22" s="32">
        <v>127</v>
      </c>
      <c r="CN22" s="32" t="s">
        <v>378</v>
      </c>
      <c r="CO22" s="32" t="s">
        <v>378</v>
      </c>
      <c r="CP22" s="32">
        <v>1363</v>
      </c>
      <c r="CQ22" s="32">
        <v>1338</v>
      </c>
      <c r="CR22" s="32">
        <v>25</v>
      </c>
      <c r="CS22" s="32">
        <v>1218</v>
      </c>
      <c r="CT22" s="32">
        <v>1203</v>
      </c>
      <c r="CU22" s="32">
        <v>15</v>
      </c>
      <c r="CV22" s="32">
        <v>145</v>
      </c>
      <c r="CW22" s="32">
        <v>135</v>
      </c>
      <c r="CX22" s="32">
        <v>10</v>
      </c>
      <c r="CY22" s="32">
        <v>921</v>
      </c>
      <c r="CZ22" s="32">
        <v>881</v>
      </c>
      <c r="DA22" s="32">
        <v>40</v>
      </c>
      <c r="DB22" s="32">
        <v>548</v>
      </c>
      <c r="DC22" s="32" t="s">
        <v>378</v>
      </c>
      <c r="DD22" s="32" t="s">
        <v>378</v>
      </c>
      <c r="DE22" s="32">
        <v>373</v>
      </c>
      <c r="DF22" s="32" t="s">
        <v>378</v>
      </c>
      <c r="DG22" s="32" t="s">
        <v>378</v>
      </c>
      <c r="DH22" s="32">
        <v>165</v>
      </c>
      <c r="DI22" s="32" t="s">
        <v>378</v>
      </c>
      <c r="DJ22" s="32" t="s">
        <v>378</v>
      </c>
      <c r="DK22" s="32">
        <v>143</v>
      </c>
      <c r="DL22" s="32" t="s">
        <v>378</v>
      </c>
      <c r="DM22" s="32" t="s">
        <v>378</v>
      </c>
      <c r="DN22" s="32">
        <v>22</v>
      </c>
      <c r="DO22" s="32">
        <v>22</v>
      </c>
      <c r="DP22" s="32">
        <v>0</v>
      </c>
      <c r="DQ22" s="32">
        <v>204</v>
      </c>
      <c r="DR22" s="32" t="s">
        <v>378</v>
      </c>
      <c r="DS22" s="32" t="s">
        <v>378</v>
      </c>
      <c r="DT22" s="32">
        <v>181</v>
      </c>
      <c r="DU22" s="32" t="s">
        <v>378</v>
      </c>
      <c r="DV22" s="32" t="s">
        <v>378</v>
      </c>
      <c r="DW22" s="32">
        <v>23</v>
      </c>
      <c r="DX22" s="32">
        <v>23</v>
      </c>
      <c r="DY22" s="32">
        <v>0</v>
      </c>
      <c r="DZ22" s="32">
        <v>0</v>
      </c>
      <c r="EA22" s="32">
        <v>0</v>
      </c>
      <c r="EB22" s="32">
        <v>0</v>
      </c>
      <c r="EC22" s="32">
        <v>0</v>
      </c>
      <c r="ED22" s="32">
        <v>0</v>
      </c>
      <c r="EE22" s="32">
        <v>0</v>
      </c>
      <c r="EF22" s="32">
        <v>0</v>
      </c>
      <c r="EG22" s="32">
        <v>0</v>
      </c>
      <c r="EH22" s="32">
        <v>0</v>
      </c>
      <c r="EI22" s="32">
        <v>2530</v>
      </c>
      <c r="EJ22" s="32">
        <v>2461</v>
      </c>
      <c r="EK22" s="32">
        <v>69</v>
      </c>
      <c r="EL22" s="32">
        <v>2159</v>
      </c>
      <c r="EM22" s="32">
        <v>2104</v>
      </c>
      <c r="EN22" s="32">
        <v>55</v>
      </c>
      <c r="EO22" s="32">
        <v>371</v>
      </c>
      <c r="EP22" s="32">
        <v>357</v>
      </c>
      <c r="EQ22" s="32">
        <v>14</v>
      </c>
      <c r="ER22" s="32">
        <v>114</v>
      </c>
      <c r="ES22" s="32">
        <v>97</v>
      </c>
      <c r="ET22" s="32">
        <v>17</v>
      </c>
      <c r="EU22" s="32">
        <v>97</v>
      </c>
      <c r="EV22" s="32">
        <v>91</v>
      </c>
      <c r="EW22" s="32">
        <v>6</v>
      </c>
      <c r="EX22" s="32">
        <v>17</v>
      </c>
      <c r="EY22" s="32">
        <v>6</v>
      </c>
      <c r="EZ22" s="32">
        <v>11</v>
      </c>
      <c r="FA22" s="32">
        <v>7466</v>
      </c>
      <c r="FB22" s="32">
        <v>1021</v>
      </c>
      <c r="FC22" s="32">
        <v>6445</v>
      </c>
      <c r="FD22" s="32">
        <v>4527</v>
      </c>
      <c r="FE22" s="32">
        <v>506</v>
      </c>
      <c r="FF22" s="32">
        <v>4021</v>
      </c>
      <c r="FG22" s="32">
        <v>2939</v>
      </c>
      <c r="FH22" s="32">
        <v>515</v>
      </c>
      <c r="FI22" s="32">
        <v>2424</v>
      </c>
      <c r="FJ22" s="32">
        <v>7466</v>
      </c>
      <c r="FK22" s="32">
        <v>1021</v>
      </c>
      <c r="FL22" s="32">
        <v>6445</v>
      </c>
      <c r="FM22" s="32">
        <v>4527</v>
      </c>
      <c r="FN22" s="32">
        <v>506</v>
      </c>
      <c r="FO22" s="32">
        <v>4021</v>
      </c>
      <c r="FP22" s="32">
        <v>2939</v>
      </c>
      <c r="FQ22" s="32">
        <v>515</v>
      </c>
      <c r="FR22" s="32">
        <v>2424</v>
      </c>
      <c r="FS22" s="32">
        <v>40</v>
      </c>
      <c r="FT22" s="32">
        <v>3</v>
      </c>
      <c r="FU22" s="32">
        <v>37</v>
      </c>
      <c r="FV22" s="32">
        <v>40</v>
      </c>
      <c r="FW22" s="32">
        <v>3</v>
      </c>
      <c r="FX22" s="32">
        <v>37</v>
      </c>
      <c r="FY22" s="32">
        <v>0</v>
      </c>
      <c r="FZ22" s="32">
        <v>0</v>
      </c>
      <c r="GA22" s="32">
        <v>0</v>
      </c>
      <c r="GB22" s="32">
        <v>40</v>
      </c>
      <c r="GC22" s="32">
        <v>3</v>
      </c>
      <c r="GD22" s="32">
        <v>37</v>
      </c>
      <c r="GE22" s="32">
        <v>40</v>
      </c>
      <c r="GF22" s="32">
        <v>3</v>
      </c>
      <c r="GG22" s="32">
        <v>37</v>
      </c>
      <c r="GH22" s="32">
        <v>0</v>
      </c>
      <c r="GI22" s="32">
        <v>0</v>
      </c>
      <c r="GJ22" s="32">
        <v>0</v>
      </c>
      <c r="GK22" s="32">
        <v>76816</v>
      </c>
      <c r="GL22" s="32">
        <v>52634</v>
      </c>
      <c r="GM22" s="32">
        <v>24182</v>
      </c>
      <c r="GN22" s="32">
        <v>72611</v>
      </c>
      <c r="GO22" s="32">
        <v>52163</v>
      </c>
      <c r="GP22" s="32">
        <v>20448</v>
      </c>
      <c r="GQ22" s="32">
        <v>4205</v>
      </c>
      <c r="GR22" s="32">
        <v>471</v>
      </c>
      <c r="GS22" s="32">
        <v>3734</v>
      </c>
      <c r="GT22" s="32">
        <v>15427</v>
      </c>
      <c r="GU22" s="32">
        <v>15339</v>
      </c>
      <c r="GV22" s="32">
        <v>88</v>
      </c>
      <c r="GW22" s="32">
        <v>15427</v>
      </c>
      <c r="GX22" s="32">
        <v>15339</v>
      </c>
      <c r="GY22" s="32">
        <v>88</v>
      </c>
      <c r="GZ22" s="32">
        <v>0</v>
      </c>
      <c r="HA22" s="32">
        <v>0</v>
      </c>
      <c r="HB22" s="32">
        <v>0</v>
      </c>
      <c r="HC22" s="32">
        <v>9407</v>
      </c>
      <c r="HD22" s="32">
        <v>1569</v>
      </c>
      <c r="HE22" s="32">
        <v>7838</v>
      </c>
      <c r="HF22" s="32">
        <v>5202</v>
      </c>
      <c r="HG22" s="32">
        <v>1098</v>
      </c>
      <c r="HH22" s="32">
        <v>4104</v>
      </c>
      <c r="HI22" s="32">
        <v>4205</v>
      </c>
      <c r="HJ22" s="32">
        <v>471</v>
      </c>
      <c r="HK22" s="32">
        <v>3734</v>
      </c>
      <c r="HL22" s="32">
        <v>8705</v>
      </c>
      <c r="HM22" s="32">
        <v>4272</v>
      </c>
      <c r="HN22" s="32">
        <v>4433</v>
      </c>
      <c r="HO22" s="32">
        <v>8705</v>
      </c>
      <c r="HP22" s="32">
        <v>4272</v>
      </c>
      <c r="HQ22" s="32">
        <v>4433</v>
      </c>
      <c r="HR22" s="32">
        <v>0</v>
      </c>
      <c r="HS22" s="32">
        <v>0</v>
      </c>
      <c r="HT22" s="32">
        <v>0</v>
      </c>
      <c r="HU22" s="32">
        <v>14521</v>
      </c>
      <c r="HV22" s="32">
        <v>14295</v>
      </c>
      <c r="HW22" s="32">
        <v>226</v>
      </c>
      <c r="HX22" s="32">
        <v>14521</v>
      </c>
      <c r="HY22" s="32">
        <v>14295</v>
      </c>
      <c r="HZ22" s="32">
        <v>226</v>
      </c>
      <c r="IA22" s="32">
        <v>0</v>
      </c>
      <c r="IB22" s="32">
        <v>0</v>
      </c>
      <c r="IC22" s="32">
        <v>0</v>
      </c>
      <c r="ID22" s="32">
        <v>420</v>
      </c>
      <c r="IE22" s="32">
        <v>411</v>
      </c>
      <c r="IF22" s="32">
        <v>9</v>
      </c>
      <c r="IG22" s="32">
        <v>420</v>
      </c>
      <c r="IH22" s="32">
        <v>411</v>
      </c>
      <c r="II22" s="32">
        <v>9</v>
      </c>
      <c r="IJ22" s="32">
        <v>0</v>
      </c>
      <c r="IK22" s="32">
        <v>0</v>
      </c>
      <c r="IL22" s="32">
        <v>0</v>
      </c>
      <c r="IM22" s="32">
        <v>9439</v>
      </c>
      <c r="IN22" s="32">
        <v>2602</v>
      </c>
      <c r="IO22" s="32">
        <v>6837</v>
      </c>
      <c r="IP22" s="32">
        <v>9439</v>
      </c>
      <c r="IQ22" s="32">
        <v>2602</v>
      </c>
      <c r="IR22" s="32">
        <v>6837</v>
      </c>
      <c r="IS22" s="32">
        <v>0</v>
      </c>
      <c r="IT22" s="32">
        <v>0</v>
      </c>
      <c r="IU22" s="32">
        <v>0</v>
      </c>
      <c r="IV22" s="32">
        <v>16438</v>
      </c>
      <c r="IW22" s="32">
        <v>12486</v>
      </c>
      <c r="IX22" s="32">
        <v>3952</v>
      </c>
      <c r="IY22" s="32">
        <v>16438</v>
      </c>
      <c r="IZ22" s="32">
        <v>12486</v>
      </c>
      <c r="JA22" s="32">
        <v>3952</v>
      </c>
      <c r="JB22" s="32">
        <v>0</v>
      </c>
      <c r="JC22" s="32">
        <v>0</v>
      </c>
      <c r="JD22" s="32">
        <v>0</v>
      </c>
      <c r="JE22" s="32">
        <v>14875</v>
      </c>
      <c r="JF22" s="32">
        <v>11424</v>
      </c>
      <c r="JG22" s="32">
        <v>3451</v>
      </c>
      <c r="JH22" s="32">
        <v>14875</v>
      </c>
      <c r="JI22" s="32">
        <v>11424</v>
      </c>
      <c r="JJ22" s="32">
        <v>3451</v>
      </c>
      <c r="JK22" s="32">
        <v>0</v>
      </c>
      <c r="JL22" s="32">
        <v>0</v>
      </c>
      <c r="JM22" s="32">
        <v>0</v>
      </c>
      <c r="JN22" s="32">
        <v>1508</v>
      </c>
      <c r="JO22" s="32">
        <v>1037</v>
      </c>
      <c r="JP22" s="32">
        <v>471</v>
      </c>
      <c r="JQ22" s="32">
        <v>1508</v>
      </c>
      <c r="JR22" s="32">
        <v>1037</v>
      </c>
      <c r="JS22" s="32">
        <v>471</v>
      </c>
      <c r="JT22" s="32">
        <v>0</v>
      </c>
      <c r="JU22" s="32">
        <v>0</v>
      </c>
      <c r="JV22" s="32">
        <v>0</v>
      </c>
      <c r="JW22" s="32">
        <v>0</v>
      </c>
      <c r="JX22" s="32">
        <v>0</v>
      </c>
      <c r="JY22" s="32">
        <v>0</v>
      </c>
      <c r="JZ22" s="32">
        <v>0</v>
      </c>
      <c r="KA22" s="32">
        <v>0</v>
      </c>
      <c r="KB22" s="32">
        <v>0</v>
      </c>
      <c r="KC22" s="32">
        <v>0</v>
      </c>
      <c r="KD22" s="32">
        <v>0</v>
      </c>
      <c r="KE22" s="32">
        <v>0</v>
      </c>
      <c r="KF22" s="32">
        <v>0</v>
      </c>
      <c r="KG22" s="32">
        <v>0</v>
      </c>
      <c r="KH22" s="32">
        <v>0</v>
      </c>
      <c r="KI22" s="32">
        <v>0</v>
      </c>
      <c r="KJ22" s="32">
        <v>0</v>
      </c>
      <c r="KK22" s="32">
        <v>0</v>
      </c>
      <c r="KL22" s="32">
        <v>0</v>
      </c>
      <c r="KM22" s="32">
        <v>0</v>
      </c>
      <c r="KN22" s="32">
        <v>0</v>
      </c>
      <c r="KO22" s="32">
        <v>2879</v>
      </c>
      <c r="KP22" s="32">
        <v>2071</v>
      </c>
      <c r="KQ22" s="33">
        <v>808</v>
      </c>
      <c r="KR22" s="32">
        <v>2879</v>
      </c>
      <c r="KS22" s="32">
        <v>2071</v>
      </c>
      <c r="KT22" s="32">
        <v>808</v>
      </c>
      <c r="KU22" s="32">
        <v>0</v>
      </c>
      <c r="KV22" s="32">
        <v>0</v>
      </c>
      <c r="KW22" s="32">
        <v>0</v>
      </c>
      <c r="KX22" s="32">
        <v>6818</v>
      </c>
      <c r="KY22" s="32">
        <v>4299</v>
      </c>
      <c r="KZ22" s="32">
        <v>2519</v>
      </c>
      <c r="LA22" s="32">
        <v>4769</v>
      </c>
      <c r="LB22" s="32">
        <v>3504</v>
      </c>
      <c r="LC22" s="32">
        <v>1265</v>
      </c>
      <c r="LD22" s="32">
        <v>2049</v>
      </c>
      <c r="LE22" s="32">
        <v>795</v>
      </c>
      <c r="LF22" s="32">
        <v>1254</v>
      </c>
      <c r="LG22" s="32">
        <v>5017</v>
      </c>
      <c r="LH22" s="32">
        <v>3086</v>
      </c>
      <c r="LI22" s="32">
        <v>1931</v>
      </c>
      <c r="LJ22" s="32">
        <v>3447</v>
      </c>
      <c r="LK22" s="32">
        <v>2495</v>
      </c>
      <c r="LL22" s="32">
        <v>952</v>
      </c>
      <c r="LM22" s="32">
        <v>1570</v>
      </c>
      <c r="LN22" s="32">
        <v>591</v>
      </c>
      <c r="LO22" s="32">
        <v>979</v>
      </c>
      <c r="LP22" s="32">
        <v>1801</v>
      </c>
      <c r="LQ22" s="32">
        <v>1213</v>
      </c>
      <c r="LR22" s="32">
        <v>588</v>
      </c>
      <c r="LS22" s="32">
        <v>1322</v>
      </c>
      <c r="LT22" s="32">
        <v>1009</v>
      </c>
      <c r="LU22" s="32">
        <v>313</v>
      </c>
      <c r="LV22" s="32">
        <v>479</v>
      </c>
      <c r="LW22" s="32">
        <v>204</v>
      </c>
      <c r="LX22" s="33">
        <v>275</v>
      </c>
    </row>
    <row r="23" spans="1:336" x14ac:dyDescent="0.2">
      <c r="A23" s="481"/>
      <c r="B23" s="31" t="s">
        <v>151</v>
      </c>
      <c r="C23" s="31"/>
      <c r="D23" s="32">
        <v>135442</v>
      </c>
      <c r="E23" s="32">
        <v>88340</v>
      </c>
      <c r="F23" s="32">
        <v>47102</v>
      </c>
      <c r="G23" s="32">
        <v>106640</v>
      </c>
      <c r="H23" s="32">
        <v>76282</v>
      </c>
      <c r="I23" s="32">
        <v>30358</v>
      </c>
      <c r="J23" s="32">
        <v>28802</v>
      </c>
      <c r="K23" s="32">
        <v>12058</v>
      </c>
      <c r="L23" s="32">
        <v>16744</v>
      </c>
      <c r="M23" s="32">
        <v>59927</v>
      </c>
      <c r="N23" s="32">
        <v>36684</v>
      </c>
      <c r="O23" s="32">
        <v>23243</v>
      </c>
      <c r="P23" s="32">
        <v>34979</v>
      </c>
      <c r="Q23" s="32">
        <v>25089</v>
      </c>
      <c r="R23" s="32">
        <v>9890</v>
      </c>
      <c r="S23" s="32">
        <v>24948</v>
      </c>
      <c r="T23" s="32">
        <v>11595</v>
      </c>
      <c r="U23" s="32">
        <v>13353</v>
      </c>
      <c r="V23" s="32">
        <v>36823</v>
      </c>
      <c r="W23" s="32">
        <v>22464</v>
      </c>
      <c r="X23" s="32">
        <v>14359</v>
      </c>
      <c r="Y23" s="32">
        <v>17230</v>
      </c>
      <c r="Z23" s="32">
        <v>12953</v>
      </c>
      <c r="AA23" s="32">
        <v>4277</v>
      </c>
      <c r="AB23" s="32">
        <v>19593</v>
      </c>
      <c r="AC23" s="32">
        <v>9511</v>
      </c>
      <c r="AD23" s="32">
        <v>10082</v>
      </c>
      <c r="AE23" s="32">
        <v>14552</v>
      </c>
      <c r="AF23" s="32">
        <v>7098</v>
      </c>
      <c r="AG23" s="32">
        <v>7454</v>
      </c>
      <c r="AH23" s="32">
        <v>5668</v>
      </c>
      <c r="AI23" s="32">
        <v>3832</v>
      </c>
      <c r="AJ23" s="32">
        <v>1836</v>
      </c>
      <c r="AK23" s="32">
        <v>8884</v>
      </c>
      <c r="AL23" s="32">
        <v>3266</v>
      </c>
      <c r="AM23" s="32">
        <v>5618</v>
      </c>
      <c r="AN23" s="32">
        <v>20197</v>
      </c>
      <c r="AO23" s="32">
        <v>13787</v>
      </c>
      <c r="AP23" s="32">
        <v>6410</v>
      </c>
      <c r="AQ23" s="32">
        <v>9855</v>
      </c>
      <c r="AR23" s="32">
        <v>7709</v>
      </c>
      <c r="AS23" s="32">
        <v>2146</v>
      </c>
      <c r="AT23" s="32">
        <v>10342</v>
      </c>
      <c r="AU23" s="32">
        <v>6078</v>
      </c>
      <c r="AV23" s="32">
        <v>4264</v>
      </c>
      <c r="AW23" s="32">
        <v>1887</v>
      </c>
      <c r="AX23" s="32">
        <v>1500</v>
      </c>
      <c r="AY23" s="32">
        <v>387</v>
      </c>
      <c r="AZ23" s="32">
        <v>1533</v>
      </c>
      <c r="BA23" s="32">
        <v>1336</v>
      </c>
      <c r="BB23" s="32">
        <v>197</v>
      </c>
      <c r="BC23" s="32">
        <v>354</v>
      </c>
      <c r="BD23" s="32">
        <v>164</v>
      </c>
      <c r="BE23" s="32">
        <v>190</v>
      </c>
      <c r="BF23" s="32">
        <v>187</v>
      </c>
      <c r="BG23" s="32">
        <v>79</v>
      </c>
      <c r="BH23" s="32">
        <v>108</v>
      </c>
      <c r="BI23" s="32">
        <v>174</v>
      </c>
      <c r="BJ23" s="32">
        <v>76</v>
      </c>
      <c r="BK23" s="32">
        <v>98</v>
      </c>
      <c r="BL23" s="32">
        <v>13</v>
      </c>
      <c r="BM23" s="32">
        <v>3</v>
      </c>
      <c r="BN23" s="32">
        <v>10</v>
      </c>
      <c r="BO23" s="32">
        <v>8711</v>
      </c>
      <c r="BP23" s="32">
        <v>8547</v>
      </c>
      <c r="BQ23" s="32">
        <v>164</v>
      </c>
      <c r="BR23" s="32">
        <v>7692</v>
      </c>
      <c r="BS23" s="32">
        <v>7607</v>
      </c>
      <c r="BT23" s="32">
        <v>85</v>
      </c>
      <c r="BU23" s="32">
        <v>1019</v>
      </c>
      <c r="BV23" s="32">
        <v>940</v>
      </c>
      <c r="BW23" s="32">
        <v>79</v>
      </c>
      <c r="BX23" s="32">
        <v>3097</v>
      </c>
      <c r="BY23" s="32">
        <v>3089</v>
      </c>
      <c r="BZ23" s="32">
        <v>8</v>
      </c>
      <c r="CA23" s="32">
        <v>3097</v>
      </c>
      <c r="CB23" s="32">
        <v>3089</v>
      </c>
      <c r="CC23" s="32">
        <v>8</v>
      </c>
      <c r="CD23" s="32">
        <v>0</v>
      </c>
      <c r="CE23" s="32">
        <v>0</v>
      </c>
      <c r="CF23" s="32">
        <v>0</v>
      </c>
      <c r="CG23" s="32">
        <v>550</v>
      </c>
      <c r="CH23" s="32">
        <v>541</v>
      </c>
      <c r="CI23" s="32">
        <v>9</v>
      </c>
      <c r="CJ23" s="32">
        <v>418</v>
      </c>
      <c r="CK23" s="32">
        <v>418</v>
      </c>
      <c r="CL23" s="32">
        <v>0</v>
      </c>
      <c r="CM23" s="32">
        <v>132</v>
      </c>
      <c r="CN23" s="32">
        <v>123</v>
      </c>
      <c r="CO23" s="32">
        <v>9</v>
      </c>
      <c r="CP23" s="32">
        <v>1278</v>
      </c>
      <c r="CQ23" s="32">
        <v>1253</v>
      </c>
      <c r="CR23" s="32">
        <v>25</v>
      </c>
      <c r="CS23" s="32">
        <v>1171</v>
      </c>
      <c r="CT23" s="32" t="s">
        <v>378</v>
      </c>
      <c r="CU23" s="32" t="s">
        <v>378</v>
      </c>
      <c r="CV23" s="32">
        <v>107</v>
      </c>
      <c r="CW23" s="32" t="s">
        <v>378</v>
      </c>
      <c r="CX23" s="32" t="s">
        <v>378</v>
      </c>
      <c r="CY23" s="32">
        <v>881</v>
      </c>
      <c r="CZ23" s="32">
        <v>846</v>
      </c>
      <c r="DA23" s="32">
        <v>35</v>
      </c>
      <c r="DB23" s="32">
        <v>535</v>
      </c>
      <c r="DC23" s="32">
        <v>531</v>
      </c>
      <c r="DD23" s="32">
        <v>4</v>
      </c>
      <c r="DE23" s="32">
        <v>346</v>
      </c>
      <c r="DF23" s="32">
        <v>315</v>
      </c>
      <c r="DG23" s="32">
        <v>31</v>
      </c>
      <c r="DH23" s="32">
        <v>143</v>
      </c>
      <c r="DI23" s="32">
        <v>143</v>
      </c>
      <c r="DJ23" s="32">
        <v>0</v>
      </c>
      <c r="DK23" s="32">
        <v>120</v>
      </c>
      <c r="DL23" s="32">
        <v>120</v>
      </c>
      <c r="DM23" s="32">
        <v>0</v>
      </c>
      <c r="DN23" s="32">
        <v>23</v>
      </c>
      <c r="DO23" s="32">
        <v>23</v>
      </c>
      <c r="DP23" s="32">
        <v>0</v>
      </c>
      <c r="DQ23" s="32">
        <v>253</v>
      </c>
      <c r="DR23" s="32">
        <v>250</v>
      </c>
      <c r="DS23" s="32">
        <v>3</v>
      </c>
      <c r="DT23" s="32">
        <v>220</v>
      </c>
      <c r="DU23" s="32" t="s">
        <v>378</v>
      </c>
      <c r="DV23" s="32" t="s">
        <v>378</v>
      </c>
      <c r="DW23" s="32">
        <v>33</v>
      </c>
      <c r="DX23" s="32" t="s">
        <v>378</v>
      </c>
      <c r="DY23" s="32" t="s">
        <v>378</v>
      </c>
      <c r="DZ23" s="32">
        <v>0</v>
      </c>
      <c r="EA23" s="32">
        <v>0</v>
      </c>
      <c r="EB23" s="32">
        <v>0</v>
      </c>
      <c r="EC23" s="32">
        <v>0</v>
      </c>
      <c r="ED23" s="32">
        <v>0</v>
      </c>
      <c r="EE23" s="32">
        <v>0</v>
      </c>
      <c r="EF23" s="32">
        <v>0</v>
      </c>
      <c r="EG23" s="32">
        <v>0</v>
      </c>
      <c r="EH23" s="32">
        <v>0</v>
      </c>
      <c r="EI23" s="32">
        <v>2410</v>
      </c>
      <c r="EJ23" s="32">
        <v>2335</v>
      </c>
      <c r="EK23" s="32">
        <v>75</v>
      </c>
      <c r="EL23" s="32">
        <v>2040</v>
      </c>
      <c r="EM23" s="32">
        <v>1995</v>
      </c>
      <c r="EN23" s="32">
        <v>45</v>
      </c>
      <c r="EO23" s="32">
        <v>370</v>
      </c>
      <c r="EP23" s="32">
        <v>340</v>
      </c>
      <c r="EQ23" s="32">
        <v>30</v>
      </c>
      <c r="ER23" s="32">
        <v>99</v>
      </c>
      <c r="ES23" s="32">
        <v>90</v>
      </c>
      <c r="ET23" s="32">
        <v>9</v>
      </c>
      <c r="EU23" s="32">
        <v>91</v>
      </c>
      <c r="EV23" s="32">
        <v>87</v>
      </c>
      <c r="EW23" s="32">
        <v>4</v>
      </c>
      <c r="EX23" s="32">
        <v>8</v>
      </c>
      <c r="EY23" s="32">
        <v>3</v>
      </c>
      <c r="EZ23" s="32">
        <v>5</v>
      </c>
      <c r="FA23" s="32">
        <v>6992</v>
      </c>
      <c r="FB23" s="32">
        <v>979</v>
      </c>
      <c r="FC23" s="32">
        <v>6013</v>
      </c>
      <c r="FD23" s="32">
        <v>4614</v>
      </c>
      <c r="FE23" s="32">
        <v>540</v>
      </c>
      <c r="FF23" s="32">
        <v>4074</v>
      </c>
      <c r="FG23" s="32">
        <v>2378</v>
      </c>
      <c r="FH23" s="32">
        <v>439</v>
      </c>
      <c r="FI23" s="32">
        <v>1939</v>
      </c>
      <c r="FJ23" s="32">
        <v>6992</v>
      </c>
      <c r="FK23" s="32">
        <v>979</v>
      </c>
      <c r="FL23" s="32">
        <v>6013</v>
      </c>
      <c r="FM23" s="32">
        <v>4614</v>
      </c>
      <c r="FN23" s="32">
        <v>540</v>
      </c>
      <c r="FO23" s="32">
        <v>4074</v>
      </c>
      <c r="FP23" s="32">
        <v>2378</v>
      </c>
      <c r="FQ23" s="32">
        <v>439</v>
      </c>
      <c r="FR23" s="32">
        <v>1939</v>
      </c>
      <c r="FS23" s="32">
        <v>74</v>
      </c>
      <c r="FT23" s="32">
        <v>5</v>
      </c>
      <c r="FU23" s="32">
        <v>69</v>
      </c>
      <c r="FV23" s="32">
        <v>74</v>
      </c>
      <c r="FW23" s="32">
        <v>5</v>
      </c>
      <c r="FX23" s="32">
        <v>69</v>
      </c>
      <c r="FY23" s="32">
        <v>0</v>
      </c>
      <c r="FZ23" s="32">
        <v>0</v>
      </c>
      <c r="GA23" s="32">
        <v>0</v>
      </c>
      <c r="GB23" s="32">
        <v>74</v>
      </c>
      <c r="GC23" s="32">
        <v>5</v>
      </c>
      <c r="GD23" s="32">
        <v>69</v>
      </c>
      <c r="GE23" s="32">
        <v>74</v>
      </c>
      <c r="GF23" s="32">
        <v>5</v>
      </c>
      <c r="GG23" s="32">
        <v>69</v>
      </c>
      <c r="GH23" s="32">
        <v>0</v>
      </c>
      <c r="GI23" s="32">
        <v>0</v>
      </c>
      <c r="GJ23" s="32">
        <v>0</v>
      </c>
      <c r="GK23" s="32">
        <v>75515</v>
      </c>
      <c r="GL23" s="32">
        <v>51656</v>
      </c>
      <c r="GM23" s="32">
        <v>23859</v>
      </c>
      <c r="GN23" s="32">
        <v>71661</v>
      </c>
      <c r="GO23" s="32">
        <v>51193</v>
      </c>
      <c r="GP23" s="32">
        <v>20468</v>
      </c>
      <c r="GQ23" s="32">
        <v>3854</v>
      </c>
      <c r="GR23" s="32">
        <v>463</v>
      </c>
      <c r="GS23" s="32">
        <v>3391</v>
      </c>
      <c r="GT23" s="32">
        <v>15209</v>
      </c>
      <c r="GU23" s="32">
        <v>15113</v>
      </c>
      <c r="GV23" s="32">
        <v>96</v>
      </c>
      <c r="GW23" s="32">
        <v>15209</v>
      </c>
      <c r="GX23" s="32">
        <v>15113</v>
      </c>
      <c r="GY23" s="32">
        <v>96</v>
      </c>
      <c r="GZ23" s="32">
        <v>0</v>
      </c>
      <c r="HA23" s="32">
        <v>0</v>
      </c>
      <c r="HB23" s="32">
        <v>0</v>
      </c>
      <c r="HC23" s="32">
        <v>8748</v>
      </c>
      <c r="HD23" s="32">
        <v>1365</v>
      </c>
      <c r="HE23" s="32">
        <v>7383</v>
      </c>
      <c r="HF23" s="32">
        <v>4894</v>
      </c>
      <c r="HG23" s="32">
        <v>902</v>
      </c>
      <c r="HH23" s="32">
        <v>3992</v>
      </c>
      <c r="HI23" s="32">
        <v>3854</v>
      </c>
      <c r="HJ23" s="32">
        <v>463</v>
      </c>
      <c r="HK23" s="32">
        <v>3391</v>
      </c>
      <c r="HL23" s="32">
        <v>8284</v>
      </c>
      <c r="HM23" s="32">
        <v>4262</v>
      </c>
      <c r="HN23" s="32">
        <v>4022</v>
      </c>
      <c r="HO23" s="32">
        <v>8284</v>
      </c>
      <c r="HP23" s="32">
        <v>4262</v>
      </c>
      <c r="HQ23" s="32">
        <v>4022</v>
      </c>
      <c r="HR23" s="32">
        <v>0</v>
      </c>
      <c r="HS23" s="32">
        <v>0</v>
      </c>
      <c r="HT23" s="32">
        <v>0</v>
      </c>
      <c r="HU23" s="32">
        <v>13885</v>
      </c>
      <c r="HV23" s="32">
        <v>13693</v>
      </c>
      <c r="HW23" s="32">
        <v>192</v>
      </c>
      <c r="HX23" s="32">
        <v>13885</v>
      </c>
      <c r="HY23" s="32">
        <v>13693</v>
      </c>
      <c r="HZ23" s="32">
        <v>192</v>
      </c>
      <c r="IA23" s="32">
        <v>0</v>
      </c>
      <c r="IB23" s="32">
        <v>0</v>
      </c>
      <c r="IC23" s="32">
        <v>0</v>
      </c>
      <c r="ID23" s="32">
        <v>693</v>
      </c>
      <c r="IE23" s="32">
        <v>684</v>
      </c>
      <c r="IF23" s="32">
        <v>9</v>
      </c>
      <c r="IG23" s="32">
        <v>693</v>
      </c>
      <c r="IH23" s="32">
        <v>684</v>
      </c>
      <c r="II23" s="32">
        <v>9</v>
      </c>
      <c r="IJ23" s="32">
        <v>0</v>
      </c>
      <c r="IK23" s="32">
        <v>0</v>
      </c>
      <c r="IL23" s="32">
        <v>0</v>
      </c>
      <c r="IM23" s="32">
        <v>10749</v>
      </c>
      <c r="IN23" s="32">
        <v>2951</v>
      </c>
      <c r="IO23" s="32">
        <v>7798</v>
      </c>
      <c r="IP23" s="32">
        <v>10749</v>
      </c>
      <c r="IQ23" s="32">
        <v>2951</v>
      </c>
      <c r="IR23" s="32">
        <v>7798</v>
      </c>
      <c r="IS23" s="32">
        <v>0</v>
      </c>
      <c r="IT23" s="32">
        <v>0</v>
      </c>
      <c r="IU23" s="32">
        <v>0</v>
      </c>
      <c r="IV23" s="32">
        <v>15587</v>
      </c>
      <c r="IW23" s="32">
        <v>11996</v>
      </c>
      <c r="IX23" s="32">
        <v>3591</v>
      </c>
      <c r="IY23" s="32">
        <v>15587</v>
      </c>
      <c r="IZ23" s="32">
        <v>11996</v>
      </c>
      <c r="JA23" s="32">
        <v>3591</v>
      </c>
      <c r="JB23" s="32">
        <v>0</v>
      </c>
      <c r="JC23" s="32">
        <v>0</v>
      </c>
      <c r="JD23" s="32">
        <v>0</v>
      </c>
      <c r="JE23" s="32">
        <v>14504</v>
      </c>
      <c r="JF23" s="32">
        <v>11235</v>
      </c>
      <c r="JG23" s="32">
        <v>3269</v>
      </c>
      <c r="JH23" s="32">
        <v>14504</v>
      </c>
      <c r="JI23" s="32">
        <v>11235</v>
      </c>
      <c r="JJ23" s="32">
        <v>3269</v>
      </c>
      <c r="JK23" s="32">
        <v>0</v>
      </c>
      <c r="JL23" s="32">
        <v>0</v>
      </c>
      <c r="JM23" s="32">
        <v>0</v>
      </c>
      <c r="JN23" s="32">
        <v>1046</v>
      </c>
      <c r="JO23" s="32">
        <v>747</v>
      </c>
      <c r="JP23" s="32">
        <v>299</v>
      </c>
      <c r="JQ23" s="32">
        <v>1046</v>
      </c>
      <c r="JR23" s="32">
        <v>747</v>
      </c>
      <c r="JS23" s="32">
        <v>299</v>
      </c>
      <c r="JT23" s="32">
        <v>0</v>
      </c>
      <c r="JU23" s="32">
        <v>0</v>
      </c>
      <c r="JV23" s="32">
        <v>0</v>
      </c>
      <c r="JW23" s="32">
        <v>0</v>
      </c>
      <c r="JX23" s="32">
        <v>0</v>
      </c>
      <c r="JY23" s="32">
        <v>0</v>
      </c>
      <c r="JZ23" s="32">
        <v>0</v>
      </c>
      <c r="KA23" s="32">
        <v>0</v>
      </c>
      <c r="KB23" s="32">
        <v>0</v>
      </c>
      <c r="KC23" s="32">
        <v>0</v>
      </c>
      <c r="KD23" s="32">
        <v>0</v>
      </c>
      <c r="KE23" s="32">
        <v>0</v>
      </c>
      <c r="KF23" s="32">
        <v>0</v>
      </c>
      <c r="KG23" s="32">
        <v>0</v>
      </c>
      <c r="KH23" s="32">
        <v>0</v>
      </c>
      <c r="KI23" s="32">
        <v>0</v>
      </c>
      <c r="KJ23" s="32">
        <v>0</v>
      </c>
      <c r="KK23" s="32">
        <v>0</v>
      </c>
      <c r="KL23" s="32">
        <v>0</v>
      </c>
      <c r="KM23" s="32">
        <v>0</v>
      </c>
      <c r="KN23" s="32">
        <v>0</v>
      </c>
      <c r="KO23" s="32">
        <v>3053</v>
      </c>
      <c r="KP23" s="32">
        <v>2276</v>
      </c>
      <c r="KQ23" s="33">
        <v>777</v>
      </c>
      <c r="KR23" s="32">
        <v>3053</v>
      </c>
      <c r="KS23" s="32">
        <v>2276</v>
      </c>
      <c r="KT23" s="32">
        <v>777</v>
      </c>
      <c r="KU23" s="32">
        <v>0</v>
      </c>
      <c r="KV23" s="32">
        <v>0</v>
      </c>
      <c r="KW23" s="32">
        <v>0</v>
      </c>
      <c r="KX23" s="32">
        <v>7327</v>
      </c>
      <c r="KY23" s="32">
        <v>4689</v>
      </c>
      <c r="KZ23" s="32">
        <v>2638</v>
      </c>
      <c r="LA23" s="32">
        <v>5369</v>
      </c>
      <c r="LB23" s="32">
        <v>3984</v>
      </c>
      <c r="LC23" s="32">
        <v>1385</v>
      </c>
      <c r="LD23" s="32">
        <v>1958</v>
      </c>
      <c r="LE23" s="32">
        <v>705</v>
      </c>
      <c r="LF23" s="32">
        <v>1253</v>
      </c>
      <c r="LG23" s="32">
        <v>5352</v>
      </c>
      <c r="LH23" s="32">
        <v>3307</v>
      </c>
      <c r="LI23" s="32">
        <v>2045</v>
      </c>
      <c r="LJ23" s="32">
        <v>3866</v>
      </c>
      <c r="LK23" s="32">
        <v>2792</v>
      </c>
      <c r="LL23" s="32">
        <v>1074</v>
      </c>
      <c r="LM23" s="32">
        <v>1486</v>
      </c>
      <c r="LN23" s="32">
        <v>515</v>
      </c>
      <c r="LO23" s="32">
        <v>971</v>
      </c>
      <c r="LP23" s="32">
        <v>1975</v>
      </c>
      <c r="LQ23" s="32">
        <v>1382</v>
      </c>
      <c r="LR23" s="32">
        <v>593</v>
      </c>
      <c r="LS23" s="32">
        <v>1503</v>
      </c>
      <c r="LT23" s="32">
        <v>1192</v>
      </c>
      <c r="LU23" s="32">
        <v>311</v>
      </c>
      <c r="LV23" s="32">
        <v>472</v>
      </c>
      <c r="LW23" s="32">
        <v>190</v>
      </c>
      <c r="LX23" s="33">
        <v>282</v>
      </c>
    </row>
    <row r="24" spans="1:336" x14ac:dyDescent="0.2">
      <c r="A24" s="481"/>
      <c r="B24" s="31" t="s">
        <v>152</v>
      </c>
      <c r="C24" s="31"/>
      <c r="D24" s="32">
        <v>134170</v>
      </c>
      <c r="E24" s="32">
        <v>88121</v>
      </c>
      <c r="F24" s="32">
        <v>46049</v>
      </c>
      <c r="G24" s="32">
        <v>107337</v>
      </c>
      <c r="H24" s="32">
        <v>76297</v>
      </c>
      <c r="I24" s="32">
        <v>31040</v>
      </c>
      <c r="J24" s="32">
        <v>26833</v>
      </c>
      <c r="K24" s="32">
        <v>11824</v>
      </c>
      <c r="L24" s="32">
        <v>15009</v>
      </c>
      <c r="M24" s="32">
        <v>55445</v>
      </c>
      <c r="N24" s="32">
        <v>34168</v>
      </c>
      <c r="O24" s="32">
        <v>21277</v>
      </c>
      <c r="P24" s="32">
        <v>32297</v>
      </c>
      <c r="Q24" s="32">
        <v>22823</v>
      </c>
      <c r="R24" s="32">
        <v>9474</v>
      </c>
      <c r="S24" s="32">
        <v>23148</v>
      </c>
      <c r="T24" s="32">
        <v>11345</v>
      </c>
      <c r="U24" s="32">
        <v>11803</v>
      </c>
      <c r="V24" s="32">
        <v>33259</v>
      </c>
      <c r="W24" s="32">
        <v>20442</v>
      </c>
      <c r="X24" s="32">
        <v>12817</v>
      </c>
      <c r="Y24" s="32">
        <v>15165</v>
      </c>
      <c r="Z24" s="32">
        <v>11164</v>
      </c>
      <c r="AA24" s="32">
        <v>4001</v>
      </c>
      <c r="AB24" s="32">
        <v>18094</v>
      </c>
      <c r="AC24" s="32">
        <v>9278</v>
      </c>
      <c r="AD24" s="32">
        <v>8816</v>
      </c>
      <c r="AE24" s="32">
        <v>12268</v>
      </c>
      <c r="AF24" s="32">
        <v>5905</v>
      </c>
      <c r="AG24" s="32">
        <v>6363</v>
      </c>
      <c r="AH24" s="32">
        <v>4763</v>
      </c>
      <c r="AI24" s="32">
        <v>3074</v>
      </c>
      <c r="AJ24" s="32">
        <v>1689</v>
      </c>
      <c r="AK24" s="32">
        <v>7505</v>
      </c>
      <c r="AL24" s="32">
        <v>2831</v>
      </c>
      <c r="AM24" s="32">
        <v>4674</v>
      </c>
      <c r="AN24" s="32">
        <v>19511</v>
      </c>
      <c r="AO24" s="32">
        <v>13487</v>
      </c>
      <c r="AP24" s="32">
        <v>6024</v>
      </c>
      <c r="AQ24" s="32">
        <v>9223</v>
      </c>
      <c r="AR24" s="32">
        <v>7172</v>
      </c>
      <c r="AS24" s="32">
        <v>2051</v>
      </c>
      <c r="AT24" s="32">
        <v>10288</v>
      </c>
      <c r="AU24" s="32">
        <v>6315</v>
      </c>
      <c r="AV24" s="32">
        <v>3973</v>
      </c>
      <c r="AW24" s="32">
        <v>1309</v>
      </c>
      <c r="AX24" s="32">
        <v>973</v>
      </c>
      <c r="AY24" s="32">
        <v>336</v>
      </c>
      <c r="AZ24" s="32">
        <v>1018</v>
      </c>
      <c r="BA24" s="32">
        <v>844</v>
      </c>
      <c r="BB24" s="32">
        <v>174</v>
      </c>
      <c r="BC24" s="32">
        <v>291</v>
      </c>
      <c r="BD24" s="32">
        <v>129</v>
      </c>
      <c r="BE24" s="32">
        <v>162</v>
      </c>
      <c r="BF24" s="32">
        <v>171</v>
      </c>
      <c r="BG24" s="32">
        <v>77</v>
      </c>
      <c r="BH24" s="32">
        <v>94</v>
      </c>
      <c r="BI24" s="32">
        <v>161</v>
      </c>
      <c r="BJ24" s="32">
        <v>74</v>
      </c>
      <c r="BK24" s="32">
        <v>87</v>
      </c>
      <c r="BL24" s="32">
        <v>10</v>
      </c>
      <c r="BM24" s="32">
        <v>3</v>
      </c>
      <c r="BN24" s="32">
        <v>7</v>
      </c>
      <c r="BO24" s="32">
        <v>8126</v>
      </c>
      <c r="BP24" s="32">
        <v>7957</v>
      </c>
      <c r="BQ24" s="32">
        <v>169</v>
      </c>
      <c r="BR24" s="32">
        <v>7195</v>
      </c>
      <c r="BS24" s="32">
        <v>7107</v>
      </c>
      <c r="BT24" s="32">
        <v>88</v>
      </c>
      <c r="BU24" s="32">
        <v>931</v>
      </c>
      <c r="BV24" s="32">
        <v>850</v>
      </c>
      <c r="BW24" s="32">
        <v>81</v>
      </c>
      <c r="BX24" s="32">
        <v>2801</v>
      </c>
      <c r="BY24" s="32">
        <v>2794</v>
      </c>
      <c r="BZ24" s="32">
        <v>7</v>
      </c>
      <c r="CA24" s="32">
        <v>2801</v>
      </c>
      <c r="CB24" s="32">
        <v>2794</v>
      </c>
      <c r="CC24" s="32">
        <v>7</v>
      </c>
      <c r="CD24" s="32">
        <v>0</v>
      </c>
      <c r="CE24" s="32">
        <v>0</v>
      </c>
      <c r="CF24" s="32">
        <v>0</v>
      </c>
      <c r="CG24" s="32">
        <v>534</v>
      </c>
      <c r="CH24" s="32">
        <v>520</v>
      </c>
      <c r="CI24" s="32">
        <v>14</v>
      </c>
      <c r="CJ24" s="32">
        <v>386</v>
      </c>
      <c r="CK24" s="32" t="s">
        <v>378</v>
      </c>
      <c r="CL24" s="32" t="s">
        <v>378</v>
      </c>
      <c r="CM24" s="32">
        <v>148</v>
      </c>
      <c r="CN24" s="32" t="s">
        <v>378</v>
      </c>
      <c r="CO24" s="32" t="s">
        <v>378</v>
      </c>
      <c r="CP24" s="32">
        <v>1268</v>
      </c>
      <c r="CQ24" s="32">
        <v>1244</v>
      </c>
      <c r="CR24" s="32">
        <v>24</v>
      </c>
      <c r="CS24" s="32">
        <v>1146</v>
      </c>
      <c r="CT24" s="32">
        <v>1127</v>
      </c>
      <c r="CU24" s="32">
        <v>19</v>
      </c>
      <c r="CV24" s="32">
        <v>122</v>
      </c>
      <c r="CW24" s="32">
        <v>117</v>
      </c>
      <c r="CX24" s="32">
        <v>5</v>
      </c>
      <c r="CY24" s="32">
        <v>803</v>
      </c>
      <c r="CZ24" s="32">
        <v>772</v>
      </c>
      <c r="DA24" s="32">
        <v>31</v>
      </c>
      <c r="DB24" s="32">
        <v>513</v>
      </c>
      <c r="DC24" s="32">
        <v>510</v>
      </c>
      <c r="DD24" s="32">
        <v>3</v>
      </c>
      <c r="DE24" s="32">
        <v>290</v>
      </c>
      <c r="DF24" s="32">
        <v>262</v>
      </c>
      <c r="DG24" s="32">
        <v>28</v>
      </c>
      <c r="DH24" s="32">
        <v>127</v>
      </c>
      <c r="DI24" s="32" t="s">
        <v>378</v>
      </c>
      <c r="DJ24" s="32" t="s">
        <v>378</v>
      </c>
      <c r="DK24" s="32">
        <v>113</v>
      </c>
      <c r="DL24" s="32">
        <v>113</v>
      </c>
      <c r="DM24" s="32">
        <v>0</v>
      </c>
      <c r="DN24" s="32">
        <v>14</v>
      </c>
      <c r="DO24" s="32" t="s">
        <v>378</v>
      </c>
      <c r="DP24" s="32" t="s">
        <v>378</v>
      </c>
      <c r="DQ24" s="32">
        <v>199</v>
      </c>
      <c r="DR24" s="32" t="s">
        <v>378</v>
      </c>
      <c r="DS24" s="32" t="s">
        <v>378</v>
      </c>
      <c r="DT24" s="32">
        <v>174</v>
      </c>
      <c r="DU24" s="32">
        <v>170</v>
      </c>
      <c r="DV24" s="32">
        <v>4</v>
      </c>
      <c r="DW24" s="32">
        <v>25</v>
      </c>
      <c r="DX24" s="32" t="s">
        <v>378</v>
      </c>
      <c r="DY24" s="32" t="s">
        <v>378</v>
      </c>
      <c r="DZ24" s="32">
        <v>0</v>
      </c>
      <c r="EA24" s="32">
        <v>0</v>
      </c>
      <c r="EB24" s="32">
        <v>0</v>
      </c>
      <c r="EC24" s="32">
        <v>0</v>
      </c>
      <c r="ED24" s="32">
        <v>0</v>
      </c>
      <c r="EE24" s="32">
        <v>0</v>
      </c>
      <c r="EF24" s="32">
        <v>0</v>
      </c>
      <c r="EG24" s="32">
        <v>0</v>
      </c>
      <c r="EH24" s="32">
        <v>0</v>
      </c>
      <c r="EI24" s="32">
        <v>2281</v>
      </c>
      <c r="EJ24" s="32">
        <v>2197</v>
      </c>
      <c r="EK24" s="32">
        <v>84</v>
      </c>
      <c r="EL24" s="32">
        <v>1952</v>
      </c>
      <c r="EM24" s="32">
        <v>1900</v>
      </c>
      <c r="EN24" s="32">
        <v>52</v>
      </c>
      <c r="EO24" s="32">
        <v>329</v>
      </c>
      <c r="EP24" s="32">
        <v>297</v>
      </c>
      <c r="EQ24" s="32">
        <v>32</v>
      </c>
      <c r="ER24" s="32">
        <v>113</v>
      </c>
      <c r="ES24" s="32" t="s">
        <v>378</v>
      </c>
      <c r="ET24" s="32" t="s">
        <v>378</v>
      </c>
      <c r="EU24" s="32">
        <v>110</v>
      </c>
      <c r="EV24" s="32" t="s">
        <v>378</v>
      </c>
      <c r="EW24" s="32" t="s">
        <v>378</v>
      </c>
      <c r="EX24" s="32">
        <v>3</v>
      </c>
      <c r="EY24" s="32" t="s">
        <v>378</v>
      </c>
      <c r="EZ24" s="32" t="s">
        <v>378</v>
      </c>
      <c r="FA24" s="32">
        <v>6658</v>
      </c>
      <c r="FB24" s="32" t="s">
        <v>378</v>
      </c>
      <c r="FC24" s="32" t="s">
        <v>378</v>
      </c>
      <c r="FD24" s="32">
        <v>4404</v>
      </c>
      <c r="FE24" s="32" t="s">
        <v>378</v>
      </c>
      <c r="FF24" s="32" t="s">
        <v>378</v>
      </c>
      <c r="FG24" s="32">
        <v>2254</v>
      </c>
      <c r="FH24" s="32">
        <v>446</v>
      </c>
      <c r="FI24" s="32">
        <v>1808</v>
      </c>
      <c r="FJ24" s="32">
        <v>6658</v>
      </c>
      <c r="FK24" s="32" t="s">
        <v>378</v>
      </c>
      <c r="FL24" s="32" t="s">
        <v>378</v>
      </c>
      <c r="FM24" s="32">
        <v>4404</v>
      </c>
      <c r="FN24" s="32" t="s">
        <v>378</v>
      </c>
      <c r="FO24" s="32" t="s">
        <v>378</v>
      </c>
      <c r="FP24" s="32">
        <v>2254</v>
      </c>
      <c r="FQ24" s="32">
        <v>446</v>
      </c>
      <c r="FR24" s="32">
        <v>1808</v>
      </c>
      <c r="FS24" s="32">
        <v>76</v>
      </c>
      <c r="FT24" s="32" t="s">
        <v>378</v>
      </c>
      <c r="FU24" s="32" t="s">
        <v>378</v>
      </c>
      <c r="FV24" s="32">
        <v>76</v>
      </c>
      <c r="FW24" s="32" t="s">
        <v>378</v>
      </c>
      <c r="FX24" s="32" t="s">
        <v>378</v>
      </c>
      <c r="FY24" s="32">
        <v>0</v>
      </c>
      <c r="FZ24" s="32">
        <v>0</v>
      </c>
      <c r="GA24" s="32">
        <v>0</v>
      </c>
      <c r="GB24" s="32">
        <v>76</v>
      </c>
      <c r="GC24" s="32" t="s">
        <v>378</v>
      </c>
      <c r="GD24" s="32" t="s">
        <v>378</v>
      </c>
      <c r="GE24" s="32">
        <v>76</v>
      </c>
      <c r="GF24" s="32" t="s">
        <v>378</v>
      </c>
      <c r="GG24" s="32" t="s">
        <v>378</v>
      </c>
      <c r="GH24" s="32">
        <v>0</v>
      </c>
      <c r="GI24" s="32">
        <v>0</v>
      </c>
      <c r="GJ24" s="32">
        <v>0</v>
      </c>
      <c r="GK24" s="32">
        <v>78725</v>
      </c>
      <c r="GL24" s="32">
        <v>53953</v>
      </c>
      <c r="GM24" s="32">
        <v>24772</v>
      </c>
      <c r="GN24" s="32">
        <v>75040</v>
      </c>
      <c r="GO24" s="32">
        <v>53474</v>
      </c>
      <c r="GP24" s="32">
        <v>21566</v>
      </c>
      <c r="GQ24" s="32">
        <v>3685</v>
      </c>
      <c r="GR24" s="32">
        <v>479</v>
      </c>
      <c r="GS24" s="32">
        <v>3206</v>
      </c>
      <c r="GT24" s="32">
        <v>15781</v>
      </c>
      <c r="GU24" s="32">
        <v>15691</v>
      </c>
      <c r="GV24" s="32">
        <v>90</v>
      </c>
      <c r="GW24" s="32">
        <v>15781</v>
      </c>
      <c r="GX24" s="32">
        <v>15691</v>
      </c>
      <c r="GY24" s="32">
        <v>90</v>
      </c>
      <c r="GZ24" s="32">
        <v>0</v>
      </c>
      <c r="HA24" s="32">
        <v>0</v>
      </c>
      <c r="HB24" s="32">
        <v>0</v>
      </c>
      <c r="HC24" s="32">
        <v>8518</v>
      </c>
      <c r="HD24" s="32">
        <v>1379</v>
      </c>
      <c r="HE24" s="32">
        <v>7139</v>
      </c>
      <c r="HF24" s="32" t="s">
        <v>378</v>
      </c>
      <c r="HG24" s="32" t="s">
        <v>378</v>
      </c>
      <c r="HH24" s="32" t="s">
        <v>378</v>
      </c>
      <c r="HI24" s="32" t="s">
        <v>378</v>
      </c>
      <c r="HJ24" s="32" t="s">
        <v>378</v>
      </c>
      <c r="HK24" s="32" t="s">
        <v>378</v>
      </c>
      <c r="HL24" s="32">
        <v>8610</v>
      </c>
      <c r="HM24" s="32">
        <v>4520</v>
      </c>
      <c r="HN24" s="32">
        <v>4090</v>
      </c>
      <c r="HO24" s="32">
        <v>8610</v>
      </c>
      <c r="HP24" s="32">
        <v>4520</v>
      </c>
      <c r="HQ24" s="32">
        <v>4090</v>
      </c>
      <c r="HR24" s="32">
        <v>0</v>
      </c>
      <c r="HS24" s="32">
        <v>0</v>
      </c>
      <c r="HT24" s="32">
        <v>0</v>
      </c>
      <c r="HU24" s="32">
        <v>14193</v>
      </c>
      <c r="HV24" s="32">
        <v>13964</v>
      </c>
      <c r="HW24" s="32">
        <v>229</v>
      </c>
      <c r="HX24" s="32">
        <v>14193</v>
      </c>
      <c r="HY24" s="32">
        <v>13964</v>
      </c>
      <c r="HZ24" s="32">
        <v>229</v>
      </c>
      <c r="IA24" s="32">
        <v>0</v>
      </c>
      <c r="IB24" s="32">
        <v>0</v>
      </c>
      <c r="IC24" s="32">
        <v>0</v>
      </c>
      <c r="ID24" s="32">
        <v>1045</v>
      </c>
      <c r="IE24" s="32">
        <v>1029</v>
      </c>
      <c r="IF24" s="32">
        <v>16</v>
      </c>
      <c r="IG24" s="32">
        <v>1045</v>
      </c>
      <c r="IH24" s="32">
        <v>1029</v>
      </c>
      <c r="II24" s="32">
        <v>16</v>
      </c>
      <c r="IJ24" s="32">
        <v>0</v>
      </c>
      <c r="IK24" s="32">
        <v>0</v>
      </c>
      <c r="IL24" s="32">
        <v>0</v>
      </c>
      <c r="IM24" s="32">
        <v>11953</v>
      </c>
      <c r="IN24" s="32">
        <v>3386</v>
      </c>
      <c r="IO24" s="32">
        <v>8567</v>
      </c>
      <c r="IP24" s="32">
        <v>11953</v>
      </c>
      <c r="IQ24" s="32">
        <v>3386</v>
      </c>
      <c r="IR24" s="32">
        <v>8567</v>
      </c>
      <c r="IS24" s="32">
        <v>0</v>
      </c>
      <c r="IT24" s="32">
        <v>0</v>
      </c>
      <c r="IU24" s="32">
        <v>0</v>
      </c>
      <c r="IV24" s="32">
        <v>16383</v>
      </c>
      <c r="IW24" s="32">
        <v>12573</v>
      </c>
      <c r="IX24" s="32">
        <v>3810</v>
      </c>
      <c r="IY24" s="32" t="s">
        <v>378</v>
      </c>
      <c r="IZ24" s="32" t="s">
        <v>378</v>
      </c>
      <c r="JA24" s="32" t="s">
        <v>378</v>
      </c>
      <c r="JB24" s="32" t="s">
        <v>378</v>
      </c>
      <c r="JC24" s="32" t="s">
        <v>378</v>
      </c>
      <c r="JD24" s="32" t="s">
        <v>378</v>
      </c>
      <c r="JE24" s="32">
        <v>14912</v>
      </c>
      <c r="JF24" s="32">
        <v>11665</v>
      </c>
      <c r="JG24" s="32">
        <v>3247</v>
      </c>
      <c r="JH24" s="32">
        <v>14912</v>
      </c>
      <c r="JI24" s="32">
        <v>11665</v>
      </c>
      <c r="JJ24" s="32">
        <v>3247</v>
      </c>
      <c r="JK24" s="32">
        <v>0</v>
      </c>
      <c r="JL24" s="32">
        <v>0</v>
      </c>
      <c r="JM24" s="32">
        <v>0</v>
      </c>
      <c r="JN24" s="32">
        <v>917</v>
      </c>
      <c r="JO24" s="32">
        <v>582</v>
      </c>
      <c r="JP24" s="32">
        <v>335</v>
      </c>
      <c r="JQ24" s="32">
        <v>917</v>
      </c>
      <c r="JR24" s="32">
        <v>582</v>
      </c>
      <c r="JS24" s="32">
        <v>335</v>
      </c>
      <c r="JT24" s="32">
        <v>0</v>
      </c>
      <c r="JU24" s="32">
        <v>0</v>
      </c>
      <c r="JV24" s="32">
        <v>0</v>
      </c>
      <c r="JW24" s="32">
        <v>493</v>
      </c>
      <c r="JX24" s="32">
        <v>295</v>
      </c>
      <c r="JY24" s="32">
        <v>198</v>
      </c>
      <c r="JZ24" s="32" t="s">
        <v>378</v>
      </c>
      <c r="KA24" s="32" t="s">
        <v>378</v>
      </c>
      <c r="KB24" s="32" t="s">
        <v>378</v>
      </c>
      <c r="KC24" s="32" t="s">
        <v>378</v>
      </c>
      <c r="KD24" s="32" t="s">
        <v>378</v>
      </c>
      <c r="KE24" s="32" t="s">
        <v>378</v>
      </c>
      <c r="KF24" s="32">
        <v>0</v>
      </c>
      <c r="KG24" s="32">
        <v>0</v>
      </c>
      <c r="KH24" s="32">
        <v>0</v>
      </c>
      <c r="KI24" s="32">
        <v>0</v>
      </c>
      <c r="KJ24" s="32">
        <v>0</v>
      </c>
      <c r="KK24" s="32">
        <v>0</v>
      </c>
      <c r="KL24" s="32">
        <v>0</v>
      </c>
      <c r="KM24" s="32">
        <v>0</v>
      </c>
      <c r="KN24" s="32">
        <v>0</v>
      </c>
      <c r="KO24" s="32">
        <v>3287</v>
      </c>
      <c r="KP24" s="32">
        <v>2440</v>
      </c>
      <c r="KQ24" s="33">
        <v>847</v>
      </c>
      <c r="KR24" s="32">
        <v>3287</v>
      </c>
      <c r="KS24" s="32">
        <v>2440</v>
      </c>
      <c r="KT24" s="32">
        <v>847</v>
      </c>
      <c r="KU24" s="32">
        <v>0</v>
      </c>
      <c r="KV24" s="32">
        <v>0</v>
      </c>
      <c r="KW24" s="32">
        <v>0</v>
      </c>
      <c r="KX24" s="32">
        <v>7326</v>
      </c>
      <c r="KY24" s="32">
        <v>4824</v>
      </c>
      <c r="KZ24" s="32">
        <v>2502</v>
      </c>
      <c r="LA24" s="32">
        <v>5457</v>
      </c>
      <c r="LB24" s="32">
        <v>4053</v>
      </c>
      <c r="LC24" s="32">
        <v>1404</v>
      </c>
      <c r="LD24" s="32">
        <v>1869</v>
      </c>
      <c r="LE24" s="32">
        <v>771</v>
      </c>
      <c r="LF24" s="32">
        <v>1098</v>
      </c>
      <c r="LG24" s="32">
        <v>5325</v>
      </c>
      <c r="LH24" s="32">
        <v>3397</v>
      </c>
      <c r="LI24" s="32">
        <v>1928</v>
      </c>
      <c r="LJ24" s="32">
        <v>3922</v>
      </c>
      <c r="LK24" s="32">
        <v>2834</v>
      </c>
      <c r="LL24" s="32">
        <v>1088</v>
      </c>
      <c r="LM24" s="32">
        <v>1403</v>
      </c>
      <c r="LN24" s="32">
        <v>563</v>
      </c>
      <c r="LO24" s="32">
        <v>840</v>
      </c>
      <c r="LP24" s="32">
        <v>2001</v>
      </c>
      <c r="LQ24" s="32">
        <v>1427</v>
      </c>
      <c r="LR24" s="32">
        <v>574</v>
      </c>
      <c r="LS24" s="32">
        <v>1535</v>
      </c>
      <c r="LT24" s="32">
        <v>1219</v>
      </c>
      <c r="LU24" s="32">
        <v>316</v>
      </c>
      <c r="LV24" s="32">
        <v>466</v>
      </c>
      <c r="LW24" s="32">
        <v>208</v>
      </c>
      <c r="LX24" s="33">
        <v>258</v>
      </c>
    </row>
    <row r="25" spans="1:336" x14ac:dyDescent="0.2">
      <c r="A25" s="481"/>
      <c r="B25" s="31" t="s">
        <v>275</v>
      </c>
      <c r="C25" s="31"/>
      <c r="D25" s="32">
        <v>132500</v>
      </c>
      <c r="E25" s="32">
        <v>88479</v>
      </c>
      <c r="F25" s="32">
        <v>44021</v>
      </c>
      <c r="G25" s="32">
        <v>105202</v>
      </c>
      <c r="H25" s="32">
        <v>75609</v>
      </c>
      <c r="I25" s="32">
        <v>29593</v>
      </c>
      <c r="J25" s="32">
        <v>27298</v>
      </c>
      <c r="K25" s="32">
        <v>12870</v>
      </c>
      <c r="L25" s="32">
        <v>14428</v>
      </c>
      <c r="M25" s="32">
        <v>54832</v>
      </c>
      <c r="N25" s="32">
        <v>34643</v>
      </c>
      <c r="O25" s="32">
        <v>20189</v>
      </c>
      <c r="P25" s="32">
        <v>31082</v>
      </c>
      <c r="Q25" s="32">
        <v>22260</v>
      </c>
      <c r="R25" s="32">
        <v>8822</v>
      </c>
      <c r="S25" s="32">
        <v>23750</v>
      </c>
      <c r="T25" s="32">
        <v>12383</v>
      </c>
      <c r="U25" s="32">
        <v>11367</v>
      </c>
      <c r="V25" s="32">
        <v>33601</v>
      </c>
      <c r="W25" s="32">
        <v>21329</v>
      </c>
      <c r="X25" s="32">
        <v>12272</v>
      </c>
      <c r="Y25" s="32">
        <v>14751</v>
      </c>
      <c r="Z25" s="32">
        <v>10966</v>
      </c>
      <c r="AA25" s="32">
        <v>3785</v>
      </c>
      <c r="AB25" s="32">
        <v>18850</v>
      </c>
      <c r="AC25" s="32">
        <v>10363</v>
      </c>
      <c r="AD25" s="32">
        <v>8487</v>
      </c>
      <c r="AE25" s="32">
        <v>11134</v>
      </c>
      <c r="AF25" s="32">
        <v>5560</v>
      </c>
      <c r="AG25" s="32">
        <v>5574</v>
      </c>
      <c r="AH25" s="32">
        <v>4306</v>
      </c>
      <c r="AI25" s="32">
        <v>2762</v>
      </c>
      <c r="AJ25" s="32">
        <v>1544</v>
      </c>
      <c r="AK25" s="32">
        <v>6828</v>
      </c>
      <c r="AL25" s="32">
        <v>2798</v>
      </c>
      <c r="AM25" s="32">
        <v>4030</v>
      </c>
      <c r="AN25" s="32">
        <v>21143</v>
      </c>
      <c r="AO25" s="32">
        <v>14838</v>
      </c>
      <c r="AP25" s="32">
        <v>6305</v>
      </c>
      <c r="AQ25" s="32">
        <v>9410</v>
      </c>
      <c r="AR25" s="32">
        <v>7392</v>
      </c>
      <c r="AS25" s="32">
        <v>2018</v>
      </c>
      <c r="AT25" s="32">
        <v>11733</v>
      </c>
      <c r="AU25" s="32">
        <v>7446</v>
      </c>
      <c r="AV25" s="32">
        <v>4287</v>
      </c>
      <c r="AW25" s="32">
        <v>1151</v>
      </c>
      <c r="AX25" s="32">
        <v>861</v>
      </c>
      <c r="AY25" s="32">
        <v>290</v>
      </c>
      <c r="AZ25" s="32">
        <v>873</v>
      </c>
      <c r="BA25" s="32">
        <v>745</v>
      </c>
      <c r="BB25" s="32">
        <v>128</v>
      </c>
      <c r="BC25" s="32">
        <v>278</v>
      </c>
      <c r="BD25" s="32">
        <v>116</v>
      </c>
      <c r="BE25" s="32">
        <v>162</v>
      </c>
      <c r="BF25" s="32">
        <v>173</v>
      </c>
      <c r="BG25" s="32">
        <v>70</v>
      </c>
      <c r="BH25" s="32">
        <v>103</v>
      </c>
      <c r="BI25" s="32">
        <v>162</v>
      </c>
      <c r="BJ25" s="32">
        <v>67</v>
      </c>
      <c r="BK25" s="32">
        <v>95</v>
      </c>
      <c r="BL25" s="32">
        <v>11</v>
      </c>
      <c r="BM25" s="32">
        <v>3</v>
      </c>
      <c r="BN25" s="32">
        <v>8</v>
      </c>
      <c r="BO25" s="32">
        <v>7727</v>
      </c>
      <c r="BP25" s="32">
        <v>7586</v>
      </c>
      <c r="BQ25" s="32">
        <v>141</v>
      </c>
      <c r="BR25" s="32">
        <v>6856</v>
      </c>
      <c r="BS25" s="32">
        <v>6789</v>
      </c>
      <c r="BT25" s="32">
        <v>67</v>
      </c>
      <c r="BU25" s="32">
        <v>871</v>
      </c>
      <c r="BV25" s="32">
        <v>797</v>
      </c>
      <c r="BW25" s="32">
        <v>74</v>
      </c>
      <c r="BX25" s="32">
        <v>2463</v>
      </c>
      <c r="BY25" s="32" t="s">
        <v>378</v>
      </c>
      <c r="BZ25" s="32" t="s">
        <v>378</v>
      </c>
      <c r="CA25" s="32">
        <v>2463</v>
      </c>
      <c r="CB25" s="32" t="s">
        <v>378</v>
      </c>
      <c r="CC25" s="32" t="s">
        <v>378</v>
      </c>
      <c r="CD25" s="32">
        <v>0</v>
      </c>
      <c r="CE25" s="32">
        <v>0</v>
      </c>
      <c r="CF25" s="32">
        <v>0</v>
      </c>
      <c r="CG25" s="32">
        <v>607</v>
      </c>
      <c r="CH25" s="32">
        <v>596</v>
      </c>
      <c r="CI25" s="32">
        <v>11</v>
      </c>
      <c r="CJ25" s="32">
        <v>460</v>
      </c>
      <c r="CK25" s="32" t="s">
        <v>378</v>
      </c>
      <c r="CL25" s="32" t="s">
        <v>378</v>
      </c>
      <c r="CM25" s="32">
        <v>147</v>
      </c>
      <c r="CN25" s="32" t="s">
        <v>378</v>
      </c>
      <c r="CO25" s="32" t="s">
        <v>378</v>
      </c>
      <c r="CP25" s="32">
        <v>1224</v>
      </c>
      <c r="CQ25" s="32">
        <v>1202</v>
      </c>
      <c r="CR25" s="32">
        <v>22</v>
      </c>
      <c r="CS25" s="32">
        <v>1113</v>
      </c>
      <c r="CT25" s="32">
        <v>1096</v>
      </c>
      <c r="CU25" s="32">
        <v>17</v>
      </c>
      <c r="CV25" s="32">
        <v>111</v>
      </c>
      <c r="CW25" s="32">
        <v>106</v>
      </c>
      <c r="CX25" s="32">
        <v>5</v>
      </c>
      <c r="CY25" s="32">
        <v>718</v>
      </c>
      <c r="CZ25" s="32">
        <v>689</v>
      </c>
      <c r="DA25" s="32">
        <v>29</v>
      </c>
      <c r="DB25" s="32">
        <v>459</v>
      </c>
      <c r="DC25" s="32" t="s">
        <v>378</v>
      </c>
      <c r="DD25" s="32" t="s">
        <v>378</v>
      </c>
      <c r="DE25" s="32">
        <v>259</v>
      </c>
      <c r="DF25" s="32" t="s">
        <v>378</v>
      </c>
      <c r="DG25" s="32" t="s">
        <v>378</v>
      </c>
      <c r="DH25" s="32">
        <v>125</v>
      </c>
      <c r="DI25" s="32">
        <v>125</v>
      </c>
      <c r="DJ25" s="32">
        <v>0</v>
      </c>
      <c r="DK25" s="32">
        <v>112</v>
      </c>
      <c r="DL25" s="32">
        <v>112</v>
      </c>
      <c r="DM25" s="32">
        <v>0</v>
      </c>
      <c r="DN25" s="32">
        <v>13</v>
      </c>
      <c r="DO25" s="32">
        <v>13</v>
      </c>
      <c r="DP25" s="32">
        <v>0</v>
      </c>
      <c r="DQ25" s="32">
        <v>122</v>
      </c>
      <c r="DR25" s="32" t="s">
        <v>378</v>
      </c>
      <c r="DS25" s="32" t="s">
        <v>378</v>
      </c>
      <c r="DT25" s="32">
        <v>104</v>
      </c>
      <c r="DU25" s="32" t="s">
        <v>378</v>
      </c>
      <c r="DV25" s="32" t="s">
        <v>378</v>
      </c>
      <c r="DW25" s="32">
        <v>18</v>
      </c>
      <c r="DX25" s="32">
        <v>18</v>
      </c>
      <c r="DY25" s="32">
        <v>0</v>
      </c>
      <c r="DZ25" s="32">
        <v>0</v>
      </c>
      <c r="EA25" s="32">
        <v>0</v>
      </c>
      <c r="EB25" s="32">
        <v>0</v>
      </c>
      <c r="EC25" s="32">
        <v>0</v>
      </c>
      <c r="ED25" s="32">
        <v>0</v>
      </c>
      <c r="EE25" s="32">
        <v>0</v>
      </c>
      <c r="EF25" s="32">
        <v>0</v>
      </c>
      <c r="EG25" s="32">
        <v>0</v>
      </c>
      <c r="EH25" s="32">
        <v>0</v>
      </c>
      <c r="EI25" s="32">
        <v>2349</v>
      </c>
      <c r="EJ25" s="32">
        <v>2284</v>
      </c>
      <c r="EK25" s="32">
        <v>65</v>
      </c>
      <c r="EL25" s="32">
        <v>2033</v>
      </c>
      <c r="EM25" s="32">
        <v>1997</v>
      </c>
      <c r="EN25" s="32">
        <v>36</v>
      </c>
      <c r="EO25" s="32">
        <v>316</v>
      </c>
      <c r="EP25" s="32">
        <v>287</v>
      </c>
      <c r="EQ25" s="32">
        <v>29</v>
      </c>
      <c r="ER25" s="32">
        <v>119</v>
      </c>
      <c r="ES25" s="32">
        <v>112</v>
      </c>
      <c r="ET25" s="32">
        <v>7</v>
      </c>
      <c r="EU25" s="32">
        <v>112</v>
      </c>
      <c r="EV25" s="32">
        <v>108</v>
      </c>
      <c r="EW25" s="32">
        <v>4</v>
      </c>
      <c r="EX25" s="32">
        <v>7</v>
      </c>
      <c r="EY25" s="32">
        <v>4</v>
      </c>
      <c r="EZ25" s="32">
        <v>3</v>
      </c>
      <c r="FA25" s="32">
        <v>6230</v>
      </c>
      <c r="FB25" s="32">
        <v>952</v>
      </c>
      <c r="FC25" s="32">
        <v>5278</v>
      </c>
      <c r="FD25" s="32">
        <v>4068</v>
      </c>
      <c r="FE25" s="32">
        <v>483</v>
      </c>
      <c r="FF25" s="32">
        <v>3585</v>
      </c>
      <c r="FG25" s="32">
        <v>2162</v>
      </c>
      <c r="FH25" s="32">
        <v>469</v>
      </c>
      <c r="FI25" s="32">
        <v>1693</v>
      </c>
      <c r="FJ25" s="32">
        <v>6230</v>
      </c>
      <c r="FK25" s="32">
        <v>952</v>
      </c>
      <c r="FL25" s="32">
        <v>5278</v>
      </c>
      <c r="FM25" s="32">
        <v>4068</v>
      </c>
      <c r="FN25" s="32">
        <v>483</v>
      </c>
      <c r="FO25" s="32">
        <v>3585</v>
      </c>
      <c r="FP25" s="32">
        <v>2162</v>
      </c>
      <c r="FQ25" s="32">
        <v>469</v>
      </c>
      <c r="FR25" s="32">
        <v>1693</v>
      </c>
      <c r="FS25" s="32">
        <v>76</v>
      </c>
      <c r="FT25" s="32">
        <v>6</v>
      </c>
      <c r="FU25" s="32">
        <v>70</v>
      </c>
      <c r="FV25" s="32">
        <v>76</v>
      </c>
      <c r="FW25" s="32">
        <v>6</v>
      </c>
      <c r="FX25" s="32">
        <v>70</v>
      </c>
      <c r="FY25" s="32">
        <v>0</v>
      </c>
      <c r="FZ25" s="32">
        <v>0</v>
      </c>
      <c r="GA25" s="32">
        <v>0</v>
      </c>
      <c r="GB25" s="32">
        <v>76</v>
      </c>
      <c r="GC25" s="32">
        <v>6</v>
      </c>
      <c r="GD25" s="32">
        <v>70</v>
      </c>
      <c r="GE25" s="32">
        <v>76</v>
      </c>
      <c r="GF25" s="32">
        <v>6</v>
      </c>
      <c r="GG25" s="32">
        <v>70</v>
      </c>
      <c r="GH25" s="32">
        <v>0</v>
      </c>
      <c r="GI25" s="32">
        <v>0</v>
      </c>
      <c r="GJ25" s="32">
        <v>0</v>
      </c>
      <c r="GK25" s="32">
        <v>77668</v>
      </c>
      <c r="GL25" s="32">
        <v>53836</v>
      </c>
      <c r="GM25" s="32">
        <v>23832</v>
      </c>
      <c r="GN25" s="32">
        <v>74120</v>
      </c>
      <c r="GO25" s="32">
        <v>53349</v>
      </c>
      <c r="GP25" s="32">
        <v>20771</v>
      </c>
      <c r="GQ25" s="32">
        <v>3548</v>
      </c>
      <c r="GR25" s="32">
        <v>487</v>
      </c>
      <c r="GS25" s="32">
        <v>3061</v>
      </c>
      <c r="GT25" s="32">
        <v>15870</v>
      </c>
      <c r="GU25" s="32">
        <v>15763</v>
      </c>
      <c r="GV25" s="32">
        <v>107</v>
      </c>
      <c r="GW25" s="32">
        <v>15870</v>
      </c>
      <c r="GX25" s="32">
        <v>15763</v>
      </c>
      <c r="GY25" s="32">
        <v>107</v>
      </c>
      <c r="GZ25" s="32">
        <v>0</v>
      </c>
      <c r="HA25" s="32">
        <v>0</v>
      </c>
      <c r="HB25" s="32">
        <v>0</v>
      </c>
      <c r="HC25" s="32">
        <v>8398</v>
      </c>
      <c r="HD25" s="32">
        <v>1326</v>
      </c>
      <c r="HE25" s="32">
        <v>7072</v>
      </c>
      <c r="HF25" s="32">
        <v>4854</v>
      </c>
      <c r="HG25" s="32" t="s">
        <v>378</v>
      </c>
      <c r="HH25" s="32" t="s">
        <v>378</v>
      </c>
      <c r="HI25" s="32">
        <v>3544</v>
      </c>
      <c r="HJ25" s="32" t="s">
        <v>378</v>
      </c>
      <c r="HK25" s="32" t="s">
        <v>378</v>
      </c>
      <c r="HL25" s="32">
        <v>8542</v>
      </c>
      <c r="HM25" s="32">
        <v>4528</v>
      </c>
      <c r="HN25" s="32">
        <v>4014</v>
      </c>
      <c r="HO25" s="32">
        <v>8542</v>
      </c>
      <c r="HP25" s="32">
        <v>4528</v>
      </c>
      <c r="HQ25" s="32">
        <v>4014</v>
      </c>
      <c r="HR25" s="32">
        <v>0</v>
      </c>
      <c r="HS25" s="32">
        <v>0</v>
      </c>
      <c r="HT25" s="32">
        <v>0</v>
      </c>
      <c r="HU25" s="32">
        <v>13782</v>
      </c>
      <c r="HV25" s="32">
        <v>13567</v>
      </c>
      <c r="HW25" s="32">
        <v>215</v>
      </c>
      <c r="HX25" s="32">
        <v>13782</v>
      </c>
      <c r="HY25" s="32">
        <v>13567</v>
      </c>
      <c r="HZ25" s="32">
        <v>215</v>
      </c>
      <c r="IA25" s="32">
        <v>0</v>
      </c>
      <c r="IB25" s="32">
        <v>0</v>
      </c>
      <c r="IC25" s="32">
        <v>0</v>
      </c>
      <c r="ID25" s="32">
        <v>994</v>
      </c>
      <c r="IE25" s="32">
        <v>982</v>
      </c>
      <c r="IF25" s="32">
        <v>12</v>
      </c>
      <c r="IG25" s="32">
        <v>994</v>
      </c>
      <c r="IH25" s="32">
        <v>982</v>
      </c>
      <c r="II25" s="32">
        <v>12</v>
      </c>
      <c r="IJ25" s="32">
        <v>0</v>
      </c>
      <c r="IK25" s="32">
        <v>0</v>
      </c>
      <c r="IL25" s="32">
        <v>0</v>
      </c>
      <c r="IM25" s="32">
        <v>11511</v>
      </c>
      <c r="IN25" s="32">
        <v>3551</v>
      </c>
      <c r="IO25" s="32">
        <v>7960</v>
      </c>
      <c r="IP25" s="32">
        <v>11511</v>
      </c>
      <c r="IQ25" s="32">
        <v>3551</v>
      </c>
      <c r="IR25" s="32">
        <v>7960</v>
      </c>
      <c r="IS25" s="32">
        <v>0</v>
      </c>
      <c r="IT25" s="32">
        <v>0</v>
      </c>
      <c r="IU25" s="32">
        <v>0</v>
      </c>
      <c r="IV25" s="32">
        <v>16335</v>
      </c>
      <c r="IW25" s="32">
        <v>12700</v>
      </c>
      <c r="IX25" s="32">
        <v>3635</v>
      </c>
      <c r="IY25" s="32">
        <v>16331</v>
      </c>
      <c r="IZ25" s="32" t="s">
        <v>378</v>
      </c>
      <c r="JA25" s="32" t="s">
        <v>378</v>
      </c>
      <c r="JB25" s="32">
        <v>4</v>
      </c>
      <c r="JC25" s="32" t="s">
        <v>378</v>
      </c>
      <c r="JD25" s="32" t="s">
        <v>378</v>
      </c>
      <c r="JE25" s="32">
        <v>14511</v>
      </c>
      <c r="JF25" s="32">
        <v>11533</v>
      </c>
      <c r="JG25" s="32">
        <v>2978</v>
      </c>
      <c r="JH25" s="32">
        <v>14511</v>
      </c>
      <c r="JI25" s="32">
        <v>11533</v>
      </c>
      <c r="JJ25" s="32">
        <v>2978</v>
      </c>
      <c r="JK25" s="32">
        <v>0</v>
      </c>
      <c r="JL25" s="32">
        <v>0</v>
      </c>
      <c r="JM25" s="32">
        <v>0</v>
      </c>
      <c r="JN25" s="32">
        <v>904</v>
      </c>
      <c r="JO25" s="32">
        <v>622</v>
      </c>
      <c r="JP25" s="32">
        <v>282</v>
      </c>
      <c r="JQ25" s="32">
        <v>904</v>
      </c>
      <c r="JR25" s="32">
        <v>622</v>
      </c>
      <c r="JS25" s="32">
        <v>282</v>
      </c>
      <c r="JT25" s="32">
        <v>0</v>
      </c>
      <c r="JU25" s="32">
        <v>0</v>
      </c>
      <c r="JV25" s="32">
        <v>0</v>
      </c>
      <c r="JW25" s="32">
        <v>850</v>
      </c>
      <c r="JX25" s="32">
        <v>513</v>
      </c>
      <c r="JY25" s="32">
        <v>337</v>
      </c>
      <c r="JZ25" s="32">
        <v>846</v>
      </c>
      <c r="KA25" s="32" t="s">
        <v>378</v>
      </c>
      <c r="KB25" s="32" t="s">
        <v>378</v>
      </c>
      <c r="KC25" s="32">
        <v>4</v>
      </c>
      <c r="KD25" s="32" t="s">
        <v>378</v>
      </c>
      <c r="KE25" s="32" t="s">
        <v>378</v>
      </c>
      <c r="KF25" s="32">
        <v>0</v>
      </c>
      <c r="KG25" s="32">
        <v>0</v>
      </c>
      <c r="KH25" s="32">
        <v>0</v>
      </c>
      <c r="KI25" s="32">
        <v>0</v>
      </c>
      <c r="KJ25" s="32">
        <v>0</v>
      </c>
      <c r="KK25" s="32">
        <v>0</v>
      </c>
      <c r="KL25" s="32">
        <v>0</v>
      </c>
      <c r="KM25" s="32">
        <v>0</v>
      </c>
      <c r="KN25" s="32">
        <v>0</v>
      </c>
      <c r="KO25" s="32">
        <v>3230</v>
      </c>
      <c r="KP25" s="32">
        <v>2401</v>
      </c>
      <c r="KQ25" s="33">
        <v>829</v>
      </c>
      <c r="KR25" s="32">
        <v>3230</v>
      </c>
      <c r="KS25" s="32">
        <v>2401</v>
      </c>
      <c r="KT25" s="32">
        <v>829</v>
      </c>
      <c r="KU25" s="32">
        <v>0</v>
      </c>
      <c r="KV25" s="32">
        <v>0</v>
      </c>
      <c r="KW25" s="32">
        <v>0</v>
      </c>
      <c r="KX25" s="32">
        <v>7198</v>
      </c>
      <c r="KY25" s="32">
        <v>4770</v>
      </c>
      <c r="KZ25" s="32">
        <v>2428</v>
      </c>
      <c r="LA25" s="32">
        <v>5331</v>
      </c>
      <c r="LB25" s="32">
        <v>4016</v>
      </c>
      <c r="LC25" s="32">
        <v>1315</v>
      </c>
      <c r="LD25" s="32">
        <v>1867</v>
      </c>
      <c r="LE25" s="32">
        <v>754</v>
      </c>
      <c r="LF25" s="32">
        <v>1113</v>
      </c>
      <c r="LG25" s="32">
        <v>5184</v>
      </c>
      <c r="LH25" s="32">
        <v>3352</v>
      </c>
      <c r="LI25" s="32">
        <v>1832</v>
      </c>
      <c r="LJ25" s="32">
        <v>3789</v>
      </c>
      <c r="LK25" s="32">
        <v>2816</v>
      </c>
      <c r="LL25" s="32">
        <v>973</v>
      </c>
      <c r="LM25" s="32">
        <v>1395</v>
      </c>
      <c r="LN25" s="32">
        <v>536</v>
      </c>
      <c r="LO25" s="32">
        <v>859</v>
      </c>
      <c r="LP25" s="32">
        <v>2014</v>
      </c>
      <c r="LQ25" s="32">
        <v>1418</v>
      </c>
      <c r="LR25" s="32">
        <v>596</v>
      </c>
      <c r="LS25" s="32">
        <v>1542</v>
      </c>
      <c r="LT25" s="32">
        <v>1200</v>
      </c>
      <c r="LU25" s="32">
        <v>342</v>
      </c>
      <c r="LV25" s="32">
        <v>472</v>
      </c>
      <c r="LW25" s="32">
        <v>218</v>
      </c>
      <c r="LX25" s="33">
        <v>254</v>
      </c>
    </row>
    <row r="26" spans="1:336" x14ac:dyDescent="0.2">
      <c r="A26" s="481"/>
      <c r="B26" s="31" t="s">
        <v>328</v>
      </c>
      <c r="C26" s="31"/>
      <c r="D26" s="32">
        <v>112169</v>
      </c>
      <c r="E26" s="32">
        <v>77084</v>
      </c>
      <c r="F26" s="32">
        <v>35085</v>
      </c>
      <c r="G26" s="32">
        <v>92067</v>
      </c>
      <c r="H26" s="32">
        <v>67288</v>
      </c>
      <c r="I26" s="32">
        <v>24779</v>
      </c>
      <c r="J26" s="32">
        <v>20102</v>
      </c>
      <c r="K26" s="32">
        <v>9796</v>
      </c>
      <c r="L26" s="32">
        <v>10306</v>
      </c>
      <c r="M26" s="32">
        <v>41985</v>
      </c>
      <c r="N26" s="32">
        <v>26821</v>
      </c>
      <c r="O26" s="32">
        <v>15164</v>
      </c>
      <c r="P26" s="32">
        <v>24798</v>
      </c>
      <c r="Q26" s="32">
        <v>17492</v>
      </c>
      <c r="R26" s="32">
        <v>7306</v>
      </c>
      <c r="S26" s="32">
        <v>17187</v>
      </c>
      <c r="T26" s="32">
        <v>9329</v>
      </c>
      <c r="U26" s="32">
        <v>7858</v>
      </c>
      <c r="V26" s="32">
        <v>24498</v>
      </c>
      <c r="W26" s="32">
        <v>15779</v>
      </c>
      <c r="X26" s="32">
        <v>8719</v>
      </c>
      <c r="Y26" s="32">
        <v>10908</v>
      </c>
      <c r="Z26" s="32">
        <v>7986</v>
      </c>
      <c r="AA26" s="32">
        <v>2922</v>
      </c>
      <c r="AB26" s="32">
        <v>13590</v>
      </c>
      <c r="AC26" s="32">
        <v>7793</v>
      </c>
      <c r="AD26" s="32">
        <v>5797</v>
      </c>
      <c r="AE26" s="32">
        <v>6904</v>
      </c>
      <c r="AF26" s="32">
        <v>3412</v>
      </c>
      <c r="AG26" s="32">
        <v>3492</v>
      </c>
      <c r="AH26" s="32">
        <v>2732</v>
      </c>
      <c r="AI26" s="32">
        <v>1737</v>
      </c>
      <c r="AJ26" s="32">
        <v>995</v>
      </c>
      <c r="AK26" s="32">
        <v>4172</v>
      </c>
      <c r="AL26" s="32">
        <v>1675</v>
      </c>
      <c r="AM26" s="32">
        <v>2497</v>
      </c>
      <c r="AN26" s="32">
        <v>16547</v>
      </c>
      <c r="AO26" s="32">
        <v>11610</v>
      </c>
      <c r="AP26" s="32">
        <v>4937</v>
      </c>
      <c r="AQ26" s="32">
        <v>7332</v>
      </c>
      <c r="AR26" s="32">
        <v>5589</v>
      </c>
      <c r="AS26" s="32">
        <v>1743</v>
      </c>
      <c r="AT26" s="32">
        <v>9215</v>
      </c>
      <c r="AU26" s="32">
        <v>6021</v>
      </c>
      <c r="AV26" s="32">
        <v>3194</v>
      </c>
      <c r="AW26" s="32">
        <v>884</v>
      </c>
      <c r="AX26" s="32">
        <v>679</v>
      </c>
      <c r="AY26" s="32">
        <v>205</v>
      </c>
      <c r="AZ26" s="32">
        <v>688</v>
      </c>
      <c r="BA26" s="32">
        <v>585</v>
      </c>
      <c r="BB26" s="32">
        <v>103</v>
      </c>
      <c r="BC26" s="32">
        <v>196</v>
      </c>
      <c r="BD26" s="32">
        <v>94</v>
      </c>
      <c r="BE26" s="32">
        <v>102</v>
      </c>
      <c r="BF26" s="32">
        <v>163</v>
      </c>
      <c r="BG26" s="32">
        <v>78</v>
      </c>
      <c r="BH26" s="32">
        <v>85</v>
      </c>
      <c r="BI26" s="32">
        <v>156</v>
      </c>
      <c r="BJ26" s="32">
        <v>75</v>
      </c>
      <c r="BK26" s="32">
        <v>81</v>
      </c>
      <c r="BL26" s="32">
        <v>7</v>
      </c>
      <c r="BM26" s="32">
        <v>3</v>
      </c>
      <c r="BN26" s="32">
        <v>4</v>
      </c>
      <c r="BO26" s="32">
        <v>6665</v>
      </c>
      <c r="BP26" s="32">
        <v>6544</v>
      </c>
      <c r="BQ26" s="32">
        <v>121</v>
      </c>
      <c r="BR26" s="32">
        <v>5997</v>
      </c>
      <c r="BS26" s="32">
        <v>5924</v>
      </c>
      <c r="BT26" s="32">
        <v>73</v>
      </c>
      <c r="BU26" s="32">
        <v>668</v>
      </c>
      <c r="BV26" s="32">
        <v>620</v>
      </c>
      <c r="BW26" s="32">
        <v>48</v>
      </c>
      <c r="BX26" s="32">
        <v>2095</v>
      </c>
      <c r="BY26" s="32">
        <v>2089</v>
      </c>
      <c r="BZ26" s="32">
        <v>6</v>
      </c>
      <c r="CA26" s="32">
        <v>2095</v>
      </c>
      <c r="CB26" s="32">
        <v>2089</v>
      </c>
      <c r="CC26" s="32">
        <v>6</v>
      </c>
      <c r="CD26" s="32">
        <v>0</v>
      </c>
      <c r="CE26" s="32">
        <v>0</v>
      </c>
      <c r="CF26" s="32">
        <v>0</v>
      </c>
      <c r="CG26" s="32">
        <v>494</v>
      </c>
      <c r="CH26" s="32">
        <v>483</v>
      </c>
      <c r="CI26" s="32">
        <v>11</v>
      </c>
      <c r="CJ26" s="32">
        <v>382</v>
      </c>
      <c r="CK26" s="32">
        <v>378</v>
      </c>
      <c r="CL26" s="32">
        <v>4</v>
      </c>
      <c r="CM26" s="32">
        <v>112</v>
      </c>
      <c r="CN26" s="32">
        <v>105</v>
      </c>
      <c r="CO26" s="32">
        <v>7</v>
      </c>
      <c r="CP26" s="32">
        <v>1152</v>
      </c>
      <c r="CQ26" s="32">
        <v>1133</v>
      </c>
      <c r="CR26" s="32">
        <v>19</v>
      </c>
      <c r="CS26" s="32">
        <v>1055</v>
      </c>
      <c r="CT26" s="32">
        <v>1039</v>
      </c>
      <c r="CU26" s="32">
        <v>16</v>
      </c>
      <c r="CV26" s="32">
        <v>97</v>
      </c>
      <c r="CW26" s="32">
        <v>94</v>
      </c>
      <c r="CX26" s="32">
        <v>3</v>
      </c>
      <c r="CY26" s="32">
        <v>662</v>
      </c>
      <c r="CZ26" s="32">
        <v>638</v>
      </c>
      <c r="DA26" s="32">
        <v>24</v>
      </c>
      <c r="DB26" s="32">
        <v>444</v>
      </c>
      <c r="DC26" s="32">
        <v>440</v>
      </c>
      <c r="DD26" s="32">
        <v>4</v>
      </c>
      <c r="DE26" s="32">
        <v>218</v>
      </c>
      <c r="DF26" s="32">
        <v>198</v>
      </c>
      <c r="DG26" s="32">
        <v>20</v>
      </c>
      <c r="DH26" s="32">
        <v>63</v>
      </c>
      <c r="DI26" s="32" t="s">
        <v>378</v>
      </c>
      <c r="DJ26" s="32" t="s">
        <v>378</v>
      </c>
      <c r="DK26" s="32">
        <v>56</v>
      </c>
      <c r="DL26" s="32" t="s">
        <v>378</v>
      </c>
      <c r="DM26" s="32" t="s">
        <v>378</v>
      </c>
      <c r="DN26" s="32">
        <v>7</v>
      </c>
      <c r="DO26" s="32">
        <v>7</v>
      </c>
      <c r="DP26" s="32">
        <v>0</v>
      </c>
      <c r="DQ26" s="32">
        <v>82</v>
      </c>
      <c r="DR26" s="32">
        <v>82</v>
      </c>
      <c r="DS26" s="32">
        <v>0</v>
      </c>
      <c r="DT26" s="32">
        <v>69</v>
      </c>
      <c r="DU26" s="32">
        <v>69</v>
      </c>
      <c r="DV26" s="32">
        <v>0</v>
      </c>
      <c r="DW26" s="32">
        <v>13</v>
      </c>
      <c r="DX26" s="32">
        <v>13</v>
      </c>
      <c r="DY26" s="32">
        <v>0</v>
      </c>
      <c r="DZ26" s="32">
        <v>0</v>
      </c>
      <c r="EA26" s="32">
        <v>0</v>
      </c>
      <c r="EB26" s="32">
        <v>0</v>
      </c>
      <c r="EC26" s="32">
        <v>0</v>
      </c>
      <c r="ED26" s="32">
        <v>0</v>
      </c>
      <c r="EE26" s="32">
        <v>0</v>
      </c>
      <c r="EF26" s="32">
        <v>0</v>
      </c>
      <c r="EG26" s="32">
        <v>0</v>
      </c>
      <c r="EH26" s="32">
        <v>0</v>
      </c>
      <c r="EI26" s="32">
        <v>2028</v>
      </c>
      <c r="EJ26" s="32">
        <v>1973</v>
      </c>
      <c r="EK26" s="32">
        <v>55</v>
      </c>
      <c r="EL26" s="32">
        <v>1813</v>
      </c>
      <c r="EM26" s="32">
        <v>1776</v>
      </c>
      <c r="EN26" s="32">
        <v>37</v>
      </c>
      <c r="EO26" s="32">
        <v>215</v>
      </c>
      <c r="EP26" s="32">
        <v>197</v>
      </c>
      <c r="EQ26" s="32">
        <v>18</v>
      </c>
      <c r="ER26" s="32">
        <v>89</v>
      </c>
      <c r="ES26" s="32" t="s">
        <v>378</v>
      </c>
      <c r="ET26" s="32" t="s">
        <v>378</v>
      </c>
      <c r="EU26" s="32">
        <v>83</v>
      </c>
      <c r="EV26" s="32" t="s">
        <v>378</v>
      </c>
      <c r="EW26" s="32" t="s">
        <v>378</v>
      </c>
      <c r="EX26" s="32">
        <v>6</v>
      </c>
      <c r="EY26" s="32">
        <v>6</v>
      </c>
      <c r="EZ26" s="32">
        <v>0</v>
      </c>
      <c r="FA26" s="32">
        <v>5131</v>
      </c>
      <c r="FB26" s="32">
        <v>757</v>
      </c>
      <c r="FC26" s="32">
        <v>4374</v>
      </c>
      <c r="FD26" s="32">
        <v>3505</v>
      </c>
      <c r="FE26" s="32">
        <v>366</v>
      </c>
      <c r="FF26" s="32">
        <v>3139</v>
      </c>
      <c r="FG26" s="32">
        <v>1626</v>
      </c>
      <c r="FH26" s="32">
        <v>391</v>
      </c>
      <c r="FI26" s="32">
        <v>1235</v>
      </c>
      <c r="FJ26" s="32">
        <v>5131</v>
      </c>
      <c r="FK26" s="32">
        <v>757</v>
      </c>
      <c r="FL26" s="32">
        <v>4374</v>
      </c>
      <c r="FM26" s="32">
        <v>3505</v>
      </c>
      <c r="FN26" s="32">
        <v>366</v>
      </c>
      <c r="FO26" s="32">
        <v>3139</v>
      </c>
      <c r="FP26" s="32">
        <v>1626</v>
      </c>
      <c r="FQ26" s="32">
        <v>391</v>
      </c>
      <c r="FR26" s="32">
        <v>1235</v>
      </c>
      <c r="FS26" s="32">
        <v>78</v>
      </c>
      <c r="FT26" s="32">
        <v>3</v>
      </c>
      <c r="FU26" s="32">
        <v>75</v>
      </c>
      <c r="FV26" s="32">
        <v>78</v>
      </c>
      <c r="FW26" s="32">
        <v>3</v>
      </c>
      <c r="FX26" s="32">
        <v>75</v>
      </c>
      <c r="FY26" s="32">
        <v>0</v>
      </c>
      <c r="FZ26" s="32">
        <v>0</v>
      </c>
      <c r="GA26" s="32">
        <v>0</v>
      </c>
      <c r="GB26" s="32">
        <v>78</v>
      </c>
      <c r="GC26" s="32">
        <v>3</v>
      </c>
      <c r="GD26" s="32">
        <v>75</v>
      </c>
      <c r="GE26" s="32">
        <v>78</v>
      </c>
      <c r="GF26" s="32">
        <v>3</v>
      </c>
      <c r="GG26" s="32">
        <v>75</v>
      </c>
      <c r="GH26" s="32">
        <v>0</v>
      </c>
      <c r="GI26" s="32">
        <v>0</v>
      </c>
      <c r="GJ26" s="32">
        <v>0</v>
      </c>
      <c r="GK26" s="32">
        <v>70184</v>
      </c>
      <c r="GL26" s="32">
        <v>50263</v>
      </c>
      <c r="GM26" s="32">
        <v>19921</v>
      </c>
      <c r="GN26" s="32">
        <v>67269</v>
      </c>
      <c r="GO26" s="32">
        <v>49796</v>
      </c>
      <c r="GP26" s="32">
        <v>17473</v>
      </c>
      <c r="GQ26" s="32">
        <v>2915</v>
      </c>
      <c r="GR26" s="32">
        <v>467</v>
      </c>
      <c r="GS26" s="32">
        <v>2448</v>
      </c>
      <c r="GT26" s="32">
        <v>14683</v>
      </c>
      <c r="GU26" s="32">
        <v>14564</v>
      </c>
      <c r="GV26" s="32">
        <v>119</v>
      </c>
      <c r="GW26" s="32">
        <v>14683</v>
      </c>
      <c r="GX26" s="32">
        <v>14564</v>
      </c>
      <c r="GY26" s="32">
        <v>119</v>
      </c>
      <c r="GZ26" s="32">
        <v>0</v>
      </c>
      <c r="HA26" s="32">
        <v>0</v>
      </c>
      <c r="HB26" s="32">
        <v>0</v>
      </c>
      <c r="HC26" s="32">
        <v>7077</v>
      </c>
      <c r="HD26" s="32">
        <v>1180</v>
      </c>
      <c r="HE26" s="32">
        <v>5897</v>
      </c>
      <c r="HF26" s="32">
        <v>4162</v>
      </c>
      <c r="HG26" s="32">
        <v>713</v>
      </c>
      <c r="HH26" s="32">
        <v>3449</v>
      </c>
      <c r="HI26" s="32">
        <v>2915</v>
      </c>
      <c r="HJ26" s="32">
        <v>467</v>
      </c>
      <c r="HK26" s="32">
        <v>2448</v>
      </c>
      <c r="HL26" s="32">
        <v>7408</v>
      </c>
      <c r="HM26" s="32">
        <v>4211</v>
      </c>
      <c r="HN26" s="32">
        <v>3197</v>
      </c>
      <c r="HO26" s="32">
        <v>7408</v>
      </c>
      <c r="HP26" s="32">
        <v>4211</v>
      </c>
      <c r="HQ26" s="32">
        <v>3197</v>
      </c>
      <c r="HR26" s="32">
        <v>0</v>
      </c>
      <c r="HS26" s="32">
        <v>0</v>
      </c>
      <c r="HT26" s="32">
        <v>0</v>
      </c>
      <c r="HU26" s="32">
        <v>13726</v>
      </c>
      <c r="HV26" s="32">
        <v>13548</v>
      </c>
      <c r="HW26" s="32">
        <v>178</v>
      </c>
      <c r="HX26" s="32">
        <v>13726</v>
      </c>
      <c r="HY26" s="32">
        <v>13548</v>
      </c>
      <c r="HZ26" s="32">
        <v>178</v>
      </c>
      <c r="IA26" s="32">
        <v>0</v>
      </c>
      <c r="IB26" s="32">
        <v>0</v>
      </c>
      <c r="IC26" s="32">
        <v>0</v>
      </c>
      <c r="ID26" s="32">
        <v>936</v>
      </c>
      <c r="IE26" s="32">
        <v>921</v>
      </c>
      <c r="IF26" s="32">
        <v>15</v>
      </c>
      <c r="IG26" s="32">
        <v>936</v>
      </c>
      <c r="IH26" s="32">
        <v>921</v>
      </c>
      <c r="II26" s="32">
        <v>15</v>
      </c>
      <c r="IJ26" s="32">
        <v>0</v>
      </c>
      <c r="IK26" s="32">
        <v>0</v>
      </c>
      <c r="IL26" s="32">
        <v>0</v>
      </c>
      <c r="IM26" s="32">
        <v>10230</v>
      </c>
      <c r="IN26" s="32">
        <v>3219</v>
      </c>
      <c r="IO26" s="32">
        <v>7011</v>
      </c>
      <c r="IP26" s="32">
        <v>10230</v>
      </c>
      <c r="IQ26" s="32">
        <v>3219</v>
      </c>
      <c r="IR26" s="32">
        <v>7011</v>
      </c>
      <c r="IS26" s="32">
        <v>0</v>
      </c>
      <c r="IT26" s="32">
        <v>0</v>
      </c>
      <c r="IU26" s="32">
        <v>0</v>
      </c>
      <c r="IV26" s="32">
        <v>14108</v>
      </c>
      <c r="IW26" s="32">
        <v>11273</v>
      </c>
      <c r="IX26" s="32">
        <v>2835</v>
      </c>
      <c r="IY26" s="32">
        <v>14108</v>
      </c>
      <c r="IZ26" s="32">
        <v>11273</v>
      </c>
      <c r="JA26" s="32">
        <v>2835</v>
      </c>
      <c r="JB26" s="32">
        <v>0</v>
      </c>
      <c r="JC26" s="32">
        <v>0</v>
      </c>
      <c r="JD26" s="32">
        <v>0</v>
      </c>
      <c r="JE26" s="32">
        <v>12482</v>
      </c>
      <c r="JF26" s="32">
        <v>10245</v>
      </c>
      <c r="JG26" s="32">
        <v>2237</v>
      </c>
      <c r="JH26" s="32">
        <v>12482</v>
      </c>
      <c r="JI26" s="32">
        <v>10245</v>
      </c>
      <c r="JJ26" s="32">
        <v>2237</v>
      </c>
      <c r="JK26" s="32">
        <v>0</v>
      </c>
      <c r="JL26" s="32">
        <v>0</v>
      </c>
      <c r="JM26" s="32">
        <v>0</v>
      </c>
      <c r="JN26" s="32">
        <v>770</v>
      </c>
      <c r="JO26" s="32">
        <v>528</v>
      </c>
      <c r="JP26" s="32">
        <v>242</v>
      </c>
      <c r="JQ26" s="32">
        <v>770</v>
      </c>
      <c r="JR26" s="32">
        <v>528</v>
      </c>
      <c r="JS26" s="32">
        <v>242</v>
      </c>
      <c r="JT26" s="32">
        <v>0</v>
      </c>
      <c r="JU26" s="32">
        <v>0</v>
      </c>
      <c r="JV26" s="32">
        <v>0</v>
      </c>
      <c r="JW26" s="32">
        <v>771</v>
      </c>
      <c r="JX26" s="32">
        <v>456</v>
      </c>
      <c r="JY26" s="32">
        <v>315</v>
      </c>
      <c r="JZ26" s="32">
        <v>771</v>
      </c>
      <c r="KA26" s="32">
        <v>456</v>
      </c>
      <c r="KB26" s="32">
        <v>315</v>
      </c>
      <c r="KC26" s="32">
        <v>0</v>
      </c>
      <c r="KD26" s="32">
        <v>0</v>
      </c>
      <c r="KE26" s="32">
        <v>0</v>
      </c>
      <c r="KF26" s="32">
        <v>11</v>
      </c>
      <c r="KG26" s="32">
        <v>7</v>
      </c>
      <c r="KH26" s="32">
        <v>4</v>
      </c>
      <c r="KI26" s="32">
        <v>11</v>
      </c>
      <c r="KJ26" s="32">
        <v>7</v>
      </c>
      <c r="KK26" s="32">
        <v>4</v>
      </c>
      <c r="KL26" s="32">
        <v>0</v>
      </c>
      <c r="KM26" s="32">
        <v>0</v>
      </c>
      <c r="KN26" s="32">
        <v>0</v>
      </c>
      <c r="KO26" s="32">
        <v>2941</v>
      </c>
      <c r="KP26" s="32">
        <v>2261</v>
      </c>
      <c r="KQ26" s="33">
        <v>680</v>
      </c>
      <c r="KR26" s="32">
        <v>2941</v>
      </c>
      <c r="KS26" s="32">
        <v>2261</v>
      </c>
      <c r="KT26" s="32">
        <v>680</v>
      </c>
      <c r="KU26" s="32">
        <v>0</v>
      </c>
      <c r="KV26" s="32">
        <v>0</v>
      </c>
      <c r="KW26" s="32">
        <v>0</v>
      </c>
      <c r="KX26" s="32">
        <v>5613</v>
      </c>
      <c r="KY26" s="32">
        <v>3738</v>
      </c>
      <c r="KZ26" s="32">
        <v>1875</v>
      </c>
      <c r="LA26" s="32">
        <v>4310</v>
      </c>
      <c r="LB26" s="32">
        <v>3213</v>
      </c>
      <c r="LC26" s="32">
        <v>1097</v>
      </c>
      <c r="LD26" s="32">
        <v>1303</v>
      </c>
      <c r="LE26" s="32">
        <v>525</v>
      </c>
      <c r="LF26" s="32">
        <v>778</v>
      </c>
      <c r="LG26" s="32">
        <v>3956</v>
      </c>
      <c r="LH26" s="32">
        <v>2576</v>
      </c>
      <c r="LI26" s="32">
        <v>1380</v>
      </c>
      <c r="LJ26" s="32">
        <v>2997</v>
      </c>
      <c r="LK26" s="32">
        <v>2193</v>
      </c>
      <c r="LL26" s="32">
        <v>804</v>
      </c>
      <c r="LM26" s="32">
        <v>959</v>
      </c>
      <c r="LN26" s="32">
        <v>383</v>
      </c>
      <c r="LO26" s="32">
        <v>576</v>
      </c>
      <c r="LP26" s="32">
        <v>1657</v>
      </c>
      <c r="LQ26" s="32">
        <v>1162</v>
      </c>
      <c r="LR26" s="32">
        <v>495</v>
      </c>
      <c r="LS26" s="32">
        <v>1313</v>
      </c>
      <c r="LT26" s="32">
        <v>1020</v>
      </c>
      <c r="LU26" s="32">
        <v>293</v>
      </c>
      <c r="LV26" s="32">
        <v>344</v>
      </c>
      <c r="LW26" s="32">
        <v>142</v>
      </c>
      <c r="LX26" s="33">
        <v>202</v>
      </c>
    </row>
    <row r="27" spans="1:336" x14ac:dyDescent="0.2">
      <c r="A27" s="481"/>
      <c r="B27" s="31" t="s">
        <v>365</v>
      </c>
      <c r="C27" s="31"/>
      <c r="D27" s="32">
        <v>108950</v>
      </c>
      <c r="E27" s="32">
        <v>76118</v>
      </c>
      <c r="F27" s="32">
        <v>32832</v>
      </c>
      <c r="G27" s="32">
        <v>89882</v>
      </c>
      <c r="H27" s="32">
        <v>66259</v>
      </c>
      <c r="I27" s="32">
        <v>23623</v>
      </c>
      <c r="J27" s="32">
        <v>19068</v>
      </c>
      <c r="K27" s="32">
        <v>9859</v>
      </c>
      <c r="L27" s="32">
        <v>9209</v>
      </c>
      <c r="M27" s="32">
        <v>39137</v>
      </c>
      <c r="N27" s="32">
        <v>25858</v>
      </c>
      <c r="O27" s="32">
        <v>13279</v>
      </c>
      <c r="P27" s="32">
        <v>22688</v>
      </c>
      <c r="Q27" s="32">
        <v>16456</v>
      </c>
      <c r="R27" s="32">
        <v>6232</v>
      </c>
      <c r="S27" s="32">
        <v>16449</v>
      </c>
      <c r="T27" s="32">
        <v>9402</v>
      </c>
      <c r="U27" s="32">
        <v>7047</v>
      </c>
      <c r="V27" s="32">
        <v>22367</v>
      </c>
      <c r="W27" s="32">
        <v>14945</v>
      </c>
      <c r="X27" s="32">
        <v>7422</v>
      </c>
      <c r="Y27" s="32">
        <v>9349</v>
      </c>
      <c r="Z27" s="32">
        <v>7093</v>
      </c>
      <c r="AA27" s="32">
        <v>2256</v>
      </c>
      <c r="AB27" s="32">
        <v>13018</v>
      </c>
      <c r="AC27" s="32">
        <v>7852</v>
      </c>
      <c r="AD27" s="32">
        <v>5166</v>
      </c>
      <c r="AE27" s="32">
        <v>5278</v>
      </c>
      <c r="AF27" s="32">
        <v>2611</v>
      </c>
      <c r="AG27" s="32">
        <v>2667</v>
      </c>
      <c r="AH27" s="32">
        <v>1952</v>
      </c>
      <c r="AI27" s="32">
        <v>1214</v>
      </c>
      <c r="AJ27" s="32">
        <v>738</v>
      </c>
      <c r="AK27" s="32">
        <v>3326</v>
      </c>
      <c r="AL27" s="32">
        <v>1397</v>
      </c>
      <c r="AM27" s="32">
        <v>1929</v>
      </c>
      <c r="AN27" s="32">
        <v>16167</v>
      </c>
      <c r="AO27" s="32">
        <v>11672</v>
      </c>
      <c r="AP27" s="32">
        <v>4495</v>
      </c>
      <c r="AQ27" s="32">
        <v>6666</v>
      </c>
      <c r="AR27" s="32">
        <v>5297</v>
      </c>
      <c r="AS27" s="32">
        <v>1369</v>
      </c>
      <c r="AT27" s="32">
        <v>9501</v>
      </c>
      <c r="AU27" s="32">
        <v>6375</v>
      </c>
      <c r="AV27" s="32">
        <v>3126</v>
      </c>
      <c r="AW27" s="32">
        <v>812</v>
      </c>
      <c r="AX27" s="32">
        <v>615</v>
      </c>
      <c r="AY27" s="32">
        <v>197</v>
      </c>
      <c r="AZ27" s="32">
        <v>625</v>
      </c>
      <c r="BA27" s="32" t="s">
        <v>378</v>
      </c>
      <c r="BB27" s="32" t="s">
        <v>378</v>
      </c>
      <c r="BC27" s="32">
        <v>187</v>
      </c>
      <c r="BD27" s="32" t="s">
        <v>378</v>
      </c>
      <c r="BE27" s="32" t="s">
        <v>378</v>
      </c>
      <c r="BF27" s="32">
        <v>110</v>
      </c>
      <c r="BG27" s="32">
        <v>47</v>
      </c>
      <c r="BH27" s="32">
        <v>63</v>
      </c>
      <c r="BI27" s="32">
        <v>106</v>
      </c>
      <c r="BJ27" s="32" t="s">
        <v>378</v>
      </c>
      <c r="BK27" s="32" t="s">
        <v>378</v>
      </c>
      <c r="BL27" s="32">
        <v>4</v>
      </c>
      <c r="BM27" s="32" t="s">
        <v>378</v>
      </c>
      <c r="BN27" s="32" t="s">
        <v>378</v>
      </c>
      <c r="BO27" s="32">
        <v>6330</v>
      </c>
      <c r="BP27" s="32">
        <v>6230</v>
      </c>
      <c r="BQ27" s="32">
        <v>100</v>
      </c>
      <c r="BR27" s="32">
        <v>5731</v>
      </c>
      <c r="BS27" s="32">
        <v>5662</v>
      </c>
      <c r="BT27" s="32">
        <v>69</v>
      </c>
      <c r="BU27" s="32">
        <v>599</v>
      </c>
      <c r="BV27" s="32">
        <v>568</v>
      </c>
      <c r="BW27" s="32">
        <v>31</v>
      </c>
      <c r="BX27" s="32">
        <v>1912</v>
      </c>
      <c r="BY27" s="32">
        <v>1904</v>
      </c>
      <c r="BZ27" s="32">
        <v>8</v>
      </c>
      <c r="CA27" s="32">
        <v>1912</v>
      </c>
      <c r="CB27" s="32">
        <v>1904</v>
      </c>
      <c r="CC27" s="32">
        <v>8</v>
      </c>
      <c r="CD27" s="32">
        <v>0</v>
      </c>
      <c r="CE27" s="32">
        <v>0</v>
      </c>
      <c r="CF27" s="32">
        <v>0</v>
      </c>
      <c r="CG27" s="32">
        <v>387</v>
      </c>
      <c r="CH27" s="32">
        <v>383</v>
      </c>
      <c r="CI27" s="32">
        <v>4</v>
      </c>
      <c r="CJ27" s="32">
        <v>291</v>
      </c>
      <c r="CK27" s="32" t="s">
        <v>378</v>
      </c>
      <c r="CL27" s="32" t="s">
        <v>378</v>
      </c>
      <c r="CM27" s="32">
        <v>96</v>
      </c>
      <c r="CN27" s="32" t="s">
        <v>378</v>
      </c>
      <c r="CO27" s="32" t="s">
        <v>378</v>
      </c>
      <c r="CP27" s="32">
        <v>276</v>
      </c>
      <c r="CQ27" s="32">
        <v>268</v>
      </c>
      <c r="CR27" s="32">
        <v>8</v>
      </c>
      <c r="CS27" s="32">
        <v>261</v>
      </c>
      <c r="CT27" s="32">
        <v>253</v>
      </c>
      <c r="CU27" s="32">
        <v>8</v>
      </c>
      <c r="CV27" s="32">
        <v>15</v>
      </c>
      <c r="CW27" s="32">
        <v>15</v>
      </c>
      <c r="CX27" s="32">
        <v>0</v>
      </c>
      <c r="CY27" s="32">
        <v>642</v>
      </c>
      <c r="CZ27" s="32">
        <v>628</v>
      </c>
      <c r="DA27" s="32">
        <v>14</v>
      </c>
      <c r="DB27" s="32">
        <v>443</v>
      </c>
      <c r="DC27" s="32" t="s">
        <v>378</v>
      </c>
      <c r="DD27" s="32" t="s">
        <v>378</v>
      </c>
      <c r="DE27" s="32">
        <v>199</v>
      </c>
      <c r="DF27" s="32" t="s">
        <v>378</v>
      </c>
      <c r="DG27" s="32" t="s">
        <v>378</v>
      </c>
      <c r="DH27" s="32">
        <v>1188</v>
      </c>
      <c r="DI27" s="32">
        <v>1168</v>
      </c>
      <c r="DJ27" s="32">
        <v>20</v>
      </c>
      <c r="DK27" s="32">
        <v>1124</v>
      </c>
      <c r="DL27" s="32">
        <v>1107</v>
      </c>
      <c r="DM27" s="32">
        <v>17</v>
      </c>
      <c r="DN27" s="32">
        <v>64</v>
      </c>
      <c r="DO27" s="32">
        <v>61</v>
      </c>
      <c r="DP27" s="32">
        <v>3</v>
      </c>
      <c r="DQ27" s="32">
        <v>27</v>
      </c>
      <c r="DR27" s="32" t="s">
        <v>378</v>
      </c>
      <c r="DS27" s="32" t="s">
        <v>378</v>
      </c>
      <c r="DT27" s="32" t="s">
        <v>378</v>
      </c>
      <c r="DU27" s="32" t="s">
        <v>378</v>
      </c>
      <c r="DV27" s="32">
        <v>0</v>
      </c>
      <c r="DW27" s="32" t="s">
        <v>378</v>
      </c>
      <c r="DX27" s="32">
        <v>3</v>
      </c>
      <c r="DY27" s="32" t="s">
        <v>378</v>
      </c>
      <c r="DZ27" s="32">
        <v>8</v>
      </c>
      <c r="EA27" s="32">
        <v>8</v>
      </c>
      <c r="EB27" s="32">
        <v>0</v>
      </c>
      <c r="EC27" s="32" t="s">
        <v>378</v>
      </c>
      <c r="ED27" s="32" t="s">
        <v>378</v>
      </c>
      <c r="EE27" s="32">
        <v>0</v>
      </c>
      <c r="EF27" s="32" t="s">
        <v>378</v>
      </c>
      <c r="EG27" s="32" t="s">
        <v>378</v>
      </c>
      <c r="EH27" s="32">
        <v>0</v>
      </c>
      <c r="EI27" s="32">
        <v>1802</v>
      </c>
      <c r="EJ27" s="32">
        <v>1760</v>
      </c>
      <c r="EK27" s="32">
        <v>42</v>
      </c>
      <c r="EL27" s="32">
        <v>1592</v>
      </c>
      <c r="EM27" s="32">
        <v>1562</v>
      </c>
      <c r="EN27" s="32">
        <v>30</v>
      </c>
      <c r="EO27" s="32">
        <v>210</v>
      </c>
      <c r="EP27" s="32">
        <v>198</v>
      </c>
      <c r="EQ27" s="32">
        <v>12</v>
      </c>
      <c r="ER27" s="32">
        <v>88</v>
      </c>
      <c r="ES27" s="32" t="s">
        <v>378</v>
      </c>
      <c r="ET27" s="32" t="s">
        <v>378</v>
      </c>
      <c r="EU27" s="32">
        <v>83</v>
      </c>
      <c r="EV27" s="32" t="s">
        <v>378</v>
      </c>
      <c r="EW27" s="32" t="s">
        <v>378</v>
      </c>
      <c r="EX27" s="32">
        <v>5</v>
      </c>
      <c r="EY27" s="32" t="s">
        <v>378</v>
      </c>
      <c r="EZ27" s="32" t="s">
        <v>378</v>
      </c>
      <c r="FA27" s="32">
        <v>4579</v>
      </c>
      <c r="FB27" s="32">
        <v>684</v>
      </c>
      <c r="FC27" s="32">
        <v>3895</v>
      </c>
      <c r="FD27" s="32">
        <v>3118</v>
      </c>
      <c r="FE27" s="32">
        <v>295</v>
      </c>
      <c r="FF27" s="32">
        <v>2823</v>
      </c>
      <c r="FG27" s="32">
        <v>1461</v>
      </c>
      <c r="FH27" s="32">
        <v>389</v>
      </c>
      <c r="FI27" s="32">
        <v>1072</v>
      </c>
      <c r="FJ27" s="32">
        <v>4579</v>
      </c>
      <c r="FK27" s="32">
        <v>684</v>
      </c>
      <c r="FL27" s="32">
        <v>3895</v>
      </c>
      <c r="FM27" s="32">
        <v>3118</v>
      </c>
      <c r="FN27" s="32">
        <v>295</v>
      </c>
      <c r="FO27" s="32">
        <v>2823</v>
      </c>
      <c r="FP27" s="32">
        <v>1461</v>
      </c>
      <c r="FQ27" s="32">
        <v>389</v>
      </c>
      <c r="FR27" s="32">
        <v>1072</v>
      </c>
      <c r="FS27" s="32">
        <v>71</v>
      </c>
      <c r="FT27" s="32">
        <v>3</v>
      </c>
      <c r="FU27" s="32">
        <v>68</v>
      </c>
      <c r="FV27" s="32">
        <v>71</v>
      </c>
      <c r="FW27" s="32">
        <v>3</v>
      </c>
      <c r="FX27" s="32">
        <v>68</v>
      </c>
      <c r="FY27" s="32">
        <v>0</v>
      </c>
      <c r="FZ27" s="32">
        <v>0</v>
      </c>
      <c r="GA27" s="32">
        <v>0</v>
      </c>
      <c r="GB27" s="32">
        <v>71</v>
      </c>
      <c r="GC27" s="32">
        <v>3</v>
      </c>
      <c r="GD27" s="32">
        <v>68</v>
      </c>
      <c r="GE27" s="32">
        <v>71</v>
      </c>
      <c r="GF27" s="32">
        <v>3</v>
      </c>
      <c r="GG27" s="32">
        <v>68</v>
      </c>
      <c r="GH27" s="32">
        <v>0</v>
      </c>
      <c r="GI27" s="32">
        <v>0</v>
      </c>
      <c r="GJ27" s="32">
        <v>0</v>
      </c>
      <c r="GK27" s="32">
        <v>69813</v>
      </c>
      <c r="GL27" s="32">
        <v>50260</v>
      </c>
      <c r="GM27" s="32">
        <v>19553</v>
      </c>
      <c r="GN27" s="32">
        <v>67194</v>
      </c>
      <c r="GO27" s="32">
        <v>49803</v>
      </c>
      <c r="GP27" s="32">
        <v>17391</v>
      </c>
      <c r="GQ27" s="32">
        <v>2619</v>
      </c>
      <c r="GR27" s="32">
        <v>457</v>
      </c>
      <c r="GS27" s="32">
        <v>2162</v>
      </c>
      <c r="GT27" s="32">
        <v>14667</v>
      </c>
      <c r="GU27" s="32" t="s">
        <v>378</v>
      </c>
      <c r="GV27" s="32" t="s">
        <v>378</v>
      </c>
      <c r="GW27" s="32">
        <v>14667</v>
      </c>
      <c r="GX27" s="32" t="s">
        <v>378</v>
      </c>
      <c r="GY27" s="32" t="s">
        <v>378</v>
      </c>
      <c r="GZ27" s="32">
        <v>0</v>
      </c>
      <c r="HA27" s="32">
        <v>0</v>
      </c>
      <c r="HB27" s="32">
        <v>0</v>
      </c>
      <c r="HC27" s="32">
        <v>6494</v>
      </c>
      <c r="HD27" s="32">
        <v>1120</v>
      </c>
      <c r="HE27" s="32">
        <v>5374</v>
      </c>
      <c r="HF27" s="32">
        <v>3875</v>
      </c>
      <c r="HG27" s="32">
        <v>663</v>
      </c>
      <c r="HH27" s="32">
        <v>3212</v>
      </c>
      <c r="HI27" s="32">
        <v>2619</v>
      </c>
      <c r="HJ27" s="32">
        <v>457</v>
      </c>
      <c r="HK27" s="32">
        <v>2162</v>
      </c>
      <c r="HL27" s="32">
        <v>7730</v>
      </c>
      <c r="HM27" s="32">
        <v>4451</v>
      </c>
      <c r="HN27" s="32">
        <v>3279</v>
      </c>
      <c r="HO27" s="32">
        <v>7730</v>
      </c>
      <c r="HP27" s="32">
        <v>4451</v>
      </c>
      <c r="HQ27" s="32">
        <v>3279</v>
      </c>
      <c r="HR27" s="32">
        <v>0</v>
      </c>
      <c r="HS27" s="32">
        <v>0</v>
      </c>
      <c r="HT27" s="32">
        <v>0</v>
      </c>
      <c r="HU27" s="32">
        <v>13418</v>
      </c>
      <c r="HV27" s="32">
        <v>13207</v>
      </c>
      <c r="HW27" s="32">
        <v>211</v>
      </c>
      <c r="HX27" s="32">
        <v>13418</v>
      </c>
      <c r="HY27" s="32">
        <v>13207</v>
      </c>
      <c r="HZ27" s="32">
        <v>211</v>
      </c>
      <c r="IA27" s="32">
        <v>0</v>
      </c>
      <c r="IB27" s="32">
        <v>0</v>
      </c>
      <c r="IC27" s="32">
        <v>0</v>
      </c>
      <c r="ID27" s="32">
        <v>1183</v>
      </c>
      <c r="IE27" s="32">
        <v>1164</v>
      </c>
      <c r="IF27" s="32">
        <v>19</v>
      </c>
      <c r="IG27" s="32">
        <v>1183</v>
      </c>
      <c r="IH27" s="32">
        <v>1164</v>
      </c>
      <c r="II27" s="32">
        <v>19</v>
      </c>
      <c r="IJ27" s="32">
        <v>0</v>
      </c>
      <c r="IK27" s="32">
        <v>0</v>
      </c>
      <c r="IL27" s="32">
        <v>0</v>
      </c>
      <c r="IM27" s="32">
        <v>10374</v>
      </c>
      <c r="IN27" s="32">
        <v>3169</v>
      </c>
      <c r="IO27" s="32">
        <v>7205</v>
      </c>
      <c r="IP27" s="32">
        <v>10374</v>
      </c>
      <c r="IQ27" s="32">
        <v>3169</v>
      </c>
      <c r="IR27" s="32">
        <v>7205</v>
      </c>
      <c r="IS27" s="32">
        <v>0</v>
      </c>
      <c r="IT27" s="32">
        <v>0</v>
      </c>
      <c r="IU27" s="32">
        <v>0</v>
      </c>
      <c r="IV27" s="32">
        <v>14316</v>
      </c>
      <c r="IW27" s="32">
        <v>11576</v>
      </c>
      <c r="IX27" s="32">
        <v>2740</v>
      </c>
      <c r="IY27" s="32">
        <v>14316</v>
      </c>
      <c r="IZ27" s="32">
        <v>11576</v>
      </c>
      <c r="JA27" s="32">
        <v>2740</v>
      </c>
      <c r="JB27" s="32">
        <v>0</v>
      </c>
      <c r="JC27" s="32">
        <v>0</v>
      </c>
      <c r="JD27" s="32">
        <v>0</v>
      </c>
      <c r="JE27" s="32">
        <v>12792</v>
      </c>
      <c r="JF27" s="32">
        <v>10589</v>
      </c>
      <c r="JG27" s="32">
        <v>2203</v>
      </c>
      <c r="JH27" s="32">
        <v>12792</v>
      </c>
      <c r="JI27" s="32">
        <v>10589</v>
      </c>
      <c r="JJ27" s="32">
        <v>2203</v>
      </c>
      <c r="JK27" s="32">
        <v>0</v>
      </c>
      <c r="JL27" s="32">
        <v>0</v>
      </c>
      <c r="JM27" s="32">
        <v>0</v>
      </c>
      <c r="JN27" s="32">
        <v>697</v>
      </c>
      <c r="JO27" s="32">
        <v>491</v>
      </c>
      <c r="JP27" s="32">
        <v>206</v>
      </c>
      <c r="JQ27" s="32">
        <v>697</v>
      </c>
      <c r="JR27" s="32">
        <v>491</v>
      </c>
      <c r="JS27" s="32">
        <v>206</v>
      </c>
      <c r="JT27" s="32">
        <v>0</v>
      </c>
      <c r="JU27" s="32">
        <v>0</v>
      </c>
      <c r="JV27" s="32">
        <v>0</v>
      </c>
      <c r="JW27" s="32">
        <v>736</v>
      </c>
      <c r="JX27" s="32">
        <v>437</v>
      </c>
      <c r="JY27" s="32">
        <v>299</v>
      </c>
      <c r="JZ27" s="32">
        <v>736</v>
      </c>
      <c r="KA27" s="32">
        <v>437</v>
      </c>
      <c r="KB27" s="32">
        <v>299</v>
      </c>
      <c r="KC27" s="32">
        <v>0</v>
      </c>
      <c r="KD27" s="32">
        <v>0</v>
      </c>
      <c r="KE27" s="32">
        <v>0</v>
      </c>
      <c r="KF27" s="32">
        <v>25</v>
      </c>
      <c r="KG27" s="32" t="s">
        <v>378</v>
      </c>
      <c r="KH27" s="32" t="s">
        <v>378</v>
      </c>
      <c r="KI27" s="32">
        <v>25</v>
      </c>
      <c r="KJ27" s="32" t="s">
        <v>378</v>
      </c>
      <c r="KK27" s="32" t="s">
        <v>378</v>
      </c>
      <c r="KL27" s="32">
        <v>0</v>
      </c>
      <c r="KM27" s="32">
        <v>0</v>
      </c>
      <c r="KN27" s="32">
        <v>0</v>
      </c>
      <c r="KO27" s="32">
        <v>2789</v>
      </c>
      <c r="KP27" s="32">
        <v>2131</v>
      </c>
      <c r="KQ27" s="33">
        <v>658</v>
      </c>
      <c r="KR27" s="32">
        <v>2789</v>
      </c>
      <c r="KS27" s="32">
        <v>2131</v>
      </c>
      <c r="KT27" s="32">
        <v>658</v>
      </c>
      <c r="KU27" s="32">
        <v>0</v>
      </c>
      <c r="KV27" s="32">
        <v>0</v>
      </c>
      <c r="KW27" s="32">
        <v>0</v>
      </c>
      <c r="KX27" s="32">
        <v>5790</v>
      </c>
      <c r="KY27" s="32">
        <v>3996</v>
      </c>
      <c r="KZ27" s="32">
        <v>1794</v>
      </c>
      <c r="LA27" s="32">
        <v>4419</v>
      </c>
      <c r="LB27" s="32">
        <v>3403</v>
      </c>
      <c r="LC27" s="32">
        <v>1016</v>
      </c>
      <c r="LD27" s="32">
        <v>1371</v>
      </c>
      <c r="LE27" s="32">
        <v>593</v>
      </c>
      <c r="LF27" s="32">
        <v>778</v>
      </c>
      <c r="LG27" s="32">
        <v>4169</v>
      </c>
      <c r="LH27" s="32">
        <v>2795</v>
      </c>
      <c r="LI27" s="32">
        <v>1374</v>
      </c>
      <c r="LJ27" s="32">
        <v>3106</v>
      </c>
      <c r="LK27" s="32">
        <v>2346</v>
      </c>
      <c r="LL27" s="32">
        <v>760</v>
      </c>
      <c r="LM27" s="32">
        <v>1063</v>
      </c>
      <c r="LN27" s="32">
        <v>449</v>
      </c>
      <c r="LO27" s="32">
        <v>614</v>
      </c>
      <c r="LP27" s="32">
        <v>1621</v>
      </c>
      <c r="LQ27" s="32">
        <v>1201</v>
      </c>
      <c r="LR27" s="32">
        <v>420</v>
      </c>
      <c r="LS27" s="32">
        <v>1313</v>
      </c>
      <c r="LT27" s="32">
        <v>1057</v>
      </c>
      <c r="LU27" s="32">
        <v>256</v>
      </c>
      <c r="LV27" s="32">
        <v>308</v>
      </c>
      <c r="LW27" s="32">
        <v>144</v>
      </c>
      <c r="LX27" s="33">
        <v>164</v>
      </c>
    </row>
    <row r="28" spans="1:336" x14ac:dyDescent="0.2">
      <c r="A28" s="481" t="s">
        <v>63</v>
      </c>
      <c r="B28" s="31" t="s">
        <v>147</v>
      </c>
      <c r="C28" s="31"/>
      <c r="D28" s="38">
        <v>112934.75</v>
      </c>
      <c r="E28" s="38">
        <v>89969.25</v>
      </c>
      <c r="F28" s="38">
        <v>22965.5</v>
      </c>
      <c r="G28" s="38">
        <v>100939.41666666667</v>
      </c>
      <c r="H28" s="38">
        <v>84923.25</v>
      </c>
      <c r="I28" s="38">
        <v>16016.166666666666</v>
      </c>
      <c r="J28" s="38">
        <v>11995.333333333334</v>
      </c>
      <c r="K28" s="38">
        <v>5046</v>
      </c>
      <c r="L28" s="38">
        <v>6949.333333333333</v>
      </c>
      <c r="M28" s="38">
        <v>31456.416666666668</v>
      </c>
      <c r="N28" s="38">
        <v>21803.5</v>
      </c>
      <c r="O28" s="38">
        <v>9652.9166666666661</v>
      </c>
      <c r="P28" s="38">
        <v>22663.25</v>
      </c>
      <c r="Q28" s="38">
        <v>17139.416666666668</v>
      </c>
      <c r="R28" s="38">
        <v>5523.833333333333</v>
      </c>
      <c r="S28" s="38">
        <v>8793.1666666666661</v>
      </c>
      <c r="T28" s="38">
        <v>4664.083333333333</v>
      </c>
      <c r="U28" s="38">
        <v>4129.083333333333</v>
      </c>
      <c r="V28" s="38">
        <v>2906.1666666666665</v>
      </c>
      <c r="W28" s="38">
        <v>2085.9166666666665</v>
      </c>
      <c r="X28" s="38">
        <v>820.25</v>
      </c>
      <c r="Y28" s="38">
        <v>1052.9166666666667</v>
      </c>
      <c r="Z28" s="38">
        <v>916.33333333333337</v>
      </c>
      <c r="AA28" s="38">
        <v>136.58333333333334</v>
      </c>
      <c r="AB28" s="38">
        <v>1853.25</v>
      </c>
      <c r="AC28" s="38">
        <v>1169.5833333333333</v>
      </c>
      <c r="AD28" s="38">
        <v>683.66666666666663</v>
      </c>
      <c r="AE28" s="38">
        <v>0</v>
      </c>
      <c r="AF28" s="38">
        <v>0</v>
      </c>
      <c r="AG28" s="38">
        <v>0</v>
      </c>
      <c r="AH28" s="38">
        <v>0</v>
      </c>
      <c r="AI28" s="38">
        <v>0</v>
      </c>
      <c r="AJ28" s="38">
        <v>0</v>
      </c>
      <c r="AK28" s="38">
        <v>0</v>
      </c>
      <c r="AL28" s="38">
        <v>0</v>
      </c>
      <c r="AM28" s="38">
        <v>0</v>
      </c>
      <c r="AN28" s="38">
        <v>2415.3333333333335</v>
      </c>
      <c r="AO28" s="38">
        <v>1672.5833333333333</v>
      </c>
      <c r="AP28" s="38">
        <v>742.75</v>
      </c>
      <c r="AQ28" s="38">
        <v>615.75</v>
      </c>
      <c r="AR28" s="38">
        <v>528.58333333333337</v>
      </c>
      <c r="AS28" s="38">
        <v>87.166666666666671</v>
      </c>
      <c r="AT28" s="38">
        <v>1799.5833333333333</v>
      </c>
      <c r="AU28" s="38">
        <v>1144</v>
      </c>
      <c r="AV28" s="38">
        <v>655.58333333333337</v>
      </c>
      <c r="AW28" s="38">
        <v>490.83333333333331</v>
      </c>
      <c r="AX28" s="38">
        <v>413.33333333333331</v>
      </c>
      <c r="AY28" s="38">
        <v>77.5</v>
      </c>
      <c r="AZ28" s="38">
        <v>437.16666666666669</v>
      </c>
      <c r="BA28" s="38">
        <v>387.75</v>
      </c>
      <c r="BB28" s="38">
        <v>49.416666666666664</v>
      </c>
      <c r="BC28" s="38">
        <v>53.666666666666664</v>
      </c>
      <c r="BD28" s="38">
        <v>25.583333333333332</v>
      </c>
      <c r="BE28" s="38">
        <v>28.083333333333332</v>
      </c>
      <c r="BF28" s="38">
        <v>0</v>
      </c>
      <c r="BG28" s="38">
        <v>0</v>
      </c>
      <c r="BH28" s="38">
        <v>0</v>
      </c>
      <c r="BI28" s="38">
        <v>0</v>
      </c>
      <c r="BJ28" s="38">
        <v>0</v>
      </c>
      <c r="BK28" s="38">
        <v>0</v>
      </c>
      <c r="BL28" s="38">
        <v>0</v>
      </c>
      <c r="BM28" s="38">
        <v>0</v>
      </c>
      <c r="BN28" s="38">
        <v>0</v>
      </c>
      <c r="BO28" s="38">
        <v>16486.166666666668</v>
      </c>
      <c r="BP28" s="38">
        <v>16247</v>
      </c>
      <c r="BQ28" s="38">
        <v>239.16666666666666</v>
      </c>
      <c r="BR28" s="38">
        <v>13796.166666666666</v>
      </c>
      <c r="BS28" s="38">
        <v>13659.5</v>
      </c>
      <c r="BT28" s="38">
        <v>136.66666666666666</v>
      </c>
      <c r="BU28" s="38">
        <v>2690</v>
      </c>
      <c r="BV28" s="38">
        <v>2587.5</v>
      </c>
      <c r="BW28" s="38">
        <v>102.5</v>
      </c>
      <c r="BX28" s="38">
        <v>3283.75</v>
      </c>
      <c r="BY28" s="38">
        <v>3277.5</v>
      </c>
      <c r="BZ28" s="38">
        <v>6.25</v>
      </c>
      <c r="CA28" s="38">
        <v>3283.75</v>
      </c>
      <c r="CB28" s="38">
        <v>3277.5</v>
      </c>
      <c r="CC28" s="38">
        <v>6.25</v>
      </c>
      <c r="CD28" s="38">
        <v>0</v>
      </c>
      <c r="CE28" s="38">
        <v>0</v>
      </c>
      <c r="CF28" s="38">
        <v>0</v>
      </c>
      <c r="CG28" s="38">
        <v>367.5</v>
      </c>
      <c r="CH28" s="38">
        <v>363.25</v>
      </c>
      <c r="CI28" s="38">
        <v>4.25</v>
      </c>
      <c r="CJ28" s="38">
        <v>287.25</v>
      </c>
      <c r="CK28" s="38">
        <v>286.75</v>
      </c>
      <c r="CL28" s="38">
        <v>0.5</v>
      </c>
      <c r="CM28" s="38">
        <v>80.25</v>
      </c>
      <c r="CN28" s="38">
        <v>76.5</v>
      </c>
      <c r="CO28" s="38">
        <v>3.75</v>
      </c>
      <c r="CP28" s="38">
        <v>2856.0833333333335</v>
      </c>
      <c r="CQ28" s="38">
        <v>2824.8333333333335</v>
      </c>
      <c r="CR28" s="38">
        <v>31.25</v>
      </c>
      <c r="CS28" s="38">
        <v>2662.8333333333335</v>
      </c>
      <c r="CT28" s="38">
        <v>2637.0833333333335</v>
      </c>
      <c r="CU28" s="38">
        <v>25.75</v>
      </c>
      <c r="CV28" s="38">
        <v>193.25</v>
      </c>
      <c r="CW28" s="38">
        <v>187.75</v>
      </c>
      <c r="CX28" s="38">
        <v>5.5</v>
      </c>
      <c r="CY28" s="38">
        <v>3695.3333333333335</v>
      </c>
      <c r="CZ28" s="38">
        <v>3647.5</v>
      </c>
      <c r="DA28" s="38">
        <v>47.833333333333336</v>
      </c>
      <c r="DB28" s="38">
        <v>2198.5833333333335</v>
      </c>
      <c r="DC28" s="38">
        <v>2189.75</v>
      </c>
      <c r="DD28" s="38">
        <v>8.8333333333333339</v>
      </c>
      <c r="DE28" s="38">
        <v>1496.75</v>
      </c>
      <c r="DF28" s="38">
        <v>1457.75</v>
      </c>
      <c r="DG28" s="38">
        <v>39</v>
      </c>
      <c r="DH28" s="38">
        <v>0</v>
      </c>
      <c r="DI28" s="38">
        <v>0</v>
      </c>
      <c r="DJ28" s="38">
        <v>0</v>
      </c>
      <c r="DK28" s="38">
        <v>0</v>
      </c>
      <c r="DL28" s="38">
        <v>0</v>
      </c>
      <c r="DM28" s="38">
        <v>0</v>
      </c>
      <c r="DN28" s="38">
        <v>0</v>
      </c>
      <c r="DO28" s="38">
        <v>0</v>
      </c>
      <c r="DP28" s="38">
        <v>0</v>
      </c>
      <c r="DQ28" s="38">
        <v>0</v>
      </c>
      <c r="DR28" s="38">
        <v>0</v>
      </c>
      <c r="DS28" s="38">
        <v>0</v>
      </c>
      <c r="DT28" s="38">
        <v>0</v>
      </c>
      <c r="DU28" s="38">
        <v>0</v>
      </c>
      <c r="DV28" s="38">
        <v>0</v>
      </c>
      <c r="DW28" s="38">
        <v>0</v>
      </c>
      <c r="DX28" s="38">
        <v>0</v>
      </c>
      <c r="DY28" s="38">
        <v>0</v>
      </c>
      <c r="DZ28" s="38">
        <v>0</v>
      </c>
      <c r="EA28" s="38">
        <v>0</v>
      </c>
      <c r="EB28" s="38">
        <v>0</v>
      </c>
      <c r="EC28" s="38">
        <v>0</v>
      </c>
      <c r="ED28" s="38">
        <v>0</v>
      </c>
      <c r="EE28" s="38">
        <v>0</v>
      </c>
      <c r="EF28" s="38">
        <v>0</v>
      </c>
      <c r="EG28" s="38">
        <v>0</v>
      </c>
      <c r="EH28" s="38">
        <v>0</v>
      </c>
      <c r="EI28" s="38">
        <v>6214.583333333333</v>
      </c>
      <c r="EJ28" s="38">
        <v>6067</v>
      </c>
      <c r="EK28" s="38">
        <v>147.58333333333334</v>
      </c>
      <c r="EL28" s="38">
        <v>5297.833333333333</v>
      </c>
      <c r="EM28" s="38">
        <v>5204.416666666667</v>
      </c>
      <c r="EN28" s="38">
        <v>93.416666666666671</v>
      </c>
      <c r="EO28" s="38">
        <v>916.75</v>
      </c>
      <c r="EP28" s="38">
        <v>862.58333333333337</v>
      </c>
      <c r="EQ28" s="38">
        <v>54.166666666666664</v>
      </c>
      <c r="ER28" s="38">
        <v>68.916666666666671</v>
      </c>
      <c r="ES28" s="38">
        <v>66.916666666666671</v>
      </c>
      <c r="ET28" s="38">
        <v>2</v>
      </c>
      <c r="EU28" s="38">
        <v>65.916666666666671</v>
      </c>
      <c r="EV28" s="38">
        <v>64</v>
      </c>
      <c r="EW28" s="38">
        <v>1.9166666666666667</v>
      </c>
      <c r="EX28" s="38">
        <v>3</v>
      </c>
      <c r="EY28" s="38">
        <v>2.9166666666666665</v>
      </c>
      <c r="EZ28" s="38">
        <v>8.3333333333333329E-2</v>
      </c>
      <c r="FA28" s="38">
        <v>7786.833333333333</v>
      </c>
      <c r="FB28" s="38">
        <v>710.66666666666663</v>
      </c>
      <c r="FC28" s="38">
        <v>7076.166666666667</v>
      </c>
      <c r="FD28" s="38">
        <v>4851.25</v>
      </c>
      <c r="FE28" s="38">
        <v>303.91666666666669</v>
      </c>
      <c r="FF28" s="38">
        <v>4547.333333333333</v>
      </c>
      <c r="FG28" s="38">
        <v>2935.5833333333335</v>
      </c>
      <c r="FH28" s="38">
        <v>406.75</v>
      </c>
      <c r="FI28" s="38">
        <v>2528.8333333333335</v>
      </c>
      <c r="FJ28" s="38">
        <v>7786.833333333333</v>
      </c>
      <c r="FK28" s="38">
        <v>710.66666666666663</v>
      </c>
      <c r="FL28" s="38">
        <v>7076.166666666667</v>
      </c>
      <c r="FM28" s="38">
        <v>4851.25</v>
      </c>
      <c r="FN28" s="38">
        <v>303.91666666666669</v>
      </c>
      <c r="FO28" s="38">
        <v>4547.333333333333</v>
      </c>
      <c r="FP28" s="38">
        <v>2935.5833333333335</v>
      </c>
      <c r="FQ28" s="38">
        <v>406.75</v>
      </c>
      <c r="FR28" s="38">
        <v>2528.8333333333335</v>
      </c>
      <c r="FS28" s="38">
        <v>42.25</v>
      </c>
      <c r="FT28" s="38">
        <v>6.25</v>
      </c>
      <c r="FU28" s="38">
        <v>36</v>
      </c>
      <c r="FV28" s="38">
        <v>42.25</v>
      </c>
      <c r="FW28" s="38">
        <v>6.25</v>
      </c>
      <c r="FX28" s="38">
        <v>36</v>
      </c>
      <c r="FY28" s="38">
        <v>0</v>
      </c>
      <c r="FZ28" s="38">
        <v>0</v>
      </c>
      <c r="GA28" s="38">
        <v>0</v>
      </c>
      <c r="GB28" s="38">
        <v>42.25</v>
      </c>
      <c r="GC28" s="38">
        <v>6.25</v>
      </c>
      <c r="GD28" s="38">
        <v>36</v>
      </c>
      <c r="GE28" s="38">
        <v>42.25</v>
      </c>
      <c r="GF28" s="38">
        <v>6.25</v>
      </c>
      <c r="GG28" s="38">
        <v>36</v>
      </c>
      <c r="GH28" s="38">
        <v>0</v>
      </c>
      <c r="GI28" s="38">
        <v>0</v>
      </c>
      <c r="GJ28" s="38">
        <v>0</v>
      </c>
      <c r="GK28" s="38">
        <v>81478.333333333328</v>
      </c>
      <c r="GL28" s="38">
        <v>68165.75</v>
      </c>
      <c r="GM28" s="38">
        <v>13312.583333333334</v>
      </c>
      <c r="GN28" s="38">
        <v>78276.166666666672</v>
      </c>
      <c r="GO28" s="38">
        <v>67783.833333333328</v>
      </c>
      <c r="GP28" s="38">
        <v>10492.333333333334</v>
      </c>
      <c r="GQ28" s="38">
        <v>3202.1666666666665</v>
      </c>
      <c r="GR28" s="38">
        <v>381.91666666666669</v>
      </c>
      <c r="GS28" s="38">
        <v>2820.25</v>
      </c>
      <c r="GT28" s="38">
        <v>10232</v>
      </c>
      <c r="GU28" s="38">
        <v>10183.083333333334</v>
      </c>
      <c r="GV28" s="38">
        <v>48.916666666666664</v>
      </c>
      <c r="GW28" s="38">
        <v>10232</v>
      </c>
      <c r="GX28" s="38">
        <v>10183.083333333334</v>
      </c>
      <c r="GY28" s="38">
        <v>48.916666666666664</v>
      </c>
      <c r="GZ28" s="38">
        <v>0</v>
      </c>
      <c r="HA28" s="38">
        <v>0</v>
      </c>
      <c r="HB28" s="38">
        <v>0</v>
      </c>
      <c r="HC28" s="38">
        <v>7759.916666666667</v>
      </c>
      <c r="HD28" s="38">
        <v>1377.1666666666667</v>
      </c>
      <c r="HE28" s="38">
        <v>6382.75</v>
      </c>
      <c r="HF28" s="38">
        <v>4557.75</v>
      </c>
      <c r="HG28" s="38">
        <v>995.25</v>
      </c>
      <c r="HH28" s="38">
        <v>3562.5</v>
      </c>
      <c r="HI28" s="38">
        <v>3202.1666666666665</v>
      </c>
      <c r="HJ28" s="38">
        <v>381.91666666666669</v>
      </c>
      <c r="HK28" s="38">
        <v>2820.25</v>
      </c>
      <c r="HL28" s="38">
        <v>873.83333333333337</v>
      </c>
      <c r="HM28" s="38">
        <v>519.08333333333337</v>
      </c>
      <c r="HN28" s="38">
        <v>354.75</v>
      </c>
      <c r="HO28" s="38">
        <v>873.83333333333337</v>
      </c>
      <c r="HP28" s="38">
        <v>519.08333333333337</v>
      </c>
      <c r="HQ28" s="38">
        <v>354.75</v>
      </c>
      <c r="HR28" s="38">
        <v>0</v>
      </c>
      <c r="HS28" s="38">
        <v>0</v>
      </c>
      <c r="HT28" s="38">
        <v>0</v>
      </c>
      <c r="HU28" s="38">
        <v>34525.5</v>
      </c>
      <c r="HV28" s="38">
        <v>34019.166666666664</v>
      </c>
      <c r="HW28" s="38">
        <v>506.33333333333331</v>
      </c>
      <c r="HX28" s="38">
        <v>34525.5</v>
      </c>
      <c r="HY28" s="38">
        <v>34019.166666666664</v>
      </c>
      <c r="HZ28" s="38">
        <v>506.33333333333331</v>
      </c>
      <c r="IA28" s="38">
        <v>0</v>
      </c>
      <c r="IB28" s="38">
        <v>0</v>
      </c>
      <c r="IC28" s="38">
        <v>0</v>
      </c>
      <c r="ID28" s="38">
        <v>0</v>
      </c>
      <c r="IE28" s="38">
        <v>0</v>
      </c>
      <c r="IF28" s="38">
        <v>0</v>
      </c>
      <c r="IG28" s="38">
        <v>0</v>
      </c>
      <c r="IH28" s="38">
        <v>0</v>
      </c>
      <c r="II28" s="38">
        <v>0</v>
      </c>
      <c r="IJ28" s="38">
        <v>0</v>
      </c>
      <c r="IK28" s="38">
        <v>0</v>
      </c>
      <c r="IL28" s="38">
        <v>0</v>
      </c>
      <c r="IM28" s="38">
        <v>592.91666666666663</v>
      </c>
      <c r="IN28" s="38">
        <v>334.41666666666669</v>
      </c>
      <c r="IO28" s="38">
        <v>258.5</v>
      </c>
      <c r="IP28" s="38">
        <v>592.91666666666663</v>
      </c>
      <c r="IQ28" s="38">
        <v>334.41666666666669</v>
      </c>
      <c r="IR28" s="38">
        <v>258.5</v>
      </c>
      <c r="IS28" s="38">
        <v>0</v>
      </c>
      <c r="IT28" s="38">
        <v>0</v>
      </c>
      <c r="IU28" s="38">
        <v>0</v>
      </c>
      <c r="IV28" s="38">
        <v>24493.083333333332</v>
      </c>
      <c r="IW28" s="38">
        <v>19393.666666666668</v>
      </c>
      <c r="IX28" s="38">
        <v>5099.416666666667</v>
      </c>
      <c r="IY28" s="38">
        <v>24493.083333333332</v>
      </c>
      <c r="IZ28" s="38">
        <v>19393.666666666668</v>
      </c>
      <c r="JA28" s="38">
        <v>5099.416666666667</v>
      </c>
      <c r="JB28" s="38">
        <v>0</v>
      </c>
      <c r="JC28" s="38">
        <v>0</v>
      </c>
      <c r="JD28" s="38">
        <v>0</v>
      </c>
      <c r="JE28" s="38">
        <v>23759.333333333332</v>
      </c>
      <c r="JF28" s="38">
        <v>18915.333333333332</v>
      </c>
      <c r="JG28" s="38">
        <v>4844</v>
      </c>
      <c r="JH28" s="38">
        <v>23759.333333333332</v>
      </c>
      <c r="JI28" s="38">
        <v>18915.333333333332</v>
      </c>
      <c r="JJ28" s="38">
        <v>4844</v>
      </c>
      <c r="JK28" s="38">
        <v>0</v>
      </c>
      <c r="JL28" s="38">
        <v>0</v>
      </c>
      <c r="JM28" s="38">
        <v>0</v>
      </c>
      <c r="JN28" s="38">
        <v>678.08333333333337</v>
      </c>
      <c r="JO28" s="38">
        <v>457.58333333333331</v>
      </c>
      <c r="JP28" s="38">
        <v>220.5</v>
      </c>
      <c r="JQ28" s="38">
        <v>678.08333333333337</v>
      </c>
      <c r="JR28" s="38">
        <v>457.58333333333331</v>
      </c>
      <c r="JS28" s="38">
        <v>220.5</v>
      </c>
      <c r="JT28" s="38">
        <v>0</v>
      </c>
      <c r="JU28" s="38">
        <v>0</v>
      </c>
      <c r="JV28" s="38">
        <v>0</v>
      </c>
      <c r="JW28" s="38">
        <v>0</v>
      </c>
      <c r="JX28" s="38">
        <v>0</v>
      </c>
      <c r="JY28" s="38">
        <v>0</v>
      </c>
      <c r="JZ28" s="38">
        <v>0</v>
      </c>
      <c r="KA28" s="38">
        <v>0</v>
      </c>
      <c r="KB28" s="38">
        <v>0</v>
      </c>
      <c r="KC28" s="38">
        <v>0</v>
      </c>
      <c r="KD28" s="38">
        <v>0</v>
      </c>
      <c r="KE28" s="38">
        <v>0</v>
      </c>
      <c r="KF28" s="38">
        <v>0</v>
      </c>
      <c r="KG28" s="38">
        <v>0</v>
      </c>
      <c r="KH28" s="38">
        <v>0</v>
      </c>
      <c r="KI28" s="38">
        <v>0</v>
      </c>
      <c r="KJ28" s="38">
        <v>0</v>
      </c>
      <c r="KK28" s="38">
        <v>0</v>
      </c>
      <c r="KL28" s="38">
        <v>0</v>
      </c>
      <c r="KM28" s="38">
        <v>0</v>
      </c>
      <c r="KN28" s="38">
        <v>0</v>
      </c>
      <c r="KO28" s="38">
        <v>3001.0833333333335</v>
      </c>
      <c r="KP28" s="38">
        <v>2339.1666666666665</v>
      </c>
      <c r="KQ28" s="39">
        <v>661.91666666666663</v>
      </c>
      <c r="KR28" s="38">
        <v>3001.0833333333335</v>
      </c>
      <c r="KS28" s="38">
        <v>2339.1666666666665</v>
      </c>
      <c r="KT28" s="38">
        <v>661.91666666666663</v>
      </c>
      <c r="KU28" s="38">
        <v>0</v>
      </c>
      <c r="KV28" s="38">
        <v>0</v>
      </c>
      <c r="KW28" s="38">
        <v>0</v>
      </c>
      <c r="KX28" s="38">
        <v>4235</v>
      </c>
      <c r="KY28" s="38">
        <v>2753.6666666666665</v>
      </c>
      <c r="KZ28" s="38">
        <v>1481.3333333333333</v>
      </c>
      <c r="LA28" s="38">
        <v>2920.6666666666665</v>
      </c>
      <c r="LB28" s="38">
        <v>2253.4166666666665</v>
      </c>
      <c r="LC28" s="38">
        <v>667.25</v>
      </c>
      <c r="LD28" s="38">
        <v>1314.3333333333333</v>
      </c>
      <c r="LE28" s="38">
        <v>500.25</v>
      </c>
      <c r="LF28" s="38">
        <v>814.08333333333337</v>
      </c>
      <c r="LG28" s="38">
        <v>2355.25</v>
      </c>
      <c r="LH28" s="38">
        <v>1478</v>
      </c>
      <c r="LI28" s="38">
        <v>877.25</v>
      </c>
      <c r="LJ28" s="38">
        <v>1581.0833333333333</v>
      </c>
      <c r="LK28" s="38">
        <v>1195.25</v>
      </c>
      <c r="LL28" s="38">
        <v>385.83333333333331</v>
      </c>
      <c r="LM28" s="38">
        <v>774.16666666666663</v>
      </c>
      <c r="LN28" s="38">
        <v>282.75</v>
      </c>
      <c r="LO28" s="38">
        <v>491.41666666666669</v>
      </c>
      <c r="LP28" s="38">
        <v>1879.75</v>
      </c>
      <c r="LQ28" s="38">
        <v>1275.6666666666667</v>
      </c>
      <c r="LR28" s="38">
        <v>604.08333333333337</v>
      </c>
      <c r="LS28" s="38">
        <v>1339.5833333333333</v>
      </c>
      <c r="LT28" s="38">
        <v>1058.1666666666667</v>
      </c>
      <c r="LU28" s="38">
        <v>281.41666666666669</v>
      </c>
      <c r="LV28" s="38">
        <v>540.16666666666663</v>
      </c>
      <c r="LW28" s="38">
        <v>217.5</v>
      </c>
      <c r="LX28" s="39">
        <v>322.66666666666669</v>
      </c>
    </row>
    <row r="29" spans="1:336" x14ac:dyDescent="0.2">
      <c r="A29" s="481"/>
      <c r="B29" s="31" t="s">
        <v>148</v>
      </c>
      <c r="C29" s="31"/>
      <c r="D29" s="38">
        <v>108346.25</v>
      </c>
      <c r="E29" s="38">
        <v>85519.833333333328</v>
      </c>
      <c r="F29" s="38">
        <v>22826.416666666668</v>
      </c>
      <c r="G29" s="38">
        <v>97026</v>
      </c>
      <c r="H29" s="38">
        <v>80974.916666666672</v>
      </c>
      <c r="I29" s="38">
        <v>16051.083333333334</v>
      </c>
      <c r="J29" s="38">
        <v>11320.25</v>
      </c>
      <c r="K29" s="38">
        <v>4544.916666666667</v>
      </c>
      <c r="L29" s="38">
        <v>6775.333333333333</v>
      </c>
      <c r="M29" s="38">
        <v>28901.333333333332</v>
      </c>
      <c r="N29" s="38">
        <v>19273.25</v>
      </c>
      <c r="O29" s="38">
        <v>9628.0833333333339</v>
      </c>
      <c r="P29" s="38">
        <v>20774.166666666668</v>
      </c>
      <c r="Q29" s="38">
        <v>15072.25</v>
      </c>
      <c r="R29" s="38">
        <v>5701.916666666667</v>
      </c>
      <c r="S29" s="38">
        <v>8127.166666666667</v>
      </c>
      <c r="T29" s="38">
        <v>4201</v>
      </c>
      <c r="U29" s="38">
        <v>3926.1666666666665</v>
      </c>
      <c r="V29" s="38">
        <v>2902.25</v>
      </c>
      <c r="W29" s="38">
        <v>2070.0833333333335</v>
      </c>
      <c r="X29" s="38">
        <v>832.16666666666663</v>
      </c>
      <c r="Y29" s="38">
        <v>1044.5833333333333</v>
      </c>
      <c r="Z29" s="38">
        <v>885.25</v>
      </c>
      <c r="AA29" s="38">
        <v>159.33333333333334</v>
      </c>
      <c r="AB29" s="38">
        <v>1857.6666666666667</v>
      </c>
      <c r="AC29" s="38">
        <v>1184.8333333333333</v>
      </c>
      <c r="AD29" s="38">
        <v>672.83333333333337</v>
      </c>
      <c r="AE29" s="38">
        <v>0</v>
      </c>
      <c r="AF29" s="38">
        <v>0</v>
      </c>
      <c r="AG29" s="38">
        <v>0</v>
      </c>
      <c r="AH29" s="38">
        <v>0</v>
      </c>
      <c r="AI29" s="38">
        <v>0</v>
      </c>
      <c r="AJ29" s="38">
        <v>0</v>
      </c>
      <c r="AK29" s="38">
        <v>0</v>
      </c>
      <c r="AL29" s="38">
        <v>0</v>
      </c>
      <c r="AM29" s="38">
        <v>0</v>
      </c>
      <c r="AN29" s="38">
        <v>2449.5833333333335</v>
      </c>
      <c r="AO29" s="38">
        <v>1706.0833333333333</v>
      </c>
      <c r="AP29" s="38">
        <v>743.5</v>
      </c>
      <c r="AQ29" s="38">
        <v>655.75</v>
      </c>
      <c r="AR29" s="38">
        <v>550.25</v>
      </c>
      <c r="AS29" s="38">
        <v>105.5</v>
      </c>
      <c r="AT29" s="38">
        <v>1793.8333333333333</v>
      </c>
      <c r="AU29" s="38">
        <v>1155.8333333333333</v>
      </c>
      <c r="AV29" s="38">
        <v>638</v>
      </c>
      <c r="AW29" s="38">
        <v>452.66666666666669</v>
      </c>
      <c r="AX29" s="38">
        <v>364</v>
      </c>
      <c r="AY29" s="38">
        <v>88.666666666666671</v>
      </c>
      <c r="AZ29" s="38">
        <v>388.83333333333331</v>
      </c>
      <c r="BA29" s="38">
        <v>335</v>
      </c>
      <c r="BB29" s="38">
        <v>53.833333333333336</v>
      </c>
      <c r="BC29" s="38">
        <v>63.833333333333336</v>
      </c>
      <c r="BD29" s="38">
        <v>29</v>
      </c>
      <c r="BE29" s="38">
        <v>34.833333333333336</v>
      </c>
      <c r="BF29" s="38">
        <v>0</v>
      </c>
      <c r="BG29" s="38">
        <v>0</v>
      </c>
      <c r="BH29" s="38">
        <v>0</v>
      </c>
      <c r="BI29" s="38">
        <v>0</v>
      </c>
      <c r="BJ29" s="38">
        <v>0</v>
      </c>
      <c r="BK29" s="38">
        <v>0</v>
      </c>
      <c r="BL29" s="38">
        <v>0</v>
      </c>
      <c r="BM29" s="38">
        <v>0</v>
      </c>
      <c r="BN29" s="38">
        <v>0</v>
      </c>
      <c r="BO29" s="38">
        <v>14067.916666666666</v>
      </c>
      <c r="BP29" s="38">
        <v>13846.166666666666</v>
      </c>
      <c r="BQ29" s="38">
        <v>221.75</v>
      </c>
      <c r="BR29" s="38">
        <v>11776.083333333334</v>
      </c>
      <c r="BS29" s="38">
        <v>11648.75</v>
      </c>
      <c r="BT29" s="38">
        <v>127.33333333333333</v>
      </c>
      <c r="BU29" s="38">
        <v>2291.8333333333335</v>
      </c>
      <c r="BV29" s="38">
        <v>2197.4166666666665</v>
      </c>
      <c r="BW29" s="38">
        <v>94.416666666666671</v>
      </c>
      <c r="BX29" s="38">
        <v>2506.75</v>
      </c>
      <c r="BY29" s="38">
        <v>2501.8333333333335</v>
      </c>
      <c r="BZ29" s="38">
        <v>4.916666666666667</v>
      </c>
      <c r="CA29" s="38">
        <v>2506.75</v>
      </c>
      <c r="CB29" s="38">
        <v>2501.8333333333335</v>
      </c>
      <c r="CC29" s="38">
        <v>4.916666666666667</v>
      </c>
      <c r="CD29" s="38">
        <v>0</v>
      </c>
      <c r="CE29" s="38">
        <v>0</v>
      </c>
      <c r="CF29" s="38">
        <v>0</v>
      </c>
      <c r="CG29" s="38">
        <v>343.41666666666669</v>
      </c>
      <c r="CH29" s="38">
        <v>339.66666666666669</v>
      </c>
      <c r="CI29" s="38">
        <v>3.75</v>
      </c>
      <c r="CJ29" s="38">
        <v>245.25</v>
      </c>
      <c r="CK29" s="38">
        <v>245.25</v>
      </c>
      <c r="CL29" s="38">
        <v>0</v>
      </c>
      <c r="CM29" s="38">
        <v>98.166666666666671</v>
      </c>
      <c r="CN29" s="38">
        <v>94.416666666666671</v>
      </c>
      <c r="CO29" s="38">
        <v>3.75</v>
      </c>
      <c r="CP29" s="38">
        <v>2551.25</v>
      </c>
      <c r="CQ29" s="38">
        <v>2520.6666666666665</v>
      </c>
      <c r="CR29" s="38">
        <v>30.583333333333332</v>
      </c>
      <c r="CS29" s="38">
        <v>2391.5</v>
      </c>
      <c r="CT29" s="38">
        <v>2366.75</v>
      </c>
      <c r="CU29" s="38">
        <v>24.75</v>
      </c>
      <c r="CV29" s="38">
        <v>159.75</v>
      </c>
      <c r="CW29" s="38">
        <v>153.91666666666666</v>
      </c>
      <c r="CX29" s="38">
        <v>5.833333333333333</v>
      </c>
      <c r="CY29" s="38">
        <v>2863</v>
      </c>
      <c r="CZ29" s="38">
        <v>2820.0833333333335</v>
      </c>
      <c r="DA29" s="38">
        <v>42.916666666666664</v>
      </c>
      <c r="DB29" s="38">
        <v>1677.75</v>
      </c>
      <c r="DC29" s="38">
        <v>1669.75</v>
      </c>
      <c r="DD29" s="38">
        <v>8</v>
      </c>
      <c r="DE29" s="38">
        <v>1185.25</v>
      </c>
      <c r="DF29" s="38">
        <v>1150.3333333333333</v>
      </c>
      <c r="DG29" s="38">
        <v>34.916666666666664</v>
      </c>
      <c r="DH29" s="38">
        <v>0</v>
      </c>
      <c r="DI29" s="38">
        <v>0</v>
      </c>
      <c r="DJ29" s="38">
        <v>0</v>
      </c>
      <c r="DK29" s="38">
        <v>0</v>
      </c>
      <c r="DL29" s="38">
        <v>0</v>
      </c>
      <c r="DM29" s="38">
        <v>0</v>
      </c>
      <c r="DN29" s="38">
        <v>0</v>
      </c>
      <c r="DO29" s="38">
        <v>0</v>
      </c>
      <c r="DP29" s="38">
        <v>0</v>
      </c>
      <c r="DQ29" s="38">
        <v>0</v>
      </c>
      <c r="DR29" s="38">
        <v>0</v>
      </c>
      <c r="DS29" s="38">
        <v>0</v>
      </c>
      <c r="DT29" s="38">
        <v>0</v>
      </c>
      <c r="DU29" s="38">
        <v>0</v>
      </c>
      <c r="DV29" s="38">
        <v>0</v>
      </c>
      <c r="DW29" s="38">
        <v>0</v>
      </c>
      <c r="DX29" s="38">
        <v>0</v>
      </c>
      <c r="DY29" s="38">
        <v>0</v>
      </c>
      <c r="DZ29" s="38">
        <v>0</v>
      </c>
      <c r="EA29" s="38">
        <v>0</v>
      </c>
      <c r="EB29" s="38">
        <v>0</v>
      </c>
      <c r="EC29" s="38">
        <v>0</v>
      </c>
      <c r="ED29" s="38">
        <v>0</v>
      </c>
      <c r="EE29" s="38">
        <v>0</v>
      </c>
      <c r="EF29" s="38">
        <v>0</v>
      </c>
      <c r="EG29" s="38">
        <v>0</v>
      </c>
      <c r="EH29" s="38">
        <v>0</v>
      </c>
      <c r="EI29" s="38">
        <v>5730.583333333333</v>
      </c>
      <c r="EJ29" s="38">
        <v>5596.333333333333</v>
      </c>
      <c r="EK29" s="38">
        <v>134.25</v>
      </c>
      <c r="EL29" s="38">
        <v>4886.916666666667</v>
      </c>
      <c r="EM29" s="38">
        <v>4799.583333333333</v>
      </c>
      <c r="EN29" s="38">
        <v>87.333333333333329</v>
      </c>
      <c r="EO29" s="38">
        <v>843.66666666666663</v>
      </c>
      <c r="EP29" s="38">
        <v>796.75</v>
      </c>
      <c r="EQ29" s="38">
        <v>46.916666666666664</v>
      </c>
      <c r="ER29" s="38">
        <v>72.916666666666671</v>
      </c>
      <c r="ES29" s="38">
        <v>67.583333333333329</v>
      </c>
      <c r="ET29" s="38">
        <v>5.333333333333333</v>
      </c>
      <c r="EU29" s="38">
        <v>67.916666666666671</v>
      </c>
      <c r="EV29" s="38">
        <v>65.583333333333329</v>
      </c>
      <c r="EW29" s="38">
        <v>2.3333333333333335</v>
      </c>
      <c r="EX29" s="38">
        <v>5</v>
      </c>
      <c r="EY29" s="38">
        <v>2</v>
      </c>
      <c r="EZ29" s="38">
        <v>3</v>
      </c>
      <c r="FA29" s="38">
        <v>7522.25</v>
      </c>
      <c r="FB29" s="38">
        <v>554.58333333333337</v>
      </c>
      <c r="FC29" s="38">
        <v>6967.666666666667</v>
      </c>
      <c r="FD29" s="38">
        <v>4867.666666666667</v>
      </c>
      <c r="FE29" s="38">
        <v>247.41666666666666</v>
      </c>
      <c r="FF29" s="38">
        <v>4620.25</v>
      </c>
      <c r="FG29" s="38">
        <v>2654.5833333333335</v>
      </c>
      <c r="FH29" s="38">
        <v>307.16666666666669</v>
      </c>
      <c r="FI29" s="38">
        <v>2347.4166666666665</v>
      </c>
      <c r="FJ29" s="38">
        <v>7522.25</v>
      </c>
      <c r="FK29" s="38">
        <v>554.58333333333337</v>
      </c>
      <c r="FL29" s="38">
        <v>6967.666666666667</v>
      </c>
      <c r="FM29" s="38">
        <v>4867.666666666667</v>
      </c>
      <c r="FN29" s="38">
        <v>247.41666666666666</v>
      </c>
      <c r="FO29" s="38">
        <v>4620.25</v>
      </c>
      <c r="FP29" s="38">
        <v>2654.5833333333335</v>
      </c>
      <c r="FQ29" s="38">
        <v>307.16666666666669</v>
      </c>
      <c r="FR29" s="38">
        <v>2347.4166666666665</v>
      </c>
      <c r="FS29" s="38">
        <v>46.166666666666664</v>
      </c>
      <c r="FT29" s="38">
        <v>7.333333333333333</v>
      </c>
      <c r="FU29" s="38">
        <v>38.833333333333336</v>
      </c>
      <c r="FV29" s="38">
        <v>46.166666666666664</v>
      </c>
      <c r="FW29" s="38">
        <v>7.333333333333333</v>
      </c>
      <c r="FX29" s="38">
        <v>38.833333333333336</v>
      </c>
      <c r="FY29" s="38">
        <v>0</v>
      </c>
      <c r="FZ29" s="38">
        <v>0</v>
      </c>
      <c r="GA29" s="38">
        <v>0</v>
      </c>
      <c r="GB29" s="38">
        <v>46.166666666666664</v>
      </c>
      <c r="GC29" s="38">
        <v>7.333333333333333</v>
      </c>
      <c r="GD29" s="38">
        <v>38.833333333333336</v>
      </c>
      <c r="GE29" s="38">
        <v>46.166666666666664</v>
      </c>
      <c r="GF29" s="38">
        <v>7.333333333333333</v>
      </c>
      <c r="GG29" s="38">
        <v>38.833333333333336</v>
      </c>
      <c r="GH29" s="38">
        <v>0</v>
      </c>
      <c r="GI29" s="38">
        <v>0</v>
      </c>
      <c r="GJ29" s="38">
        <v>0</v>
      </c>
      <c r="GK29" s="38">
        <v>79444.916666666672</v>
      </c>
      <c r="GL29" s="38">
        <v>66246.583333333328</v>
      </c>
      <c r="GM29" s="38">
        <v>13198.333333333334</v>
      </c>
      <c r="GN29" s="38">
        <v>76251.833333333328</v>
      </c>
      <c r="GO29" s="38">
        <v>65902.666666666672</v>
      </c>
      <c r="GP29" s="38">
        <v>10349.166666666666</v>
      </c>
      <c r="GQ29" s="38">
        <v>3193.0833333333335</v>
      </c>
      <c r="GR29" s="38">
        <v>343.91666666666669</v>
      </c>
      <c r="GS29" s="38">
        <v>2849.1666666666665</v>
      </c>
      <c r="GT29" s="38">
        <v>10524.666666666666</v>
      </c>
      <c r="GU29" s="38">
        <v>10472.916666666666</v>
      </c>
      <c r="GV29" s="38">
        <v>51.75</v>
      </c>
      <c r="GW29" s="38">
        <v>10524.666666666666</v>
      </c>
      <c r="GX29" s="38">
        <v>10472.916666666666</v>
      </c>
      <c r="GY29" s="38">
        <v>51.75</v>
      </c>
      <c r="GZ29" s="38">
        <v>0</v>
      </c>
      <c r="HA29" s="38">
        <v>0</v>
      </c>
      <c r="HB29" s="38">
        <v>0</v>
      </c>
      <c r="HC29" s="38">
        <v>7686</v>
      </c>
      <c r="HD29" s="38">
        <v>1223.75</v>
      </c>
      <c r="HE29" s="38">
        <v>6462.25</v>
      </c>
      <c r="HF29" s="38">
        <v>4492.916666666667</v>
      </c>
      <c r="HG29" s="38">
        <v>879.83333333333337</v>
      </c>
      <c r="HH29" s="38">
        <v>3613.0833333333335</v>
      </c>
      <c r="HI29" s="38">
        <v>3193.0833333333335</v>
      </c>
      <c r="HJ29" s="38">
        <v>343.91666666666669</v>
      </c>
      <c r="HK29" s="38">
        <v>2849.1666666666665</v>
      </c>
      <c r="HL29" s="38">
        <v>845.91666666666663</v>
      </c>
      <c r="HM29" s="38">
        <v>495.33333333333331</v>
      </c>
      <c r="HN29" s="38">
        <v>350.58333333333331</v>
      </c>
      <c r="HO29" s="38">
        <v>845.91666666666663</v>
      </c>
      <c r="HP29" s="38">
        <v>495.33333333333331</v>
      </c>
      <c r="HQ29" s="38">
        <v>350.58333333333331</v>
      </c>
      <c r="HR29" s="38">
        <v>0</v>
      </c>
      <c r="HS29" s="38">
        <v>0</v>
      </c>
      <c r="HT29" s="38">
        <v>0</v>
      </c>
      <c r="HU29" s="38">
        <v>33032.416666666664</v>
      </c>
      <c r="HV29" s="38">
        <v>32633.083333333332</v>
      </c>
      <c r="HW29" s="38">
        <v>399.33333333333331</v>
      </c>
      <c r="HX29" s="38">
        <v>33032.416666666664</v>
      </c>
      <c r="HY29" s="38">
        <v>32633.083333333332</v>
      </c>
      <c r="HZ29" s="38">
        <v>399.33333333333331</v>
      </c>
      <c r="IA29" s="38">
        <v>0</v>
      </c>
      <c r="IB29" s="38">
        <v>0</v>
      </c>
      <c r="IC29" s="38">
        <v>0</v>
      </c>
      <c r="ID29" s="38">
        <v>0</v>
      </c>
      <c r="IE29" s="38">
        <v>0</v>
      </c>
      <c r="IF29" s="38">
        <v>0</v>
      </c>
      <c r="IG29" s="38">
        <v>0</v>
      </c>
      <c r="IH29" s="38">
        <v>0</v>
      </c>
      <c r="II29" s="38">
        <v>0</v>
      </c>
      <c r="IJ29" s="38">
        <v>0</v>
      </c>
      <c r="IK29" s="38">
        <v>0</v>
      </c>
      <c r="IL29" s="38">
        <v>0</v>
      </c>
      <c r="IM29" s="38">
        <v>690.5</v>
      </c>
      <c r="IN29" s="38">
        <v>353.83333333333331</v>
      </c>
      <c r="IO29" s="38">
        <v>336.66666666666669</v>
      </c>
      <c r="IP29" s="38">
        <v>690.5</v>
      </c>
      <c r="IQ29" s="38">
        <v>353.83333333333331</v>
      </c>
      <c r="IR29" s="38">
        <v>336.66666666666669</v>
      </c>
      <c r="IS29" s="38">
        <v>0</v>
      </c>
      <c r="IT29" s="38">
        <v>0</v>
      </c>
      <c r="IU29" s="38">
        <v>0</v>
      </c>
      <c r="IV29" s="38">
        <v>23622.666666666668</v>
      </c>
      <c r="IW29" s="38">
        <v>18714.916666666668</v>
      </c>
      <c r="IX29" s="38">
        <v>4907.75</v>
      </c>
      <c r="IY29" s="38">
        <v>23622.666666666668</v>
      </c>
      <c r="IZ29" s="38">
        <v>18714.916666666668</v>
      </c>
      <c r="JA29" s="38">
        <v>4907.75</v>
      </c>
      <c r="JB29" s="38">
        <v>0</v>
      </c>
      <c r="JC29" s="38">
        <v>0</v>
      </c>
      <c r="JD29" s="38">
        <v>0</v>
      </c>
      <c r="JE29" s="38">
        <v>22931.166666666668</v>
      </c>
      <c r="JF29" s="38">
        <v>18249.916666666668</v>
      </c>
      <c r="JG29" s="38">
        <v>4681.25</v>
      </c>
      <c r="JH29" s="38">
        <v>22931.166666666668</v>
      </c>
      <c r="JI29" s="38">
        <v>18249.916666666668</v>
      </c>
      <c r="JJ29" s="38">
        <v>4681.25</v>
      </c>
      <c r="JK29" s="38">
        <v>0</v>
      </c>
      <c r="JL29" s="38">
        <v>0</v>
      </c>
      <c r="JM29" s="38">
        <v>0</v>
      </c>
      <c r="JN29" s="38">
        <v>651.91666666666663</v>
      </c>
      <c r="JO29" s="38">
        <v>448.58333333333331</v>
      </c>
      <c r="JP29" s="38">
        <v>203.33333333333334</v>
      </c>
      <c r="JQ29" s="38">
        <v>651.91666666666663</v>
      </c>
      <c r="JR29" s="38">
        <v>448.58333333333331</v>
      </c>
      <c r="JS29" s="38">
        <v>203.33333333333334</v>
      </c>
      <c r="JT29" s="38">
        <v>0</v>
      </c>
      <c r="JU29" s="38">
        <v>0</v>
      </c>
      <c r="JV29" s="38">
        <v>0</v>
      </c>
      <c r="JW29" s="38">
        <v>0</v>
      </c>
      <c r="JX29" s="38">
        <v>0</v>
      </c>
      <c r="JY29" s="38">
        <v>0</v>
      </c>
      <c r="JZ29" s="38">
        <v>0</v>
      </c>
      <c r="KA29" s="38">
        <v>0</v>
      </c>
      <c r="KB29" s="38">
        <v>0</v>
      </c>
      <c r="KC29" s="38">
        <v>0</v>
      </c>
      <c r="KD29" s="38">
        <v>0</v>
      </c>
      <c r="KE29" s="38">
        <v>0</v>
      </c>
      <c r="KF29" s="38">
        <v>0</v>
      </c>
      <c r="KG29" s="38">
        <v>0</v>
      </c>
      <c r="KH29" s="38">
        <v>0</v>
      </c>
      <c r="KI29" s="38">
        <v>0</v>
      </c>
      <c r="KJ29" s="38">
        <v>0</v>
      </c>
      <c r="KK29" s="38">
        <v>0</v>
      </c>
      <c r="KL29" s="38">
        <v>0</v>
      </c>
      <c r="KM29" s="38">
        <v>0</v>
      </c>
      <c r="KN29" s="38">
        <v>0</v>
      </c>
      <c r="KO29" s="38">
        <v>3042.75</v>
      </c>
      <c r="KP29" s="38">
        <v>2352.75</v>
      </c>
      <c r="KQ29" s="39">
        <v>690</v>
      </c>
      <c r="KR29" s="38">
        <v>3042.75</v>
      </c>
      <c r="KS29" s="38">
        <v>2352.75</v>
      </c>
      <c r="KT29" s="38">
        <v>690</v>
      </c>
      <c r="KU29" s="38">
        <v>0</v>
      </c>
      <c r="KV29" s="38">
        <v>0</v>
      </c>
      <c r="KW29" s="38">
        <v>0</v>
      </c>
      <c r="KX29" s="38">
        <v>4362.75</v>
      </c>
      <c r="KY29" s="38">
        <v>2795.0833333333335</v>
      </c>
      <c r="KZ29" s="38">
        <v>1567.6666666666667</v>
      </c>
      <c r="LA29" s="38">
        <v>3039.6666666666665</v>
      </c>
      <c r="LB29" s="38">
        <v>2283.5</v>
      </c>
      <c r="LC29" s="38">
        <v>756.16666666666663</v>
      </c>
      <c r="LD29" s="38">
        <v>1323.0833333333333</v>
      </c>
      <c r="LE29" s="38">
        <v>511.58333333333331</v>
      </c>
      <c r="LF29" s="38">
        <v>811.5</v>
      </c>
      <c r="LG29" s="38">
        <v>2487</v>
      </c>
      <c r="LH29" s="38">
        <v>1513.8333333333333</v>
      </c>
      <c r="LI29" s="38">
        <v>973.16666666666663</v>
      </c>
      <c r="LJ29" s="38">
        <v>1692.8333333333333</v>
      </c>
      <c r="LK29" s="38">
        <v>1242.3333333333333</v>
      </c>
      <c r="LL29" s="38">
        <v>450.5</v>
      </c>
      <c r="LM29" s="38">
        <v>794.16666666666663</v>
      </c>
      <c r="LN29" s="38">
        <v>271.5</v>
      </c>
      <c r="LO29" s="38">
        <v>522.66666666666663</v>
      </c>
      <c r="LP29" s="38">
        <v>1875.75</v>
      </c>
      <c r="LQ29" s="38">
        <v>1281.25</v>
      </c>
      <c r="LR29" s="38">
        <v>594.5</v>
      </c>
      <c r="LS29" s="38">
        <v>1346.8333333333333</v>
      </c>
      <c r="LT29" s="38">
        <v>1041.1666666666667</v>
      </c>
      <c r="LU29" s="38">
        <v>305.66666666666669</v>
      </c>
      <c r="LV29" s="38">
        <v>528.91666666666663</v>
      </c>
      <c r="LW29" s="38">
        <v>240.08333333333334</v>
      </c>
      <c r="LX29" s="39">
        <v>288.83333333333331</v>
      </c>
    </row>
    <row r="30" spans="1:336" x14ac:dyDescent="0.2">
      <c r="A30" s="481"/>
      <c r="B30" s="31" t="s">
        <v>149</v>
      </c>
      <c r="C30" s="31"/>
      <c r="D30" s="38">
        <v>105893.91666666667</v>
      </c>
      <c r="E30" s="38">
        <v>82874.916666666672</v>
      </c>
      <c r="F30" s="38">
        <v>23019</v>
      </c>
      <c r="G30" s="38">
        <v>94894.5</v>
      </c>
      <c r="H30" s="38">
        <v>78617.5</v>
      </c>
      <c r="I30" s="38">
        <v>16277</v>
      </c>
      <c r="J30" s="38">
        <v>10999.416666666666</v>
      </c>
      <c r="K30" s="38">
        <v>4257.416666666667</v>
      </c>
      <c r="L30" s="38">
        <v>6742</v>
      </c>
      <c r="M30" s="38">
        <v>27528.5</v>
      </c>
      <c r="N30" s="38">
        <v>17809.916666666668</v>
      </c>
      <c r="O30" s="38">
        <v>9718.5833333333339</v>
      </c>
      <c r="P30" s="38">
        <v>19661.916666666668</v>
      </c>
      <c r="Q30" s="38">
        <v>13871.75</v>
      </c>
      <c r="R30" s="38">
        <v>5790.166666666667</v>
      </c>
      <c r="S30" s="38">
        <v>7866.583333333333</v>
      </c>
      <c r="T30" s="38">
        <v>3938.1666666666665</v>
      </c>
      <c r="U30" s="38">
        <v>3928.4166666666665</v>
      </c>
      <c r="V30" s="38">
        <v>3083.4166666666665</v>
      </c>
      <c r="W30" s="38">
        <v>2189.75</v>
      </c>
      <c r="X30" s="38">
        <v>893.66666666666663</v>
      </c>
      <c r="Y30" s="38">
        <v>1086.8333333333333</v>
      </c>
      <c r="Z30" s="38">
        <v>894.5</v>
      </c>
      <c r="AA30" s="38">
        <v>192.33333333333334</v>
      </c>
      <c r="AB30" s="38">
        <v>1996.5833333333333</v>
      </c>
      <c r="AC30" s="38">
        <v>1295.25</v>
      </c>
      <c r="AD30" s="38">
        <v>701.33333333333337</v>
      </c>
      <c r="AE30" s="38">
        <v>0</v>
      </c>
      <c r="AF30" s="38">
        <v>0</v>
      </c>
      <c r="AG30" s="38">
        <v>0</v>
      </c>
      <c r="AH30" s="38">
        <v>0</v>
      </c>
      <c r="AI30" s="38">
        <v>0</v>
      </c>
      <c r="AJ30" s="38">
        <v>0</v>
      </c>
      <c r="AK30" s="38">
        <v>0</v>
      </c>
      <c r="AL30" s="38">
        <v>0</v>
      </c>
      <c r="AM30" s="38">
        <v>0</v>
      </c>
      <c r="AN30" s="38">
        <v>2667.3333333333335</v>
      </c>
      <c r="AO30" s="38">
        <v>1866</v>
      </c>
      <c r="AP30" s="38">
        <v>801.33333333333337</v>
      </c>
      <c r="AQ30" s="38">
        <v>746.66666666666663</v>
      </c>
      <c r="AR30" s="38">
        <v>605.08333333333337</v>
      </c>
      <c r="AS30" s="38">
        <v>141.58333333333334</v>
      </c>
      <c r="AT30" s="38">
        <v>1920.6666666666667</v>
      </c>
      <c r="AU30" s="38">
        <v>1260.9166666666667</v>
      </c>
      <c r="AV30" s="38">
        <v>659.75</v>
      </c>
      <c r="AW30" s="38">
        <v>416.08333333333331</v>
      </c>
      <c r="AX30" s="38">
        <v>323.75</v>
      </c>
      <c r="AY30" s="38">
        <v>92.333333333333329</v>
      </c>
      <c r="AZ30" s="38">
        <v>340.16666666666669</v>
      </c>
      <c r="BA30" s="38">
        <v>289.41666666666669</v>
      </c>
      <c r="BB30" s="38">
        <v>50.75</v>
      </c>
      <c r="BC30" s="38">
        <v>75.916666666666671</v>
      </c>
      <c r="BD30" s="38">
        <v>34.333333333333336</v>
      </c>
      <c r="BE30" s="38">
        <v>41.583333333333336</v>
      </c>
      <c r="BF30" s="38">
        <v>0</v>
      </c>
      <c r="BG30" s="38">
        <v>0</v>
      </c>
      <c r="BH30" s="38">
        <v>0</v>
      </c>
      <c r="BI30" s="38">
        <v>0</v>
      </c>
      <c r="BJ30" s="38">
        <v>0</v>
      </c>
      <c r="BK30" s="38">
        <v>0</v>
      </c>
      <c r="BL30" s="38">
        <v>0</v>
      </c>
      <c r="BM30" s="38">
        <v>0</v>
      </c>
      <c r="BN30" s="38">
        <v>0</v>
      </c>
      <c r="BO30" s="38">
        <v>12533.416666666666</v>
      </c>
      <c r="BP30" s="38">
        <v>12298.166666666666</v>
      </c>
      <c r="BQ30" s="38">
        <v>235.25</v>
      </c>
      <c r="BR30" s="38">
        <v>10534.083333333334</v>
      </c>
      <c r="BS30" s="38">
        <v>10409.583333333334</v>
      </c>
      <c r="BT30" s="38">
        <v>124.5</v>
      </c>
      <c r="BU30" s="38">
        <v>1999.3333333333333</v>
      </c>
      <c r="BV30" s="38">
        <v>1888.5833333333333</v>
      </c>
      <c r="BW30" s="38">
        <v>110.75</v>
      </c>
      <c r="BX30" s="38">
        <v>2325.1666666666665</v>
      </c>
      <c r="BY30" s="38">
        <v>2320.1666666666665</v>
      </c>
      <c r="BZ30" s="38">
        <v>5</v>
      </c>
      <c r="CA30" s="38">
        <v>2325.1666666666665</v>
      </c>
      <c r="CB30" s="38">
        <v>2320.1666666666665</v>
      </c>
      <c r="CC30" s="38">
        <v>5</v>
      </c>
      <c r="CD30" s="38">
        <v>0</v>
      </c>
      <c r="CE30" s="38">
        <v>0</v>
      </c>
      <c r="CF30" s="38">
        <v>0</v>
      </c>
      <c r="CG30" s="38">
        <v>314.91666666666669</v>
      </c>
      <c r="CH30" s="38">
        <v>310.5</v>
      </c>
      <c r="CI30" s="38">
        <v>4.416666666666667</v>
      </c>
      <c r="CJ30" s="38">
        <v>235.91666666666666</v>
      </c>
      <c r="CK30" s="38">
        <v>235.33333333333334</v>
      </c>
      <c r="CL30" s="38">
        <v>0.58333333333333337</v>
      </c>
      <c r="CM30" s="38">
        <v>79</v>
      </c>
      <c r="CN30" s="38">
        <v>75.166666666666671</v>
      </c>
      <c r="CO30" s="38">
        <v>3.8333333333333335</v>
      </c>
      <c r="CP30" s="38">
        <v>2187.8333333333335</v>
      </c>
      <c r="CQ30" s="38">
        <v>2154.1666666666665</v>
      </c>
      <c r="CR30" s="38">
        <v>33.666666666666664</v>
      </c>
      <c r="CS30" s="38">
        <v>2039.5</v>
      </c>
      <c r="CT30" s="38">
        <v>2015.4166666666667</v>
      </c>
      <c r="CU30" s="38">
        <v>24.083333333333332</v>
      </c>
      <c r="CV30" s="38">
        <v>148.33333333333334</v>
      </c>
      <c r="CW30" s="38">
        <v>138.75</v>
      </c>
      <c r="CX30" s="38">
        <v>9.5833333333333339</v>
      </c>
      <c r="CY30" s="38">
        <v>2283.0833333333335</v>
      </c>
      <c r="CZ30" s="38">
        <v>2226.9166666666665</v>
      </c>
      <c r="DA30" s="38">
        <v>56.166666666666664</v>
      </c>
      <c r="DB30" s="38">
        <v>1303.4166666666667</v>
      </c>
      <c r="DC30" s="38">
        <v>1295.1666666666667</v>
      </c>
      <c r="DD30" s="38">
        <v>8.25</v>
      </c>
      <c r="DE30" s="38">
        <v>979.66666666666663</v>
      </c>
      <c r="DF30" s="38">
        <v>931.75</v>
      </c>
      <c r="DG30" s="38">
        <v>47.916666666666664</v>
      </c>
      <c r="DH30" s="38">
        <v>48.75</v>
      </c>
      <c r="DI30" s="38">
        <v>47.916666666666664</v>
      </c>
      <c r="DJ30" s="38">
        <v>0.83333333333333337</v>
      </c>
      <c r="DK30" s="38">
        <v>43.333333333333336</v>
      </c>
      <c r="DL30" s="38">
        <v>42.666666666666664</v>
      </c>
      <c r="DM30" s="38">
        <v>0.66666666666666663</v>
      </c>
      <c r="DN30" s="38">
        <v>5.416666666666667</v>
      </c>
      <c r="DO30" s="38">
        <v>5.25</v>
      </c>
      <c r="DP30" s="38">
        <v>0.16666666666666666</v>
      </c>
      <c r="DQ30" s="38">
        <v>0</v>
      </c>
      <c r="DR30" s="38">
        <v>0</v>
      </c>
      <c r="DS30" s="38">
        <v>0</v>
      </c>
      <c r="DT30" s="38">
        <v>0</v>
      </c>
      <c r="DU30" s="38">
        <v>0</v>
      </c>
      <c r="DV30" s="38">
        <v>0</v>
      </c>
      <c r="DW30" s="38">
        <v>0</v>
      </c>
      <c r="DX30" s="38">
        <v>0</v>
      </c>
      <c r="DY30" s="38">
        <v>0</v>
      </c>
      <c r="DZ30" s="38">
        <v>0</v>
      </c>
      <c r="EA30" s="38">
        <v>0</v>
      </c>
      <c r="EB30" s="38">
        <v>0</v>
      </c>
      <c r="EC30" s="38">
        <v>0</v>
      </c>
      <c r="ED30" s="38">
        <v>0</v>
      </c>
      <c r="EE30" s="38">
        <v>0</v>
      </c>
      <c r="EF30" s="38">
        <v>0</v>
      </c>
      <c r="EG30" s="38">
        <v>0</v>
      </c>
      <c r="EH30" s="38">
        <v>0</v>
      </c>
      <c r="EI30" s="38">
        <v>5296.666666666667</v>
      </c>
      <c r="EJ30" s="38">
        <v>5171.75</v>
      </c>
      <c r="EK30" s="38">
        <v>124.91666666666667</v>
      </c>
      <c r="EL30" s="38">
        <v>4520.25</v>
      </c>
      <c r="EM30" s="38">
        <v>4437.416666666667</v>
      </c>
      <c r="EN30" s="38">
        <v>82.833333333333329</v>
      </c>
      <c r="EO30" s="38">
        <v>776.41666666666663</v>
      </c>
      <c r="EP30" s="38">
        <v>734.33333333333337</v>
      </c>
      <c r="EQ30" s="38">
        <v>42.083333333333336</v>
      </c>
      <c r="ER30" s="38">
        <v>77</v>
      </c>
      <c r="ES30" s="38">
        <v>66.75</v>
      </c>
      <c r="ET30" s="38">
        <v>10.25</v>
      </c>
      <c r="EU30" s="38">
        <v>66.5</v>
      </c>
      <c r="EV30" s="38">
        <v>63.416666666666664</v>
      </c>
      <c r="EW30" s="38">
        <v>3.0833333333333335</v>
      </c>
      <c r="EX30" s="38">
        <v>10.5</v>
      </c>
      <c r="EY30" s="38">
        <v>3.3333333333333335</v>
      </c>
      <c r="EZ30" s="38">
        <v>7.166666666666667</v>
      </c>
      <c r="FA30" s="38">
        <v>7336.75</v>
      </c>
      <c r="FB30" s="38">
        <v>447.75</v>
      </c>
      <c r="FC30" s="38">
        <v>6889</v>
      </c>
      <c r="FD30" s="38">
        <v>4824.833333333333</v>
      </c>
      <c r="FE30" s="38">
        <v>195.91666666666666</v>
      </c>
      <c r="FF30" s="38">
        <v>4628.916666666667</v>
      </c>
      <c r="FG30" s="38">
        <v>2511.9166666666665</v>
      </c>
      <c r="FH30" s="38">
        <v>251.83333333333334</v>
      </c>
      <c r="FI30" s="38">
        <v>2260.0833333333335</v>
      </c>
      <c r="FJ30" s="38">
        <v>7336.75</v>
      </c>
      <c r="FK30" s="38">
        <v>447.75</v>
      </c>
      <c r="FL30" s="38">
        <v>6889</v>
      </c>
      <c r="FM30" s="38">
        <v>4824.833333333333</v>
      </c>
      <c r="FN30" s="38">
        <v>195.91666666666666</v>
      </c>
      <c r="FO30" s="38">
        <v>4628.916666666667</v>
      </c>
      <c r="FP30" s="38">
        <v>2511.9166666666665</v>
      </c>
      <c r="FQ30" s="38">
        <v>251.83333333333334</v>
      </c>
      <c r="FR30" s="38">
        <v>2260.0833333333335</v>
      </c>
      <c r="FS30" s="38">
        <v>31.166666666666668</v>
      </c>
      <c r="FT30" s="38">
        <v>2.9166666666666665</v>
      </c>
      <c r="FU30" s="38">
        <v>28.25</v>
      </c>
      <c r="FV30" s="38">
        <v>31.166666666666668</v>
      </c>
      <c r="FW30" s="38">
        <v>2.9166666666666665</v>
      </c>
      <c r="FX30" s="38">
        <v>28.25</v>
      </c>
      <c r="FY30" s="38">
        <v>0</v>
      </c>
      <c r="FZ30" s="38">
        <v>0</v>
      </c>
      <c r="GA30" s="38">
        <v>0</v>
      </c>
      <c r="GB30" s="38">
        <v>31.166666666666668</v>
      </c>
      <c r="GC30" s="38">
        <v>2.9166666666666665</v>
      </c>
      <c r="GD30" s="38">
        <v>28.25</v>
      </c>
      <c r="GE30" s="38">
        <v>31.166666666666668</v>
      </c>
      <c r="GF30" s="38">
        <v>2.9166666666666665</v>
      </c>
      <c r="GG30" s="38">
        <v>28.25</v>
      </c>
      <c r="GH30" s="38">
        <v>0</v>
      </c>
      <c r="GI30" s="38">
        <v>0</v>
      </c>
      <c r="GJ30" s="38">
        <v>0</v>
      </c>
      <c r="GK30" s="38">
        <v>78365.416666666672</v>
      </c>
      <c r="GL30" s="38">
        <v>65065</v>
      </c>
      <c r="GM30" s="38">
        <v>13300.416666666666</v>
      </c>
      <c r="GN30" s="38">
        <v>75232.583333333328</v>
      </c>
      <c r="GO30" s="38">
        <v>64745.75</v>
      </c>
      <c r="GP30" s="38">
        <v>10486.833333333334</v>
      </c>
      <c r="GQ30" s="38">
        <v>3132.8333333333335</v>
      </c>
      <c r="GR30" s="38">
        <v>319.25</v>
      </c>
      <c r="GS30" s="38">
        <v>2813.5833333333335</v>
      </c>
      <c r="GT30" s="38">
        <v>10744.583333333334</v>
      </c>
      <c r="GU30" s="38">
        <v>10695.083333333334</v>
      </c>
      <c r="GV30" s="38">
        <v>49.5</v>
      </c>
      <c r="GW30" s="38">
        <v>10744.583333333334</v>
      </c>
      <c r="GX30" s="38">
        <v>10695.083333333334</v>
      </c>
      <c r="GY30" s="38">
        <v>49.5</v>
      </c>
      <c r="GZ30" s="38">
        <v>0</v>
      </c>
      <c r="HA30" s="38">
        <v>0</v>
      </c>
      <c r="HB30" s="38">
        <v>0</v>
      </c>
      <c r="HC30" s="38">
        <v>7507.166666666667</v>
      </c>
      <c r="HD30" s="38">
        <v>1098.5833333333333</v>
      </c>
      <c r="HE30" s="38">
        <v>6408.583333333333</v>
      </c>
      <c r="HF30" s="38">
        <v>4374.333333333333</v>
      </c>
      <c r="HG30" s="38">
        <v>779.33333333333337</v>
      </c>
      <c r="HH30" s="38">
        <v>3595</v>
      </c>
      <c r="HI30" s="38">
        <v>3132.8333333333335</v>
      </c>
      <c r="HJ30" s="38">
        <v>319.25</v>
      </c>
      <c r="HK30" s="38">
        <v>2813.5833333333335</v>
      </c>
      <c r="HL30" s="38">
        <v>919.08333333333337</v>
      </c>
      <c r="HM30" s="38">
        <v>524.16666666666663</v>
      </c>
      <c r="HN30" s="38">
        <v>394.91666666666669</v>
      </c>
      <c r="HO30" s="38">
        <v>919.08333333333337</v>
      </c>
      <c r="HP30" s="38">
        <v>524.16666666666663</v>
      </c>
      <c r="HQ30" s="38">
        <v>394.91666666666669</v>
      </c>
      <c r="HR30" s="38">
        <v>0</v>
      </c>
      <c r="HS30" s="38">
        <v>0</v>
      </c>
      <c r="HT30" s="38">
        <v>0</v>
      </c>
      <c r="HU30" s="38">
        <v>31918.333333333332</v>
      </c>
      <c r="HV30" s="38">
        <v>31577.666666666668</v>
      </c>
      <c r="HW30" s="38">
        <v>340.66666666666669</v>
      </c>
      <c r="HX30" s="38">
        <v>31918.333333333332</v>
      </c>
      <c r="HY30" s="38">
        <v>31577.666666666668</v>
      </c>
      <c r="HZ30" s="38">
        <v>340.66666666666669</v>
      </c>
      <c r="IA30" s="38">
        <v>0</v>
      </c>
      <c r="IB30" s="38">
        <v>0</v>
      </c>
      <c r="IC30" s="38">
        <v>0</v>
      </c>
      <c r="ID30" s="38">
        <v>0</v>
      </c>
      <c r="IE30" s="38">
        <v>0</v>
      </c>
      <c r="IF30" s="38">
        <v>0</v>
      </c>
      <c r="IG30" s="38">
        <v>0</v>
      </c>
      <c r="IH30" s="38">
        <v>0</v>
      </c>
      <c r="II30" s="38">
        <v>0</v>
      </c>
      <c r="IJ30" s="38">
        <v>0</v>
      </c>
      <c r="IK30" s="38">
        <v>0</v>
      </c>
      <c r="IL30" s="38">
        <v>0</v>
      </c>
      <c r="IM30" s="38">
        <v>812.58333333333337</v>
      </c>
      <c r="IN30" s="38">
        <v>396.83333333333331</v>
      </c>
      <c r="IO30" s="38">
        <v>415.75</v>
      </c>
      <c r="IP30" s="38">
        <v>812.58333333333337</v>
      </c>
      <c r="IQ30" s="38">
        <v>396.83333333333331</v>
      </c>
      <c r="IR30" s="38">
        <v>415.75</v>
      </c>
      <c r="IS30" s="38">
        <v>0</v>
      </c>
      <c r="IT30" s="38">
        <v>0</v>
      </c>
      <c r="IU30" s="38">
        <v>0</v>
      </c>
      <c r="IV30" s="38">
        <v>23379.75</v>
      </c>
      <c r="IW30" s="38">
        <v>18459.833333333332</v>
      </c>
      <c r="IX30" s="38">
        <v>4919.916666666667</v>
      </c>
      <c r="IY30" s="38">
        <v>23379.75</v>
      </c>
      <c r="IZ30" s="38">
        <v>18459.833333333332</v>
      </c>
      <c r="JA30" s="38">
        <v>4919.916666666667</v>
      </c>
      <c r="JB30" s="38">
        <v>0</v>
      </c>
      <c r="JC30" s="38">
        <v>0</v>
      </c>
      <c r="JD30" s="38">
        <v>0</v>
      </c>
      <c r="JE30" s="38">
        <v>22711.416666666668</v>
      </c>
      <c r="JF30" s="38">
        <v>18017.416666666668</v>
      </c>
      <c r="JG30" s="38">
        <v>4694</v>
      </c>
      <c r="JH30" s="38">
        <v>22711.416666666668</v>
      </c>
      <c r="JI30" s="38">
        <v>18017.416666666668</v>
      </c>
      <c r="JJ30" s="38">
        <v>4694</v>
      </c>
      <c r="JK30" s="38">
        <v>0</v>
      </c>
      <c r="JL30" s="38">
        <v>0</v>
      </c>
      <c r="JM30" s="38">
        <v>0</v>
      </c>
      <c r="JN30" s="38">
        <v>626.33333333333337</v>
      </c>
      <c r="JO30" s="38">
        <v>425.83333333333331</v>
      </c>
      <c r="JP30" s="38">
        <v>200.5</v>
      </c>
      <c r="JQ30" s="38">
        <v>626.33333333333337</v>
      </c>
      <c r="JR30" s="38">
        <v>425.83333333333331</v>
      </c>
      <c r="JS30" s="38">
        <v>200.5</v>
      </c>
      <c r="JT30" s="38">
        <v>0</v>
      </c>
      <c r="JU30" s="38">
        <v>0</v>
      </c>
      <c r="JV30" s="38">
        <v>0</v>
      </c>
      <c r="JW30" s="38">
        <v>0</v>
      </c>
      <c r="JX30" s="38">
        <v>0</v>
      </c>
      <c r="JY30" s="38">
        <v>0</v>
      </c>
      <c r="JZ30" s="38">
        <v>0</v>
      </c>
      <c r="KA30" s="38">
        <v>0</v>
      </c>
      <c r="KB30" s="38">
        <v>0</v>
      </c>
      <c r="KC30" s="38">
        <v>0</v>
      </c>
      <c r="KD30" s="38">
        <v>0</v>
      </c>
      <c r="KE30" s="38">
        <v>0</v>
      </c>
      <c r="KF30" s="38">
        <v>0</v>
      </c>
      <c r="KG30" s="38">
        <v>0</v>
      </c>
      <c r="KH30" s="38">
        <v>0</v>
      </c>
      <c r="KI30" s="38">
        <v>0</v>
      </c>
      <c r="KJ30" s="38">
        <v>0</v>
      </c>
      <c r="KK30" s="38">
        <v>0</v>
      </c>
      <c r="KL30" s="38">
        <v>0</v>
      </c>
      <c r="KM30" s="38">
        <v>0</v>
      </c>
      <c r="KN30" s="38">
        <v>0</v>
      </c>
      <c r="KO30" s="38">
        <v>3083.9166666666665</v>
      </c>
      <c r="KP30" s="38">
        <v>2312.8333333333335</v>
      </c>
      <c r="KQ30" s="39">
        <v>771.08333333333337</v>
      </c>
      <c r="KR30" s="38">
        <v>3083.9166666666665</v>
      </c>
      <c r="KS30" s="38">
        <v>2312.8333333333335</v>
      </c>
      <c r="KT30" s="38">
        <v>771.08333333333337</v>
      </c>
      <c r="KU30" s="38">
        <v>0</v>
      </c>
      <c r="KV30" s="38">
        <v>0</v>
      </c>
      <c r="KW30" s="38">
        <v>0</v>
      </c>
      <c r="KX30" s="38">
        <v>4543.75</v>
      </c>
      <c r="KY30" s="38">
        <v>2871.3333333333335</v>
      </c>
      <c r="KZ30" s="38">
        <v>1672.4166666666667</v>
      </c>
      <c r="LA30" s="38">
        <v>3185</v>
      </c>
      <c r="LB30" s="38">
        <v>2368.8333333333335</v>
      </c>
      <c r="LC30" s="38">
        <v>816.16666666666663</v>
      </c>
      <c r="LD30" s="38">
        <v>1358.75</v>
      </c>
      <c r="LE30" s="38">
        <v>502.5</v>
      </c>
      <c r="LF30" s="38">
        <v>856.25</v>
      </c>
      <c r="LG30" s="38">
        <v>2561.5</v>
      </c>
      <c r="LH30" s="38">
        <v>1524.5833333333333</v>
      </c>
      <c r="LI30" s="38">
        <v>1036.9166666666667</v>
      </c>
      <c r="LJ30" s="38">
        <v>1750.1666666666667</v>
      </c>
      <c r="LK30" s="38">
        <v>1255.9166666666667</v>
      </c>
      <c r="LL30" s="38">
        <v>494.25</v>
      </c>
      <c r="LM30" s="38">
        <v>811.33333333333337</v>
      </c>
      <c r="LN30" s="38">
        <v>268.66666666666669</v>
      </c>
      <c r="LO30" s="38">
        <v>542.66666666666663</v>
      </c>
      <c r="LP30" s="38">
        <v>1982.25</v>
      </c>
      <c r="LQ30" s="38">
        <v>1346.75</v>
      </c>
      <c r="LR30" s="38">
        <v>635.5</v>
      </c>
      <c r="LS30" s="38">
        <v>1434.8333333333333</v>
      </c>
      <c r="LT30" s="38">
        <v>1112.9166666666667</v>
      </c>
      <c r="LU30" s="38">
        <v>321.91666666666669</v>
      </c>
      <c r="LV30" s="38">
        <v>547.41666666666663</v>
      </c>
      <c r="LW30" s="38">
        <v>233.83333333333334</v>
      </c>
      <c r="LX30" s="39">
        <v>313.58333333333331</v>
      </c>
    </row>
    <row r="31" spans="1:336" x14ac:dyDescent="0.2">
      <c r="A31" s="481"/>
      <c r="B31" s="31" t="s">
        <v>150</v>
      </c>
      <c r="C31" s="31"/>
      <c r="D31" s="38">
        <v>105370.5</v>
      </c>
      <c r="E31" s="38">
        <v>82186.583333333328</v>
      </c>
      <c r="F31" s="38">
        <v>23183.916666666668</v>
      </c>
      <c r="G31" s="38">
        <v>94511.166666666672</v>
      </c>
      <c r="H31" s="38">
        <v>78024.083333333328</v>
      </c>
      <c r="I31" s="38">
        <v>16487.083333333332</v>
      </c>
      <c r="J31" s="38">
        <v>10859.333333333334</v>
      </c>
      <c r="K31" s="38">
        <v>4162.5</v>
      </c>
      <c r="L31" s="38">
        <v>6696.833333333333</v>
      </c>
      <c r="M31" s="38">
        <v>27123.833333333332</v>
      </c>
      <c r="N31" s="38">
        <v>17418.666666666668</v>
      </c>
      <c r="O31" s="38">
        <v>9705.1666666666661</v>
      </c>
      <c r="P31" s="38">
        <v>19373.416666666668</v>
      </c>
      <c r="Q31" s="38">
        <v>13567.166666666666</v>
      </c>
      <c r="R31" s="38">
        <v>5806.25</v>
      </c>
      <c r="S31" s="38">
        <v>7750.416666666667</v>
      </c>
      <c r="T31" s="38">
        <v>3851.5</v>
      </c>
      <c r="U31" s="38">
        <v>3898.9166666666665</v>
      </c>
      <c r="V31" s="38">
        <v>3285</v>
      </c>
      <c r="W31" s="38">
        <v>2315.9166666666665</v>
      </c>
      <c r="X31" s="38">
        <v>969.08333333333337</v>
      </c>
      <c r="Y31" s="38">
        <v>1103.5833333333333</v>
      </c>
      <c r="Z31" s="38">
        <v>914.33333333333337</v>
      </c>
      <c r="AA31" s="38">
        <v>189.25</v>
      </c>
      <c r="AB31" s="38">
        <v>2181.4166666666665</v>
      </c>
      <c r="AC31" s="38">
        <v>1401.5833333333333</v>
      </c>
      <c r="AD31" s="38">
        <v>779.83333333333337</v>
      </c>
      <c r="AE31" s="38">
        <v>0</v>
      </c>
      <c r="AF31" s="38">
        <v>0</v>
      </c>
      <c r="AG31" s="38">
        <v>0</v>
      </c>
      <c r="AH31" s="38">
        <v>0</v>
      </c>
      <c r="AI31" s="38">
        <v>0</v>
      </c>
      <c r="AJ31" s="38">
        <v>0</v>
      </c>
      <c r="AK31" s="38">
        <v>0</v>
      </c>
      <c r="AL31" s="38">
        <v>0</v>
      </c>
      <c r="AM31" s="38">
        <v>0</v>
      </c>
      <c r="AN31" s="38">
        <v>2895.8333333333335</v>
      </c>
      <c r="AO31" s="38">
        <v>2012.4166666666667</v>
      </c>
      <c r="AP31" s="38">
        <v>883.41666666666663</v>
      </c>
      <c r="AQ31" s="38">
        <v>800.58333333333337</v>
      </c>
      <c r="AR31" s="38">
        <v>654.66666666666663</v>
      </c>
      <c r="AS31" s="38">
        <v>145.91666666666666</v>
      </c>
      <c r="AT31" s="38">
        <v>2095.25</v>
      </c>
      <c r="AU31" s="38">
        <v>1357.75</v>
      </c>
      <c r="AV31" s="38">
        <v>737.5</v>
      </c>
      <c r="AW31" s="38">
        <v>389.16666666666669</v>
      </c>
      <c r="AX31" s="38">
        <v>303.5</v>
      </c>
      <c r="AY31" s="38">
        <v>85.666666666666671</v>
      </c>
      <c r="AZ31" s="38">
        <v>303</v>
      </c>
      <c r="BA31" s="38">
        <v>259.66666666666669</v>
      </c>
      <c r="BB31" s="38">
        <v>43.333333333333336</v>
      </c>
      <c r="BC31" s="38">
        <v>86.166666666666671</v>
      </c>
      <c r="BD31" s="38">
        <v>43.833333333333336</v>
      </c>
      <c r="BE31" s="38">
        <v>42.333333333333336</v>
      </c>
      <c r="BF31" s="38">
        <v>0</v>
      </c>
      <c r="BG31" s="38">
        <v>0</v>
      </c>
      <c r="BH31" s="38">
        <v>0</v>
      </c>
      <c r="BI31" s="38">
        <v>0</v>
      </c>
      <c r="BJ31" s="38">
        <v>0</v>
      </c>
      <c r="BK31" s="38">
        <v>0</v>
      </c>
      <c r="BL31" s="38">
        <v>0</v>
      </c>
      <c r="BM31" s="38">
        <v>0</v>
      </c>
      <c r="BN31" s="38">
        <v>0</v>
      </c>
      <c r="BO31" s="38">
        <v>11854.75</v>
      </c>
      <c r="BP31" s="38">
        <v>11629.75</v>
      </c>
      <c r="BQ31" s="38">
        <v>225</v>
      </c>
      <c r="BR31" s="38">
        <v>10049.833333333334</v>
      </c>
      <c r="BS31" s="38">
        <v>9934.0833333333339</v>
      </c>
      <c r="BT31" s="38">
        <v>115.75</v>
      </c>
      <c r="BU31" s="38">
        <v>1804.9166666666667</v>
      </c>
      <c r="BV31" s="38">
        <v>1695.6666666666667</v>
      </c>
      <c r="BW31" s="38">
        <v>109.25</v>
      </c>
      <c r="BX31" s="38">
        <v>2235.5</v>
      </c>
      <c r="BY31" s="38">
        <v>2230.5</v>
      </c>
      <c r="BZ31" s="38">
        <v>5</v>
      </c>
      <c r="CA31" s="38">
        <v>2235.5</v>
      </c>
      <c r="CB31" s="38">
        <v>2230.5</v>
      </c>
      <c r="CC31" s="38">
        <v>5</v>
      </c>
      <c r="CD31" s="38">
        <v>0</v>
      </c>
      <c r="CE31" s="38">
        <v>0</v>
      </c>
      <c r="CF31" s="38">
        <v>0</v>
      </c>
      <c r="CG31" s="38">
        <v>342.75</v>
      </c>
      <c r="CH31" s="38">
        <v>338.58333333333331</v>
      </c>
      <c r="CI31" s="38">
        <v>4.166666666666667</v>
      </c>
      <c r="CJ31" s="38">
        <v>264.25</v>
      </c>
      <c r="CK31" s="38">
        <v>263.25</v>
      </c>
      <c r="CL31" s="38">
        <v>1</v>
      </c>
      <c r="CM31" s="38">
        <v>78.5</v>
      </c>
      <c r="CN31" s="38">
        <v>75.333333333333329</v>
      </c>
      <c r="CO31" s="38">
        <v>3.1666666666666665</v>
      </c>
      <c r="CP31" s="38">
        <v>1932.75</v>
      </c>
      <c r="CQ31" s="38">
        <v>1907.3333333333333</v>
      </c>
      <c r="CR31" s="38">
        <v>25.416666666666668</v>
      </c>
      <c r="CS31" s="38">
        <v>1802.1666666666667</v>
      </c>
      <c r="CT31" s="38">
        <v>1785.3333333333333</v>
      </c>
      <c r="CU31" s="38">
        <v>16.833333333333332</v>
      </c>
      <c r="CV31" s="38">
        <v>130.58333333333334</v>
      </c>
      <c r="CW31" s="38">
        <v>122</v>
      </c>
      <c r="CX31" s="38">
        <v>8.5833333333333339</v>
      </c>
      <c r="CY31" s="38">
        <v>1966.4166666666667</v>
      </c>
      <c r="CZ31" s="38">
        <v>1908.4166666666667</v>
      </c>
      <c r="DA31" s="38">
        <v>58</v>
      </c>
      <c r="DB31" s="38">
        <v>1137.9166666666667</v>
      </c>
      <c r="DC31" s="38">
        <v>1130.1666666666667</v>
      </c>
      <c r="DD31" s="38">
        <v>7.75</v>
      </c>
      <c r="DE31" s="38">
        <v>828.5</v>
      </c>
      <c r="DF31" s="38">
        <v>778.25</v>
      </c>
      <c r="DG31" s="38">
        <v>50.25</v>
      </c>
      <c r="DH31" s="38">
        <v>178.33333333333334</v>
      </c>
      <c r="DI31" s="38">
        <v>175.5</v>
      </c>
      <c r="DJ31" s="38">
        <v>2.8333333333333335</v>
      </c>
      <c r="DK31" s="38">
        <v>158.16666666666666</v>
      </c>
      <c r="DL31" s="38">
        <v>155.75</v>
      </c>
      <c r="DM31" s="38">
        <v>2.4166666666666665</v>
      </c>
      <c r="DN31" s="38">
        <v>20.166666666666668</v>
      </c>
      <c r="DO31" s="38">
        <v>19.75</v>
      </c>
      <c r="DP31" s="38">
        <v>0.41666666666666669</v>
      </c>
      <c r="DQ31" s="38">
        <v>63.25</v>
      </c>
      <c r="DR31" s="38">
        <v>62.916666666666664</v>
      </c>
      <c r="DS31" s="38">
        <v>0.33333333333333331</v>
      </c>
      <c r="DT31" s="38">
        <v>55.5</v>
      </c>
      <c r="DU31" s="38">
        <v>55.166666666666664</v>
      </c>
      <c r="DV31" s="38">
        <v>0.33333333333333331</v>
      </c>
      <c r="DW31" s="38">
        <v>7.75</v>
      </c>
      <c r="DX31" s="38">
        <v>7.75</v>
      </c>
      <c r="DY31" s="38">
        <v>0</v>
      </c>
      <c r="DZ31" s="38">
        <v>0</v>
      </c>
      <c r="EA31" s="38">
        <v>0</v>
      </c>
      <c r="EB31" s="38">
        <v>0</v>
      </c>
      <c r="EC31" s="38">
        <v>0</v>
      </c>
      <c r="ED31" s="38">
        <v>0</v>
      </c>
      <c r="EE31" s="38">
        <v>0</v>
      </c>
      <c r="EF31" s="38">
        <v>0</v>
      </c>
      <c r="EG31" s="38">
        <v>0</v>
      </c>
      <c r="EH31" s="38">
        <v>0</v>
      </c>
      <c r="EI31" s="38">
        <v>5041.583333333333</v>
      </c>
      <c r="EJ31" s="38">
        <v>4928.583333333333</v>
      </c>
      <c r="EK31" s="38">
        <v>113</v>
      </c>
      <c r="EL31" s="38">
        <v>4318.666666666667</v>
      </c>
      <c r="EM31" s="38">
        <v>4241</v>
      </c>
      <c r="EN31" s="38">
        <v>77.666666666666671</v>
      </c>
      <c r="EO31" s="38">
        <v>722.91666666666663</v>
      </c>
      <c r="EP31" s="38">
        <v>687.58333333333337</v>
      </c>
      <c r="EQ31" s="38">
        <v>35.333333333333336</v>
      </c>
      <c r="ER31" s="38">
        <v>94.166666666666671</v>
      </c>
      <c r="ES31" s="38">
        <v>77.916666666666671</v>
      </c>
      <c r="ET31" s="38">
        <v>16.25</v>
      </c>
      <c r="EU31" s="38">
        <v>77.666666666666671</v>
      </c>
      <c r="EV31" s="38">
        <v>72.916666666666671</v>
      </c>
      <c r="EW31" s="38">
        <v>4.75</v>
      </c>
      <c r="EX31" s="38">
        <v>16.5</v>
      </c>
      <c r="EY31" s="38">
        <v>5</v>
      </c>
      <c r="EZ31" s="38">
        <v>11.5</v>
      </c>
      <c r="FA31" s="38">
        <v>7180.416666666667</v>
      </c>
      <c r="FB31" s="38">
        <v>408.08333333333331</v>
      </c>
      <c r="FC31" s="38">
        <v>6772.333333333333</v>
      </c>
      <c r="FD31" s="38">
        <v>4815.833333333333</v>
      </c>
      <c r="FE31" s="38">
        <v>191.41666666666666</v>
      </c>
      <c r="FF31" s="38">
        <v>4624.416666666667</v>
      </c>
      <c r="FG31" s="38">
        <v>2364.5833333333335</v>
      </c>
      <c r="FH31" s="38">
        <v>216.66666666666666</v>
      </c>
      <c r="FI31" s="38">
        <v>2147.9166666666665</v>
      </c>
      <c r="FJ31" s="38">
        <v>7180.416666666667</v>
      </c>
      <c r="FK31" s="38">
        <v>408.08333333333331</v>
      </c>
      <c r="FL31" s="38">
        <v>6772.333333333333</v>
      </c>
      <c r="FM31" s="38">
        <v>4815.833333333333</v>
      </c>
      <c r="FN31" s="38">
        <v>191.41666666666666</v>
      </c>
      <c r="FO31" s="38">
        <v>4624.416666666667</v>
      </c>
      <c r="FP31" s="38">
        <v>2364.5833333333335</v>
      </c>
      <c r="FQ31" s="38">
        <v>216.66666666666666</v>
      </c>
      <c r="FR31" s="38">
        <v>2147.9166666666665</v>
      </c>
      <c r="FS31" s="38">
        <v>27.583333333333332</v>
      </c>
      <c r="FT31" s="38">
        <v>2.8333333333333335</v>
      </c>
      <c r="FU31" s="38">
        <v>24.75</v>
      </c>
      <c r="FV31" s="38">
        <v>27.583333333333332</v>
      </c>
      <c r="FW31" s="38">
        <v>2.8333333333333335</v>
      </c>
      <c r="FX31" s="38">
        <v>24.75</v>
      </c>
      <c r="FY31" s="38">
        <v>0</v>
      </c>
      <c r="FZ31" s="38">
        <v>0</v>
      </c>
      <c r="GA31" s="38">
        <v>0</v>
      </c>
      <c r="GB31" s="38">
        <v>27.583333333333332</v>
      </c>
      <c r="GC31" s="38">
        <v>2.8333333333333335</v>
      </c>
      <c r="GD31" s="38">
        <v>24.75</v>
      </c>
      <c r="GE31" s="38">
        <v>27.583333333333332</v>
      </c>
      <c r="GF31" s="38">
        <v>2.8333333333333335</v>
      </c>
      <c r="GG31" s="38">
        <v>24.75</v>
      </c>
      <c r="GH31" s="38">
        <v>0</v>
      </c>
      <c r="GI31" s="38">
        <v>0</v>
      </c>
      <c r="GJ31" s="38">
        <v>0</v>
      </c>
      <c r="GK31" s="38">
        <v>78246.666666666672</v>
      </c>
      <c r="GL31" s="38">
        <v>64767.916666666664</v>
      </c>
      <c r="GM31" s="38">
        <v>13478.75</v>
      </c>
      <c r="GN31" s="38">
        <v>75137.75</v>
      </c>
      <c r="GO31" s="38">
        <v>64456.916666666664</v>
      </c>
      <c r="GP31" s="38">
        <v>10680.833333333334</v>
      </c>
      <c r="GQ31" s="38">
        <v>3108.9166666666665</v>
      </c>
      <c r="GR31" s="38">
        <v>311</v>
      </c>
      <c r="GS31" s="38">
        <v>2797.9166666666665</v>
      </c>
      <c r="GT31" s="38">
        <v>10877.416666666666</v>
      </c>
      <c r="GU31" s="38">
        <v>10821.333333333334</v>
      </c>
      <c r="GV31" s="38">
        <v>56.083333333333336</v>
      </c>
      <c r="GW31" s="38">
        <v>10877.416666666666</v>
      </c>
      <c r="GX31" s="38">
        <v>10821.333333333334</v>
      </c>
      <c r="GY31" s="38">
        <v>56.083333333333336</v>
      </c>
      <c r="GZ31" s="38">
        <v>0</v>
      </c>
      <c r="HA31" s="38">
        <v>0</v>
      </c>
      <c r="HB31" s="38">
        <v>0</v>
      </c>
      <c r="HC31" s="38">
        <v>7418.833333333333</v>
      </c>
      <c r="HD31" s="38">
        <v>1038.4166666666667</v>
      </c>
      <c r="HE31" s="38">
        <v>6380.416666666667</v>
      </c>
      <c r="HF31" s="38">
        <v>4309.916666666667</v>
      </c>
      <c r="HG31" s="38">
        <v>727.41666666666663</v>
      </c>
      <c r="HH31" s="38">
        <v>3582.5</v>
      </c>
      <c r="HI31" s="38">
        <v>3108.9166666666665</v>
      </c>
      <c r="HJ31" s="38">
        <v>311</v>
      </c>
      <c r="HK31" s="38">
        <v>2797.9166666666665</v>
      </c>
      <c r="HL31" s="38">
        <v>916</v>
      </c>
      <c r="HM31" s="38">
        <v>520.75</v>
      </c>
      <c r="HN31" s="38">
        <v>395.25</v>
      </c>
      <c r="HO31" s="38">
        <v>916</v>
      </c>
      <c r="HP31" s="38">
        <v>520.75</v>
      </c>
      <c r="HQ31" s="38">
        <v>395.25</v>
      </c>
      <c r="HR31" s="38">
        <v>0</v>
      </c>
      <c r="HS31" s="38">
        <v>0</v>
      </c>
      <c r="HT31" s="38">
        <v>0</v>
      </c>
      <c r="HU31" s="38">
        <v>31040.583333333332</v>
      </c>
      <c r="HV31" s="38">
        <v>30686.416666666668</v>
      </c>
      <c r="HW31" s="38">
        <v>354.16666666666669</v>
      </c>
      <c r="HX31" s="38">
        <v>31040.583333333332</v>
      </c>
      <c r="HY31" s="38">
        <v>30686.416666666668</v>
      </c>
      <c r="HZ31" s="38">
        <v>354.16666666666669</v>
      </c>
      <c r="IA31" s="38">
        <v>0</v>
      </c>
      <c r="IB31" s="38">
        <v>0</v>
      </c>
      <c r="IC31" s="38">
        <v>0</v>
      </c>
      <c r="ID31" s="38">
        <v>145.41666666666666</v>
      </c>
      <c r="IE31" s="38">
        <v>142.16666666666666</v>
      </c>
      <c r="IF31" s="38">
        <v>3.25</v>
      </c>
      <c r="IG31" s="38">
        <v>145.41666666666666</v>
      </c>
      <c r="IH31" s="38">
        <v>142.16666666666666</v>
      </c>
      <c r="II31" s="38">
        <v>3.25</v>
      </c>
      <c r="IJ31" s="38">
        <v>0</v>
      </c>
      <c r="IK31" s="38">
        <v>0</v>
      </c>
      <c r="IL31" s="38">
        <v>0</v>
      </c>
      <c r="IM31" s="38">
        <v>894.08333333333337</v>
      </c>
      <c r="IN31" s="38">
        <v>454.66666666666669</v>
      </c>
      <c r="IO31" s="38">
        <v>439.41666666666669</v>
      </c>
      <c r="IP31" s="38">
        <v>894.08333333333337</v>
      </c>
      <c r="IQ31" s="38">
        <v>454.66666666666669</v>
      </c>
      <c r="IR31" s="38">
        <v>439.41666666666669</v>
      </c>
      <c r="IS31" s="38">
        <v>0</v>
      </c>
      <c r="IT31" s="38">
        <v>0</v>
      </c>
      <c r="IU31" s="38">
        <v>0</v>
      </c>
      <c r="IV31" s="38">
        <v>23886.583333333332</v>
      </c>
      <c r="IW31" s="38">
        <v>18855.416666666668</v>
      </c>
      <c r="IX31" s="38">
        <v>5031.166666666667</v>
      </c>
      <c r="IY31" s="38">
        <v>23886.583333333332</v>
      </c>
      <c r="IZ31" s="38">
        <v>18855.416666666668</v>
      </c>
      <c r="JA31" s="38">
        <v>5031.166666666667</v>
      </c>
      <c r="JB31" s="38">
        <v>0</v>
      </c>
      <c r="JC31" s="38">
        <v>0</v>
      </c>
      <c r="JD31" s="38">
        <v>0</v>
      </c>
      <c r="JE31" s="38">
        <v>23273.333333333332</v>
      </c>
      <c r="JF31" s="38">
        <v>18442.416666666668</v>
      </c>
      <c r="JG31" s="38">
        <v>4830.916666666667</v>
      </c>
      <c r="JH31" s="38">
        <v>23273.333333333332</v>
      </c>
      <c r="JI31" s="38">
        <v>18442.416666666668</v>
      </c>
      <c r="JJ31" s="38">
        <v>4830.916666666667</v>
      </c>
      <c r="JK31" s="38">
        <v>0</v>
      </c>
      <c r="JL31" s="38">
        <v>0</v>
      </c>
      <c r="JM31" s="38">
        <v>0</v>
      </c>
      <c r="JN31" s="38">
        <v>575.91666666666663</v>
      </c>
      <c r="JO31" s="38">
        <v>394</v>
      </c>
      <c r="JP31" s="38">
        <v>181.91666666666666</v>
      </c>
      <c r="JQ31" s="38">
        <v>575.91666666666663</v>
      </c>
      <c r="JR31" s="38">
        <v>394</v>
      </c>
      <c r="JS31" s="38">
        <v>181.91666666666666</v>
      </c>
      <c r="JT31" s="38">
        <v>0</v>
      </c>
      <c r="JU31" s="38">
        <v>0</v>
      </c>
      <c r="JV31" s="38">
        <v>0</v>
      </c>
      <c r="JW31" s="38">
        <v>0</v>
      </c>
      <c r="JX31" s="38">
        <v>0</v>
      </c>
      <c r="JY31" s="38">
        <v>0</v>
      </c>
      <c r="JZ31" s="38">
        <v>0</v>
      </c>
      <c r="KA31" s="38">
        <v>0</v>
      </c>
      <c r="KB31" s="38">
        <v>0</v>
      </c>
      <c r="KC31" s="38">
        <v>0</v>
      </c>
      <c r="KD31" s="38">
        <v>0</v>
      </c>
      <c r="KE31" s="38">
        <v>0</v>
      </c>
      <c r="KF31" s="38">
        <v>0</v>
      </c>
      <c r="KG31" s="38">
        <v>0</v>
      </c>
      <c r="KH31" s="38">
        <v>0</v>
      </c>
      <c r="KI31" s="38">
        <v>0</v>
      </c>
      <c r="KJ31" s="38">
        <v>0</v>
      </c>
      <c r="KK31" s="38">
        <v>0</v>
      </c>
      <c r="KL31" s="38">
        <v>0</v>
      </c>
      <c r="KM31" s="38">
        <v>0</v>
      </c>
      <c r="KN31" s="38">
        <v>0</v>
      </c>
      <c r="KO31" s="38">
        <v>3213.1666666666665</v>
      </c>
      <c r="KP31" s="38">
        <v>2390.9166666666665</v>
      </c>
      <c r="KQ31" s="39">
        <v>822.25</v>
      </c>
      <c r="KR31" s="38">
        <v>3213.1666666666665</v>
      </c>
      <c r="KS31" s="38">
        <v>2390.9166666666665</v>
      </c>
      <c r="KT31" s="38">
        <v>822.25</v>
      </c>
      <c r="KU31" s="38">
        <v>0</v>
      </c>
      <c r="KV31" s="38">
        <v>0</v>
      </c>
      <c r="KW31" s="38">
        <v>0</v>
      </c>
      <c r="KX31" s="38">
        <v>4776.083333333333</v>
      </c>
      <c r="KY31" s="38">
        <v>3062.0833333333335</v>
      </c>
      <c r="KZ31" s="38">
        <v>1714</v>
      </c>
      <c r="LA31" s="38">
        <v>3376.5833333333335</v>
      </c>
      <c r="LB31" s="38">
        <v>2524.5</v>
      </c>
      <c r="LC31" s="38">
        <v>852.08333333333337</v>
      </c>
      <c r="LD31" s="38">
        <v>1399.5</v>
      </c>
      <c r="LE31" s="38">
        <v>537.58333333333337</v>
      </c>
      <c r="LF31" s="38">
        <v>861.91666666666663</v>
      </c>
      <c r="LG31" s="38">
        <v>2658.3333333333335</v>
      </c>
      <c r="LH31" s="38">
        <v>1621.25</v>
      </c>
      <c r="LI31" s="38">
        <v>1037.0833333333333</v>
      </c>
      <c r="LJ31" s="38">
        <v>1831.25</v>
      </c>
      <c r="LK31" s="38">
        <v>1327.4166666666667</v>
      </c>
      <c r="LL31" s="38">
        <v>503.83333333333331</v>
      </c>
      <c r="LM31" s="38">
        <v>827.08333333333337</v>
      </c>
      <c r="LN31" s="38">
        <v>293.83333333333331</v>
      </c>
      <c r="LO31" s="38">
        <v>533.25</v>
      </c>
      <c r="LP31" s="38">
        <v>2117.75</v>
      </c>
      <c r="LQ31" s="38">
        <v>1440.8333333333333</v>
      </c>
      <c r="LR31" s="38">
        <v>676.91666666666663</v>
      </c>
      <c r="LS31" s="38">
        <v>1545.3333333333333</v>
      </c>
      <c r="LT31" s="38">
        <v>1197.0833333333333</v>
      </c>
      <c r="LU31" s="38">
        <v>348.25</v>
      </c>
      <c r="LV31" s="38">
        <v>572.41666666666663</v>
      </c>
      <c r="LW31" s="38">
        <v>243.75</v>
      </c>
      <c r="LX31" s="39">
        <v>328.66666666666669</v>
      </c>
    </row>
    <row r="32" spans="1:336" x14ac:dyDescent="0.2">
      <c r="A32" s="481"/>
      <c r="B32" s="31" t="s">
        <v>151</v>
      </c>
      <c r="C32" s="31"/>
      <c r="D32" s="38">
        <v>104142.5</v>
      </c>
      <c r="E32" s="38">
        <v>81322.666666666672</v>
      </c>
      <c r="F32" s="38">
        <v>22819.833333333332</v>
      </c>
      <c r="G32" s="38">
        <v>93718.166666666672</v>
      </c>
      <c r="H32" s="38">
        <v>77293</v>
      </c>
      <c r="I32" s="38">
        <v>16425.166666666668</v>
      </c>
      <c r="J32" s="38">
        <v>10424.333333333334</v>
      </c>
      <c r="K32" s="38">
        <v>4029.6666666666665</v>
      </c>
      <c r="L32" s="38">
        <v>6394.666666666667</v>
      </c>
      <c r="M32" s="38">
        <v>26841.75</v>
      </c>
      <c r="N32" s="38">
        <v>17146.5</v>
      </c>
      <c r="O32" s="38">
        <v>9695.25</v>
      </c>
      <c r="P32" s="38">
        <v>19386.75</v>
      </c>
      <c r="Q32" s="38">
        <v>13434</v>
      </c>
      <c r="R32" s="38">
        <v>5952.75</v>
      </c>
      <c r="S32" s="38">
        <v>7455</v>
      </c>
      <c r="T32" s="38">
        <v>3712.5</v>
      </c>
      <c r="U32" s="38">
        <v>3742.5</v>
      </c>
      <c r="V32" s="38">
        <v>3405.1666666666665</v>
      </c>
      <c r="W32" s="38">
        <v>2371</v>
      </c>
      <c r="X32" s="38">
        <v>1034.1666666666667</v>
      </c>
      <c r="Y32" s="38">
        <v>1165</v>
      </c>
      <c r="Z32" s="38">
        <v>950.66666666666663</v>
      </c>
      <c r="AA32" s="38">
        <v>214.33333333333334</v>
      </c>
      <c r="AB32" s="38">
        <v>2240.1666666666665</v>
      </c>
      <c r="AC32" s="38">
        <v>1420.3333333333333</v>
      </c>
      <c r="AD32" s="38">
        <v>819.83333333333337</v>
      </c>
      <c r="AE32" s="38">
        <v>0</v>
      </c>
      <c r="AF32" s="38">
        <v>0</v>
      </c>
      <c r="AG32" s="38">
        <v>0</v>
      </c>
      <c r="AH32" s="38">
        <v>0</v>
      </c>
      <c r="AI32" s="38">
        <v>0</v>
      </c>
      <c r="AJ32" s="38">
        <v>0</v>
      </c>
      <c r="AK32" s="38">
        <v>0</v>
      </c>
      <c r="AL32" s="38">
        <v>0</v>
      </c>
      <c r="AM32" s="38">
        <v>0</v>
      </c>
      <c r="AN32" s="38">
        <v>3018.1666666666665</v>
      </c>
      <c r="AO32" s="38">
        <v>2066.75</v>
      </c>
      <c r="AP32" s="38">
        <v>951.41666666666663</v>
      </c>
      <c r="AQ32" s="38">
        <v>855.91666666666663</v>
      </c>
      <c r="AR32" s="38">
        <v>682.08333333333337</v>
      </c>
      <c r="AS32" s="38">
        <v>173.83333333333334</v>
      </c>
      <c r="AT32" s="38">
        <v>2162.25</v>
      </c>
      <c r="AU32" s="38">
        <v>1384.6666666666667</v>
      </c>
      <c r="AV32" s="38">
        <v>777.58333333333337</v>
      </c>
      <c r="AW32" s="38">
        <v>387</v>
      </c>
      <c r="AX32" s="38">
        <v>304.25</v>
      </c>
      <c r="AY32" s="38">
        <v>82.75</v>
      </c>
      <c r="AZ32" s="38">
        <v>309.08333333333331</v>
      </c>
      <c r="BA32" s="38">
        <v>268.58333333333331</v>
      </c>
      <c r="BB32" s="38">
        <v>40.5</v>
      </c>
      <c r="BC32" s="38">
        <v>77.916666666666671</v>
      </c>
      <c r="BD32" s="38">
        <v>35.666666666666664</v>
      </c>
      <c r="BE32" s="38">
        <v>42.25</v>
      </c>
      <c r="BF32" s="38">
        <v>0</v>
      </c>
      <c r="BG32" s="38">
        <v>0</v>
      </c>
      <c r="BH32" s="38">
        <v>0</v>
      </c>
      <c r="BI32" s="38">
        <v>0</v>
      </c>
      <c r="BJ32" s="38">
        <v>0</v>
      </c>
      <c r="BK32" s="38">
        <v>0</v>
      </c>
      <c r="BL32" s="38">
        <v>0</v>
      </c>
      <c r="BM32" s="38">
        <v>0</v>
      </c>
      <c r="BN32" s="38">
        <v>0</v>
      </c>
      <c r="BO32" s="38">
        <v>11322.666666666666</v>
      </c>
      <c r="BP32" s="38">
        <v>11103.166666666666</v>
      </c>
      <c r="BQ32" s="38">
        <v>219.5</v>
      </c>
      <c r="BR32" s="38">
        <v>9677.0833333333339</v>
      </c>
      <c r="BS32" s="38">
        <v>9551.75</v>
      </c>
      <c r="BT32" s="38">
        <v>125.33333333333333</v>
      </c>
      <c r="BU32" s="38">
        <v>1645.5833333333333</v>
      </c>
      <c r="BV32" s="38">
        <v>1551.4166666666667</v>
      </c>
      <c r="BW32" s="38">
        <v>94.166666666666671</v>
      </c>
      <c r="BX32" s="38">
        <v>2046.8333333333333</v>
      </c>
      <c r="BY32" s="38">
        <v>2041.0833333333333</v>
      </c>
      <c r="BZ32" s="38">
        <v>5.75</v>
      </c>
      <c r="CA32" s="38">
        <v>2046.8333333333333</v>
      </c>
      <c r="CB32" s="38">
        <v>2041.0833333333333</v>
      </c>
      <c r="CC32" s="38">
        <v>5.75</v>
      </c>
      <c r="CD32" s="38">
        <v>0</v>
      </c>
      <c r="CE32" s="38">
        <v>0</v>
      </c>
      <c r="CF32" s="38">
        <v>0</v>
      </c>
      <c r="CG32" s="38">
        <v>363.41666666666669</v>
      </c>
      <c r="CH32" s="38">
        <v>358.83333333333331</v>
      </c>
      <c r="CI32" s="38">
        <v>4.583333333333333</v>
      </c>
      <c r="CJ32" s="38">
        <v>282.91666666666669</v>
      </c>
      <c r="CK32" s="38">
        <v>281.66666666666669</v>
      </c>
      <c r="CL32" s="38">
        <v>1.25</v>
      </c>
      <c r="CM32" s="38">
        <v>80.5</v>
      </c>
      <c r="CN32" s="38">
        <v>77.166666666666671</v>
      </c>
      <c r="CO32" s="38">
        <v>3.3333333333333335</v>
      </c>
      <c r="CP32" s="38">
        <v>1715.5</v>
      </c>
      <c r="CQ32" s="38">
        <v>1691</v>
      </c>
      <c r="CR32" s="38">
        <v>24.5</v>
      </c>
      <c r="CS32" s="38">
        <v>1607.6666666666667</v>
      </c>
      <c r="CT32" s="38">
        <v>1587.6666666666667</v>
      </c>
      <c r="CU32" s="38">
        <v>20</v>
      </c>
      <c r="CV32" s="38">
        <v>107.83333333333333</v>
      </c>
      <c r="CW32" s="38">
        <v>103.33333333333333</v>
      </c>
      <c r="CX32" s="38">
        <v>4.5</v>
      </c>
      <c r="CY32" s="38">
        <v>1736.3333333333333</v>
      </c>
      <c r="CZ32" s="38">
        <v>1686.5833333333333</v>
      </c>
      <c r="DA32" s="38">
        <v>49.75</v>
      </c>
      <c r="DB32" s="38">
        <v>1028.8333333333333</v>
      </c>
      <c r="DC32" s="38">
        <v>1022.9166666666666</v>
      </c>
      <c r="DD32" s="38">
        <v>5.916666666666667</v>
      </c>
      <c r="DE32" s="38">
        <v>707.5</v>
      </c>
      <c r="DF32" s="38">
        <v>663.66666666666663</v>
      </c>
      <c r="DG32" s="38">
        <v>43.833333333333336</v>
      </c>
      <c r="DH32" s="38">
        <v>218.08333333333334</v>
      </c>
      <c r="DI32" s="38">
        <v>215.08333333333334</v>
      </c>
      <c r="DJ32" s="38">
        <v>3</v>
      </c>
      <c r="DK32" s="38">
        <v>188.75</v>
      </c>
      <c r="DL32" s="38">
        <v>185.75</v>
      </c>
      <c r="DM32" s="38">
        <v>3</v>
      </c>
      <c r="DN32" s="38">
        <v>29.333333333333332</v>
      </c>
      <c r="DO32" s="38">
        <v>29.333333333333332</v>
      </c>
      <c r="DP32" s="38">
        <v>0</v>
      </c>
      <c r="DQ32" s="38">
        <v>190.16666666666666</v>
      </c>
      <c r="DR32" s="38">
        <v>188.33333333333334</v>
      </c>
      <c r="DS32" s="38">
        <v>1.8333333333333333</v>
      </c>
      <c r="DT32" s="38">
        <v>170.5</v>
      </c>
      <c r="DU32" s="38">
        <v>168.91666666666666</v>
      </c>
      <c r="DV32" s="38">
        <v>1.5833333333333333</v>
      </c>
      <c r="DW32" s="38">
        <v>19.666666666666668</v>
      </c>
      <c r="DX32" s="38">
        <v>19.416666666666668</v>
      </c>
      <c r="DY32" s="38">
        <v>0.25</v>
      </c>
      <c r="DZ32" s="38">
        <v>0</v>
      </c>
      <c r="EA32" s="38">
        <v>0</v>
      </c>
      <c r="EB32" s="38">
        <v>0</v>
      </c>
      <c r="EC32" s="38">
        <v>0</v>
      </c>
      <c r="ED32" s="38">
        <v>0</v>
      </c>
      <c r="EE32" s="38">
        <v>0</v>
      </c>
      <c r="EF32" s="38">
        <v>0</v>
      </c>
      <c r="EG32" s="38">
        <v>0</v>
      </c>
      <c r="EH32" s="38">
        <v>0</v>
      </c>
      <c r="EI32" s="38">
        <v>4968.166666666667</v>
      </c>
      <c r="EJ32" s="38">
        <v>4846.083333333333</v>
      </c>
      <c r="EK32" s="38">
        <v>122.08333333333333</v>
      </c>
      <c r="EL32" s="38">
        <v>4275.083333333333</v>
      </c>
      <c r="EM32" s="38">
        <v>4190.166666666667</v>
      </c>
      <c r="EN32" s="38">
        <v>84.916666666666671</v>
      </c>
      <c r="EO32" s="38">
        <v>693.08333333333337</v>
      </c>
      <c r="EP32" s="38">
        <v>655.91666666666663</v>
      </c>
      <c r="EQ32" s="38">
        <v>37.166666666666664</v>
      </c>
      <c r="ER32" s="38">
        <v>84.166666666666671</v>
      </c>
      <c r="ES32" s="38">
        <v>76.166666666666671</v>
      </c>
      <c r="ET32" s="38">
        <v>8</v>
      </c>
      <c r="EU32" s="38">
        <v>76.5</v>
      </c>
      <c r="EV32" s="38">
        <v>73.583333333333329</v>
      </c>
      <c r="EW32" s="38">
        <v>2.9166666666666665</v>
      </c>
      <c r="EX32" s="38">
        <v>7.666666666666667</v>
      </c>
      <c r="EY32" s="38">
        <v>2.5833333333333335</v>
      </c>
      <c r="EZ32" s="38">
        <v>5.083333333333333</v>
      </c>
      <c r="FA32" s="38">
        <v>6933.416666666667</v>
      </c>
      <c r="FB32" s="38">
        <v>379.83333333333331</v>
      </c>
      <c r="FC32" s="38">
        <v>6553.583333333333</v>
      </c>
      <c r="FD32" s="38">
        <v>4791.75</v>
      </c>
      <c r="FE32" s="38">
        <v>175.33333333333334</v>
      </c>
      <c r="FF32" s="38">
        <v>4616.416666666667</v>
      </c>
      <c r="FG32" s="38">
        <v>2141.6666666666665</v>
      </c>
      <c r="FH32" s="38">
        <v>204.5</v>
      </c>
      <c r="FI32" s="38">
        <v>1937.1666666666667</v>
      </c>
      <c r="FJ32" s="38">
        <v>6933.416666666667</v>
      </c>
      <c r="FK32" s="38">
        <v>379.83333333333331</v>
      </c>
      <c r="FL32" s="38">
        <v>6553.583333333333</v>
      </c>
      <c r="FM32" s="38">
        <v>4791.75</v>
      </c>
      <c r="FN32" s="38">
        <v>175.33333333333334</v>
      </c>
      <c r="FO32" s="38">
        <v>4616.416666666667</v>
      </c>
      <c r="FP32" s="38">
        <v>2141.6666666666665</v>
      </c>
      <c r="FQ32" s="38">
        <v>204.5</v>
      </c>
      <c r="FR32" s="38">
        <v>1937.1666666666667</v>
      </c>
      <c r="FS32" s="38">
        <v>42.583333333333336</v>
      </c>
      <c r="FT32" s="38">
        <v>2.1666666666666665</v>
      </c>
      <c r="FU32" s="38">
        <v>40.416666666666664</v>
      </c>
      <c r="FV32" s="38">
        <v>42.583333333333336</v>
      </c>
      <c r="FW32" s="38">
        <v>2.1666666666666665</v>
      </c>
      <c r="FX32" s="38">
        <v>40.416666666666664</v>
      </c>
      <c r="FY32" s="38">
        <v>0</v>
      </c>
      <c r="FZ32" s="38">
        <v>0</v>
      </c>
      <c r="GA32" s="38">
        <v>0</v>
      </c>
      <c r="GB32" s="38">
        <v>42.583333333333336</v>
      </c>
      <c r="GC32" s="38">
        <v>2.1666666666666665</v>
      </c>
      <c r="GD32" s="38">
        <v>40.416666666666664</v>
      </c>
      <c r="GE32" s="38">
        <v>42.583333333333336</v>
      </c>
      <c r="GF32" s="38">
        <v>2.1666666666666665</v>
      </c>
      <c r="GG32" s="38">
        <v>40.416666666666664</v>
      </c>
      <c r="GH32" s="38">
        <v>0</v>
      </c>
      <c r="GI32" s="38">
        <v>0</v>
      </c>
      <c r="GJ32" s="38">
        <v>0</v>
      </c>
      <c r="GK32" s="38">
        <v>77300.75</v>
      </c>
      <c r="GL32" s="38">
        <v>64176.166666666664</v>
      </c>
      <c r="GM32" s="38">
        <v>13124.583333333334</v>
      </c>
      <c r="GN32" s="38">
        <v>74331.416666666672</v>
      </c>
      <c r="GO32" s="38">
        <v>63859</v>
      </c>
      <c r="GP32" s="38">
        <v>10472.416666666666</v>
      </c>
      <c r="GQ32" s="38">
        <v>2969.3333333333335</v>
      </c>
      <c r="GR32" s="38">
        <v>317.16666666666669</v>
      </c>
      <c r="GS32" s="38">
        <v>2652.1666666666665</v>
      </c>
      <c r="GT32" s="38">
        <v>10714.75</v>
      </c>
      <c r="GU32" s="38">
        <v>10654.25</v>
      </c>
      <c r="GV32" s="38">
        <v>60.5</v>
      </c>
      <c r="GW32" s="38">
        <v>10714.75</v>
      </c>
      <c r="GX32" s="38">
        <v>10654.25</v>
      </c>
      <c r="GY32" s="38">
        <v>60.5</v>
      </c>
      <c r="GZ32" s="38">
        <v>0</v>
      </c>
      <c r="HA32" s="38">
        <v>0</v>
      </c>
      <c r="HB32" s="38">
        <v>0</v>
      </c>
      <c r="HC32" s="38">
        <v>7070.333333333333</v>
      </c>
      <c r="HD32" s="38">
        <v>965.41666666666663</v>
      </c>
      <c r="HE32" s="38">
        <v>6104.916666666667</v>
      </c>
      <c r="HF32" s="38">
        <v>4101</v>
      </c>
      <c r="HG32" s="38">
        <v>648.25</v>
      </c>
      <c r="HH32" s="38">
        <v>3452.75</v>
      </c>
      <c r="HI32" s="38">
        <v>2969.3333333333335</v>
      </c>
      <c r="HJ32" s="38">
        <v>317.16666666666669</v>
      </c>
      <c r="HK32" s="38">
        <v>2652.1666666666665</v>
      </c>
      <c r="HL32" s="38">
        <v>901.58333333333337</v>
      </c>
      <c r="HM32" s="38">
        <v>532.75</v>
      </c>
      <c r="HN32" s="38">
        <v>368.83333333333331</v>
      </c>
      <c r="HO32" s="38">
        <v>901.58333333333337</v>
      </c>
      <c r="HP32" s="38">
        <v>532.75</v>
      </c>
      <c r="HQ32" s="38">
        <v>368.83333333333331</v>
      </c>
      <c r="HR32" s="38">
        <v>0</v>
      </c>
      <c r="HS32" s="38">
        <v>0</v>
      </c>
      <c r="HT32" s="38">
        <v>0</v>
      </c>
      <c r="HU32" s="38">
        <v>30232.833333333332</v>
      </c>
      <c r="HV32" s="38">
        <v>29860.666666666668</v>
      </c>
      <c r="HW32" s="38">
        <v>372.16666666666669</v>
      </c>
      <c r="HX32" s="38">
        <v>30232.833333333332</v>
      </c>
      <c r="HY32" s="38">
        <v>29860.666666666668</v>
      </c>
      <c r="HZ32" s="38">
        <v>372.16666666666669</v>
      </c>
      <c r="IA32" s="38">
        <v>0</v>
      </c>
      <c r="IB32" s="38">
        <v>0</v>
      </c>
      <c r="IC32" s="38">
        <v>0</v>
      </c>
      <c r="ID32" s="38">
        <v>543.75</v>
      </c>
      <c r="IE32" s="38">
        <v>535.16666666666663</v>
      </c>
      <c r="IF32" s="38">
        <v>8.5833333333333339</v>
      </c>
      <c r="IG32" s="38">
        <v>543.75</v>
      </c>
      <c r="IH32" s="38">
        <v>535.16666666666663</v>
      </c>
      <c r="II32" s="38">
        <v>8.5833333333333339</v>
      </c>
      <c r="IJ32" s="38">
        <v>0</v>
      </c>
      <c r="IK32" s="38">
        <v>0</v>
      </c>
      <c r="IL32" s="38">
        <v>0</v>
      </c>
      <c r="IM32" s="38">
        <v>962.08333333333337</v>
      </c>
      <c r="IN32" s="38">
        <v>507</v>
      </c>
      <c r="IO32" s="38">
        <v>455.08333333333331</v>
      </c>
      <c r="IP32" s="38">
        <v>962.08333333333337</v>
      </c>
      <c r="IQ32" s="38">
        <v>507</v>
      </c>
      <c r="IR32" s="38">
        <v>455.08333333333331</v>
      </c>
      <c r="IS32" s="38">
        <v>0</v>
      </c>
      <c r="IT32" s="38">
        <v>0</v>
      </c>
      <c r="IU32" s="38">
        <v>0</v>
      </c>
      <c r="IV32" s="38">
        <v>24134</v>
      </c>
      <c r="IW32" s="38">
        <v>19189.083333333332</v>
      </c>
      <c r="IX32" s="38">
        <v>4944.916666666667</v>
      </c>
      <c r="IY32" s="38">
        <v>24134</v>
      </c>
      <c r="IZ32" s="38">
        <v>19189.083333333332</v>
      </c>
      <c r="JA32" s="38">
        <v>4944.916666666667</v>
      </c>
      <c r="JB32" s="38">
        <v>0</v>
      </c>
      <c r="JC32" s="38">
        <v>0</v>
      </c>
      <c r="JD32" s="38">
        <v>0</v>
      </c>
      <c r="JE32" s="38">
        <v>23722.333333333332</v>
      </c>
      <c r="JF32" s="38">
        <v>18900.666666666668</v>
      </c>
      <c r="JG32" s="38">
        <v>4821.666666666667</v>
      </c>
      <c r="JH32" s="38">
        <v>23722.333333333332</v>
      </c>
      <c r="JI32" s="38">
        <v>18900.666666666668</v>
      </c>
      <c r="JJ32" s="38">
        <v>4821.666666666667</v>
      </c>
      <c r="JK32" s="38">
        <v>0</v>
      </c>
      <c r="JL32" s="38">
        <v>0</v>
      </c>
      <c r="JM32" s="38">
        <v>0</v>
      </c>
      <c r="JN32" s="38">
        <v>378.83333333333331</v>
      </c>
      <c r="JO32" s="38">
        <v>273.08333333333331</v>
      </c>
      <c r="JP32" s="38">
        <v>105.75</v>
      </c>
      <c r="JQ32" s="38">
        <v>378.83333333333331</v>
      </c>
      <c r="JR32" s="38">
        <v>273.08333333333331</v>
      </c>
      <c r="JS32" s="38">
        <v>105.75</v>
      </c>
      <c r="JT32" s="38">
        <v>0</v>
      </c>
      <c r="JU32" s="38">
        <v>0</v>
      </c>
      <c r="JV32" s="38">
        <v>0</v>
      </c>
      <c r="JW32" s="38">
        <v>0</v>
      </c>
      <c r="JX32" s="38">
        <v>0</v>
      </c>
      <c r="JY32" s="38">
        <v>0</v>
      </c>
      <c r="JZ32" s="38">
        <v>0</v>
      </c>
      <c r="KA32" s="38">
        <v>0</v>
      </c>
      <c r="KB32" s="38">
        <v>0</v>
      </c>
      <c r="KC32" s="38">
        <v>0</v>
      </c>
      <c r="KD32" s="38">
        <v>0</v>
      </c>
      <c r="KE32" s="38">
        <v>0</v>
      </c>
      <c r="KF32" s="38">
        <v>0</v>
      </c>
      <c r="KG32" s="38">
        <v>0</v>
      </c>
      <c r="KH32" s="38">
        <v>0</v>
      </c>
      <c r="KI32" s="38">
        <v>0</v>
      </c>
      <c r="KJ32" s="38">
        <v>0</v>
      </c>
      <c r="KK32" s="38">
        <v>0</v>
      </c>
      <c r="KL32" s="38">
        <v>0</v>
      </c>
      <c r="KM32" s="38">
        <v>0</v>
      </c>
      <c r="KN32" s="38">
        <v>0</v>
      </c>
      <c r="KO32" s="38">
        <v>3285.1666666666665</v>
      </c>
      <c r="KP32" s="38">
        <v>2467</v>
      </c>
      <c r="KQ32" s="39">
        <v>818.16666666666663</v>
      </c>
      <c r="KR32" s="38">
        <v>3285.1666666666665</v>
      </c>
      <c r="KS32" s="38">
        <v>2467</v>
      </c>
      <c r="KT32" s="38">
        <v>818.16666666666663</v>
      </c>
      <c r="KU32" s="38">
        <v>0</v>
      </c>
      <c r="KV32" s="38">
        <v>0</v>
      </c>
      <c r="KW32" s="38">
        <v>0</v>
      </c>
      <c r="KX32" s="38">
        <v>5137.916666666667</v>
      </c>
      <c r="KY32" s="38">
        <v>3290.3333333333335</v>
      </c>
      <c r="KZ32" s="38">
        <v>1847.5833333333333</v>
      </c>
      <c r="LA32" s="38">
        <v>3710.3333333333335</v>
      </c>
      <c r="LB32" s="38">
        <v>2754.0833333333335</v>
      </c>
      <c r="LC32" s="38">
        <v>956.25</v>
      </c>
      <c r="LD32" s="38">
        <v>1427.5833333333333</v>
      </c>
      <c r="LE32" s="38">
        <v>536.25</v>
      </c>
      <c r="LF32" s="38">
        <v>891.33333333333337</v>
      </c>
      <c r="LG32" s="38">
        <v>2972.1666666666665</v>
      </c>
      <c r="LH32" s="38">
        <v>1817.3333333333333</v>
      </c>
      <c r="LI32" s="38">
        <v>1154.8333333333333</v>
      </c>
      <c r="LJ32" s="38">
        <v>2125.5833333333335</v>
      </c>
      <c r="LK32" s="38">
        <v>1524.3333333333333</v>
      </c>
      <c r="LL32" s="38">
        <v>601.25</v>
      </c>
      <c r="LM32" s="38">
        <v>846.58333333333337</v>
      </c>
      <c r="LN32" s="38">
        <v>293</v>
      </c>
      <c r="LO32" s="38">
        <v>553.58333333333337</v>
      </c>
      <c r="LP32" s="38">
        <v>2165.75</v>
      </c>
      <c r="LQ32" s="38">
        <v>1473</v>
      </c>
      <c r="LR32" s="38">
        <v>692.75</v>
      </c>
      <c r="LS32" s="38">
        <v>1584.75</v>
      </c>
      <c r="LT32" s="38">
        <v>1229.75</v>
      </c>
      <c r="LU32" s="38">
        <v>355</v>
      </c>
      <c r="LV32" s="38">
        <v>581</v>
      </c>
      <c r="LW32" s="38">
        <v>243.25</v>
      </c>
      <c r="LX32" s="39">
        <v>337.75</v>
      </c>
    </row>
    <row r="33" spans="1:336" x14ac:dyDescent="0.2">
      <c r="A33" s="481"/>
      <c r="B33" s="31" t="s">
        <v>152</v>
      </c>
      <c r="C33" s="31"/>
      <c r="D33" s="38">
        <v>102771.5</v>
      </c>
      <c r="E33" s="38">
        <v>80790.333333333328</v>
      </c>
      <c r="F33" s="38">
        <v>21981.166666666668</v>
      </c>
      <c r="G33" s="38">
        <v>92948.75</v>
      </c>
      <c r="H33" s="38">
        <v>76794.5</v>
      </c>
      <c r="I33" s="38">
        <v>16154.25</v>
      </c>
      <c r="J33" s="38">
        <v>9822.75</v>
      </c>
      <c r="K33" s="38">
        <v>3995.8333333333335</v>
      </c>
      <c r="L33" s="38">
        <v>5826.916666666667</v>
      </c>
      <c r="M33" s="38">
        <v>26201.916666666668</v>
      </c>
      <c r="N33" s="38">
        <v>16929.666666666668</v>
      </c>
      <c r="O33" s="38">
        <v>9272.25</v>
      </c>
      <c r="P33" s="38">
        <v>19159.166666666668</v>
      </c>
      <c r="Q33" s="38">
        <v>13253.333333333334</v>
      </c>
      <c r="R33" s="38">
        <v>5905.833333333333</v>
      </c>
      <c r="S33" s="38">
        <v>7042.75</v>
      </c>
      <c r="T33" s="38">
        <v>3676.3333333333335</v>
      </c>
      <c r="U33" s="38">
        <v>3366.4166666666665</v>
      </c>
      <c r="V33" s="38">
        <v>3328.9166666666665</v>
      </c>
      <c r="W33" s="38">
        <v>2355.5833333333335</v>
      </c>
      <c r="X33" s="38">
        <v>973.33333333333337</v>
      </c>
      <c r="Y33" s="38">
        <v>1007.4166666666666</v>
      </c>
      <c r="Z33" s="38">
        <v>811.08333333333337</v>
      </c>
      <c r="AA33" s="38">
        <v>196.33333333333334</v>
      </c>
      <c r="AB33" s="38">
        <v>2321.5</v>
      </c>
      <c r="AC33" s="38">
        <v>1544.5</v>
      </c>
      <c r="AD33" s="38">
        <v>777</v>
      </c>
      <c r="AE33" s="38">
        <v>0</v>
      </c>
      <c r="AF33" s="38">
        <v>0</v>
      </c>
      <c r="AG33" s="38">
        <v>0</v>
      </c>
      <c r="AH33" s="38">
        <v>0</v>
      </c>
      <c r="AI33" s="38">
        <v>0</v>
      </c>
      <c r="AJ33" s="38">
        <v>0</v>
      </c>
      <c r="AK33" s="38">
        <v>0</v>
      </c>
      <c r="AL33" s="38">
        <v>0</v>
      </c>
      <c r="AM33" s="38">
        <v>0</v>
      </c>
      <c r="AN33" s="38">
        <v>3060.25</v>
      </c>
      <c r="AO33" s="38">
        <v>2156.5833333333335</v>
      </c>
      <c r="AP33" s="38">
        <v>903.66666666666663</v>
      </c>
      <c r="AQ33" s="38">
        <v>799</v>
      </c>
      <c r="AR33" s="38">
        <v>638.5</v>
      </c>
      <c r="AS33" s="38">
        <v>160.5</v>
      </c>
      <c r="AT33" s="38">
        <v>2261.25</v>
      </c>
      <c r="AU33" s="38">
        <v>1518.0833333333333</v>
      </c>
      <c r="AV33" s="38">
        <v>743.16666666666663</v>
      </c>
      <c r="AW33" s="38">
        <v>268.66666666666669</v>
      </c>
      <c r="AX33" s="38">
        <v>199</v>
      </c>
      <c r="AY33" s="38">
        <v>69.666666666666671</v>
      </c>
      <c r="AZ33" s="38">
        <v>208.41666666666666</v>
      </c>
      <c r="BA33" s="38">
        <v>172.58333333333334</v>
      </c>
      <c r="BB33" s="38">
        <v>35.833333333333336</v>
      </c>
      <c r="BC33" s="38">
        <v>60.25</v>
      </c>
      <c r="BD33" s="38">
        <v>26.416666666666668</v>
      </c>
      <c r="BE33" s="38">
        <v>33.833333333333336</v>
      </c>
      <c r="BF33" s="38">
        <v>0</v>
      </c>
      <c r="BG33" s="38">
        <v>0</v>
      </c>
      <c r="BH33" s="38">
        <v>0</v>
      </c>
      <c r="BI33" s="38">
        <v>0</v>
      </c>
      <c r="BJ33" s="38">
        <v>0</v>
      </c>
      <c r="BK33" s="38">
        <v>0</v>
      </c>
      <c r="BL33" s="38">
        <v>0</v>
      </c>
      <c r="BM33" s="38">
        <v>0</v>
      </c>
      <c r="BN33" s="38">
        <v>0</v>
      </c>
      <c r="BO33" s="38">
        <v>10833.5</v>
      </c>
      <c r="BP33" s="38">
        <v>10613.25</v>
      </c>
      <c r="BQ33" s="38">
        <v>220.25</v>
      </c>
      <c r="BR33" s="38">
        <v>9352.9166666666661</v>
      </c>
      <c r="BS33" s="38">
        <v>9221</v>
      </c>
      <c r="BT33" s="38">
        <v>131.91666666666666</v>
      </c>
      <c r="BU33" s="38">
        <v>1480.5833333333333</v>
      </c>
      <c r="BV33" s="38">
        <v>1392.25</v>
      </c>
      <c r="BW33" s="38">
        <v>88.333333333333329</v>
      </c>
      <c r="BX33" s="38">
        <v>1888.6666666666667</v>
      </c>
      <c r="BY33" s="38">
        <v>1883.8333333333333</v>
      </c>
      <c r="BZ33" s="38">
        <v>4.833333333333333</v>
      </c>
      <c r="CA33" s="38">
        <v>1888.6666666666667</v>
      </c>
      <c r="CB33" s="38">
        <v>1883.8333333333333</v>
      </c>
      <c r="CC33" s="38">
        <v>4.833333333333333</v>
      </c>
      <c r="CD33" s="38">
        <v>0</v>
      </c>
      <c r="CE33" s="38">
        <v>0</v>
      </c>
      <c r="CF33" s="38">
        <v>0</v>
      </c>
      <c r="CG33" s="38">
        <v>352.75</v>
      </c>
      <c r="CH33" s="38">
        <v>346.83333333333331</v>
      </c>
      <c r="CI33" s="38">
        <v>5.916666666666667</v>
      </c>
      <c r="CJ33" s="38">
        <v>273</v>
      </c>
      <c r="CK33" s="38">
        <v>272.58333333333331</v>
      </c>
      <c r="CL33" s="38">
        <v>0.41666666666666669</v>
      </c>
      <c r="CM33" s="38">
        <v>79.75</v>
      </c>
      <c r="CN33" s="38">
        <v>74.25</v>
      </c>
      <c r="CO33" s="38">
        <v>5.5</v>
      </c>
      <c r="CP33" s="38">
        <v>1607.4166666666667</v>
      </c>
      <c r="CQ33" s="38">
        <v>1580.3333333333333</v>
      </c>
      <c r="CR33" s="38">
        <v>27.083333333333332</v>
      </c>
      <c r="CS33" s="38">
        <v>1500.4166666666667</v>
      </c>
      <c r="CT33" s="38">
        <v>1476</v>
      </c>
      <c r="CU33" s="38">
        <v>24.416666666666668</v>
      </c>
      <c r="CV33" s="38">
        <v>107</v>
      </c>
      <c r="CW33" s="38">
        <v>104.33333333333333</v>
      </c>
      <c r="CX33" s="38">
        <v>2.6666666666666665</v>
      </c>
      <c r="CY33" s="38">
        <v>1579.8333333333333</v>
      </c>
      <c r="CZ33" s="38">
        <v>1535.3333333333333</v>
      </c>
      <c r="DA33" s="38">
        <v>44.5</v>
      </c>
      <c r="DB33" s="38">
        <v>990.33333333333337</v>
      </c>
      <c r="DC33" s="38">
        <v>984.41666666666663</v>
      </c>
      <c r="DD33" s="38">
        <v>5.916666666666667</v>
      </c>
      <c r="DE33" s="38">
        <v>589.5</v>
      </c>
      <c r="DF33" s="38">
        <v>550.91666666666663</v>
      </c>
      <c r="DG33" s="38">
        <v>38.583333333333336</v>
      </c>
      <c r="DH33" s="38">
        <v>198.75</v>
      </c>
      <c r="DI33" s="38">
        <v>196.83333333333334</v>
      </c>
      <c r="DJ33" s="38">
        <v>1.9166666666666667</v>
      </c>
      <c r="DK33" s="38">
        <v>174.75</v>
      </c>
      <c r="DL33" s="38">
        <v>173.16666666666666</v>
      </c>
      <c r="DM33" s="38">
        <v>1.5833333333333333</v>
      </c>
      <c r="DN33" s="38">
        <v>24</v>
      </c>
      <c r="DO33" s="38">
        <v>23.666666666666668</v>
      </c>
      <c r="DP33" s="38">
        <v>0.33333333333333331</v>
      </c>
      <c r="DQ33" s="38">
        <v>262.58333333333331</v>
      </c>
      <c r="DR33" s="38">
        <v>258.5</v>
      </c>
      <c r="DS33" s="38">
        <v>4.083333333333333</v>
      </c>
      <c r="DT33" s="38">
        <v>239.83333333333334</v>
      </c>
      <c r="DU33" s="38">
        <v>236.75</v>
      </c>
      <c r="DV33" s="38">
        <v>3.0833333333333335</v>
      </c>
      <c r="DW33" s="38">
        <v>22.75</v>
      </c>
      <c r="DX33" s="38">
        <v>21.75</v>
      </c>
      <c r="DY33" s="38">
        <v>1</v>
      </c>
      <c r="DZ33" s="38">
        <v>0</v>
      </c>
      <c r="EA33" s="38">
        <v>0</v>
      </c>
      <c r="EB33" s="38">
        <v>0</v>
      </c>
      <c r="EC33" s="38">
        <v>0</v>
      </c>
      <c r="ED33" s="38">
        <v>0</v>
      </c>
      <c r="EE33" s="38">
        <v>0</v>
      </c>
      <c r="EF33" s="38">
        <v>0</v>
      </c>
      <c r="EG33" s="38">
        <v>0</v>
      </c>
      <c r="EH33" s="38">
        <v>0</v>
      </c>
      <c r="EI33" s="38">
        <v>4851.583333333333</v>
      </c>
      <c r="EJ33" s="38">
        <v>4722.416666666667</v>
      </c>
      <c r="EK33" s="38">
        <v>129.16666666666666</v>
      </c>
      <c r="EL33" s="38">
        <v>4195.5</v>
      </c>
      <c r="EM33" s="38">
        <v>4105.833333333333</v>
      </c>
      <c r="EN33" s="38">
        <v>89.666666666666671</v>
      </c>
      <c r="EO33" s="38">
        <v>656.08333333333337</v>
      </c>
      <c r="EP33" s="38">
        <v>616.58333333333337</v>
      </c>
      <c r="EQ33" s="38">
        <v>39.5</v>
      </c>
      <c r="ER33" s="38">
        <v>91.916666666666671</v>
      </c>
      <c r="ES33" s="38">
        <v>89.166666666666671</v>
      </c>
      <c r="ET33" s="38">
        <v>2.75</v>
      </c>
      <c r="EU33" s="38">
        <v>90.416666666666671</v>
      </c>
      <c r="EV33" s="38">
        <v>88.416666666666671</v>
      </c>
      <c r="EW33" s="38">
        <v>2</v>
      </c>
      <c r="EX33" s="38">
        <v>1.5</v>
      </c>
      <c r="EY33" s="38">
        <v>0.75</v>
      </c>
      <c r="EZ33" s="38">
        <v>0.75</v>
      </c>
      <c r="FA33" s="38">
        <v>6580.416666666667</v>
      </c>
      <c r="FB33" s="38">
        <v>384.91666666666669</v>
      </c>
      <c r="FC33" s="38">
        <v>6195.5</v>
      </c>
      <c r="FD33" s="38">
        <v>4697.166666666667</v>
      </c>
      <c r="FE33" s="38">
        <v>186</v>
      </c>
      <c r="FF33" s="38">
        <v>4511.166666666667</v>
      </c>
      <c r="FG33" s="38">
        <v>1883.25</v>
      </c>
      <c r="FH33" s="38">
        <v>198.91666666666666</v>
      </c>
      <c r="FI33" s="38">
        <v>1684.3333333333333</v>
      </c>
      <c r="FJ33" s="38">
        <v>6580.416666666667</v>
      </c>
      <c r="FK33" s="38">
        <v>384.91666666666669</v>
      </c>
      <c r="FL33" s="38">
        <v>6195.5</v>
      </c>
      <c r="FM33" s="38">
        <v>4697.166666666667</v>
      </c>
      <c r="FN33" s="38">
        <v>186</v>
      </c>
      <c r="FO33" s="38">
        <v>4511.166666666667</v>
      </c>
      <c r="FP33" s="38">
        <v>1883.25</v>
      </c>
      <c r="FQ33" s="38">
        <v>198.91666666666666</v>
      </c>
      <c r="FR33" s="38">
        <v>1684.3333333333333</v>
      </c>
      <c r="FS33" s="38">
        <v>75.916666666666671</v>
      </c>
      <c r="FT33" s="38">
        <v>2.1666666666666665</v>
      </c>
      <c r="FU33" s="38">
        <v>73.75</v>
      </c>
      <c r="FV33" s="38">
        <v>75.916666666666671</v>
      </c>
      <c r="FW33" s="38">
        <v>2.1666666666666665</v>
      </c>
      <c r="FX33" s="38">
        <v>73.75</v>
      </c>
      <c r="FY33" s="38">
        <v>0</v>
      </c>
      <c r="FZ33" s="38">
        <v>0</v>
      </c>
      <c r="GA33" s="38">
        <v>0</v>
      </c>
      <c r="GB33" s="38">
        <v>75.916666666666671</v>
      </c>
      <c r="GC33" s="38">
        <v>2.1666666666666665</v>
      </c>
      <c r="GD33" s="38">
        <v>73.75</v>
      </c>
      <c r="GE33" s="38">
        <v>75.916666666666671</v>
      </c>
      <c r="GF33" s="38">
        <v>2.1666666666666665</v>
      </c>
      <c r="GG33" s="38">
        <v>73.75</v>
      </c>
      <c r="GH33" s="38">
        <v>0</v>
      </c>
      <c r="GI33" s="38">
        <v>0</v>
      </c>
      <c r="GJ33" s="38">
        <v>0</v>
      </c>
      <c r="GK33" s="38">
        <v>76569.583333333328</v>
      </c>
      <c r="GL33" s="38">
        <v>63860.666666666664</v>
      </c>
      <c r="GM33" s="38">
        <v>12708.916666666666</v>
      </c>
      <c r="GN33" s="38">
        <v>73789.583333333328</v>
      </c>
      <c r="GO33" s="38">
        <v>63541.166666666664</v>
      </c>
      <c r="GP33" s="38">
        <v>10248.416666666666</v>
      </c>
      <c r="GQ33" s="38">
        <v>2780</v>
      </c>
      <c r="GR33" s="38">
        <v>319.5</v>
      </c>
      <c r="GS33" s="38">
        <v>2460.5</v>
      </c>
      <c r="GT33" s="38">
        <v>10824.333333333334</v>
      </c>
      <c r="GU33" s="38">
        <v>10760.916666666666</v>
      </c>
      <c r="GV33" s="38">
        <v>63.416666666666664</v>
      </c>
      <c r="GW33" s="38">
        <v>10824.333333333334</v>
      </c>
      <c r="GX33" s="38">
        <v>10760.916666666666</v>
      </c>
      <c r="GY33" s="38">
        <v>63.416666666666664</v>
      </c>
      <c r="GZ33" s="38">
        <v>0</v>
      </c>
      <c r="HA33" s="38">
        <v>0</v>
      </c>
      <c r="HB33" s="38">
        <v>0</v>
      </c>
      <c r="HC33" s="38">
        <v>6699.083333333333</v>
      </c>
      <c r="HD33" s="38">
        <v>924.83333333333337</v>
      </c>
      <c r="HE33" s="38">
        <v>5774.25</v>
      </c>
      <c r="HF33" s="38">
        <v>3919.5</v>
      </c>
      <c r="HG33" s="38">
        <v>605.5</v>
      </c>
      <c r="HH33" s="38">
        <v>3314</v>
      </c>
      <c r="HI33" s="38">
        <v>2779.5833333333335</v>
      </c>
      <c r="HJ33" s="38">
        <v>319.33333333333331</v>
      </c>
      <c r="HK33" s="38">
        <v>2460.25</v>
      </c>
      <c r="HL33" s="38">
        <v>943</v>
      </c>
      <c r="HM33" s="38">
        <v>566.66666666666663</v>
      </c>
      <c r="HN33" s="38">
        <v>376.33333333333331</v>
      </c>
      <c r="HO33" s="38">
        <v>943</v>
      </c>
      <c r="HP33" s="38">
        <v>566.66666666666663</v>
      </c>
      <c r="HQ33" s="38">
        <v>376.33333333333331</v>
      </c>
      <c r="HR33" s="38">
        <v>0</v>
      </c>
      <c r="HS33" s="38">
        <v>0</v>
      </c>
      <c r="HT33" s="38">
        <v>0</v>
      </c>
      <c r="HU33" s="38">
        <v>29451.333333333332</v>
      </c>
      <c r="HV33" s="38">
        <v>29086.833333333332</v>
      </c>
      <c r="HW33" s="38">
        <v>364.5</v>
      </c>
      <c r="HX33" s="38">
        <v>29451.333333333332</v>
      </c>
      <c r="HY33" s="38">
        <v>29086.833333333332</v>
      </c>
      <c r="HZ33" s="38">
        <v>364.5</v>
      </c>
      <c r="IA33" s="38">
        <v>0</v>
      </c>
      <c r="IB33" s="38">
        <v>0</v>
      </c>
      <c r="IC33" s="38">
        <v>0</v>
      </c>
      <c r="ID33" s="38">
        <v>940.33333333333337</v>
      </c>
      <c r="IE33" s="38">
        <v>930.08333333333337</v>
      </c>
      <c r="IF33" s="38">
        <v>10.25</v>
      </c>
      <c r="IG33" s="38">
        <v>940.33333333333337</v>
      </c>
      <c r="IH33" s="38">
        <v>930.08333333333337</v>
      </c>
      <c r="II33" s="38">
        <v>10.25</v>
      </c>
      <c r="IJ33" s="38">
        <v>0</v>
      </c>
      <c r="IK33" s="38">
        <v>0</v>
      </c>
      <c r="IL33" s="38">
        <v>0</v>
      </c>
      <c r="IM33" s="38">
        <v>1017.8333333333334</v>
      </c>
      <c r="IN33" s="38">
        <v>552.75</v>
      </c>
      <c r="IO33" s="38">
        <v>465.08333333333331</v>
      </c>
      <c r="IP33" s="38">
        <v>1017.8333333333334</v>
      </c>
      <c r="IQ33" s="38">
        <v>552.75</v>
      </c>
      <c r="IR33" s="38">
        <v>465.08333333333331</v>
      </c>
      <c r="IS33" s="38">
        <v>0</v>
      </c>
      <c r="IT33" s="38">
        <v>0</v>
      </c>
      <c r="IU33" s="38">
        <v>0</v>
      </c>
      <c r="IV33" s="38">
        <v>24241.583333333332</v>
      </c>
      <c r="IW33" s="38">
        <v>19400.416666666668</v>
      </c>
      <c r="IX33" s="38">
        <v>4841.166666666667</v>
      </c>
      <c r="IY33" s="38">
        <v>24241.166666666668</v>
      </c>
      <c r="IZ33" s="38">
        <v>19400.25</v>
      </c>
      <c r="JA33" s="38">
        <v>4840.916666666667</v>
      </c>
      <c r="JB33" s="38">
        <v>0.41666666666666669</v>
      </c>
      <c r="JC33" s="38">
        <v>0.16666666666666666</v>
      </c>
      <c r="JD33" s="38">
        <v>0.25</v>
      </c>
      <c r="JE33" s="38">
        <v>23727</v>
      </c>
      <c r="JF33" s="38">
        <v>19084.416666666668</v>
      </c>
      <c r="JG33" s="38">
        <v>4642.583333333333</v>
      </c>
      <c r="JH33" s="38">
        <v>23727</v>
      </c>
      <c r="JI33" s="38">
        <v>19084.416666666668</v>
      </c>
      <c r="JJ33" s="38">
        <v>4642.583333333333</v>
      </c>
      <c r="JK33" s="38">
        <v>0</v>
      </c>
      <c r="JL33" s="38">
        <v>0</v>
      </c>
      <c r="JM33" s="38">
        <v>0</v>
      </c>
      <c r="JN33" s="38">
        <v>330</v>
      </c>
      <c r="JO33" s="38">
        <v>213.25</v>
      </c>
      <c r="JP33" s="38">
        <v>116.75</v>
      </c>
      <c r="JQ33" s="38">
        <v>330</v>
      </c>
      <c r="JR33" s="38">
        <v>213.25</v>
      </c>
      <c r="JS33" s="38">
        <v>116.75</v>
      </c>
      <c r="JT33" s="38">
        <v>0</v>
      </c>
      <c r="JU33" s="38">
        <v>0</v>
      </c>
      <c r="JV33" s="38">
        <v>0</v>
      </c>
      <c r="JW33" s="38">
        <v>144.5</v>
      </c>
      <c r="JX33" s="38">
        <v>87.916666666666671</v>
      </c>
      <c r="JY33" s="38">
        <v>56.583333333333336</v>
      </c>
      <c r="JZ33" s="38">
        <v>144.08333333333334</v>
      </c>
      <c r="KA33" s="38">
        <v>87.75</v>
      </c>
      <c r="KB33" s="38">
        <v>56.333333333333336</v>
      </c>
      <c r="KC33" s="38">
        <v>0.41666666666666669</v>
      </c>
      <c r="KD33" s="38">
        <v>0.16666666666666666</v>
      </c>
      <c r="KE33" s="38">
        <v>0.25</v>
      </c>
      <c r="KF33" s="38">
        <v>0</v>
      </c>
      <c r="KG33" s="38">
        <v>0</v>
      </c>
      <c r="KH33" s="38">
        <v>0</v>
      </c>
      <c r="KI33" s="38">
        <v>0</v>
      </c>
      <c r="KJ33" s="38">
        <v>0</v>
      </c>
      <c r="KK33" s="38">
        <v>0</v>
      </c>
      <c r="KL33" s="38">
        <v>0</v>
      </c>
      <c r="KM33" s="38">
        <v>0</v>
      </c>
      <c r="KN33" s="38">
        <v>0</v>
      </c>
      <c r="KO33" s="38">
        <v>3392.4166666666665</v>
      </c>
      <c r="KP33" s="38">
        <v>2568.25</v>
      </c>
      <c r="KQ33" s="39">
        <v>824.16666666666663</v>
      </c>
      <c r="KR33" s="38">
        <v>3392.4166666666665</v>
      </c>
      <c r="KS33" s="38">
        <v>2568.25</v>
      </c>
      <c r="KT33" s="38">
        <v>824.16666666666663</v>
      </c>
      <c r="KU33" s="38">
        <v>0</v>
      </c>
      <c r="KV33" s="38">
        <v>0</v>
      </c>
      <c r="KW33" s="38">
        <v>0</v>
      </c>
      <c r="KX33" s="38">
        <v>5383.166666666667</v>
      </c>
      <c r="KY33" s="38">
        <v>3573.75</v>
      </c>
      <c r="KZ33" s="38">
        <v>1809.4166666666667</v>
      </c>
      <c r="LA33" s="38">
        <v>4025.75</v>
      </c>
      <c r="LB33" s="38">
        <v>3033.0833333333335</v>
      </c>
      <c r="LC33" s="38">
        <v>992.66666666666663</v>
      </c>
      <c r="LD33" s="38">
        <v>1357.4166666666667</v>
      </c>
      <c r="LE33" s="38">
        <v>540.66666666666663</v>
      </c>
      <c r="LF33" s="38">
        <v>816.75</v>
      </c>
      <c r="LG33" s="38">
        <v>3025.4166666666665</v>
      </c>
      <c r="LH33" s="38">
        <v>1901.75</v>
      </c>
      <c r="LI33" s="38">
        <v>1123.6666666666667</v>
      </c>
      <c r="LJ33" s="38">
        <v>2240.5</v>
      </c>
      <c r="LK33" s="38">
        <v>1610.0833333333333</v>
      </c>
      <c r="LL33" s="38">
        <v>630.41666666666663</v>
      </c>
      <c r="LM33" s="38">
        <v>784.91666666666663</v>
      </c>
      <c r="LN33" s="38">
        <v>291.66666666666669</v>
      </c>
      <c r="LO33" s="38">
        <v>493.25</v>
      </c>
      <c r="LP33" s="38">
        <v>2357.75</v>
      </c>
      <c r="LQ33" s="38">
        <v>1672</v>
      </c>
      <c r="LR33" s="38">
        <v>685.75</v>
      </c>
      <c r="LS33" s="38">
        <v>1785.25</v>
      </c>
      <c r="LT33" s="38">
        <v>1423</v>
      </c>
      <c r="LU33" s="38">
        <v>362.25</v>
      </c>
      <c r="LV33" s="38">
        <v>572.5</v>
      </c>
      <c r="LW33" s="38">
        <v>249</v>
      </c>
      <c r="LX33" s="39">
        <v>323.5</v>
      </c>
    </row>
    <row r="34" spans="1:336" x14ac:dyDescent="0.2">
      <c r="A34" s="481"/>
      <c r="B34" s="31" t="s">
        <v>275</v>
      </c>
      <c r="C34" s="31"/>
      <c r="D34" s="38">
        <v>102375.25</v>
      </c>
      <c r="E34" s="38">
        <v>80860.833333333328</v>
      </c>
      <c r="F34" s="38">
        <v>21514.416666666668</v>
      </c>
      <c r="G34" s="38">
        <v>92470.916666666672</v>
      </c>
      <c r="H34" s="38">
        <v>76598.25</v>
      </c>
      <c r="I34" s="38">
        <v>15872.666666666666</v>
      </c>
      <c r="J34" s="38">
        <v>9904.3333333333339</v>
      </c>
      <c r="K34" s="38">
        <v>4262.583333333333</v>
      </c>
      <c r="L34" s="38">
        <v>5641.75</v>
      </c>
      <c r="M34" s="38">
        <v>25842.75</v>
      </c>
      <c r="N34" s="38">
        <v>16920.25</v>
      </c>
      <c r="O34" s="38">
        <v>8922.5</v>
      </c>
      <c r="P34" s="38">
        <v>18618.75</v>
      </c>
      <c r="Q34" s="38">
        <v>12990.416666666666</v>
      </c>
      <c r="R34" s="38">
        <v>5628.333333333333</v>
      </c>
      <c r="S34" s="38">
        <v>7224</v>
      </c>
      <c r="T34" s="38">
        <v>3929.8333333333335</v>
      </c>
      <c r="U34" s="38">
        <v>3294.1666666666665</v>
      </c>
      <c r="V34" s="38">
        <v>3830.4166666666665</v>
      </c>
      <c r="W34" s="38">
        <v>2730.5833333333335</v>
      </c>
      <c r="X34" s="38">
        <v>1099.8333333333333</v>
      </c>
      <c r="Y34" s="38">
        <v>1044.75</v>
      </c>
      <c r="Z34" s="38">
        <v>843.91666666666663</v>
      </c>
      <c r="AA34" s="38">
        <v>200.83333333333334</v>
      </c>
      <c r="AB34" s="38">
        <v>2785.6666666666665</v>
      </c>
      <c r="AC34" s="38">
        <v>1886.6666666666667</v>
      </c>
      <c r="AD34" s="38">
        <v>899</v>
      </c>
      <c r="AE34" s="38">
        <v>0</v>
      </c>
      <c r="AF34" s="38">
        <v>0</v>
      </c>
      <c r="AG34" s="38">
        <v>0</v>
      </c>
      <c r="AH34" s="38">
        <v>0</v>
      </c>
      <c r="AI34" s="38">
        <v>0</v>
      </c>
      <c r="AJ34" s="38">
        <v>0</v>
      </c>
      <c r="AK34" s="38">
        <v>0</v>
      </c>
      <c r="AL34" s="38">
        <v>0</v>
      </c>
      <c r="AM34" s="38">
        <v>0</v>
      </c>
      <c r="AN34" s="38">
        <v>3588.75</v>
      </c>
      <c r="AO34" s="38">
        <v>2553</v>
      </c>
      <c r="AP34" s="38">
        <v>1035.75</v>
      </c>
      <c r="AQ34" s="38">
        <v>866.83333333333337</v>
      </c>
      <c r="AR34" s="38">
        <v>693.41666666666663</v>
      </c>
      <c r="AS34" s="38">
        <v>173.41666666666666</v>
      </c>
      <c r="AT34" s="38">
        <v>2721.9166666666665</v>
      </c>
      <c r="AU34" s="38">
        <v>1859.5833333333333</v>
      </c>
      <c r="AV34" s="38">
        <v>862.33333333333337</v>
      </c>
      <c r="AW34" s="38">
        <v>241.66666666666666</v>
      </c>
      <c r="AX34" s="38">
        <v>177.58333333333334</v>
      </c>
      <c r="AY34" s="38">
        <v>64.083333333333329</v>
      </c>
      <c r="AZ34" s="38">
        <v>177.91666666666666</v>
      </c>
      <c r="BA34" s="38">
        <v>150.5</v>
      </c>
      <c r="BB34" s="38">
        <v>27.416666666666668</v>
      </c>
      <c r="BC34" s="38">
        <v>63.75</v>
      </c>
      <c r="BD34" s="38">
        <v>27.083333333333332</v>
      </c>
      <c r="BE34" s="38">
        <v>36.666666666666664</v>
      </c>
      <c r="BF34" s="38">
        <v>0</v>
      </c>
      <c r="BG34" s="38">
        <v>0</v>
      </c>
      <c r="BH34" s="38">
        <v>0</v>
      </c>
      <c r="BI34" s="38">
        <v>0</v>
      </c>
      <c r="BJ34" s="38">
        <v>0</v>
      </c>
      <c r="BK34" s="38">
        <v>0</v>
      </c>
      <c r="BL34" s="38">
        <v>0</v>
      </c>
      <c r="BM34" s="38">
        <v>0</v>
      </c>
      <c r="BN34" s="38">
        <v>0</v>
      </c>
      <c r="BO34" s="38">
        <v>10297.166666666666</v>
      </c>
      <c r="BP34" s="38">
        <v>10091.75</v>
      </c>
      <c r="BQ34" s="38">
        <v>205.41666666666666</v>
      </c>
      <c r="BR34" s="38">
        <v>8969.5833333333339</v>
      </c>
      <c r="BS34" s="38">
        <v>8839.25</v>
      </c>
      <c r="BT34" s="38">
        <v>130.33333333333334</v>
      </c>
      <c r="BU34" s="38">
        <v>1327.5833333333333</v>
      </c>
      <c r="BV34" s="38">
        <v>1252.5</v>
      </c>
      <c r="BW34" s="38">
        <v>75.083333333333329</v>
      </c>
      <c r="BX34" s="38">
        <v>1697.8333333333333</v>
      </c>
      <c r="BY34" s="38">
        <v>1694.1666666666667</v>
      </c>
      <c r="BZ34" s="38">
        <v>3.6666666666666665</v>
      </c>
      <c r="CA34" s="38">
        <v>1697.8333333333333</v>
      </c>
      <c r="CB34" s="38">
        <v>1694.1666666666667</v>
      </c>
      <c r="CC34" s="38">
        <v>3.6666666666666665</v>
      </c>
      <c r="CD34" s="38">
        <v>0</v>
      </c>
      <c r="CE34" s="38">
        <v>0</v>
      </c>
      <c r="CF34" s="38">
        <v>0</v>
      </c>
      <c r="CG34" s="38">
        <v>363.66666666666669</v>
      </c>
      <c r="CH34" s="38">
        <v>361.5</v>
      </c>
      <c r="CI34" s="38">
        <v>2.1666666666666665</v>
      </c>
      <c r="CJ34" s="38">
        <v>286.41666666666669</v>
      </c>
      <c r="CK34" s="38">
        <v>285.75</v>
      </c>
      <c r="CL34" s="38">
        <v>0.66666666666666663</v>
      </c>
      <c r="CM34" s="38">
        <v>77.25</v>
      </c>
      <c r="CN34" s="38">
        <v>75.75</v>
      </c>
      <c r="CO34" s="38">
        <v>1.5</v>
      </c>
      <c r="CP34" s="38">
        <v>1541.25</v>
      </c>
      <c r="CQ34" s="38">
        <v>1515.1666666666667</v>
      </c>
      <c r="CR34" s="38">
        <v>26.083333333333332</v>
      </c>
      <c r="CS34" s="38">
        <v>1442.6666666666667</v>
      </c>
      <c r="CT34" s="38">
        <v>1419.6666666666667</v>
      </c>
      <c r="CU34" s="38">
        <v>23</v>
      </c>
      <c r="CV34" s="38">
        <v>98.583333333333329</v>
      </c>
      <c r="CW34" s="38">
        <v>95.5</v>
      </c>
      <c r="CX34" s="38">
        <v>3.0833333333333335</v>
      </c>
      <c r="CY34" s="38">
        <v>1446.5</v>
      </c>
      <c r="CZ34" s="38">
        <v>1412.6666666666667</v>
      </c>
      <c r="DA34" s="38">
        <v>33.833333333333336</v>
      </c>
      <c r="DB34" s="38">
        <v>957.33333333333337</v>
      </c>
      <c r="DC34" s="38">
        <v>951.83333333333337</v>
      </c>
      <c r="DD34" s="38">
        <v>5.5</v>
      </c>
      <c r="DE34" s="38">
        <v>489.16666666666669</v>
      </c>
      <c r="DF34" s="38">
        <v>460.83333333333331</v>
      </c>
      <c r="DG34" s="38">
        <v>28.333333333333332</v>
      </c>
      <c r="DH34" s="38">
        <v>182</v>
      </c>
      <c r="DI34" s="38">
        <v>181</v>
      </c>
      <c r="DJ34" s="38">
        <v>1</v>
      </c>
      <c r="DK34" s="38">
        <v>166.33333333333334</v>
      </c>
      <c r="DL34" s="38">
        <v>166.33333333333334</v>
      </c>
      <c r="DM34" s="38">
        <v>0</v>
      </c>
      <c r="DN34" s="38">
        <v>15.666666666666666</v>
      </c>
      <c r="DO34" s="38">
        <v>14.666666666666666</v>
      </c>
      <c r="DP34" s="38">
        <v>1</v>
      </c>
      <c r="DQ34" s="38">
        <v>254.5</v>
      </c>
      <c r="DR34" s="38">
        <v>252.25</v>
      </c>
      <c r="DS34" s="38">
        <v>2.25</v>
      </c>
      <c r="DT34" s="38">
        <v>231.41666666666666</v>
      </c>
      <c r="DU34" s="38">
        <v>230.08333333333334</v>
      </c>
      <c r="DV34" s="38">
        <v>1.3333333333333333</v>
      </c>
      <c r="DW34" s="38">
        <v>23.083333333333332</v>
      </c>
      <c r="DX34" s="38">
        <v>22.166666666666668</v>
      </c>
      <c r="DY34" s="38">
        <v>0.91666666666666663</v>
      </c>
      <c r="DZ34" s="38">
        <v>0</v>
      </c>
      <c r="EA34" s="38">
        <v>0</v>
      </c>
      <c r="EB34" s="38">
        <v>0</v>
      </c>
      <c r="EC34" s="38">
        <v>0</v>
      </c>
      <c r="ED34" s="38">
        <v>0</v>
      </c>
      <c r="EE34" s="38">
        <v>0</v>
      </c>
      <c r="EF34" s="38">
        <v>0</v>
      </c>
      <c r="EG34" s="38">
        <v>0</v>
      </c>
      <c r="EH34" s="38">
        <v>0</v>
      </c>
      <c r="EI34" s="38">
        <v>4711.333333333333</v>
      </c>
      <c r="EJ34" s="38">
        <v>4579.75</v>
      </c>
      <c r="EK34" s="38">
        <v>131.58333333333334</v>
      </c>
      <c r="EL34" s="38">
        <v>4091</v>
      </c>
      <c r="EM34" s="38">
        <v>3997.5</v>
      </c>
      <c r="EN34" s="38">
        <v>93.5</v>
      </c>
      <c r="EO34" s="38">
        <v>620.33333333333337</v>
      </c>
      <c r="EP34" s="38">
        <v>582.25</v>
      </c>
      <c r="EQ34" s="38">
        <v>38.083333333333336</v>
      </c>
      <c r="ER34" s="38">
        <v>100.08333333333333</v>
      </c>
      <c r="ES34" s="38">
        <v>95.25</v>
      </c>
      <c r="ET34" s="38">
        <v>4.833333333333333</v>
      </c>
      <c r="EU34" s="38">
        <v>96.583333333333329</v>
      </c>
      <c r="EV34" s="38">
        <v>93.916666666666671</v>
      </c>
      <c r="EW34" s="38">
        <v>2.6666666666666665</v>
      </c>
      <c r="EX34" s="38">
        <v>3.5</v>
      </c>
      <c r="EY34" s="38">
        <v>1.3333333333333333</v>
      </c>
      <c r="EZ34" s="38">
        <v>2.1666666666666665</v>
      </c>
      <c r="FA34" s="38">
        <v>6142.333333333333</v>
      </c>
      <c r="FB34" s="38">
        <v>397</v>
      </c>
      <c r="FC34" s="38">
        <v>5745.333333333333</v>
      </c>
      <c r="FD34" s="38">
        <v>4430.166666666667</v>
      </c>
      <c r="FE34" s="38">
        <v>186.33333333333334</v>
      </c>
      <c r="FF34" s="38">
        <v>4243.833333333333</v>
      </c>
      <c r="FG34" s="38">
        <v>1712.1666666666667</v>
      </c>
      <c r="FH34" s="38">
        <v>210.66666666666666</v>
      </c>
      <c r="FI34" s="38">
        <v>1501.5</v>
      </c>
      <c r="FJ34" s="38">
        <v>6142.333333333333</v>
      </c>
      <c r="FK34" s="38">
        <v>397</v>
      </c>
      <c r="FL34" s="38">
        <v>5745.333333333333</v>
      </c>
      <c r="FM34" s="38">
        <v>4430.166666666667</v>
      </c>
      <c r="FN34" s="38">
        <v>186.33333333333334</v>
      </c>
      <c r="FO34" s="38">
        <v>4243.833333333333</v>
      </c>
      <c r="FP34" s="38">
        <v>1712.1666666666667</v>
      </c>
      <c r="FQ34" s="38">
        <v>210.66666666666666</v>
      </c>
      <c r="FR34" s="38">
        <v>1501.5</v>
      </c>
      <c r="FS34" s="38">
        <v>63.666666666666664</v>
      </c>
      <c r="FT34" s="38">
        <v>6</v>
      </c>
      <c r="FU34" s="38">
        <v>57.666666666666664</v>
      </c>
      <c r="FV34" s="38">
        <v>63.666666666666664</v>
      </c>
      <c r="FW34" s="38">
        <v>6</v>
      </c>
      <c r="FX34" s="38">
        <v>57.666666666666664</v>
      </c>
      <c r="FY34" s="38">
        <v>0</v>
      </c>
      <c r="FZ34" s="38">
        <v>0</v>
      </c>
      <c r="GA34" s="38">
        <v>0</v>
      </c>
      <c r="GB34" s="38">
        <v>63.666666666666664</v>
      </c>
      <c r="GC34" s="38">
        <v>6</v>
      </c>
      <c r="GD34" s="38">
        <v>57.666666666666664</v>
      </c>
      <c r="GE34" s="38">
        <v>63.666666666666664</v>
      </c>
      <c r="GF34" s="38">
        <v>6</v>
      </c>
      <c r="GG34" s="38">
        <v>57.666666666666664</v>
      </c>
      <c r="GH34" s="38">
        <v>0</v>
      </c>
      <c r="GI34" s="38">
        <v>0</v>
      </c>
      <c r="GJ34" s="38">
        <v>0</v>
      </c>
      <c r="GK34" s="38">
        <v>76532.5</v>
      </c>
      <c r="GL34" s="38">
        <v>63940.583333333336</v>
      </c>
      <c r="GM34" s="38">
        <v>12591.916666666666</v>
      </c>
      <c r="GN34" s="38">
        <v>73852.166666666672</v>
      </c>
      <c r="GO34" s="38">
        <v>63607.833333333336</v>
      </c>
      <c r="GP34" s="38">
        <v>10244.333333333334</v>
      </c>
      <c r="GQ34" s="38">
        <v>2680.3333333333335</v>
      </c>
      <c r="GR34" s="38">
        <v>332.75</v>
      </c>
      <c r="GS34" s="38">
        <v>2347.5833333333335</v>
      </c>
      <c r="GT34" s="38">
        <v>11115.583333333334</v>
      </c>
      <c r="GU34" s="38">
        <v>11054.416666666666</v>
      </c>
      <c r="GV34" s="38">
        <v>61.166666666666664</v>
      </c>
      <c r="GW34" s="38">
        <v>11115.583333333334</v>
      </c>
      <c r="GX34" s="38">
        <v>11054.416666666666</v>
      </c>
      <c r="GY34" s="38">
        <v>61.166666666666664</v>
      </c>
      <c r="GZ34" s="38">
        <v>0</v>
      </c>
      <c r="HA34" s="38">
        <v>0</v>
      </c>
      <c r="HB34" s="38">
        <v>0</v>
      </c>
      <c r="HC34" s="38">
        <v>6590.416666666667</v>
      </c>
      <c r="HD34" s="38">
        <v>939.16666666666663</v>
      </c>
      <c r="HE34" s="38">
        <v>5651.25</v>
      </c>
      <c r="HF34" s="38">
        <v>3912</v>
      </c>
      <c r="HG34" s="38">
        <v>606.91666666666663</v>
      </c>
      <c r="HH34" s="38">
        <v>3305.0833333333335</v>
      </c>
      <c r="HI34" s="38">
        <v>2678.4166666666665</v>
      </c>
      <c r="HJ34" s="38">
        <v>332.25</v>
      </c>
      <c r="HK34" s="38">
        <v>2346.1666666666665</v>
      </c>
      <c r="HL34" s="38">
        <v>969.41666666666663</v>
      </c>
      <c r="HM34" s="38">
        <v>577.5</v>
      </c>
      <c r="HN34" s="38">
        <v>391.91666666666669</v>
      </c>
      <c r="HO34" s="38">
        <v>969.41666666666663</v>
      </c>
      <c r="HP34" s="38">
        <v>577.5</v>
      </c>
      <c r="HQ34" s="38">
        <v>391.91666666666669</v>
      </c>
      <c r="HR34" s="38">
        <v>0</v>
      </c>
      <c r="HS34" s="38">
        <v>0</v>
      </c>
      <c r="HT34" s="38">
        <v>0</v>
      </c>
      <c r="HU34" s="38">
        <v>28929.333333333332</v>
      </c>
      <c r="HV34" s="38">
        <v>28547.666666666668</v>
      </c>
      <c r="HW34" s="38">
        <v>381.66666666666669</v>
      </c>
      <c r="HX34" s="38">
        <v>28929.333333333332</v>
      </c>
      <c r="HY34" s="38">
        <v>28547.666666666668</v>
      </c>
      <c r="HZ34" s="38">
        <v>381.66666666666669</v>
      </c>
      <c r="IA34" s="38">
        <v>0</v>
      </c>
      <c r="IB34" s="38">
        <v>0</v>
      </c>
      <c r="IC34" s="38">
        <v>0</v>
      </c>
      <c r="ID34" s="38">
        <v>1363.3333333333333</v>
      </c>
      <c r="IE34" s="38">
        <v>1347.0833333333333</v>
      </c>
      <c r="IF34" s="38">
        <v>16.25</v>
      </c>
      <c r="IG34" s="38">
        <v>1363.3333333333333</v>
      </c>
      <c r="IH34" s="38">
        <v>1347.0833333333333</v>
      </c>
      <c r="II34" s="38">
        <v>16.25</v>
      </c>
      <c r="IJ34" s="38">
        <v>0</v>
      </c>
      <c r="IK34" s="38">
        <v>0</v>
      </c>
      <c r="IL34" s="38">
        <v>0</v>
      </c>
      <c r="IM34" s="38">
        <v>1118.5</v>
      </c>
      <c r="IN34" s="38">
        <v>588.5</v>
      </c>
      <c r="IO34" s="38">
        <v>530</v>
      </c>
      <c r="IP34" s="38">
        <v>1118.5</v>
      </c>
      <c r="IQ34" s="38">
        <v>588.5</v>
      </c>
      <c r="IR34" s="38">
        <v>530</v>
      </c>
      <c r="IS34" s="38">
        <v>0</v>
      </c>
      <c r="IT34" s="38">
        <v>0</v>
      </c>
      <c r="IU34" s="38">
        <v>0</v>
      </c>
      <c r="IV34" s="38">
        <v>24287.166666666668</v>
      </c>
      <c r="IW34" s="38">
        <v>19611.916666666668</v>
      </c>
      <c r="IX34" s="38">
        <v>4675.25</v>
      </c>
      <c r="IY34" s="38">
        <v>24285.25</v>
      </c>
      <c r="IZ34" s="38">
        <v>19611.416666666668</v>
      </c>
      <c r="JA34" s="38">
        <v>4673.833333333333</v>
      </c>
      <c r="JB34" s="38">
        <v>1.9166666666666667</v>
      </c>
      <c r="JC34" s="38">
        <v>0.5</v>
      </c>
      <c r="JD34" s="38">
        <v>1.4166666666666667</v>
      </c>
      <c r="JE34" s="38">
        <v>23589.666666666668</v>
      </c>
      <c r="JF34" s="38">
        <v>19186.583333333332</v>
      </c>
      <c r="JG34" s="38">
        <v>4403.083333333333</v>
      </c>
      <c r="JH34" s="38">
        <v>23589.666666666668</v>
      </c>
      <c r="JI34" s="38">
        <v>19186.583333333332</v>
      </c>
      <c r="JJ34" s="38">
        <v>4403.083333333333</v>
      </c>
      <c r="JK34" s="38">
        <v>0</v>
      </c>
      <c r="JL34" s="38">
        <v>0</v>
      </c>
      <c r="JM34" s="38">
        <v>0</v>
      </c>
      <c r="JN34" s="38">
        <v>306.41666666666669</v>
      </c>
      <c r="JO34" s="38">
        <v>200.58333333333334</v>
      </c>
      <c r="JP34" s="38">
        <v>105.83333333333333</v>
      </c>
      <c r="JQ34" s="38">
        <v>306.41666666666669</v>
      </c>
      <c r="JR34" s="38">
        <v>200.58333333333334</v>
      </c>
      <c r="JS34" s="38">
        <v>105.83333333333333</v>
      </c>
      <c r="JT34" s="38">
        <v>0</v>
      </c>
      <c r="JU34" s="38">
        <v>0</v>
      </c>
      <c r="JV34" s="38">
        <v>0</v>
      </c>
      <c r="JW34" s="38">
        <v>332.66666666666669</v>
      </c>
      <c r="JX34" s="38">
        <v>194.41666666666666</v>
      </c>
      <c r="JY34" s="38">
        <v>138.25</v>
      </c>
      <c r="JZ34" s="38">
        <v>330.75</v>
      </c>
      <c r="KA34" s="38">
        <v>193.91666666666666</v>
      </c>
      <c r="KB34" s="38">
        <v>136.83333333333334</v>
      </c>
      <c r="KC34" s="38">
        <v>1.9166666666666667</v>
      </c>
      <c r="KD34" s="38">
        <v>0.5</v>
      </c>
      <c r="KE34" s="38">
        <v>1.4166666666666667</v>
      </c>
      <c r="KF34" s="38">
        <v>0</v>
      </c>
      <c r="KG34" s="38">
        <v>0</v>
      </c>
      <c r="KH34" s="38">
        <v>0</v>
      </c>
      <c r="KI34" s="38">
        <v>0</v>
      </c>
      <c r="KJ34" s="38">
        <v>0</v>
      </c>
      <c r="KK34" s="38">
        <v>0</v>
      </c>
      <c r="KL34" s="38">
        <v>0</v>
      </c>
      <c r="KM34" s="38">
        <v>0</v>
      </c>
      <c r="KN34" s="38">
        <v>0</v>
      </c>
      <c r="KO34" s="38">
        <v>3522.0833333333335</v>
      </c>
      <c r="KP34" s="38">
        <v>2621.4166666666665</v>
      </c>
      <c r="KQ34" s="39">
        <v>900.66666666666663</v>
      </c>
      <c r="KR34" s="38">
        <v>3522.0833333333335</v>
      </c>
      <c r="KS34" s="38">
        <v>2621.4166666666665</v>
      </c>
      <c r="KT34" s="38">
        <v>900.66666666666663</v>
      </c>
      <c r="KU34" s="38">
        <v>0</v>
      </c>
      <c r="KV34" s="38">
        <v>0</v>
      </c>
      <c r="KW34" s="38">
        <v>0</v>
      </c>
      <c r="KX34" s="38">
        <v>5509.166666666667</v>
      </c>
      <c r="KY34" s="38">
        <v>3694.9166666666665</v>
      </c>
      <c r="KZ34" s="38">
        <v>1814.25</v>
      </c>
      <c r="LA34" s="38">
        <v>4110.583333333333</v>
      </c>
      <c r="LB34" s="38">
        <v>3114.9166666666665</v>
      </c>
      <c r="LC34" s="38">
        <v>995.66666666666663</v>
      </c>
      <c r="LD34" s="38">
        <v>1398.5833333333333</v>
      </c>
      <c r="LE34" s="38">
        <v>580</v>
      </c>
      <c r="LF34" s="38">
        <v>818.58333333333337</v>
      </c>
      <c r="LG34" s="38">
        <v>3035</v>
      </c>
      <c r="LH34" s="38">
        <v>1931</v>
      </c>
      <c r="LI34" s="38">
        <v>1104</v>
      </c>
      <c r="LJ34" s="38">
        <v>2236.4166666666665</v>
      </c>
      <c r="LK34" s="38">
        <v>1635.9166666666667</v>
      </c>
      <c r="LL34" s="38">
        <v>600.5</v>
      </c>
      <c r="LM34" s="38">
        <v>798.58333333333337</v>
      </c>
      <c r="LN34" s="38">
        <v>295.08333333333331</v>
      </c>
      <c r="LO34" s="38">
        <v>503.5</v>
      </c>
      <c r="LP34" s="38">
        <v>2474.1666666666665</v>
      </c>
      <c r="LQ34" s="38">
        <v>1763.9166666666667</v>
      </c>
      <c r="LR34" s="38">
        <v>710.25</v>
      </c>
      <c r="LS34" s="38">
        <v>1874.1666666666667</v>
      </c>
      <c r="LT34" s="38">
        <v>1479</v>
      </c>
      <c r="LU34" s="38">
        <v>395.16666666666669</v>
      </c>
      <c r="LV34" s="38">
        <v>600</v>
      </c>
      <c r="LW34" s="38">
        <v>284.91666666666669</v>
      </c>
      <c r="LX34" s="39">
        <v>315.08333333333331</v>
      </c>
    </row>
    <row r="35" spans="1:336" x14ac:dyDescent="0.2">
      <c r="A35" s="481"/>
      <c r="B35" s="31" t="s">
        <v>328</v>
      </c>
      <c r="C35" s="31"/>
      <c r="D35" s="38">
        <v>99242.083333333328</v>
      </c>
      <c r="E35" s="38">
        <v>79505.75</v>
      </c>
      <c r="F35" s="38">
        <v>19736.333333333332</v>
      </c>
      <c r="G35" s="38">
        <v>90235.666666666672</v>
      </c>
      <c r="H35" s="38">
        <v>75471.25</v>
      </c>
      <c r="I35" s="38">
        <v>14764.416666666666</v>
      </c>
      <c r="J35" s="38">
        <v>9006.4166666666661</v>
      </c>
      <c r="K35" s="38">
        <v>4034.5</v>
      </c>
      <c r="L35" s="38">
        <v>4971.916666666667</v>
      </c>
      <c r="M35" s="38">
        <v>24017.666666666668</v>
      </c>
      <c r="N35" s="38">
        <v>15964.833333333334</v>
      </c>
      <c r="O35" s="38">
        <v>8052.833333333333</v>
      </c>
      <c r="P35" s="38">
        <v>17432.166666666668</v>
      </c>
      <c r="Q35" s="38">
        <v>12269.75</v>
      </c>
      <c r="R35" s="38">
        <v>5162.416666666667</v>
      </c>
      <c r="S35" s="38">
        <v>6585.5</v>
      </c>
      <c r="T35" s="38">
        <v>3695.0833333333335</v>
      </c>
      <c r="U35" s="38">
        <v>2890.4166666666665</v>
      </c>
      <c r="V35" s="38">
        <v>3609.9166666666665</v>
      </c>
      <c r="W35" s="38">
        <v>2612.6666666666665</v>
      </c>
      <c r="X35" s="38">
        <v>997.25</v>
      </c>
      <c r="Y35" s="38">
        <v>932.5</v>
      </c>
      <c r="Z35" s="38">
        <v>759.08333333333337</v>
      </c>
      <c r="AA35" s="38">
        <v>173.41666666666666</v>
      </c>
      <c r="AB35" s="38">
        <v>2677.4166666666665</v>
      </c>
      <c r="AC35" s="38">
        <v>1853.5833333333333</v>
      </c>
      <c r="AD35" s="38">
        <v>823.83333333333337</v>
      </c>
      <c r="AE35" s="38">
        <v>0</v>
      </c>
      <c r="AF35" s="38">
        <v>0</v>
      </c>
      <c r="AG35" s="38">
        <v>0</v>
      </c>
      <c r="AH35" s="38">
        <v>0</v>
      </c>
      <c r="AI35" s="38">
        <v>0</v>
      </c>
      <c r="AJ35" s="38">
        <v>0</v>
      </c>
      <c r="AK35" s="38">
        <v>0</v>
      </c>
      <c r="AL35" s="38">
        <v>0</v>
      </c>
      <c r="AM35" s="38">
        <v>0</v>
      </c>
      <c r="AN35" s="38">
        <v>3427.5</v>
      </c>
      <c r="AO35" s="38">
        <v>2474.4166666666665</v>
      </c>
      <c r="AP35" s="38">
        <v>953.08333333333337</v>
      </c>
      <c r="AQ35" s="38">
        <v>792.33333333333337</v>
      </c>
      <c r="AR35" s="38">
        <v>640.33333333333337</v>
      </c>
      <c r="AS35" s="38">
        <v>152</v>
      </c>
      <c r="AT35" s="38">
        <v>2635.1666666666665</v>
      </c>
      <c r="AU35" s="38">
        <v>1834.0833333333333</v>
      </c>
      <c r="AV35" s="38">
        <v>801.08333333333337</v>
      </c>
      <c r="AW35" s="38">
        <v>182.41666666666666</v>
      </c>
      <c r="AX35" s="38">
        <v>138.25</v>
      </c>
      <c r="AY35" s="38">
        <v>44.166666666666664</v>
      </c>
      <c r="AZ35" s="38">
        <v>140.16666666666666</v>
      </c>
      <c r="BA35" s="38">
        <v>118.75</v>
      </c>
      <c r="BB35" s="38">
        <v>21.416666666666668</v>
      </c>
      <c r="BC35" s="38">
        <v>42.25</v>
      </c>
      <c r="BD35" s="38">
        <v>19.5</v>
      </c>
      <c r="BE35" s="38">
        <v>22.75</v>
      </c>
      <c r="BF35" s="38">
        <v>0</v>
      </c>
      <c r="BG35" s="38">
        <v>0</v>
      </c>
      <c r="BH35" s="38">
        <v>0</v>
      </c>
      <c r="BI35" s="38">
        <v>0</v>
      </c>
      <c r="BJ35" s="38">
        <v>0</v>
      </c>
      <c r="BK35" s="38">
        <v>0</v>
      </c>
      <c r="BL35" s="38">
        <v>0</v>
      </c>
      <c r="BM35" s="38">
        <v>0</v>
      </c>
      <c r="BN35" s="38">
        <v>0</v>
      </c>
      <c r="BO35" s="38">
        <v>9681.0833333333339</v>
      </c>
      <c r="BP35" s="38">
        <v>9494.9166666666661</v>
      </c>
      <c r="BQ35" s="38">
        <v>186.16666666666666</v>
      </c>
      <c r="BR35" s="38">
        <v>8489.8333333333339</v>
      </c>
      <c r="BS35" s="38">
        <v>8377.6666666666661</v>
      </c>
      <c r="BT35" s="38">
        <v>112.16666666666667</v>
      </c>
      <c r="BU35" s="38">
        <v>1191.25</v>
      </c>
      <c r="BV35" s="38">
        <v>1117.25</v>
      </c>
      <c r="BW35" s="38">
        <v>74</v>
      </c>
      <c r="BX35" s="38">
        <v>1527.3333333333333</v>
      </c>
      <c r="BY35" s="38">
        <v>1524.1666666666667</v>
      </c>
      <c r="BZ35" s="38">
        <v>3.1666666666666665</v>
      </c>
      <c r="CA35" s="38">
        <v>1527.3333333333333</v>
      </c>
      <c r="CB35" s="38">
        <v>1524.1666666666667</v>
      </c>
      <c r="CC35" s="38">
        <v>3.1666666666666665</v>
      </c>
      <c r="CD35" s="38">
        <v>0</v>
      </c>
      <c r="CE35" s="38">
        <v>0</v>
      </c>
      <c r="CF35" s="38">
        <v>0</v>
      </c>
      <c r="CG35" s="38">
        <v>357.58333333333331</v>
      </c>
      <c r="CH35" s="38">
        <v>353.75</v>
      </c>
      <c r="CI35" s="38">
        <v>3.8333333333333335</v>
      </c>
      <c r="CJ35" s="38">
        <v>284.75</v>
      </c>
      <c r="CK35" s="38">
        <v>283.16666666666669</v>
      </c>
      <c r="CL35" s="38">
        <v>1.5833333333333333</v>
      </c>
      <c r="CM35" s="38">
        <v>72.833333333333329</v>
      </c>
      <c r="CN35" s="38">
        <v>70.583333333333329</v>
      </c>
      <c r="CO35" s="38">
        <v>2.25</v>
      </c>
      <c r="CP35" s="38">
        <v>1494.5</v>
      </c>
      <c r="CQ35" s="38">
        <v>1471.9166666666667</v>
      </c>
      <c r="CR35" s="38">
        <v>22.583333333333332</v>
      </c>
      <c r="CS35" s="38">
        <v>1403.4166666666667</v>
      </c>
      <c r="CT35" s="38">
        <v>1382.75</v>
      </c>
      <c r="CU35" s="38">
        <v>20.666666666666668</v>
      </c>
      <c r="CV35" s="38">
        <v>91.083333333333329</v>
      </c>
      <c r="CW35" s="38">
        <v>89.166666666666671</v>
      </c>
      <c r="CX35" s="38">
        <v>1.9166666666666667</v>
      </c>
      <c r="CY35" s="38">
        <v>1365.75</v>
      </c>
      <c r="CZ35" s="38">
        <v>1336.5</v>
      </c>
      <c r="DA35" s="38">
        <v>29.25</v>
      </c>
      <c r="DB35" s="38">
        <v>937.66666666666663</v>
      </c>
      <c r="DC35" s="38">
        <v>932.58333333333337</v>
      </c>
      <c r="DD35" s="38">
        <v>5.083333333333333</v>
      </c>
      <c r="DE35" s="38">
        <v>428.08333333333331</v>
      </c>
      <c r="DF35" s="38">
        <v>403.91666666666669</v>
      </c>
      <c r="DG35" s="38">
        <v>24.166666666666668</v>
      </c>
      <c r="DH35" s="38">
        <v>159.33333333333334</v>
      </c>
      <c r="DI35" s="38">
        <v>158.58333333333334</v>
      </c>
      <c r="DJ35" s="38">
        <v>0.75</v>
      </c>
      <c r="DK35" s="38">
        <v>151.75</v>
      </c>
      <c r="DL35" s="38">
        <v>151</v>
      </c>
      <c r="DM35" s="38">
        <v>0.75</v>
      </c>
      <c r="DN35" s="38">
        <v>7.583333333333333</v>
      </c>
      <c r="DO35" s="38">
        <v>7.583333333333333</v>
      </c>
      <c r="DP35" s="38">
        <v>0</v>
      </c>
      <c r="DQ35" s="38">
        <v>170.75</v>
      </c>
      <c r="DR35" s="38">
        <v>168.91666666666666</v>
      </c>
      <c r="DS35" s="38">
        <v>1.8333333333333333</v>
      </c>
      <c r="DT35" s="38">
        <v>156.25</v>
      </c>
      <c r="DU35" s="38">
        <v>155.41666666666666</v>
      </c>
      <c r="DV35" s="38">
        <v>0.83333333333333337</v>
      </c>
      <c r="DW35" s="38">
        <v>14.5</v>
      </c>
      <c r="DX35" s="38">
        <v>13.5</v>
      </c>
      <c r="DY35" s="38">
        <v>1</v>
      </c>
      <c r="DZ35" s="38">
        <v>0</v>
      </c>
      <c r="EA35" s="38">
        <v>0</v>
      </c>
      <c r="EB35" s="38">
        <v>0</v>
      </c>
      <c r="EC35" s="38">
        <v>0</v>
      </c>
      <c r="ED35" s="38">
        <v>0</v>
      </c>
      <c r="EE35" s="38">
        <v>0</v>
      </c>
      <c r="EF35" s="38">
        <v>0</v>
      </c>
      <c r="EG35" s="38">
        <v>0</v>
      </c>
      <c r="EH35" s="38">
        <v>0</v>
      </c>
      <c r="EI35" s="38">
        <v>4522.75</v>
      </c>
      <c r="EJ35" s="38">
        <v>4401.833333333333</v>
      </c>
      <c r="EK35" s="38">
        <v>120.91666666666667</v>
      </c>
      <c r="EL35" s="38">
        <v>3950.75</v>
      </c>
      <c r="EM35" s="38">
        <v>3873.4166666666665</v>
      </c>
      <c r="EN35" s="38">
        <v>77.333333333333329</v>
      </c>
      <c r="EO35" s="38">
        <v>572</v>
      </c>
      <c r="EP35" s="38">
        <v>528.41666666666663</v>
      </c>
      <c r="EQ35" s="38">
        <v>43.583333333333336</v>
      </c>
      <c r="ER35" s="38">
        <v>83.083333333333329</v>
      </c>
      <c r="ES35" s="38">
        <v>79.25</v>
      </c>
      <c r="ET35" s="38">
        <v>3.8333333333333335</v>
      </c>
      <c r="EU35" s="38">
        <v>77.916666666666671</v>
      </c>
      <c r="EV35" s="38">
        <v>75.166666666666671</v>
      </c>
      <c r="EW35" s="38">
        <v>2.75</v>
      </c>
      <c r="EX35" s="38">
        <v>5.166666666666667</v>
      </c>
      <c r="EY35" s="38">
        <v>4.083333333333333</v>
      </c>
      <c r="EZ35" s="38">
        <v>1.0833333333333333</v>
      </c>
      <c r="FA35" s="38">
        <v>5476.833333333333</v>
      </c>
      <c r="FB35" s="38">
        <v>365.5</v>
      </c>
      <c r="FC35" s="38">
        <v>5111.333333333333</v>
      </c>
      <c r="FD35" s="38">
        <v>4042.8333333333335</v>
      </c>
      <c r="FE35" s="38">
        <v>167.91666666666666</v>
      </c>
      <c r="FF35" s="38">
        <v>3874.9166666666665</v>
      </c>
      <c r="FG35" s="38">
        <v>1434</v>
      </c>
      <c r="FH35" s="38">
        <v>197.58333333333334</v>
      </c>
      <c r="FI35" s="38">
        <v>1236.4166666666667</v>
      </c>
      <c r="FJ35" s="38">
        <v>5476.833333333333</v>
      </c>
      <c r="FK35" s="38">
        <v>365.5</v>
      </c>
      <c r="FL35" s="38">
        <v>5111.333333333333</v>
      </c>
      <c r="FM35" s="38">
        <v>4042.8333333333335</v>
      </c>
      <c r="FN35" s="38">
        <v>167.91666666666666</v>
      </c>
      <c r="FO35" s="38">
        <v>3874.9166666666665</v>
      </c>
      <c r="FP35" s="38">
        <v>1434</v>
      </c>
      <c r="FQ35" s="38">
        <v>197.58333333333334</v>
      </c>
      <c r="FR35" s="38">
        <v>1236.4166666666667</v>
      </c>
      <c r="FS35" s="38">
        <v>71</v>
      </c>
      <c r="FT35" s="38">
        <v>3.3333333333333335</v>
      </c>
      <c r="FU35" s="38">
        <v>67.666666666666671</v>
      </c>
      <c r="FV35" s="38">
        <v>71</v>
      </c>
      <c r="FW35" s="38">
        <v>3.3333333333333335</v>
      </c>
      <c r="FX35" s="38">
        <v>67.666666666666671</v>
      </c>
      <c r="FY35" s="38">
        <v>0</v>
      </c>
      <c r="FZ35" s="38">
        <v>0</v>
      </c>
      <c r="GA35" s="38">
        <v>0</v>
      </c>
      <c r="GB35" s="38">
        <v>71</v>
      </c>
      <c r="GC35" s="38">
        <v>3.3333333333333335</v>
      </c>
      <c r="GD35" s="38">
        <v>67.666666666666671</v>
      </c>
      <c r="GE35" s="38">
        <v>71</v>
      </c>
      <c r="GF35" s="38">
        <v>3.3333333333333335</v>
      </c>
      <c r="GG35" s="38">
        <v>67.666666666666671</v>
      </c>
      <c r="GH35" s="38">
        <v>0</v>
      </c>
      <c r="GI35" s="38">
        <v>0</v>
      </c>
      <c r="GJ35" s="38">
        <v>0</v>
      </c>
      <c r="GK35" s="38">
        <v>75224.416666666672</v>
      </c>
      <c r="GL35" s="38">
        <v>63540.916666666664</v>
      </c>
      <c r="GM35" s="38">
        <v>11683.5</v>
      </c>
      <c r="GN35" s="38">
        <v>72803.5</v>
      </c>
      <c r="GO35" s="38">
        <v>63201.5</v>
      </c>
      <c r="GP35" s="38">
        <v>9602</v>
      </c>
      <c r="GQ35" s="38">
        <v>2420.9166666666665</v>
      </c>
      <c r="GR35" s="38">
        <v>339.41666666666669</v>
      </c>
      <c r="GS35" s="38">
        <v>2081.5</v>
      </c>
      <c r="GT35" s="38">
        <v>11104.416666666666</v>
      </c>
      <c r="GU35" s="38">
        <v>11031</v>
      </c>
      <c r="GV35" s="38">
        <v>73.416666666666671</v>
      </c>
      <c r="GW35" s="38">
        <v>11104.416666666666</v>
      </c>
      <c r="GX35" s="38">
        <v>11031</v>
      </c>
      <c r="GY35" s="38">
        <v>73.416666666666671</v>
      </c>
      <c r="GZ35" s="38">
        <v>0</v>
      </c>
      <c r="HA35" s="38">
        <v>0</v>
      </c>
      <c r="HB35" s="38">
        <v>0</v>
      </c>
      <c r="HC35" s="38">
        <v>6142.583333333333</v>
      </c>
      <c r="HD35" s="38">
        <v>891.75</v>
      </c>
      <c r="HE35" s="38">
        <v>5250.833333333333</v>
      </c>
      <c r="HF35" s="38">
        <v>3721.75</v>
      </c>
      <c r="HG35" s="38">
        <v>552.33333333333337</v>
      </c>
      <c r="HH35" s="38">
        <v>3169.4166666666665</v>
      </c>
      <c r="HI35" s="38">
        <v>2420.8333333333335</v>
      </c>
      <c r="HJ35" s="38">
        <v>339.41666666666669</v>
      </c>
      <c r="HK35" s="38">
        <v>2081.4166666666665</v>
      </c>
      <c r="HL35" s="38">
        <v>831</v>
      </c>
      <c r="HM35" s="38">
        <v>515.58333333333337</v>
      </c>
      <c r="HN35" s="38">
        <v>315.41666666666669</v>
      </c>
      <c r="HO35" s="38">
        <v>831</v>
      </c>
      <c r="HP35" s="38">
        <v>515.58333333333337</v>
      </c>
      <c r="HQ35" s="38">
        <v>315.41666666666669</v>
      </c>
      <c r="HR35" s="38">
        <v>0</v>
      </c>
      <c r="HS35" s="38">
        <v>0</v>
      </c>
      <c r="HT35" s="38">
        <v>0</v>
      </c>
      <c r="HU35" s="38">
        <v>28967.75</v>
      </c>
      <c r="HV35" s="38">
        <v>28584.916666666668</v>
      </c>
      <c r="HW35" s="38">
        <v>382.83333333333331</v>
      </c>
      <c r="HX35" s="38">
        <v>28967.75</v>
      </c>
      <c r="HY35" s="38">
        <v>28584.916666666668</v>
      </c>
      <c r="HZ35" s="38">
        <v>382.83333333333331</v>
      </c>
      <c r="IA35" s="38">
        <v>0</v>
      </c>
      <c r="IB35" s="38">
        <v>0</v>
      </c>
      <c r="IC35" s="38">
        <v>0</v>
      </c>
      <c r="ID35" s="38">
        <v>1471.25</v>
      </c>
      <c r="IE35" s="38">
        <v>1453.8333333333333</v>
      </c>
      <c r="IF35" s="38">
        <v>17.416666666666668</v>
      </c>
      <c r="IG35" s="38">
        <v>1471.25</v>
      </c>
      <c r="IH35" s="38">
        <v>1453.8333333333333</v>
      </c>
      <c r="II35" s="38">
        <v>17.416666666666668</v>
      </c>
      <c r="IJ35" s="38">
        <v>0</v>
      </c>
      <c r="IK35" s="38">
        <v>0</v>
      </c>
      <c r="IL35" s="38">
        <v>0</v>
      </c>
      <c r="IM35" s="38">
        <v>1092.6666666666667</v>
      </c>
      <c r="IN35" s="38">
        <v>574.25</v>
      </c>
      <c r="IO35" s="38">
        <v>518.41666666666663</v>
      </c>
      <c r="IP35" s="38">
        <v>1092.6666666666667</v>
      </c>
      <c r="IQ35" s="38">
        <v>574.25</v>
      </c>
      <c r="IR35" s="38">
        <v>518.41666666666663</v>
      </c>
      <c r="IS35" s="38">
        <v>0</v>
      </c>
      <c r="IT35" s="38">
        <v>0</v>
      </c>
      <c r="IU35" s="38">
        <v>0</v>
      </c>
      <c r="IV35" s="38">
        <v>23465</v>
      </c>
      <c r="IW35" s="38">
        <v>19202.083333333332</v>
      </c>
      <c r="IX35" s="38">
        <v>4262.916666666667</v>
      </c>
      <c r="IY35" s="38">
        <v>23464.916666666668</v>
      </c>
      <c r="IZ35" s="38">
        <v>19202.083333333332</v>
      </c>
      <c r="JA35" s="38">
        <v>4262.833333333333</v>
      </c>
      <c r="JB35" s="38">
        <v>8.3333333333333329E-2</v>
      </c>
      <c r="JC35" s="38">
        <v>0</v>
      </c>
      <c r="JD35" s="38">
        <v>8.3333333333333329E-2</v>
      </c>
      <c r="JE35" s="38">
        <v>22815.166666666668</v>
      </c>
      <c r="JF35" s="38">
        <v>18787.166666666668</v>
      </c>
      <c r="JG35" s="38">
        <v>4028</v>
      </c>
      <c r="JH35" s="38">
        <v>22815.166666666668</v>
      </c>
      <c r="JI35" s="38">
        <v>18787.166666666668</v>
      </c>
      <c r="JJ35" s="38">
        <v>4028</v>
      </c>
      <c r="JK35" s="38">
        <v>0</v>
      </c>
      <c r="JL35" s="38">
        <v>0</v>
      </c>
      <c r="JM35" s="38">
        <v>0</v>
      </c>
      <c r="JN35" s="38">
        <v>289</v>
      </c>
      <c r="JO35" s="38">
        <v>204.41666666666666</v>
      </c>
      <c r="JP35" s="38">
        <v>84.583333333333329</v>
      </c>
      <c r="JQ35" s="38">
        <v>289</v>
      </c>
      <c r="JR35" s="38">
        <v>204.41666666666666</v>
      </c>
      <c r="JS35" s="38">
        <v>84.583333333333329</v>
      </c>
      <c r="JT35" s="38">
        <v>0</v>
      </c>
      <c r="JU35" s="38">
        <v>0</v>
      </c>
      <c r="JV35" s="38">
        <v>0</v>
      </c>
      <c r="JW35" s="38">
        <v>303.5</v>
      </c>
      <c r="JX35" s="38">
        <v>181</v>
      </c>
      <c r="JY35" s="38">
        <v>122.5</v>
      </c>
      <c r="JZ35" s="38">
        <v>303.41666666666669</v>
      </c>
      <c r="KA35" s="38">
        <v>181</v>
      </c>
      <c r="KB35" s="38">
        <v>122.41666666666667</v>
      </c>
      <c r="KC35" s="38">
        <v>8.3333333333333329E-2</v>
      </c>
      <c r="KD35" s="38">
        <v>0</v>
      </c>
      <c r="KE35" s="38">
        <v>8.3333333333333329E-2</v>
      </c>
      <c r="KF35" s="38">
        <v>3.6666666666666665</v>
      </c>
      <c r="KG35" s="38">
        <v>2</v>
      </c>
      <c r="KH35" s="38">
        <v>1.6666666666666667</v>
      </c>
      <c r="KI35" s="38">
        <v>3.6666666666666665</v>
      </c>
      <c r="KJ35" s="38">
        <v>2</v>
      </c>
      <c r="KK35" s="38">
        <v>1.6666666666666667</v>
      </c>
      <c r="KL35" s="38">
        <v>0</v>
      </c>
      <c r="KM35" s="38">
        <v>0</v>
      </c>
      <c r="KN35" s="38">
        <v>0</v>
      </c>
      <c r="KO35" s="38">
        <v>3617.3333333333335</v>
      </c>
      <c r="KP35" s="38">
        <v>2739.3333333333335</v>
      </c>
      <c r="KQ35" s="39">
        <v>878</v>
      </c>
      <c r="KR35" s="38">
        <v>3617.3333333333335</v>
      </c>
      <c r="KS35" s="38">
        <v>2739.3333333333335</v>
      </c>
      <c r="KT35" s="38">
        <v>878</v>
      </c>
      <c r="KU35" s="38">
        <v>0</v>
      </c>
      <c r="KV35" s="38">
        <v>0</v>
      </c>
      <c r="KW35" s="38">
        <v>0</v>
      </c>
      <c r="KX35" s="38">
        <v>5178.833333333333</v>
      </c>
      <c r="KY35" s="38">
        <v>3488.4166666666665</v>
      </c>
      <c r="KZ35" s="38">
        <v>1690.4166666666667</v>
      </c>
      <c r="LA35" s="38">
        <v>3896</v>
      </c>
      <c r="LB35" s="38">
        <v>2961.75</v>
      </c>
      <c r="LC35" s="38">
        <v>934.25</v>
      </c>
      <c r="LD35" s="38">
        <v>1282.8333333333333</v>
      </c>
      <c r="LE35" s="38">
        <v>526.66666666666663</v>
      </c>
      <c r="LF35" s="38">
        <v>756.16666666666663</v>
      </c>
      <c r="LG35" s="38">
        <v>2715.8333333333335</v>
      </c>
      <c r="LH35" s="38">
        <v>1738.6666666666667</v>
      </c>
      <c r="LI35" s="38">
        <v>977.16666666666663</v>
      </c>
      <c r="LJ35" s="38">
        <v>2011.8333333333333</v>
      </c>
      <c r="LK35" s="38">
        <v>1477.3333333333333</v>
      </c>
      <c r="LL35" s="38">
        <v>534.5</v>
      </c>
      <c r="LM35" s="38">
        <v>704</v>
      </c>
      <c r="LN35" s="38">
        <v>261.33333333333331</v>
      </c>
      <c r="LO35" s="38">
        <v>442.66666666666669</v>
      </c>
      <c r="LP35" s="38">
        <v>2463</v>
      </c>
      <c r="LQ35" s="38">
        <v>1749.75</v>
      </c>
      <c r="LR35" s="38">
        <v>713.25</v>
      </c>
      <c r="LS35" s="38">
        <v>1884.1666666666667</v>
      </c>
      <c r="LT35" s="38">
        <v>1484.4166666666667</v>
      </c>
      <c r="LU35" s="38">
        <v>399.75</v>
      </c>
      <c r="LV35" s="38">
        <v>578.83333333333337</v>
      </c>
      <c r="LW35" s="38">
        <v>265.33333333333331</v>
      </c>
      <c r="LX35" s="39">
        <v>313.5</v>
      </c>
    </row>
    <row r="36" spans="1:336" x14ac:dyDescent="0.2">
      <c r="A36" s="481"/>
      <c r="B36" s="31" t="s">
        <v>365</v>
      </c>
      <c r="C36" s="31"/>
      <c r="D36" s="38">
        <v>96450.272727272721</v>
      </c>
      <c r="E36" s="38">
        <v>78232.636363636368</v>
      </c>
      <c r="F36" s="38">
        <v>18217.636363636364</v>
      </c>
      <c r="G36" s="38">
        <v>88052.909090909088</v>
      </c>
      <c r="H36" s="38">
        <v>74255</v>
      </c>
      <c r="I36" s="38">
        <v>13797.90909090909</v>
      </c>
      <c r="J36" s="38">
        <v>8397.363636363636</v>
      </c>
      <c r="K36" s="38">
        <v>3977.6363636363635</v>
      </c>
      <c r="L36" s="38">
        <v>4419.727272727273</v>
      </c>
      <c r="M36" s="38">
        <v>22729.909090909092</v>
      </c>
      <c r="N36" s="38">
        <v>15253.90909090909</v>
      </c>
      <c r="O36" s="38">
        <v>7476</v>
      </c>
      <c r="P36" s="38">
        <v>16477.454545454544</v>
      </c>
      <c r="Q36" s="38">
        <v>11623.818181818182</v>
      </c>
      <c r="R36" s="38">
        <v>4853.636363636364</v>
      </c>
      <c r="S36" s="38">
        <v>6252.454545454545</v>
      </c>
      <c r="T36" s="38">
        <v>3630.090909090909</v>
      </c>
      <c r="U36" s="38">
        <v>2622.3636363636365</v>
      </c>
      <c r="V36" s="38">
        <v>3746.2727272727275</v>
      </c>
      <c r="W36" s="38">
        <v>2747.909090909091</v>
      </c>
      <c r="X36" s="38">
        <v>998.36363636363637</v>
      </c>
      <c r="Y36" s="38">
        <v>952.09090909090912</v>
      </c>
      <c r="Z36" s="38">
        <v>783.81818181818187</v>
      </c>
      <c r="AA36" s="38">
        <v>168.27272727272728</v>
      </c>
      <c r="AB36" s="38">
        <v>2794.181818181818</v>
      </c>
      <c r="AC36" s="38">
        <v>1964.090909090909</v>
      </c>
      <c r="AD36" s="38">
        <v>830.09090909090912</v>
      </c>
      <c r="AE36" s="38">
        <v>0</v>
      </c>
      <c r="AF36" s="38">
        <v>0</v>
      </c>
      <c r="AG36" s="38">
        <v>0</v>
      </c>
      <c r="AH36" s="38">
        <v>0</v>
      </c>
      <c r="AI36" s="38">
        <v>0</v>
      </c>
      <c r="AJ36" s="38">
        <v>0</v>
      </c>
      <c r="AK36" s="38">
        <v>0</v>
      </c>
      <c r="AL36" s="38">
        <v>0</v>
      </c>
      <c r="AM36" s="38">
        <v>0</v>
      </c>
      <c r="AN36" s="38">
        <v>3564</v>
      </c>
      <c r="AO36" s="38">
        <v>2610.818181818182</v>
      </c>
      <c r="AP36" s="38">
        <v>953.18181818181813</v>
      </c>
      <c r="AQ36" s="38">
        <v>813.5454545454545</v>
      </c>
      <c r="AR36" s="38">
        <v>665.81818181818187</v>
      </c>
      <c r="AS36" s="38">
        <v>147.72727272727272</v>
      </c>
      <c r="AT36" s="38">
        <v>2750.4545454545455</v>
      </c>
      <c r="AU36" s="38">
        <v>1945</v>
      </c>
      <c r="AV36" s="38">
        <v>805.4545454545455</v>
      </c>
      <c r="AW36" s="38">
        <v>182.27272727272728</v>
      </c>
      <c r="AX36" s="38">
        <v>137.09090909090909</v>
      </c>
      <c r="AY36" s="38">
        <v>45.18181818181818</v>
      </c>
      <c r="AZ36" s="38">
        <v>138.54545454545453</v>
      </c>
      <c r="BA36" s="38">
        <v>118</v>
      </c>
      <c r="BB36" s="38">
        <v>20.545454545454547</v>
      </c>
      <c r="BC36" s="38">
        <v>43.727272727272727</v>
      </c>
      <c r="BD36" s="38">
        <v>19.09090909090909</v>
      </c>
      <c r="BE36" s="38">
        <v>24.636363636363637</v>
      </c>
      <c r="BF36" s="38">
        <v>0</v>
      </c>
      <c r="BG36" s="38">
        <v>0</v>
      </c>
      <c r="BH36" s="38">
        <v>0</v>
      </c>
      <c r="BI36" s="38">
        <v>0</v>
      </c>
      <c r="BJ36" s="38">
        <v>0</v>
      </c>
      <c r="BK36" s="38">
        <v>0</v>
      </c>
      <c r="BL36" s="38">
        <v>0</v>
      </c>
      <c r="BM36" s="38">
        <v>0</v>
      </c>
      <c r="BN36" s="38">
        <v>0</v>
      </c>
      <c r="BO36" s="38">
        <v>8844.636363636364</v>
      </c>
      <c r="BP36" s="38">
        <v>8666.818181818182</v>
      </c>
      <c r="BQ36" s="38">
        <v>177.81818181818181</v>
      </c>
      <c r="BR36" s="38">
        <v>7801</v>
      </c>
      <c r="BS36" s="38">
        <v>7694.636363636364</v>
      </c>
      <c r="BT36" s="38">
        <v>106.36363636363636</v>
      </c>
      <c r="BU36" s="38">
        <v>1043.6363636363637</v>
      </c>
      <c r="BV36" s="38">
        <v>972.18181818181813</v>
      </c>
      <c r="BW36" s="38">
        <v>71.454545454545453</v>
      </c>
      <c r="BX36" s="38">
        <v>1430.909090909091</v>
      </c>
      <c r="BY36" s="38">
        <v>1425.6363636363637</v>
      </c>
      <c r="BZ36" s="38">
        <v>5.2727272727272725</v>
      </c>
      <c r="CA36" s="38">
        <v>1430.909090909091</v>
      </c>
      <c r="CB36" s="38">
        <v>1425.6363636363637</v>
      </c>
      <c r="CC36" s="38">
        <v>5.2727272727272725</v>
      </c>
      <c r="CD36" s="38">
        <v>0</v>
      </c>
      <c r="CE36" s="38">
        <v>0</v>
      </c>
      <c r="CF36" s="38">
        <v>0</v>
      </c>
      <c r="CG36" s="38">
        <v>297.45454545454544</v>
      </c>
      <c r="CH36" s="38">
        <v>294.09090909090907</v>
      </c>
      <c r="CI36" s="38">
        <v>3.3636363636363638</v>
      </c>
      <c r="CJ36" s="38">
        <v>236.45454545454547</v>
      </c>
      <c r="CK36" s="38">
        <v>234.90909090909091</v>
      </c>
      <c r="CL36" s="38">
        <v>1.5454545454545454</v>
      </c>
      <c r="CM36" s="38">
        <v>61</v>
      </c>
      <c r="CN36" s="38">
        <v>59.18181818181818</v>
      </c>
      <c r="CO36" s="38">
        <v>1.8181818181818181</v>
      </c>
      <c r="CP36" s="38">
        <v>1058.6363636363637</v>
      </c>
      <c r="CQ36" s="38">
        <v>1044.090909090909</v>
      </c>
      <c r="CR36" s="38">
        <v>14.545454545454545</v>
      </c>
      <c r="CS36" s="38">
        <v>999</v>
      </c>
      <c r="CT36" s="38">
        <v>984.72727272727275</v>
      </c>
      <c r="CU36" s="38">
        <v>14.272727272727273</v>
      </c>
      <c r="CV36" s="38">
        <v>59.636363636363633</v>
      </c>
      <c r="CW36" s="38">
        <v>59.363636363636367</v>
      </c>
      <c r="CX36" s="38">
        <v>0.27272727272727271</v>
      </c>
      <c r="CY36" s="38">
        <v>1276.3636363636363</v>
      </c>
      <c r="CZ36" s="38">
        <v>1245</v>
      </c>
      <c r="DA36" s="38">
        <v>31.363636363636363</v>
      </c>
      <c r="DB36" s="38">
        <v>886.09090909090912</v>
      </c>
      <c r="DC36" s="38">
        <v>881.09090909090912</v>
      </c>
      <c r="DD36" s="38">
        <v>5</v>
      </c>
      <c r="DE36" s="38">
        <v>390.27272727272725</v>
      </c>
      <c r="DF36" s="38">
        <v>363.90909090909093</v>
      </c>
      <c r="DG36" s="38">
        <v>26.363636363636363</v>
      </c>
      <c r="DH36" s="38">
        <v>373.27272727272725</v>
      </c>
      <c r="DI36" s="38">
        <v>368.18181818181819</v>
      </c>
      <c r="DJ36" s="38">
        <v>5.0909090909090908</v>
      </c>
      <c r="DK36" s="38">
        <v>352.54545454545456</v>
      </c>
      <c r="DL36" s="38">
        <v>348.18181818181819</v>
      </c>
      <c r="DM36" s="38">
        <v>4.3636363636363633</v>
      </c>
      <c r="DN36" s="38">
        <v>20.727272727272727</v>
      </c>
      <c r="DO36" s="38">
        <v>20</v>
      </c>
      <c r="DP36" s="38">
        <v>0.72727272727272729</v>
      </c>
      <c r="DQ36" s="38">
        <v>105.72727272727273</v>
      </c>
      <c r="DR36" s="38">
        <v>104.27272727272727</v>
      </c>
      <c r="DS36" s="38">
        <v>1.4545454545454546</v>
      </c>
      <c r="DT36" s="38">
        <v>93.818181818181813</v>
      </c>
      <c r="DU36" s="38">
        <v>93.818181818181813</v>
      </c>
      <c r="DV36" s="38">
        <v>0</v>
      </c>
      <c r="DW36" s="38">
        <v>11.909090909090908</v>
      </c>
      <c r="DX36" s="38">
        <v>10.454545454545455</v>
      </c>
      <c r="DY36" s="38">
        <v>1.4545454545454546</v>
      </c>
      <c r="DZ36" s="38">
        <v>2.1818181818181817</v>
      </c>
      <c r="EA36" s="38">
        <v>2.1818181818181817</v>
      </c>
      <c r="EB36" s="38">
        <v>0</v>
      </c>
      <c r="EC36" s="38">
        <v>0.54545454545454541</v>
      </c>
      <c r="ED36" s="38">
        <v>0.54545454545454541</v>
      </c>
      <c r="EE36" s="38">
        <v>0</v>
      </c>
      <c r="EF36" s="38">
        <v>1.6363636363636365</v>
      </c>
      <c r="EG36" s="38">
        <v>1.6363636363636365</v>
      </c>
      <c r="EH36" s="38">
        <v>0</v>
      </c>
      <c r="EI36" s="38">
        <v>4221.909090909091</v>
      </c>
      <c r="EJ36" s="38">
        <v>4108.909090909091</v>
      </c>
      <c r="EK36" s="38">
        <v>113</v>
      </c>
      <c r="EL36" s="38">
        <v>3726.4545454545455</v>
      </c>
      <c r="EM36" s="38">
        <v>3654.090909090909</v>
      </c>
      <c r="EN36" s="38">
        <v>72.36363636363636</v>
      </c>
      <c r="EO36" s="38">
        <v>495.45454545454544</v>
      </c>
      <c r="EP36" s="38">
        <v>454.81818181818181</v>
      </c>
      <c r="EQ36" s="38">
        <v>40.636363636363633</v>
      </c>
      <c r="ER36" s="38">
        <v>78.181818181818187</v>
      </c>
      <c r="ES36" s="38">
        <v>74.454545454545453</v>
      </c>
      <c r="ET36" s="38">
        <v>3.7272727272727271</v>
      </c>
      <c r="EU36" s="38">
        <v>75.181818181818187</v>
      </c>
      <c r="EV36" s="38">
        <v>71.63636363636364</v>
      </c>
      <c r="EW36" s="38">
        <v>3.5454545454545454</v>
      </c>
      <c r="EX36" s="38">
        <v>3</v>
      </c>
      <c r="EY36" s="38">
        <v>2.8181818181818183</v>
      </c>
      <c r="EZ36" s="38">
        <v>0.18181818181818182</v>
      </c>
      <c r="FA36" s="38">
        <v>4985</v>
      </c>
      <c r="FB36" s="38">
        <v>345.81818181818181</v>
      </c>
      <c r="FC36" s="38">
        <v>4639.181818181818</v>
      </c>
      <c r="FD36" s="38">
        <v>3743</v>
      </c>
      <c r="FE36" s="38">
        <v>141.09090909090909</v>
      </c>
      <c r="FF36" s="38">
        <v>3601.909090909091</v>
      </c>
      <c r="FG36" s="38">
        <v>1242</v>
      </c>
      <c r="FH36" s="38">
        <v>204.72727272727272</v>
      </c>
      <c r="FI36" s="38">
        <v>1037.2727272727273</v>
      </c>
      <c r="FJ36" s="38">
        <v>4985</v>
      </c>
      <c r="FK36" s="38">
        <v>345.81818181818181</v>
      </c>
      <c r="FL36" s="38">
        <v>4639.181818181818</v>
      </c>
      <c r="FM36" s="38">
        <v>3743</v>
      </c>
      <c r="FN36" s="38">
        <v>141.09090909090909</v>
      </c>
      <c r="FO36" s="38">
        <v>3601.909090909091</v>
      </c>
      <c r="FP36" s="38">
        <v>1242</v>
      </c>
      <c r="FQ36" s="38">
        <v>204.72727272727272</v>
      </c>
      <c r="FR36" s="38">
        <v>1037.2727272727273</v>
      </c>
      <c r="FS36" s="38">
        <v>69.090909090909093</v>
      </c>
      <c r="FT36" s="38">
        <v>2.9090909090909092</v>
      </c>
      <c r="FU36" s="38">
        <v>66.181818181818187</v>
      </c>
      <c r="FV36" s="38">
        <v>69.090909090909093</v>
      </c>
      <c r="FW36" s="38">
        <v>2.9090909090909092</v>
      </c>
      <c r="FX36" s="38">
        <v>66.181818181818187</v>
      </c>
      <c r="FY36" s="38">
        <v>0</v>
      </c>
      <c r="FZ36" s="38">
        <v>0</v>
      </c>
      <c r="GA36" s="38">
        <v>0</v>
      </c>
      <c r="GB36" s="38">
        <v>69.090909090909093</v>
      </c>
      <c r="GC36" s="38">
        <v>2.9090909090909092</v>
      </c>
      <c r="GD36" s="38">
        <v>66.181818181818187</v>
      </c>
      <c r="GE36" s="38">
        <v>69.090909090909093</v>
      </c>
      <c r="GF36" s="38">
        <v>2.9090909090909092</v>
      </c>
      <c r="GG36" s="38">
        <v>66.181818181818187</v>
      </c>
      <c r="GH36" s="38">
        <v>0</v>
      </c>
      <c r="GI36" s="38">
        <v>0</v>
      </c>
      <c r="GJ36" s="38">
        <v>0</v>
      </c>
      <c r="GK36" s="38">
        <v>73720.363636363632</v>
      </c>
      <c r="GL36" s="38">
        <v>62978.727272727272</v>
      </c>
      <c r="GM36" s="38">
        <v>10741.636363636364</v>
      </c>
      <c r="GN36" s="38">
        <v>71575.454545454544</v>
      </c>
      <c r="GO36" s="38">
        <v>62631.181818181816</v>
      </c>
      <c r="GP36" s="38">
        <v>8944.2727272727279</v>
      </c>
      <c r="GQ36" s="38">
        <v>2144.909090909091</v>
      </c>
      <c r="GR36" s="38">
        <v>347.54545454545456</v>
      </c>
      <c r="GS36" s="38">
        <v>1797.3636363636363</v>
      </c>
      <c r="GT36" s="38">
        <v>10968.272727272728</v>
      </c>
      <c r="GU36" s="38">
        <v>10889.727272727272</v>
      </c>
      <c r="GV36" s="38">
        <v>78.545454545454547</v>
      </c>
      <c r="GW36" s="38">
        <v>10968.272727272728</v>
      </c>
      <c r="GX36" s="38">
        <v>10889.727272727272</v>
      </c>
      <c r="GY36" s="38">
        <v>78.545454545454547</v>
      </c>
      <c r="GZ36" s="38">
        <v>0</v>
      </c>
      <c r="HA36" s="38">
        <v>0</v>
      </c>
      <c r="HB36" s="38">
        <v>0</v>
      </c>
      <c r="HC36" s="38">
        <v>5650.727272727273</v>
      </c>
      <c r="HD36" s="38">
        <v>861.81818181818187</v>
      </c>
      <c r="HE36" s="38">
        <v>4788.909090909091</v>
      </c>
      <c r="HF36" s="38">
        <v>3505.818181818182</v>
      </c>
      <c r="HG36" s="38">
        <v>514.27272727272725</v>
      </c>
      <c r="HH36" s="38">
        <v>2991.5454545454545</v>
      </c>
      <c r="HI36" s="38">
        <v>2144.909090909091</v>
      </c>
      <c r="HJ36" s="38">
        <v>347.54545454545456</v>
      </c>
      <c r="HK36" s="38">
        <v>1797.3636363636363</v>
      </c>
      <c r="HL36" s="38">
        <v>914.36363636363637</v>
      </c>
      <c r="HM36" s="38">
        <v>580.18181818181813</v>
      </c>
      <c r="HN36" s="38">
        <v>334.18181818181819</v>
      </c>
      <c r="HO36" s="38">
        <v>914.36363636363637</v>
      </c>
      <c r="HP36" s="38">
        <v>580.18181818181813</v>
      </c>
      <c r="HQ36" s="38">
        <v>334.18181818181819</v>
      </c>
      <c r="HR36" s="38">
        <v>0</v>
      </c>
      <c r="HS36" s="38">
        <v>0</v>
      </c>
      <c r="HT36" s="38">
        <v>0</v>
      </c>
      <c r="HU36" s="38">
        <v>28795.909090909092</v>
      </c>
      <c r="HV36" s="38">
        <v>28424.909090909092</v>
      </c>
      <c r="HW36" s="38">
        <v>371</v>
      </c>
      <c r="HX36" s="38">
        <v>28795.909090909092</v>
      </c>
      <c r="HY36" s="38">
        <v>28424.909090909092</v>
      </c>
      <c r="HZ36" s="38">
        <v>371</v>
      </c>
      <c r="IA36" s="38">
        <v>0</v>
      </c>
      <c r="IB36" s="38">
        <v>0</v>
      </c>
      <c r="IC36" s="38">
        <v>0</v>
      </c>
      <c r="ID36" s="38">
        <v>1537.1818181818182</v>
      </c>
      <c r="IE36" s="38">
        <v>1515</v>
      </c>
      <c r="IF36" s="38">
        <v>22.181818181818183</v>
      </c>
      <c r="IG36" s="38">
        <v>1537.1818181818182</v>
      </c>
      <c r="IH36" s="38">
        <v>1515</v>
      </c>
      <c r="II36" s="38">
        <v>22.181818181818183</v>
      </c>
      <c r="IJ36" s="38">
        <v>0</v>
      </c>
      <c r="IK36" s="38">
        <v>0</v>
      </c>
      <c r="IL36" s="38">
        <v>0</v>
      </c>
      <c r="IM36" s="38">
        <v>1081.3636363636363</v>
      </c>
      <c r="IN36" s="38">
        <v>582.36363636363637</v>
      </c>
      <c r="IO36" s="38">
        <v>499</v>
      </c>
      <c r="IP36" s="38">
        <v>1081.3636363636363</v>
      </c>
      <c r="IQ36" s="38">
        <v>582.36363636363637</v>
      </c>
      <c r="IR36" s="38">
        <v>499</v>
      </c>
      <c r="IS36" s="38">
        <v>0</v>
      </c>
      <c r="IT36" s="38">
        <v>0</v>
      </c>
      <c r="IU36" s="38">
        <v>0</v>
      </c>
      <c r="IV36" s="38">
        <v>22709.545454545456</v>
      </c>
      <c r="IW36" s="38">
        <v>18852.727272727272</v>
      </c>
      <c r="IX36" s="38">
        <v>3856.818181818182</v>
      </c>
      <c r="IY36" s="38">
        <v>22709.545454545456</v>
      </c>
      <c r="IZ36" s="38">
        <v>18852.727272727272</v>
      </c>
      <c r="JA36" s="38">
        <v>3856.818181818182</v>
      </c>
      <c r="JB36" s="38">
        <v>0</v>
      </c>
      <c r="JC36" s="38">
        <v>0</v>
      </c>
      <c r="JD36" s="38">
        <v>0</v>
      </c>
      <c r="JE36" s="38">
        <v>22042.454545454544</v>
      </c>
      <c r="JF36" s="38">
        <v>18426.545454545456</v>
      </c>
      <c r="JG36" s="38">
        <v>3615.909090909091</v>
      </c>
      <c r="JH36" s="38">
        <v>22042.454545454544</v>
      </c>
      <c r="JI36" s="38">
        <v>18426.545454545456</v>
      </c>
      <c r="JJ36" s="38">
        <v>3615.909090909091</v>
      </c>
      <c r="JK36" s="38">
        <v>0</v>
      </c>
      <c r="JL36" s="38">
        <v>0</v>
      </c>
      <c r="JM36" s="38">
        <v>0</v>
      </c>
      <c r="JN36" s="38">
        <v>288</v>
      </c>
      <c r="JO36" s="38">
        <v>199.54545454545453</v>
      </c>
      <c r="JP36" s="38">
        <v>88.454545454545453</v>
      </c>
      <c r="JQ36" s="38">
        <v>288</v>
      </c>
      <c r="JR36" s="38">
        <v>199.54545454545453</v>
      </c>
      <c r="JS36" s="38">
        <v>88.454545454545453</v>
      </c>
      <c r="JT36" s="38">
        <v>0</v>
      </c>
      <c r="JU36" s="38">
        <v>0</v>
      </c>
      <c r="JV36" s="38">
        <v>0</v>
      </c>
      <c r="JW36" s="38">
        <v>310.18181818181819</v>
      </c>
      <c r="JX36" s="38">
        <v>182.72727272727272</v>
      </c>
      <c r="JY36" s="38">
        <v>127.45454545454545</v>
      </c>
      <c r="JZ36" s="38">
        <v>310.18181818181819</v>
      </c>
      <c r="KA36" s="38">
        <v>182.72727272727272</v>
      </c>
      <c r="KB36" s="38">
        <v>127.45454545454545</v>
      </c>
      <c r="KC36" s="38">
        <v>0</v>
      </c>
      <c r="KD36" s="38">
        <v>0</v>
      </c>
      <c r="KE36" s="38">
        <v>0</v>
      </c>
      <c r="KF36" s="38">
        <v>17.636363636363637</v>
      </c>
      <c r="KG36" s="38">
        <v>12.454545454545455</v>
      </c>
      <c r="KH36" s="38">
        <v>5.1818181818181817</v>
      </c>
      <c r="KI36" s="38">
        <v>17.636363636363637</v>
      </c>
      <c r="KJ36" s="38">
        <v>12.454545454545455</v>
      </c>
      <c r="KK36" s="38">
        <v>5.1818181818181817</v>
      </c>
      <c r="KL36" s="38">
        <v>0</v>
      </c>
      <c r="KM36" s="38">
        <v>0</v>
      </c>
      <c r="KN36" s="38">
        <v>0</v>
      </c>
      <c r="KO36" s="38">
        <v>3582.5454545454545</v>
      </c>
      <c r="KP36" s="38">
        <v>2774.5454545454545</v>
      </c>
      <c r="KQ36" s="39">
        <v>808</v>
      </c>
      <c r="KR36" s="38">
        <v>3582.5454545454545</v>
      </c>
      <c r="KS36" s="38">
        <v>2774.5454545454545</v>
      </c>
      <c r="KT36" s="38">
        <v>808</v>
      </c>
      <c r="KU36" s="38">
        <v>0</v>
      </c>
      <c r="KV36" s="38">
        <v>0</v>
      </c>
      <c r="KW36" s="38">
        <v>0</v>
      </c>
      <c r="KX36" s="38">
        <v>5084.909090909091</v>
      </c>
      <c r="KY36" s="38">
        <v>3490.4545454545455</v>
      </c>
      <c r="KZ36" s="38">
        <v>1594.4545454545455</v>
      </c>
      <c r="LA36" s="38">
        <v>3912.2727272727275</v>
      </c>
      <c r="LB36" s="38">
        <v>3001.3636363636365</v>
      </c>
      <c r="LC36" s="38">
        <v>910.90909090909088</v>
      </c>
      <c r="LD36" s="38">
        <v>1172.6363636363637</v>
      </c>
      <c r="LE36" s="38">
        <v>489.09090909090907</v>
      </c>
      <c r="LF36" s="38">
        <v>683.5454545454545</v>
      </c>
      <c r="LG36" s="38">
        <v>2689.4545454545455</v>
      </c>
      <c r="LH36" s="38">
        <v>1751.5454545454545</v>
      </c>
      <c r="LI36" s="38">
        <v>937.90909090909088</v>
      </c>
      <c r="LJ36" s="38">
        <v>2003.7272727272727</v>
      </c>
      <c r="LK36" s="38">
        <v>1484.090909090909</v>
      </c>
      <c r="LL36" s="38">
        <v>519.63636363636363</v>
      </c>
      <c r="LM36" s="38">
        <v>685.72727272727275</v>
      </c>
      <c r="LN36" s="38">
        <v>267.45454545454544</v>
      </c>
      <c r="LO36" s="38">
        <v>418.27272727272725</v>
      </c>
      <c r="LP36" s="38">
        <v>2395.4545454545455</v>
      </c>
      <c r="LQ36" s="38">
        <v>1738.909090909091</v>
      </c>
      <c r="LR36" s="38">
        <v>656.5454545454545</v>
      </c>
      <c r="LS36" s="38">
        <v>1908.5454545454545</v>
      </c>
      <c r="LT36" s="38">
        <v>1517.2727272727273</v>
      </c>
      <c r="LU36" s="38">
        <v>391.27272727272725</v>
      </c>
      <c r="LV36" s="38">
        <v>486.90909090909093</v>
      </c>
      <c r="LW36" s="38">
        <v>221.63636363636363</v>
      </c>
      <c r="LX36" s="39">
        <v>265.27272727272725</v>
      </c>
    </row>
    <row r="37" spans="1:336" x14ac:dyDescent="0.2">
      <c r="A37" s="481" t="s">
        <v>64</v>
      </c>
      <c r="B37" s="31" t="s">
        <v>147</v>
      </c>
      <c r="C37" s="31"/>
      <c r="D37" s="32">
        <v>122559</v>
      </c>
      <c r="E37" s="32">
        <v>89638</v>
      </c>
      <c r="F37" s="32">
        <v>32921</v>
      </c>
      <c r="G37" s="32">
        <v>99918</v>
      </c>
      <c r="H37" s="32">
        <v>79664</v>
      </c>
      <c r="I37" s="32">
        <v>20254</v>
      </c>
      <c r="J37" s="32">
        <v>22641</v>
      </c>
      <c r="K37" s="32">
        <v>9974</v>
      </c>
      <c r="L37" s="32">
        <v>12667</v>
      </c>
      <c r="M37" s="32">
        <v>51584</v>
      </c>
      <c r="N37" s="32">
        <v>36049</v>
      </c>
      <c r="O37" s="32">
        <v>15535</v>
      </c>
      <c r="P37" s="32">
        <v>33504</v>
      </c>
      <c r="Q37" s="32">
        <v>26640</v>
      </c>
      <c r="R37" s="32">
        <v>6864</v>
      </c>
      <c r="S37" s="32">
        <v>18080</v>
      </c>
      <c r="T37" s="32">
        <v>9409</v>
      </c>
      <c r="U37" s="32">
        <v>8671</v>
      </c>
      <c r="V37" s="32">
        <v>20324</v>
      </c>
      <c r="W37" s="32">
        <v>14713</v>
      </c>
      <c r="X37" s="32">
        <v>5611</v>
      </c>
      <c r="Y37" s="32">
        <v>10629</v>
      </c>
      <c r="Z37" s="32">
        <v>8890</v>
      </c>
      <c r="AA37" s="32">
        <v>1739</v>
      </c>
      <c r="AB37" s="32">
        <v>9695</v>
      </c>
      <c r="AC37" s="32">
        <v>5823</v>
      </c>
      <c r="AD37" s="32">
        <v>3872</v>
      </c>
      <c r="AE37" s="32">
        <v>0</v>
      </c>
      <c r="AF37" s="32">
        <v>0</v>
      </c>
      <c r="AG37" s="32">
        <v>0</v>
      </c>
      <c r="AH37" s="32">
        <v>0</v>
      </c>
      <c r="AI37" s="32">
        <v>0</v>
      </c>
      <c r="AJ37" s="32">
        <v>0</v>
      </c>
      <c r="AK37" s="32">
        <v>0</v>
      </c>
      <c r="AL37" s="32">
        <v>0</v>
      </c>
      <c r="AM37" s="32">
        <v>0</v>
      </c>
      <c r="AN37" s="32">
        <v>17595</v>
      </c>
      <c r="AO37" s="32">
        <v>12412</v>
      </c>
      <c r="AP37" s="32">
        <v>5183</v>
      </c>
      <c r="AQ37" s="32">
        <v>8216</v>
      </c>
      <c r="AR37" s="32">
        <v>6749</v>
      </c>
      <c r="AS37" s="32">
        <v>1467</v>
      </c>
      <c r="AT37" s="32">
        <v>9379</v>
      </c>
      <c r="AU37" s="32">
        <v>5663</v>
      </c>
      <c r="AV37" s="32">
        <v>3716</v>
      </c>
      <c r="AW37" s="32">
        <v>2729</v>
      </c>
      <c r="AX37" s="32">
        <v>2301</v>
      </c>
      <c r="AY37" s="32">
        <v>428</v>
      </c>
      <c r="AZ37" s="32">
        <v>2413</v>
      </c>
      <c r="BA37" s="32">
        <v>2141</v>
      </c>
      <c r="BB37" s="32">
        <v>272</v>
      </c>
      <c r="BC37" s="32">
        <v>316</v>
      </c>
      <c r="BD37" s="32">
        <v>160</v>
      </c>
      <c r="BE37" s="32">
        <v>156</v>
      </c>
      <c r="BF37" s="32">
        <v>0</v>
      </c>
      <c r="BG37" s="32">
        <v>0</v>
      </c>
      <c r="BH37" s="32">
        <v>0</v>
      </c>
      <c r="BI37" s="32">
        <v>0</v>
      </c>
      <c r="BJ37" s="32">
        <v>0</v>
      </c>
      <c r="BK37" s="32">
        <v>0</v>
      </c>
      <c r="BL37" s="32">
        <v>0</v>
      </c>
      <c r="BM37" s="32">
        <v>0</v>
      </c>
      <c r="BN37" s="32">
        <v>0</v>
      </c>
      <c r="BO37" s="32">
        <v>15430</v>
      </c>
      <c r="BP37" s="32">
        <v>15231</v>
      </c>
      <c r="BQ37" s="32">
        <v>199</v>
      </c>
      <c r="BR37" s="32">
        <v>13451</v>
      </c>
      <c r="BS37" s="32">
        <v>13342</v>
      </c>
      <c r="BT37" s="32">
        <v>109</v>
      </c>
      <c r="BU37" s="32">
        <v>1979</v>
      </c>
      <c r="BV37" s="32">
        <v>1889</v>
      </c>
      <c r="BW37" s="32">
        <v>90</v>
      </c>
      <c r="BX37" s="32">
        <v>5713</v>
      </c>
      <c r="BY37" s="32">
        <v>5702</v>
      </c>
      <c r="BZ37" s="32">
        <v>11</v>
      </c>
      <c r="CA37" s="32">
        <v>5713</v>
      </c>
      <c r="CB37" s="32">
        <v>5702</v>
      </c>
      <c r="CC37" s="32">
        <v>11</v>
      </c>
      <c r="CD37" s="32">
        <v>0</v>
      </c>
      <c r="CE37" s="32">
        <v>0</v>
      </c>
      <c r="CF37" s="32">
        <v>0</v>
      </c>
      <c r="CG37" s="32">
        <v>594</v>
      </c>
      <c r="CH37" s="32">
        <v>590</v>
      </c>
      <c r="CI37" s="32">
        <v>4</v>
      </c>
      <c r="CJ37" s="32">
        <v>456</v>
      </c>
      <c r="CK37" s="32" t="s">
        <v>378</v>
      </c>
      <c r="CL37" s="32" t="s">
        <v>378</v>
      </c>
      <c r="CM37" s="32">
        <v>138</v>
      </c>
      <c r="CN37" s="32" t="s">
        <v>378</v>
      </c>
      <c r="CO37" s="32" t="s">
        <v>378</v>
      </c>
      <c r="CP37" s="32">
        <v>3352</v>
      </c>
      <c r="CQ37" s="32">
        <v>3304</v>
      </c>
      <c r="CR37" s="32">
        <v>48</v>
      </c>
      <c r="CS37" s="32">
        <v>3049</v>
      </c>
      <c r="CT37" s="32">
        <v>3015</v>
      </c>
      <c r="CU37" s="32">
        <v>34</v>
      </c>
      <c r="CV37" s="32">
        <v>303</v>
      </c>
      <c r="CW37" s="32">
        <v>289</v>
      </c>
      <c r="CX37" s="32">
        <v>14</v>
      </c>
      <c r="CY37" s="32">
        <v>2364</v>
      </c>
      <c r="CZ37" s="32">
        <v>2321</v>
      </c>
      <c r="DA37" s="32">
        <v>43</v>
      </c>
      <c r="DB37" s="32">
        <v>1365</v>
      </c>
      <c r="DC37" s="32">
        <v>1359</v>
      </c>
      <c r="DD37" s="32">
        <v>6</v>
      </c>
      <c r="DE37" s="32">
        <v>999</v>
      </c>
      <c r="DF37" s="32">
        <v>962</v>
      </c>
      <c r="DG37" s="32">
        <v>37</v>
      </c>
      <c r="DH37" s="32">
        <v>0</v>
      </c>
      <c r="DI37" s="32">
        <v>0</v>
      </c>
      <c r="DJ37" s="32">
        <v>0</v>
      </c>
      <c r="DK37" s="32">
        <v>0</v>
      </c>
      <c r="DL37" s="32">
        <v>0</v>
      </c>
      <c r="DM37" s="32">
        <v>0</v>
      </c>
      <c r="DN37" s="32">
        <v>0</v>
      </c>
      <c r="DO37" s="32">
        <v>0</v>
      </c>
      <c r="DP37" s="32">
        <v>0</v>
      </c>
      <c r="DQ37" s="32">
        <v>0</v>
      </c>
      <c r="DR37" s="32">
        <v>0</v>
      </c>
      <c r="DS37" s="32">
        <v>0</v>
      </c>
      <c r="DT37" s="32">
        <v>0</v>
      </c>
      <c r="DU37" s="32">
        <v>0</v>
      </c>
      <c r="DV37" s="32">
        <v>0</v>
      </c>
      <c r="DW37" s="32">
        <v>0</v>
      </c>
      <c r="DX37" s="32">
        <v>0</v>
      </c>
      <c r="DY37" s="32">
        <v>0</v>
      </c>
      <c r="DZ37" s="32">
        <v>0</v>
      </c>
      <c r="EA37" s="32">
        <v>0</v>
      </c>
      <c r="EB37" s="32">
        <v>0</v>
      </c>
      <c r="EC37" s="32">
        <v>0</v>
      </c>
      <c r="ED37" s="32">
        <v>0</v>
      </c>
      <c r="EE37" s="32">
        <v>0</v>
      </c>
      <c r="EF37" s="32">
        <v>0</v>
      </c>
      <c r="EG37" s="32">
        <v>0</v>
      </c>
      <c r="EH37" s="32">
        <v>0</v>
      </c>
      <c r="EI37" s="32">
        <v>3315</v>
      </c>
      <c r="EJ37" s="32">
        <v>3229</v>
      </c>
      <c r="EK37" s="32">
        <v>86</v>
      </c>
      <c r="EL37" s="32">
        <v>2782</v>
      </c>
      <c r="EM37" s="32">
        <v>2731</v>
      </c>
      <c r="EN37" s="32">
        <v>51</v>
      </c>
      <c r="EO37" s="32">
        <v>533</v>
      </c>
      <c r="EP37" s="32">
        <v>498</v>
      </c>
      <c r="EQ37" s="32">
        <v>35</v>
      </c>
      <c r="ER37" s="32">
        <v>92</v>
      </c>
      <c r="ES37" s="32">
        <v>85</v>
      </c>
      <c r="ET37" s="32">
        <v>7</v>
      </c>
      <c r="EU37" s="32">
        <v>86</v>
      </c>
      <c r="EV37" s="32" t="s">
        <v>378</v>
      </c>
      <c r="EW37" s="32" t="s">
        <v>378</v>
      </c>
      <c r="EX37" s="32">
        <v>6</v>
      </c>
      <c r="EY37" s="32" t="s">
        <v>378</v>
      </c>
      <c r="EZ37" s="32" t="s">
        <v>378</v>
      </c>
      <c r="FA37" s="32">
        <v>9186</v>
      </c>
      <c r="FB37" s="32">
        <v>1785</v>
      </c>
      <c r="FC37" s="32">
        <v>7401</v>
      </c>
      <c r="FD37" s="32">
        <v>4786</v>
      </c>
      <c r="FE37" s="32">
        <v>854</v>
      </c>
      <c r="FF37" s="32">
        <v>3932</v>
      </c>
      <c r="FG37" s="32">
        <v>4400</v>
      </c>
      <c r="FH37" s="32">
        <v>931</v>
      </c>
      <c r="FI37" s="32">
        <v>3469</v>
      </c>
      <c r="FJ37" s="32">
        <v>9186</v>
      </c>
      <c r="FK37" s="32">
        <v>1785</v>
      </c>
      <c r="FL37" s="32">
        <v>7401</v>
      </c>
      <c r="FM37" s="32">
        <v>4786</v>
      </c>
      <c r="FN37" s="32">
        <v>854</v>
      </c>
      <c r="FO37" s="32">
        <v>3932</v>
      </c>
      <c r="FP37" s="32">
        <v>4400</v>
      </c>
      <c r="FQ37" s="32">
        <v>931</v>
      </c>
      <c r="FR37" s="32">
        <v>3469</v>
      </c>
      <c r="FS37" s="32">
        <v>61</v>
      </c>
      <c r="FT37" s="32">
        <v>11</v>
      </c>
      <c r="FU37" s="32">
        <v>50</v>
      </c>
      <c r="FV37" s="32">
        <v>61</v>
      </c>
      <c r="FW37" s="32">
        <v>11</v>
      </c>
      <c r="FX37" s="32">
        <v>50</v>
      </c>
      <c r="FY37" s="32">
        <v>0</v>
      </c>
      <c r="FZ37" s="32">
        <v>0</v>
      </c>
      <c r="GA37" s="32">
        <v>0</v>
      </c>
      <c r="GB37" s="32">
        <v>61</v>
      </c>
      <c r="GC37" s="32">
        <v>11</v>
      </c>
      <c r="GD37" s="32">
        <v>50</v>
      </c>
      <c r="GE37" s="32">
        <v>61</v>
      </c>
      <c r="GF37" s="32">
        <v>11</v>
      </c>
      <c r="GG37" s="32">
        <v>50</v>
      </c>
      <c r="GH37" s="32">
        <v>0</v>
      </c>
      <c r="GI37" s="32">
        <v>0</v>
      </c>
      <c r="GJ37" s="32">
        <v>0</v>
      </c>
      <c r="GK37" s="32">
        <v>70975</v>
      </c>
      <c r="GL37" s="32">
        <v>53589</v>
      </c>
      <c r="GM37" s="32">
        <v>17386</v>
      </c>
      <c r="GN37" s="32">
        <v>66414</v>
      </c>
      <c r="GO37" s="32">
        <v>53024</v>
      </c>
      <c r="GP37" s="32">
        <v>13390</v>
      </c>
      <c r="GQ37" s="32">
        <v>4561</v>
      </c>
      <c r="GR37" s="32">
        <v>565</v>
      </c>
      <c r="GS37" s="32">
        <v>3996</v>
      </c>
      <c r="GT37" s="32">
        <v>15266</v>
      </c>
      <c r="GU37" s="32">
        <v>15185</v>
      </c>
      <c r="GV37" s="32">
        <v>81</v>
      </c>
      <c r="GW37" s="32">
        <v>15266</v>
      </c>
      <c r="GX37" s="32">
        <v>15185</v>
      </c>
      <c r="GY37" s="32">
        <v>81</v>
      </c>
      <c r="GZ37" s="32">
        <v>0</v>
      </c>
      <c r="HA37" s="32">
        <v>0</v>
      </c>
      <c r="HB37" s="32">
        <v>0</v>
      </c>
      <c r="HC37" s="32">
        <v>9947</v>
      </c>
      <c r="HD37" s="32">
        <v>2090</v>
      </c>
      <c r="HE37" s="32">
        <v>7857</v>
      </c>
      <c r="HF37" s="32">
        <v>5386</v>
      </c>
      <c r="HG37" s="32">
        <v>1525</v>
      </c>
      <c r="HH37" s="32">
        <v>3861</v>
      </c>
      <c r="HI37" s="32">
        <v>4561</v>
      </c>
      <c r="HJ37" s="32">
        <v>565</v>
      </c>
      <c r="HK37" s="32">
        <v>3996</v>
      </c>
      <c r="HL37" s="32">
        <v>8533</v>
      </c>
      <c r="HM37" s="32">
        <v>4306</v>
      </c>
      <c r="HN37" s="32">
        <v>4227</v>
      </c>
      <c r="HO37" s="32">
        <v>8533</v>
      </c>
      <c r="HP37" s="32">
        <v>4306</v>
      </c>
      <c r="HQ37" s="32">
        <v>4227</v>
      </c>
      <c r="HR37" s="32">
        <v>0</v>
      </c>
      <c r="HS37" s="32">
        <v>0</v>
      </c>
      <c r="HT37" s="32">
        <v>0</v>
      </c>
      <c r="HU37" s="32">
        <v>17309</v>
      </c>
      <c r="HV37" s="32">
        <v>16974</v>
      </c>
      <c r="HW37" s="32">
        <v>335</v>
      </c>
      <c r="HX37" s="32">
        <v>17309</v>
      </c>
      <c r="HY37" s="32">
        <v>16974</v>
      </c>
      <c r="HZ37" s="32">
        <v>335</v>
      </c>
      <c r="IA37" s="32">
        <v>0</v>
      </c>
      <c r="IB37" s="32">
        <v>0</v>
      </c>
      <c r="IC37" s="32">
        <v>0</v>
      </c>
      <c r="ID37" s="32">
        <v>0</v>
      </c>
      <c r="IE37" s="32">
        <v>0</v>
      </c>
      <c r="IF37" s="32">
        <v>0</v>
      </c>
      <c r="IG37" s="32">
        <v>0</v>
      </c>
      <c r="IH37" s="32">
        <v>0</v>
      </c>
      <c r="II37" s="32">
        <v>0</v>
      </c>
      <c r="IJ37" s="32">
        <v>0</v>
      </c>
      <c r="IK37" s="32">
        <v>0</v>
      </c>
      <c r="IL37" s="32">
        <v>0</v>
      </c>
      <c r="IM37" s="32">
        <v>536</v>
      </c>
      <c r="IN37" s="32">
        <v>312</v>
      </c>
      <c r="IO37" s="32">
        <v>224</v>
      </c>
      <c r="IP37" s="32">
        <v>536</v>
      </c>
      <c r="IQ37" s="32">
        <v>312</v>
      </c>
      <c r="IR37" s="32">
        <v>224</v>
      </c>
      <c r="IS37" s="32">
        <v>0</v>
      </c>
      <c r="IT37" s="32">
        <v>0</v>
      </c>
      <c r="IU37" s="32">
        <v>0</v>
      </c>
      <c r="IV37" s="32">
        <v>16620</v>
      </c>
      <c r="IW37" s="32">
        <v>12613</v>
      </c>
      <c r="IX37" s="32">
        <v>4007</v>
      </c>
      <c r="IY37" s="32">
        <v>16620</v>
      </c>
      <c r="IZ37" s="32">
        <v>12613</v>
      </c>
      <c r="JA37" s="32">
        <v>4007</v>
      </c>
      <c r="JB37" s="32">
        <v>0</v>
      </c>
      <c r="JC37" s="32">
        <v>0</v>
      </c>
      <c r="JD37" s="32">
        <v>0</v>
      </c>
      <c r="JE37" s="32">
        <v>14657</v>
      </c>
      <c r="JF37" s="32">
        <v>11287</v>
      </c>
      <c r="JG37" s="32">
        <v>3370</v>
      </c>
      <c r="JH37" s="32">
        <v>14657</v>
      </c>
      <c r="JI37" s="32">
        <v>11287</v>
      </c>
      <c r="JJ37" s="32">
        <v>3370</v>
      </c>
      <c r="JK37" s="32">
        <v>0</v>
      </c>
      <c r="JL37" s="32">
        <v>0</v>
      </c>
      <c r="JM37" s="32">
        <v>0</v>
      </c>
      <c r="JN37" s="32">
        <v>1883</v>
      </c>
      <c r="JO37" s="32">
        <v>1300</v>
      </c>
      <c r="JP37" s="32">
        <v>583</v>
      </c>
      <c r="JQ37" s="32">
        <v>1883</v>
      </c>
      <c r="JR37" s="32">
        <v>1300</v>
      </c>
      <c r="JS37" s="32">
        <v>583</v>
      </c>
      <c r="JT37" s="32">
        <v>0</v>
      </c>
      <c r="JU37" s="32">
        <v>0</v>
      </c>
      <c r="JV37" s="32">
        <v>0</v>
      </c>
      <c r="JW37" s="32">
        <v>0</v>
      </c>
      <c r="JX37" s="32">
        <v>0</v>
      </c>
      <c r="JY37" s="32">
        <v>0</v>
      </c>
      <c r="JZ37" s="32">
        <v>0</v>
      </c>
      <c r="KA37" s="32">
        <v>0</v>
      </c>
      <c r="KB37" s="32">
        <v>0</v>
      </c>
      <c r="KC37" s="32">
        <v>0</v>
      </c>
      <c r="KD37" s="32">
        <v>0</v>
      </c>
      <c r="KE37" s="32">
        <v>0</v>
      </c>
      <c r="KF37" s="32">
        <v>0</v>
      </c>
      <c r="KG37" s="32">
        <v>0</v>
      </c>
      <c r="KH37" s="32">
        <v>0</v>
      </c>
      <c r="KI37" s="32">
        <v>0</v>
      </c>
      <c r="KJ37" s="32">
        <v>0</v>
      </c>
      <c r="KK37" s="32">
        <v>0</v>
      </c>
      <c r="KL37" s="32">
        <v>0</v>
      </c>
      <c r="KM37" s="32">
        <v>0</v>
      </c>
      <c r="KN37" s="32">
        <v>0</v>
      </c>
      <c r="KO37" s="32">
        <v>2764</v>
      </c>
      <c r="KP37" s="32">
        <v>2109</v>
      </c>
      <c r="KQ37" s="33">
        <v>655</v>
      </c>
      <c r="KR37" s="32">
        <v>2764</v>
      </c>
      <c r="KS37" s="32">
        <v>2109</v>
      </c>
      <c r="KT37" s="32">
        <v>655</v>
      </c>
      <c r="KU37" s="32">
        <v>0</v>
      </c>
      <c r="KV37" s="32">
        <v>0</v>
      </c>
      <c r="KW37" s="32">
        <v>0</v>
      </c>
      <c r="KX37" s="32">
        <v>6583</v>
      </c>
      <c r="KY37" s="32">
        <v>4309</v>
      </c>
      <c r="KZ37" s="32">
        <v>2274</v>
      </c>
      <c r="LA37" s="32">
        <v>4577</v>
      </c>
      <c r="LB37" s="32">
        <v>3543</v>
      </c>
      <c r="LC37" s="32">
        <v>1034</v>
      </c>
      <c r="LD37" s="32">
        <v>2006</v>
      </c>
      <c r="LE37" s="32">
        <v>766</v>
      </c>
      <c r="LF37" s="32">
        <v>1240</v>
      </c>
      <c r="LG37" s="32">
        <v>4701</v>
      </c>
      <c r="LH37" s="32">
        <v>3036</v>
      </c>
      <c r="LI37" s="32">
        <v>1665</v>
      </c>
      <c r="LJ37" s="32">
        <v>3205</v>
      </c>
      <c r="LK37" s="32">
        <v>2464</v>
      </c>
      <c r="LL37" s="32">
        <v>741</v>
      </c>
      <c r="LM37" s="32">
        <v>1496</v>
      </c>
      <c r="LN37" s="32">
        <v>572</v>
      </c>
      <c r="LO37" s="32">
        <v>924</v>
      </c>
      <c r="LP37" s="32">
        <v>1882</v>
      </c>
      <c r="LQ37" s="32">
        <v>1273</v>
      </c>
      <c r="LR37" s="32">
        <v>609</v>
      </c>
      <c r="LS37" s="32">
        <v>1372</v>
      </c>
      <c r="LT37" s="32">
        <v>1079</v>
      </c>
      <c r="LU37" s="32">
        <v>293</v>
      </c>
      <c r="LV37" s="32">
        <v>510</v>
      </c>
      <c r="LW37" s="32">
        <v>194</v>
      </c>
      <c r="LX37" s="33">
        <v>316</v>
      </c>
    </row>
    <row r="38" spans="1:336" x14ac:dyDescent="0.2">
      <c r="A38" s="481"/>
      <c r="B38" s="31" t="s">
        <v>148</v>
      </c>
      <c r="C38" s="31"/>
      <c r="D38" s="32">
        <v>117518</v>
      </c>
      <c r="E38" s="32">
        <v>84688</v>
      </c>
      <c r="F38" s="32">
        <v>32830</v>
      </c>
      <c r="G38" s="32">
        <v>95959</v>
      </c>
      <c r="H38" s="32">
        <v>75224</v>
      </c>
      <c r="I38" s="32">
        <v>20735</v>
      </c>
      <c r="J38" s="32">
        <v>21559</v>
      </c>
      <c r="K38" s="32">
        <v>9464</v>
      </c>
      <c r="L38" s="32">
        <v>12095</v>
      </c>
      <c r="M38" s="32">
        <v>46933</v>
      </c>
      <c r="N38" s="32">
        <v>31708</v>
      </c>
      <c r="O38" s="32">
        <v>15225</v>
      </c>
      <c r="P38" s="32">
        <v>29763</v>
      </c>
      <c r="Q38" s="32">
        <v>22771</v>
      </c>
      <c r="R38" s="32">
        <v>6992</v>
      </c>
      <c r="S38" s="32">
        <v>17170</v>
      </c>
      <c r="T38" s="32">
        <v>8937</v>
      </c>
      <c r="U38" s="32">
        <v>8233</v>
      </c>
      <c r="V38" s="32">
        <v>20286</v>
      </c>
      <c r="W38" s="32">
        <v>14519</v>
      </c>
      <c r="X38" s="32">
        <v>5767</v>
      </c>
      <c r="Y38" s="32">
        <v>10465</v>
      </c>
      <c r="Z38" s="32">
        <v>8586</v>
      </c>
      <c r="AA38" s="32">
        <v>1879</v>
      </c>
      <c r="AB38" s="32">
        <v>9821</v>
      </c>
      <c r="AC38" s="32">
        <v>5933</v>
      </c>
      <c r="AD38" s="32">
        <v>3888</v>
      </c>
      <c r="AE38" s="32">
        <v>0</v>
      </c>
      <c r="AF38" s="32">
        <v>0</v>
      </c>
      <c r="AG38" s="32">
        <v>0</v>
      </c>
      <c r="AH38" s="32">
        <v>0</v>
      </c>
      <c r="AI38" s="32">
        <v>0</v>
      </c>
      <c r="AJ38" s="32">
        <v>0</v>
      </c>
      <c r="AK38" s="32">
        <v>0</v>
      </c>
      <c r="AL38" s="32">
        <v>0</v>
      </c>
      <c r="AM38" s="32">
        <v>0</v>
      </c>
      <c r="AN38" s="32">
        <v>17747</v>
      </c>
      <c r="AO38" s="32">
        <v>12431</v>
      </c>
      <c r="AP38" s="32">
        <v>5316</v>
      </c>
      <c r="AQ38" s="32">
        <v>8226</v>
      </c>
      <c r="AR38" s="32">
        <v>6629</v>
      </c>
      <c r="AS38" s="32">
        <v>1597</v>
      </c>
      <c r="AT38" s="32">
        <v>9521</v>
      </c>
      <c r="AU38" s="32">
        <v>5802</v>
      </c>
      <c r="AV38" s="32">
        <v>3719</v>
      </c>
      <c r="AW38" s="32">
        <v>2539</v>
      </c>
      <c r="AX38" s="32">
        <v>2088</v>
      </c>
      <c r="AY38" s="32">
        <v>451</v>
      </c>
      <c r="AZ38" s="32">
        <v>2239</v>
      </c>
      <c r="BA38" s="32">
        <v>1957</v>
      </c>
      <c r="BB38" s="32">
        <v>282</v>
      </c>
      <c r="BC38" s="32">
        <v>300</v>
      </c>
      <c r="BD38" s="32">
        <v>131</v>
      </c>
      <c r="BE38" s="32">
        <v>169</v>
      </c>
      <c r="BF38" s="32">
        <v>0</v>
      </c>
      <c r="BG38" s="32">
        <v>0</v>
      </c>
      <c r="BH38" s="32">
        <v>0</v>
      </c>
      <c r="BI38" s="32">
        <v>0</v>
      </c>
      <c r="BJ38" s="32">
        <v>0</v>
      </c>
      <c r="BK38" s="32">
        <v>0</v>
      </c>
      <c r="BL38" s="32">
        <v>0</v>
      </c>
      <c r="BM38" s="32">
        <v>0</v>
      </c>
      <c r="BN38" s="32">
        <v>0</v>
      </c>
      <c r="BO38" s="32">
        <v>11735</v>
      </c>
      <c r="BP38" s="32">
        <v>11583</v>
      </c>
      <c r="BQ38" s="32">
        <v>152</v>
      </c>
      <c r="BR38" s="32">
        <v>10137</v>
      </c>
      <c r="BS38" s="32">
        <v>10054</v>
      </c>
      <c r="BT38" s="32">
        <v>83</v>
      </c>
      <c r="BU38" s="32">
        <v>1598</v>
      </c>
      <c r="BV38" s="32">
        <v>1529</v>
      </c>
      <c r="BW38" s="32">
        <v>69</v>
      </c>
      <c r="BX38" s="32">
        <v>3971</v>
      </c>
      <c r="BY38" s="32">
        <v>3956</v>
      </c>
      <c r="BZ38" s="32">
        <v>15</v>
      </c>
      <c r="CA38" s="32">
        <v>3971</v>
      </c>
      <c r="CB38" s="32">
        <v>3956</v>
      </c>
      <c r="CC38" s="32">
        <v>15</v>
      </c>
      <c r="CD38" s="32">
        <v>0</v>
      </c>
      <c r="CE38" s="32">
        <v>0</v>
      </c>
      <c r="CF38" s="32">
        <v>0</v>
      </c>
      <c r="CG38" s="32">
        <v>539</v>
      </c>
      <c r="CH38" s="32">
        <v>533</v>
      </c>
      <c r="CI38" s="32">
        <v>6</v>
      </c>
      <c r="CJ38" s="32">
        <v>383</v>
      </c>
      <c r="CK38" s="32">
        <v>383</v>
      </c>
      <c r="CL38" s="32">
        <v>0</v>
      </c>
      <c r="CM38" s="32">
        <v>156</v>
      </c>
      <c r="CN38" s="32">
        <v>150</v>
      </c>
      <c r="CO38" s="32">
        <v>6</v>
      </c>
      <c r="CP38" s="32">
        <v>2147</v>
      </c>
      <c r="CQ38" s="32">
        <v>2121</v>
      </c>
      <c r="CR38" s="32">
        <v>26</v>
      </c>
      <c r="CS38" s="32">
        <v>1984</v>
      </c>
      <c r="CT38" s="32" t="s">
        <v>378</v>
      </c>
      <c r="CU38" s="32" t="s">
        <v>378</v>
      </c>
      <c r="CV38" s="32">
        <v>163</v>
      </c>
      <c r="CW38" s="32" t="s">
        <v>378</v>
      </c>
      <c r="CX38" s="32" t="s">
        <v>378</v>
      </c>
      <c r="CY38" s="32">
        <v>1969</v>
      </c>
      <c r="CZ38" s="32">
        <v>1934</v>
      </c>
      <c r="DA38" s="32">
        <v>35</v>
      </c>
      <c r="DB38" s="32">
        <v>1133</v>
      </c>
      <c r="DC38" s="32">
        <v>1129</v>
      </c>
      <c r="DD38" s="32">
        <v>4</v>
      </c>
      <c r="DE38" s="32">
        <v>836</v>
      </c>
      <c r="DF38" s="32">
        <v>805</v>
      </c>
      <c r="DG38" s="32">
        <v>31</v>
      </c>
      <c r="DH38" s="32">
        <v>0</v>
      </c>
      <c r="DI38" s="32">
        <v>0</v>
      </c>
      <c r="DJ38" s="32">
        <v>0</v>
      </c>
      <c r="DK38" s="32">
        <v>0</v>
      </c>
      <c r="DL38" s="32">
        <v>0</v>
      </c>
      <c r="DM38" s="32">
        <v>0</v>
      </c>
      <c r="DN38" s="32">
        <v>0</v>
      </c>
      <c r="DO38" s="32">
        <v>0</v>
      </c>
      <c r="DP38" s="32">
        <v>0</v>
      </c>
      <c r="DQ38" s="32">
        <v>0</v>
      </c>
      <c r="DR38" s="32">
        <v>0</v>
      </c>
      <c r="DS38" s="32">
        <v>0</v>
      </c>
      <c r="DT38" s="32">
        <v>0</v>
      </c>
      <c r="DU38" s="32">
        <v>0</v>
      </c>
      <c r="DV38" s="32">
        <v>0</v>
      </c>
      <c r="DW38" s="32">
        <v>0</v>
      </c>
      <c r="DX38" s="32">
        <v>0</v>
      </c>
      <c r="DY38" s="32">
        <v>0</v>
      </c>
      <c r="DZ38" s="32">
        <v>0</v>
      </c>
      <c r="EA38" s="32">
        <v>0</v>
      </c>
      <c r="EB38" s="32">
        <v>0</v>
      </c>
      <c r="EC38" s="32">
        <v>0</v>
      </c>
      <c r="ED38" s="32">
        <v>0</v>
      </c>
      <c r="EE38" s="32">
        <v>0</v>
      </c>
      <c r="EF38" s="32">
        <v>0</v>
      </c>
      <c r="EG38" s="32">
        <v>0</v>
      </c>
      <c r="EH38" s="32">
        <v>0</v>
      </c>
      <c r="EI38" s="32">
        <v>3012</v>
      </c>
      <c r="EJ38" s="32">
        <v>2947</v>
      </c>
      <c r="EK38" s="32">
        <v>65</v>
      </c>
      <c r="EL38" s="32">
        <v>2574</v>
      </c>
      <c r="EM38" s="32">
        <v>2536</v>
      </c>
      <c r="EN38" s="32">
        <v>38</v>
      </c>
      <c r="EO38" s="32">
        <v>438</v>
      </c>
      <c r="EP38" s="32">
        <v>411</v>
      </c>
      <c r="EQ38" s="32">
        <v>27</v>
      </c>
      <c r="ER38" s="32">
        <v>97</v>
      </c>
      <c r="ES38" s="32">
        <v>92</v>
      </c>
      <c r="ET38" s="32">
        <v>5</v>
      </c>
      <c r="EU38" s="32">
        <v>92</v>
      </c>
      <c r="EV38" s="32" t="s">
        <v>378</v>
      </c>
      <c r="EW38" s="32" t="s">
        <v>378</v>
      </c>
      <c r="EX38" s="32">
        <v>5</v>
      </c>
      <c r="EY38" s="32" t="s">
        <v>378</v>
      </c>
      <c r="EZ38" s="32" t="s">
        <v>378</v>
      </c>
      <c r="FA38" s="32">
        <v>8285</v>
      </c>
      <c r="FB38" s="32">
        <v>1352</v>
      </c>
      <c r="FC38" s="32">
        <v>6933</v>
      </c>
      <c r="FD38" s="32">
        <v>4560</v>
      </c>
      <c r="FE38" s="32">
        <v>676</v>
      </c>
      <c r="FF38" s="32">
        <v>3884</v>
      </c>
      <c r="FG38" s="32">
        <v>3725</v>
      </c>
      <c r="FH38" s="32">
        <v>676</v>
      </c>
      <c r="FI38" s="32">
        <v>3049</v>
      </c>
      <c r="FJ38" s="32">
        <v>8285</v>
      </c>
      <c r="FK38" s="32">
        <v>1352</v>
      </c>
      <c r="FL38" s="32">
        <v>6933</v>
      </c>
      <c r="FM38" s="32">
        <v>4560</v>
      </c>
      <c r="FN38" s="32">
        <v>676</v>
      </c>
      <c r="FO38" s="32">
        <v>3884</v>
      </c>
      <c r="FP38" s="32">
        <v>3725</v>
      </c>
      <c r="FQ38" s="32">
        <v>676</v>
      </c>
      <c r="FR38" s="32">
        <v>3049</v>
      </c>
      <c r="FS38" s="32">
        <v>47</v>
      </c>
      <c r="FT38" s="32">
        <v>9</v>
      </c>
      <c r="FU38" s="32">
        <v>38</v>
      </c>
      <c r="FV38" s="32">
        <v>47</v>
      </c>
      <c r="FW38" s="32">
        <v>9</v>
      </c>
      <c r="FX38" s="32">
        <v>38</v>
      </c>
      <c r="FY38" s="32">
        <v>0</v>
      </c>
      <c r="FZ38" s="32">
        <v>0</v>
      </c>
      <c r="GA38" s="32">
        <v>0</v>
      </c>
      <c r="GB38" s="32">
        <v>47</v>
      </c>
      <c r="GC38" s="32">
        <v>9</v>
      </c>
      <c r="GD38" s="32">
        <v>38</v>
      </c>
      <c r="GE38" s="32">
        <v>47</v>
      </c>
      <c r="GF38" s="32">
        <v>9</v>
      </c>
      <c r="GG38" s="32">
        <v>38</v>
      </c>
      <c r="GH38" s="32">
        <v>0</v>
      </c>
      <c r="GI38" s="32">
        <v>0</v>
      </c>
      <c r="GJ38" s="32">
        <v>0</v>
      </c>
      <c r="GK38" s="32">
        <v>70585</v>
      </c>
      <c r="GL38" s="32">
        <v>52980</v>
      </c>
      <c r="GM38" s="32">
        <v>17605</v>
      </c>
      <c r="GN38" s="32">
        <v>66196</v>
      </c>
      <c r="GO38" s="32">
        <v>52453</v>
      </c>
      <c r="GP38" s="32">
        <v>13743</v>
      </c>
      <c r="GQ38" s="32">
        <v>4389</v>
      </c>
      <c r="GR38" s="32">
        <v>527</v>
      </c>
      <c r="GS38" s="32">
        <v>3862</v>
      </c>
      <c r="GT38" s="32">
        <v>15397</v>
      </c>
      <c r="GU38" s="32">
        <v>15316</v>
      </c>
      <c r="GV38" s="32">
        <v>81</v>
      </c>
      <c r="GW38" s="32">
        <v>15397</v>
      </c>
      <c r="GX38" s="32">
        <v>15316</v>
      </c>
      <c r="GY38" s="32">
        <v>81</v>
      </c>
      <c r="GZ38" s="32">
        <v>0</v>
      </c>
      <c r="HA38" s="32">
        <v>0</v>
      </c>
      <c r="HB38" s="32">
        <v>0</v>
      </c>
      <c r="HC38" s="32">
        <v>9978</v>
      </c>
      <c r="HD38" s="32">
        <v>1959</v>
      </c>
      <c r="HE38" s="32">
        <v>8019</v>
      </c>
      <c r="HF38" s="32">
        <v>5589</v>
      </c>
      <c r="HG38" s="32">
        <v>1432</v>
      </c>
      <c r="HH38" s="32">
        <v>4157</v>
      </c>
      <c r="HI38" s="32">
        <v>4389</v>
      </c>
      <c r="HJ38" s="32">
        <v>527</v>
      </c>
      <c r="HK38" s="32">
        <v>3862</v>
      </c>
      <c r="HL38" s="32">
        <v>8407</v>
      </c>
      <c r="HM38" s="32">
        <v>4186</v>
      </c>
      <c r="HN38" s="32">
        <v>4221</v>
      </c>
      <c r="HO38" s="32">
        <v>8407</v>
      </c>
      <c r="HP38" s="32">
        <v>4186</v>
      </c>
      <c r="HQ38" s="32">
        <v>4221</v>
      </c>
      <c r="HR38" s="32">
        <v>0</v>
      </c>
      <c r="HS38" s="32">
        <v>0</v>
      </c>
      <c r="HT38" s="32">
        <v>0</v>
      </c>
      <c r="HU38" s="32">
        <v>16742</v>
      </c>
      <c r="HV38" s="32">
        <v>16436</v>
      </c>
      <c r="HW38" s="32">
        <v>306</v>
      </c>
      <c r="HX38" s="32">
        <v>16742</v>
      </c>
      <c r="HY38" s="32">
        <v>16436</v>
      </c>
      <c r="HZ38" s="32">
        <v>306</v>
      </c>
      <c r="IA38" s="32">
        <v>0</v>
      </c>
      <c r="IB38" s="32">
        <v>0</v>
      </c>
      <c r="IC38" s="32">
        <v>0</v>
      </c>
      <c r="ID38" s="32">
        <v>0</v>
      </c>
      <c r="IE38" s="32">
        <v>0</v>
      </c>
      <c r="IF38" s="32">
        <v>0</v>
      </c>
      <c r="IG38" s="32">
        <v>0</v>
      </c>
      <c r="IH38" s="32">
        <v>0</v>
      </c>
      <c r="II38" s="32">
        <v>0</v>
      </c>
      <c r="IJ38" s="32">
        <v>0</v>
      </c>
      <c r="IK38" s="32">
        <v>0</v>
      </c>
      <c r="IL38" s="32">
        <v>0</v>
      </c>
      <c r="IM38" s="32">
        <v>556</v>
      </c>
      <c r="IN38" s="32">
        <v>292</v>
      </c>
      <c r="IO38" s="32">
        <v>264</v>
      </c>
      <c r="IP38" s="32">
        <v>556</v>
      </c>
      <c r="IQ38" s="32">
        <v>292</v>
      </c>
      <c r="IR38" s="32">
        <v>264</v>
      </c>
      <c r="IS38" s="32">
        <v>0</v>
      </c>
      <c r="IT38" s="32">
        <v>0</v>
      </c>
      <c r="IU38" s="32">
        <v>0</v>
      </c>
      <c r="IV38" s="32">
        <v>16781</v>
      </c>
      <c r="IW38" s="32">
        <v>12656</v>
      </c>
      <c r="IX38" s="32">
        <v>4125</v>
      </c>
      <c r="IY38" s="32">
        <v>16781</v>
      </c>
      <c r="IZ38" s="32">
        <v>12656</v>
      </c>
      <c r="JA38" s="32">
        <v>4125</v>
      </c>
      <c r="JB38" s="32">
        <v>0</v>
      </c>
      <c r="JC38" s="32">
        <v>0</v>
      </c>
      <c r="JD38" s="32">
        <v>0</v>
      </c>
      <c r="JE38" s="32">
        <v>14839</v>
      </c>
      <c r="JF38" s="32">
        <v>11317</v>
      </c>
      <c r="JG38" s="32">
        <v>3522</v>
      </c>
      <c r="JH38" s="32">
        <v>14839</v>
      </c>
      <c r="JI38" s="32">
        <v>11317</v>
      </c>
      <c r="JJ38" s="32">
        <v>3522</v>
      </c>
      <c r="JK38" s="32">
        <v>0</v>
      </c>
      <c r="JL38" s="32">
        <v>0</v>
      </c>
      <c r="JM38" s="32">
        <v>0</v>
      </c>
      <c r="JN38" s="32">
        <v>1853</v>
      </c>
      <c r="JO38" s="32">
        <v>1306</v>
      </c>
      <c r="JP38" s="32">
        <v>547</v>
      </c>
      <c r="JQ38" s="32">
        <v>1853</v>
      </c>
      <c r="JR38" s="32">
        <v>1306</v>
      </c>
      <c r="JS38" s="32">
        <v>547</v>
      </c>
      <c r="JT38" s="32">
        <v>0</v>
      </c>
      <c r="JU38" s="32">
        <v>0</v>
      </c>
      <c r="JV38" s="32">
        <v>0</v>
      </c>
      <c r="JW38" s="32">
        <v>0</v>
      </c>
      <c r="JX38" s="32">
        <v>0</v>
      </c>
      <c r="JY38" s="32">
        <v>0</v>
      </c>
      <c r="JZ38" s="32">
        <v>0</v>
      </c>
      <c r="KA38" s="32">
        <v>0</v>
      </c>
      <c r="KB38" s="32">
        <v>0</v>
      </c>
      <c r="KC38" s="32">
        <v>0</v>
      </c>
      <c r="KD38" s="32">
        <v>0</v>
      </c>
      <c r="KE38" s="32">
        <v>0</v>
      </c>
      <c r="KF38" s="32">
        <v>0</v>
      </c>
      <c r="KG38" s="32">
        <v>0</v>
      </c>
      <c r="KH38" s="32">
        <v>0</v>
      </c>
      <c r="KI38" s="32">
        <v>0</v>
      </c>
      <c r="KJ38" s="32">
        <v>0</v>
      </c>
      <c r="KK38" s="32">
        <v>0</v>
      </c>
      <c r="KL38" s="32">
        <v>0</v>
      </c>
      <c r="KM38" s="32">
        <v>0</v>
      </c>
      <c r="KN38" s="32">
        <v>0</v>
      </c>
      <c r="KO38" s="32">
        <v>2724</v>
      </c>
      <c r="KP38" s="32">
        <v>2135</v>
      </c>
      <c r="KQ38" s="33">
        <v>589</v>
      </c>
      <c r="KR38" s="32">
        <v>2724</v>
      </c>
      <c r="KS38" s="32">
        <v>2135</v>
      </c>
      <c r="KT38" s="32">
        <v>589</v>
      </c>
      <c r="KU38" s="32">
        <v>0</v>
      </c>
      <c r="KV38" s="32">
        <v>0</v>
      </c>
      <c r="KW38" s="32">
        <v>0</v>
      </c>
      <c r="KX38" s="32">
        <v>6580</v>
      </c>
      <c r="KY38" s="32">
        <v>4245</v>
      </c>
      <c r="KZ38" s="32">
        <v>2335</v>
      </c>
      <c r="LA38" s="32">
        <v>4554</v>
      </c>
      <c r="LB38" s="32">
        <v>3446</v>
      </c>
      <c r="LC38" s="32">
        <v>1108</v>
      </c>
      <c r="LD38" s="32">
        <v>2026</v>
      </c>
      <c r="LE38" s="32">
        <v>799</v>
      </c>
      <c r="LF38" s="32">
        <v>1227</v>
      </c>
      <c r="LG38" s="32">
        <v>4887</v>
      </c>
      <c r="LH38" s="32">
        <v>3075</v>
      </c>
      <c r="LI38" s="32">
        <v>1812</v>
      </c>
      <c r="LJ38" s="32">
        <v>3345</v>
      </c>
      <c r="LK38" s="32">
        <v>2501</v>
      </c>
      <c r="LL38" s="32">
        <v>844</v>
      </c>
      <c r="LM38" s="32">
        <v>1542</v>
      </c>
      <c r="LN38" s="32">
        <v>574</v>
      </c>
      <c r="LO38" s="32">
        <v>968</v>
      </c>
      <c r="LP38" s="32">
        <v>1693</v>
      </c>
      <c r="LQ38" s="32">
        <v>1170</v>
      </c>
      <c r="LR38" s="32">
        <v>523</v>
      </c>
      <c r="LS38" s="32">
        <v>1209</v>
      </c>
      <c r="LT38" s="32">
        <v>945</v>
      </c>
      <c r="LU38" s="32">
        <v>264</v>
      </c>
      <c r="LV38" s="32">
        <v>484</v>
      </c>
      <c r="LW38" s="32">
        <v>225</v>
      </c>
      <c r="LX38" s="33">
        <v>259</v>
      </c>
    </row>
    <row r="39" spans="1:336" x14ac:dyDescent="0.2">
      <c r="A39" s="481"/>
      <c r="B39" s="31" t="s">
        <v>149</v>
      </c>
      <c r="C39" s="31"/>
      <c r="D39" s="32">
        <v>115865</v>
      </c>
      <c r="E39" s="32">
        <v>82140</v>
      </c>
      <c r="F39" s="32">
        <v>33725</v>
      </c>
      <c r="G39" s="32">
        <v>94428</v>
      </c>
      <c r="H39" s="32">
        <v>73014</v>
      </c>
      <c r="I39" s="32">
        <v>21414</v>
      </c>
      <c r="J39" s="32">
        <v>21437</v>
      </c>
      <c r="K39" s="32">
        <v>9126</v>
      </c>
      <c r="L39" s="32">
        <v>12311</v>
      </c>
      <c r="M39" s="32">
        <v>45954</v>
      </c>
      <c r="N39" s="32">
        <v>30110</v>
      </c>
      <c r="O39" s="32">
        <v>15844</v>
      </c>
      <c r="P39" s="32">
        <v>28932</v>
      </c>
      <c r="Q39" s="32">
        <v>21505</v>
      </c>
      <c r="R39" s="32">
        <v>7427</v>
      </c>
      <c r="S39" s="32">
        <v>17022</v>
      </c>
      <c r="T39" s="32">
        <v>8605</v>
      </c>
      <c r="U39" s="32">
        <v>8417</v>
      </c>
      <c r="V39" s="32">
        <v>20478</v>
      </c>
      <c r="W39" s="32">
        <v>14145</v>
      </c>
      <c r="X39" s="32">
        <v>6333</v>
      </c>
      <c r="Y39" s="32">
        <v>10249</v>
      </c>
      <c r="Z39" s="32">
        <v>8199</v>
      </c>
      <c r="AA39" s="32">
        <v>2050</v>
      </c>
      <c r="AB39" s="32">
        <v>10229</v>
      </c>
      <c r="AC39" s="32">
        <v>5946</v>
      </c>
      <c r="AD39" s="32">
        <v>4283</v>
      </c>
      <c r="AE39" s="32">
        <v>0</v>
      </c>
      <c r="AF39" s="32">
        <v>0</v>
      </c>
      <c r="AG39" s="32">
        <v>0</v>
      </c>
      <c r="AH39" s="32">
        <v>0</v>
      </c>
      <c r="AI39" s="32">
        <v>0</v>
      </c>
      <c r="AJ39" s="32">
        <v>0</v>
      </c>
      <c r="AK39" s="32">
        <v>0</v>
      </c>
      <c r="AL39" s="32">
        <v>0</v>
      </c>
      <c r="AM39" s="32">
        <v>0</v>
      </c>
      <c r="AN39" s="32">
        <v>18187</v>
      </c>
      <c r="AO39" s="32">
        <v>12334</v>
      </c>
      <c r="AP39" s="32">
        <v>5853</v>
      </c>
      <c r="AQ39" s="32">
        <v>8321</v>
      </c>
      <c r="AR39" s="32">
        <v>6544</v>
      </c>
      <c r="AS39" s="32">
        <v>1777</v>
      </c>
      <c r="AT39" s="32">
        <v>9866</v>
      </c>
      <c r="AU39" s="32">
        <v>5790</v>
      </c>
      <c r="AV39" s="32">
        <v>4076</v>
      </c>
      <c r="AW39" s="32">
        <v>2291</v>
      </c>
      <c r="AX39" s="32">
        <v>1811</v>
      </c>
      <c r="AY39" s="32">
        <v>480</v>
      </c>
      <c r="AZ39" s="32">
        <v>1928</v>
      </c>
      <c r="BA39" s="32">
        <v>1655</v>
      </c>
      <c r="BB39" s="32">
        <v>273</v>
      </c>
      <c r="BC39" s="32">
        <v>363</v>
      </c>
      <c r="BD39" s="32">
        <v>156</v>
      </c>
      <c r="BE39" s="32">
        <v>207</v>
      </c>
      <c r="BF39" s="32">
        <v>0</v>
      </c>
      <c r="BG39" s="32">
        <v>0</v>
      </c>
      <c r="BH39" s="32">
        <v>0</v>
      </c>
      <c r="BI39" s="32">
        <v>0</v>
      </c>
      <c r="BJ39" s="32">
        <v>0</v>
      </c>
      <c r="BK39" s="32">
        <v>0</v>
      </c>
      <c r="BL39" s="32">
        <v>0</v>
      </c>
      <c r="BM39" s="32">
        <v>0</v>
      </c>
      <c r="BN39" s="32">
        <v>0</v>
      </c>
      <c r="BO39" s="32">
        <v>10922</v>
      </c>
      <c r="BP39" s="32">
        <v>10727</v>
      </c>
      <c r="BQ39" s="32">
        <v>195</v>
      </c>
      <c r="BR39" s="32">
        <v>9484</v>
      </c>
      <c r="BS39" s="32">
        <v>9384</v>
      </c>
      <c r="BT39" s="32">
        <v>100</v>
      </c>
      <c r="BU39" s="32">
        <v>1438</v>
      </c>
      <c r="BV39" s="32">
        <v>1343</v>
      </c>
      <c r="BW39" s="32">
        <v>95</v>
      </c>
      <c r="BX39" s="32">
        <v>3762</v>
      </c>
      <c r="BY39" s="32" t="s">
        <v>378</v>
      </c>
      <c r="BZ39" s="32" t="s">
        <v>378</v>
      </c>
      <c r="CA39" s="32">
        <v>3762</v>
      </c>
      <c r="CB39" s="32" t="s">
        <v>378</v>
      </c>
      <c r="CC39" s="32" t="s">
        <v>378</v>
      </c>
      <c r="CD39" s="32">
        <v>0</v>
      </c>
      <c r="CE39" s="32">
        <v>0</v>
      </c>
      <c r="CF39" s="32">
        <v>0</v>
      </c>
      <c r="CG39" s="32">
        <v>464</v>
      </c>
      <c r="CH39" s="32">
        <v>454</v>
      </c>
      <c r="CI39" s="32">
        <v>10</v>
      </c>
      <c r="CJ39" s="32">
        <v>338</v>
      </c>
      <c r="CK39" s="32" t="s">
        <v>378</v>
      </c>
      <c r="CL39" s="32" t="s">
        <v>378</v>
      </c>
      <c r="CM39" s="32">
        <v>126</v>
      </c>
      <c r="CN39" s="32" t="s">
        <v>378</v>
      </c>
      <c r="CO39" s="32" t="s">
        <v>378</v>
      </c>
      <c r="CP39" s="32">
        <v>2145</v>
      </c>
      <c r="CQ39" s="32">
        <v>2098</v>
      </c>
      <c r="CR39" s="32">
        <v>47</v>
      </c>
      <c r="CS39" s="32">
        <v>1963</v>
      </c>
      <c r="CT39" s="32">
        <v>1931</v>
      </c>
      <c r="CU39" s="32">
        <v>32</v>
      </c>
      <c r="CV39" s="32">
        <v>182</v>
      </c>
      <c r="CW39" s="32">
        <v>167</v>
      </c>
      <c r="CX39" s="32">
        <v>15</v>
      </c>
      <c r="CY39" s="32">
        <v>1510</v>
      </c>
      <c r="CZ39" s="32">
        <v>1471</v>
      </c>
      <c r="DA39" s="32">
        <v>39</v>
      </c>
      <c r="DB39" s="32">
        <v>855</v>
      </c>
      <c r="DC39" s="32">
        <v>852</v>
      </c>
      <c r="DD39" s="32">
        <v>3</v>
      </c>
      <c r="DE39" s="32">
        <v>655</v>
      </c>
      <c r="DF39" s="32">
        <v>619</v>
      </c>
      <c r="DG39" s="32">
        <v>36</v>
      </c>
      <c r="DH39" s="32">
        <v>31</v>
      </c>
      <c r="DI39" s="32" t="s">
        <v>378</v>
      </c>
      <c r="DJ39" s="32" t="s">
        <v>378</v>
      </c>
      <c r="DK39" s="32">
        <v>26</v>
      </c>
      <c r="DL39" s="32" t="s">
        <v>378</v>
      </c>
      <c r="DM39" s="32" t="s">
        <v>378</v>
      </c>
      <c r="DN39" s="32">
        <v>5</v>
      </c>
      <c r="DO39" s="32">
        <v>5</v>
      </c>
      <c r="DP39" s="32">
        <v>0</v>
      </c>
      <c r="DQ39" s="32">
        <v>0</v>
      </c>
      <c r="DR39" s="32">
        <v>0</v>
      </c>
      <c r="DS39" s="32">
        <v>0</v>
      </c>
      <c r="DT39" s="32">
        <v>0</v>
      </c>
      <c r="DU39" s="32">
        <v>0</v>
      </c>
      <c r="DV39" s="32">
        <v>0</v>
      </c>
      <c r="DW39" s="32">
        <v>0</v>
      </c>
      <c r="DX39" s="32">
        <v>0</v>
      </c>
      <c r="DY39" s="32">
        <v>0</v>
      </c>
      <c r="DZ39" s="32">
        <v>0</v>
      </c>
      <c r="EA39" s="32">
        <v>0</v>
      </c>
      <c r="EB39" s="32">
        <v>0</v>
      </c>
      <c r="EC39" s="32">
        <v>0</v>
      </c>
      <c r="ED39" s="32">
        <v>0</v>
      </c>
      <c r="EE39" s="32">
        <v>0</v>
      </c>
      <c r="EF39" s="32">
        <v>0</v>
      </c>
      <c r="EG39" s="32">
        <v>0</v>
      </c>
      <c r="EH39" s="32">
        <v>0</v>
      </c>
      <c r="EI39" s="32">
        <v>2903</v>
      </c>
      <c r="EJ39" s="32">
        <v>2828</v>
      </c>
      <c r="EK39" s="32">
        <v>75</v>
      </c>
      <c r="EL39" s="32">
        <v>2447</v>
      </c>
      <c r="EM39" s="32">
        <v>2399</v>
      </c>
      <c r="EN39" s="32">
        <v>48</v>
      </c>
      <c r="EO39" s="32">
        <v>456</v>
      </c>
      <c r="EP39" s="32">
        <v>429</v>
      </c>
      <c r="EQ39" s="32">
        <v>27</v>
      </c>
      <c r="ER39" s="32">
        <v>107</v>
      </c>
      <c r="ES39" s="32">
        <v>94</v>
      </c>
      <c r="ET39" s="32">
        <v>13</v>
      </c>
      <c r="EU39" s="32">
        <v>93</v>
      </c>
      <c r="EV39" s="32" t="s">
        <v>378</v>
      </c>
      <c r="EW39" s="32" t="s">
        <v>378</v>
      </c>
      <c r="EX39" s="32">
        <v>14</v>
      </c>
      <c r="EY39" s="32" t="s">
        <v>378</v>
      </c>
      <c r="EZ39" s="32" t="s">
        <v>378</v>
      </c>
      <c r="FA39" s="32">
        <v>7892</v>
      </c>
      <c r="FB39" s="32">
        <v>1137</v>
      </c>
      <c r="FC39" s="32">
        <v>6755</v>
      </c>
      <c r="FD39" s="32">
        <v>4572</v>
      </c>
      <c r="FE39" s="32">
        <v>536</v>
      </c>
      <c r="FF39" s="32">
        <v>4036</v>
      </c>
      <c r="FG39" s="32">
        <v>3320</v>
      </c>
      <c r="FH39" s="32">
        <v>601</v>
      </c>
      <c r="FI39" s="32">
        <v>2719</v>
      </c>
      <c r="FJ39" s="32">
        <v>7892</v>
      </c>
      <c r="FK39" s="32">
        <v>1137</v>
      </c>
      <c r="FL39" s="32">
        <v>6755</v>
      </c>
      <c r="FM39" s="32">
        <v>4572</v>
      </c>
      <c r="FN39" s="32">
        <v>536</v>
      </c>
      <c r="FO39" s="32">
        <v>4036</v>
      </c>
      <c r="FP39" s="32">
        <v>3320</v>
      </c>
      <c r="FQ39" s="32">
        <v>601</v>
      </c>
      <c r="FR39" s="32">
        <v>2719</v>
      </c>
      <c r="FS39" s="32">
        <v>46</v>
      </c>
      <c r="FT39" s="32">
        <v>4</v>
      </c>
      <c r="FU39" s="32">
        <v>42</v>
      </c>
      <c r="FV39" s="32">
        <v>46</v>
      </c>
      <c r="FW39" s="32">
        <v>4</v>
      </c>
      <c r="FX39" s="32">
        <v>42</v>
      </c>
      <c r="FY39" s="32">
        <v>0</v>
      </c>
      <c r="FZ39" s="32">
        <v>0</v>
      </c>
      <c r="GA39" s="32">
        <v>0</v>
      </c>
      <c r="GB39" s="32">
        <v>46</v>
      </c>
      <c r="GC39" s="32">
        <v>4</v>
      </c>
      <c r="GD39" s="32">
        <v>42</v>
      </c>
      <c r="GE39" s="32">
        <v>46</v>
      </c>
      <c r="GF39" s="32">
        <v>4</v>
      </c>
      <c r="GG39" s="32">
        <v>42</v>
      </c>
      <c r="GH39" s="32">
        <v>0</v>
      </c>
      <c r="GI39" s="32">
        <v>0</v>
      </c>
      <c r="GJ39" s="32">
        <v>0</v>
      </c>
      <c r="GK39" s="32">
        <v>69911</v>
      </c>
      <c r="GL39" s="32">
        <v>52030</v>
      </c>
      <c r="GM39" s="32">
        <v>17881</v>
      </c>
      <c r="GN39" s="32">
        <v>65496</v>
      </c>
      <c r="GO39" s="32">
        <v>51509</v>
      </c>
      <c r="GP39" s="32">
        <v>13987</v>
      </c>
      <c r="GQ39" s="32">
        <v>4415</v>
      </c>
      <c r="GR39" s="32">
        <v>521</v>
      </c>
      <c r="GS39" s="32">
        <v>3894</v>
      </c>
      <c r="GT39" s="32">
        <v>15762</v>
      </c>
      <c r="GU39" s="32">
        <v>15674</v>
      </c>
      <c r="GV39" s="32">
        <v>88</v>
      </c>
      <c r="GW39" s="32">
        <v>15762</v>
      </c>
      <c r="GX39" s="32">
        <v>15674</v>
      </c>
      <c r="GY39" s="32">
        <v>88</v>
      </c>
      <c r="GZ39" s="32">
        <v>0</v>
      </c>
      <c r="HA39" s="32">
        <v>0</v>
      </c>
      <c r="HB39" s="32">
        <v>0</v>
      </c>
      <c r="HC39" s="32">
        <v>9940</v>
      </c>
      <c r="HD39" s="32">
        <v>1820</v>
      </c>
      <c r="HE39" s="32">
        <v>8120</v>
      </c>
      <c r="HF39" s="32">
        <v>5525</v>
      </c>
      <c r="HG39" s="32">
        <v>1299</v>
      </c>
      <c r="HH39" s="32">
        <v>4226</v>
      </c>
      <c r="HI39" s="32">
        <v>4415</v>
      </c>
      <c r="HJ39" s="32">
        <v>521</v>
      </c>
      <c r="HK39" s="32">
        <v>3894</v>
      </c>
      <c r="HL39" s="32">
        <v>9022</v>
      </c>
      <c r="HM39" s="32">
        <v>4419</v>
      </c>
      <c r="HN39" s="32">
        <v>4603</v>
      </c>
      <c r="HO39" s="32">
        <v>9022</v>
      </c>
      <c r="HP39" s="32">
        <v>4419</v>
      </c>
      <c r="HQ39" s="32">
        <v>4603</v>
      </c>
      <c r="HR39" s="32">
        <v>0</v>
      </c>
      <c r="HS39" s="32">
        <v>0</v>
      </c>
      <c r="HT39" s="32">
        <v>0</v>
      </c>
      <c r="HU39" s="32">
        <v>15976</v>
      </c>
      <c r="HV39" s="32">
        <v>15756</v>
      </c>
      <c r="HW39" s="32">
        <v>220</v>
      </c>
      <c r="HX39" s="32">
        <v>15976</v>
      </c>
      <c r="HY39" s="32">
        <v>15756</v>
      </c>
      <c r="HZ39" s="32">
        <v>220</v>
      </c>
      <c r="IA39" s="32">
        <v>0</v>
      </c>
      <c r="IB39" s="32">
        <v>0</v>
      </c>
      <c r="IC39" s="32">
        <v>0</v>
      </c>
      <c r="ID39" s="32">
        <v>0</v>
      </c>
      <c r="IE39" s="32">
        <v>0</v>
      </c>
      <c r="IF39" s="32">
        <v>0</v>
      </c>
      <c r="IG39" s="32">
        <v>0</v>
      </c>
      <c r="IH39" s="32">
        <v>0</v>
      </c>
      <c r="II39" s="32">
        <v>0</v>
      </c>
      <c r="IJ39" s="32">
        <v>0</v>
      </c>
      <c r="IK39" s="32">
        <v>0</v>
      </c>
      <c r="IL39" s="32">
        <v>0</v>
      </c>
      <c r="IM39" s="32">
        <v>641</v>
      </c>
      <c r="IN39" s="32">
        <v>326</v>
      </c>
      <c r="IO39" s="32">
        <v>315</v>
      </c>
      <c r="IP39" s="32">
        <v>641</v>
      </c>
      <c r="IQ39" s="32">
        <v>326</v>
      </c>
      <c r="IR39" s="32">
        <v>315</v>
      </c>
      <c r="IS39" s="32">
        <v>0</v>
      </c>
      <c r="IT39" s="32">
        <v>0</v>
      </c>
      <c r="IU39" s="32">
        <v>0</v>
      </c>
      <c r="IV39" s="32">
        <v>15796</v>
      </c>
      <c r="IW39" s="32">
        <v>11973</v>
      </c>
      <c r="IX39" s="32">
        <v>3823</v>
      </c>
      <c r="IY39" s="32">
        <v>15796</v>
      </c>
      <c r="IZ39" s="32">
        <v>11973</v>
      </c>
      <c r="JA39" s="32">
        <v>3823</v>
      </c>
      <c r="JB39" s="32">
        <v>0</v>
      </c>
      <c r="JC39" s="32">
        <v>0</v>
      </c>
      <c r="JD39" s="32">
        <v>0</v>
      </c>
      <c r="JE39" s="32">
        <v>14077</v>
      </c>
      <c r="JF39" s="32">
        <v>10789</v>
      </c>
      <c r="JG39" s="32">
        <v>3288</v>
      </c>
      <c r="JH39" s="32">
        <v>14077</v>
      </c>
      <c r="JI39" s="32">
        <v>10789</v>
      </c>
      <c r="JJ39" s="32">
        <v>3288</v>
      </c>
      <c r="JK39" s="32">
        <v>0</v>
      </c>
      <c r="JL39" s="32">
        <v>0</v>
      </c>
      <c r="JM39" s="32">
        <v>0</v>
      </c>
      <c r="JN39" s="32">
        <v>1669</v>
      </c>
      <c r="JO39" s="32">
        <v>1160</v>
      </c>
      <c r="JP39" s="32">
        <v>509</v>
      </c>
      <c r="JQ39" s="32">
        <v>1669</v>
      </c>
      <c r="JR39" s="32">
        <v>1160</v>
      </c>
      <c r="JS39" s="32">
        <v>509</v>
      </c>
      <c r="JT39" s="32">
        <v>0</v>
      </c>
      <c r="JU39" s="32">
        <v>0</v>
      </c>
      <c r="JV39" s="32">
        <v>0</v>
      </c>
      <c r="JW39" s="32">
        <v>0</v>
      </c>
      <c r="JX39" s="32">
        <v>0</v>
      </c>
      <c r="JY39" s="32">
        <v>0</v>
      </c>
      <c r="JZ39" s="32">
        <v>0</v>
      </c>
      <c r="KA39" s="32">
        <v>0</v>
      </c>
      <c r="KB39" s="32">
        <v>0</v>
      </c>
      <c r="KC39" s="32">
        <v>0</v>
      </c>
      <c r="KD39" s="32">
        <v>0</v>
      </c>
      <c r="KE39" s="32">
        <v>0</v>
      </c>
      <c r="KF39" s="32">
        <v>0</v>
      </c>
      <c r="KG39" s="32">
        <v>0</v>
      </c>
      <c r="KH39" s="32">
        <v>0</v>
      </c>
      <c r="KI39" s="32">
        <v>0</v>
      </c>
      <c r="KJ39" s="32">
        <v>0</v>
      </c>
      <c r="KK39" s="32">
        <v>0</v>
      </c>
      <c r="KL39" s="32">
        <v>0</v>
      </c>
      <c r="KM39" s="32">
        <v>0</v>
      </c>
      <c r="KN39" s="32">
        <v>0</v>
      </c>
      <c r="KO39" s="32">
        <v>2774</v>
      </c>
      <c r="KP39" s="32">
        <v>2062</v>
      </c>
      <c r="KQ39" s="33">
        <v>712</v>
      </c>
      <c r="KR39" s="32">
        <v>2774</v>
      </c>
      <c r="KS39" s="32">
        <v>2062</v>
      </c>
      <c r="KT39" s="32">
        <v>712</v>
      </c>
      <c r="KU39" s="32">
        <v>0</v>
      </c>
      <c r="KV39" s="32">
        <v>0</v>
      </c>
      <c r="KW39" s="32">
        <v>0</v>
      </c>
      <c r="KX39" s="32">
        <v>6616</v>
      </c>
      <c r="KY39" s="32">
        <v>4097</v>
      </c>
      <c r="KZ39" s="32">
        <v>2519</v>
      </c>
      <c r="LA39" s="32">
        <v>4581</v>
      </c>
      <c r="LB39" s="32">
        <v>3382</v>
      </c>
      <c r="LC39" s="32">
        <v>1199</v>
      </c>
      <c r="LD39" s="32">
        <v>2035</v>
      </c>
      <c r="LE39" s="32">
        <v>715</v>
      </c>
      <c r="LF39" s="32">
        <v>1320</v>
      </c>
      <c r="LG39" s="32">
        <v>4898</v>
      </c>
      <c r="LH39" s="32">
        <v>2924</v>
      </c>
      <c r="LI39" s="32">
        <v>1974</v>
      </c>
      <c r="LJ39" s="32">
        <v>3297</v>
      </c>
      <c r="LK39" s="32">
        <v>2385</v>
      </c>
      <c r="LL39" s="32">
        <v>912</v>
      </c>
      <c r="LM39" s="32">
        <v>1601</v>
      </c>
      <c r="LN39" s="32">
        <v>539</v>
      </c>
      <c r="LO39" s="32">
        <v>1062</v>
      </c>
      <c r="LP39" s="32">
        <v>1718</v>
      </c>
      <c r="LQ39" s="32">
        <v>1173</v>
      </c>
      <c r="LR39" s="32">
        <v>545</v>
      </c>
      <c r="LS39" s="32">
        <v>1284</v>
      </c>
      <c r="LT39" s="32">
        <v>997</v>
      </c>
      <c r="LU39" s="32">
        <v>287</v>
      </c>
      <c r="LV39" s="32">
        <v>434</v>
      </c>
      <c r="LW39" s="32">
        <v>176</v>
      </c>
      <c r="LX39" s="33">
        <v>258</v>
      </c>
    </row>
    <row r="40" spans="1:336" x14ac:dyDescent="0.2">
      <c r="A40" s="481"/>
      <c r="B40" s="31" t="s">
        <v>150</v>
      </c>
      <c r="C40" s="31"/>
      <c r="D40" s="32">
        <v>114327</v>
      </c>
      <c r="E40" s="32">
        <v>80586</v>
      </c>
      <c r="F40" s="32">
        <v>33741</v>
      </c>
      <c r="G40" s="32">
        <v>93136</v>
      </c>
      <c r="H40" s="32">
        <v>71534</v>
      </c>
      <c r="I40" s="32">
        <v>21602</v>
      </c>
      <c r="J40" s="32">
        <v>21191</v>
      </c>
      <c r="K40" s="32">
        <v>9052</v>
      </c>
      <c r="L40" s="32">
        <v>12139</v>
      </c>
      <c r="M40" s="32">
        <v>45473</v>
      </c>
      <c r="N40" s="32">
        <v>29565</v>
      </c>
      <c r="O40" s="32">
        <v>15908</v>
      </c>
      <c r="P40" s="32">
        <v>28531</v>
      </c>
      <c r="Q40" s="32">
        <v>20986</v>
      </c>
      <c r="R40" s="32">
        <v>7545</v>
      </c>
      <c r="S40" s="32">
        <v>16942</v>
      </c>
      <c r="T40" s="32">
        <v>8579</v>
      </c>
      <c r="U40" s="32">
        <v>8363</v>
      </c>
      <c r="V40" s="32">
        <v>21303</v>
      </c>
      <c r="W40" s="32">
        <v>14696</v>
      </c>
      <c r="X40" s="32">
        <v>6607</v>
      </c>
      <c r="Y40" s="32">
        <v>10623</v>
      </c>
      <c r="Z40" s="32">
        <v>8504</v>
      </c>
      <c r="AA40" s="32">
        <v>2119</v>
      </c>
      <c r="AB40" s="32">
        <v>10680</v>
      </c>
      <c r="AC40" s="32">
        <v>6192</v>
      </c>
      <c r="AD40" s="32">
        <v>4488</v>
      </c>
      <c r="AE40" s="32">
        <v>0</v>
      </c>
      <c r="AF40" s="32">
        <v>0</v>
      </c>
      <c r="AG40" s="32">
        <v>0</v>
      </c>
      <c r="AH40" s="32">
        <v>0</v>
      </c>
      <c r="AI40" s="32">
        <v>0</v>
      </c>
      <c r="AJ40" s="32">
        <v>0</v>
      </c>
      <c r="AK40" s="32">
        <v>0</v>
      </c>
      <c r="AL40" s="32">
        <v>0</v>
      </c>
      <c r="AM40" s="32">
        <v>0</v>
      </c>
      <c r="AN40" s="32">
        <v>19352</v>
      </c>
      <c r="AO40" s="32">
        <v>13149</v>
      </c>
      <c r="AP40" s="32">
        <v>6203</v>
      </c>
      <c r="AQ40" s="32">
        <v>9041</v>
      </c>
      <c r="AR40" s="32">
        <v>7146</v>
      </c>
      <c r="AS40" s="32">
        <v>1895</v>
      </c>
      <c r="AT40" s="32">
        <v>10311</v>
      </c>
      <c r="AU40" s="32">
        <v>6003</v>
      </c>
      <c r="AV40" s="32">
        <v>4308</v>
      </c>
      <c r="AW40" s="32">
        <v>1951</v>
      </c>
      <c r="AX40" s="32">
        <v>1547</v>
      </c>
      <c r="AY40" s="32">
        <v>404</v>
      </c>
      <c r="AZ40" s="32">
        <v>1582</v>
      </c>
      <c r="BA40" s="32">
        <v>1358</v>
      </c>
      <c r="BB40" s="32">
        <v>224</v>
      </c>
      <c r="BC40" s="32">
        <v>369</v>
      </c>
      <c r="BD40" s="32">
        <v>189</v>
      </c>
      <c r="BE40" s="32">
        <v>180</v>
      </c>
      <c r="BF40" s="32">
        <v>0</v>
      </c>
      <c r="BG40" s="32">
        <v>0</v>
      </c>
      <c r="BH40" s="32">
        <v>0</v>
      </c>
      <c r="BI40" s="32">
        <v>0</v>
      </c>
      <c r="BJ40" s="32">
        <v>0</v>
      </c>
      <c r="BK40" s="32">
        <v>0</v>
      </c>
      <c r="BL40" s="32">
        <v>0</v>
      </c>
      <c r="BM40" s="32">
        <v>0</v>
      </c>
      <c r="BN40" s="32">
        <v>0</v>
      </c>
      <c r="BO40" s="32">
        <v>9856</v>
      </c>
      <c r="BP40" s="32">
        <v>9679</v>
      </c>
      <c r="BQ40" s="32">
        <v>177</v>
      </c>
      <c r="BR40" s="32">
        <v>8617</v>
      </c>
      <c r="BS40" s="32">
        <v>8528</v>
      </c>
      <c r="BT40" s="32">
        <v>89</v>
      </c>
      <c r="BU40" s="32">
        <v>1239</v>
      </c>
      <c r="BV40" s="32">
        <v>1151</v>
      </c>
      <c r="BW40" s="32">
        <v>88</v>
      </c>
      <c r="BX40" s="32">
        <v>3468</v>
      </c>
      <c r="BY40" s="32">
        <v>3459</v>
      </c>
      <c r="BZ40" s="32">
        <v>9</v>
      </c>
      <c r="CA40" s="32">
        <v>3468</v>
      </c>
      <c r="CB40" s="32">
        <v>3459</v>
      </c>
      <c r="CC40" s="32">
        <v>9</v>
      </c>
      <c r="CD40" s="32">
        <v>0</v>
      </c>
      <c r="CE40" s="32">
        <v>0</v>
      </c>
      <c r="CF40" s="32">
        <v>0</v>
      </c>
      <c r="CG40" s="32">
        <v>512</v>
      </c>
      <c r="CH40" s="32" t="s">
        <v>378</v>
      </c>
      <c r="CI40" s="32" t="s">
        <v>378</v>
      </c>
      <c r="CJ40" s="32">
        <v>391</v>
      </c>
      <c r="CK40" s="32" t="s">
        <v>378</v>
      </c>
      <c r="CL40" s="32" t="s">
        <v>378</v>
      </c>
      <c r="CM40" s="32">
        <v>121</v>
      </c>
      <c r="CN40" s="32" t="s">
        <v>378</v>
      </c>
      <c r="CO40" s="32" t="s">
        <v>378</v>
      </c>
      <c r="CP40" s="32">
        <v>1680</v>
      </c>
      <c r="CQ40" s="32">
        <v>1649</v>
      </c>
      <c r="CR40" s="32">
        <v>31</v>
      </c>
      <c r="CS40" s="32">
        <v>1513</v>
      </c>
      <c r="CT40" s="32">
        <v>1494</v>
      </c>
      <c r="CU40" s="32">
        <v>19</v>
      </c>
      <c r="CV40" s="32">
        <v>167</v>
      </c>
      <c r="CW40" s="32">
        <v>155</v>
      </c>
      <c r="CX40" s="32">
        <v>12</v>
      </c>
      <c r="CY40" s="32">
        <v>1209</v>
      </c>
      <c r="CZ40" s="32">
        <v>1169</v>
      </c>
      <c r="DA40" s="32">
        <v>40</v>
      </c>
      <c r="DB40" s="32">
        <v>712</v>
      </c>
      <c r="DC40" s="32">
        <v>707</v>
      </c>
      <c r="DD40" s="32">
        <v>5</v>
      </c>
      <c r="DE40" s="32">
        <v>497</v>
      </c>
      <c r="DF40" s="32">
        <v>462</v>
      </c>
      <c r="DG40" s="32">
        <v>35</v>
      </c>
      <c r="DH40" s="32">
        <v>96</v>
      </c>
      <c r="DI40" s="32" t="s">
        <v>378</v>
      </c>
      <c r="DJ40" s="32" t="s">
        <v>378</v>
      </c>
      <c r="DK40" s="32">
        <v>84</v>
      </c>
      <c r="DL40" s="32">
        <v>84</v>
      </c>
      <c r="DM40" s="32">
        <v>0</v>
      </c>
      <c r="DN40" s="32">
        <v>12</v>
      </c>
      <c r="DO40" s="32" t="s">
        <v>378</v>
      </c>
      <c r="DP40" s="32" t="s">
        <v>378</v>
      </c>
      <c r="DQ40" s="32">
        <v>85</v>
      </c>
      <c r="DR40" s="32" t="s">
        <v>378</v>
      </c>
      <c r="DS40" s="32" t="s">
        <v>378</v>
      </c>
      <c r="DT40" s="32">
        <v>73</v>
      </c>
      <c r="DU40" s="32" t="s">
        <v>378</v>
      </c>
      <c r="DV40" s="32" t="s">
        <v>378</v>
      </c>
      <c r="DW40" s="32">
        <v>12</v>
      </c>
      <c r="DX40" s="32">
        <v>12</v>
      </c>
      <c r="DY40" s="32">
        <v>0</v>
      </c>
      <c r="DZ40" s="32">
        <v>0</v>
      </c>
      <c r="EA40" s="32">
        <v>0</v>
      </c>
      <c r="EB40" s="32">
        <v>0</v>
      </c>
      <c r="EC40" s="32">
        <v>0</v>
      </c>
      <c r="ED40" s="32">
        <v>0</v>
      </c>
      <c r="EE40" s="32">
        <v>0</v>
      </c>
      <c r="EF40" s="32">
        <v>0</v>
      </c>
      <c r="EG40" s="32">
        <v>0</v>
      </c>
      <c r="EH40" s="32">
        <v>0</v>
      </c>
      <c r="EI40" s="32">
        <v>2692</v>
      </c>
      <c r="EJ40" s="32">
        <v>2622</v>
      </c>
      <c r="EK40" s="32">
        <v>70</v>
      </c>
      <c r="EL40" s="32">
        <v>2281</v>
      </c>
      <c r="EM40" s="32">
        <v>2233</v>
      </c>
      <c r="EN40" s="32">
        <v>48</v>
      </c>
      <c r="EO40" s="32">
        <v>411</v>
      </c>
      <c r="EP40" s="32">
        <v>389</v>
      </c>
      <c r="EQ40" s="32">
        <v>22</v>
      </c>
      <c r="ER40" s="32">
        <v>114</v>
      </c>
      <c r="ES40" s="32">
        <v>94</v>
      </c>
      <c r="ET40" s="32">
        <v>20</v>
      </c>
      <c r="EU40" s="32">
        <v>95</v>
      </c>
      <c r="EV40" s="32">
        <v>90</v>
      </c>
      <c r="EW40" s="32">
        <v>5</v>
      </c>
      <c r="EX40" s="32">
        <v>19</v>
      </c>
      <c r="EY40" s="32">
        <v>4</v>
      </c>
      <c r="EZ40" s="32">
        <v>15</v>
      </c>
      <c r="FA40" s="32">
        <v>7668</v>
      </c>
      <c r="FB40" s="32">
        <v>1058</v>
      </c>
      <c r="FC40" s="32">
        <v>6610</v>
      </c>
      <c r="FD40" s="32">
        <v>4592</v>
      </c>
      <c r="FE40" s="32">
        <v>555</v>
      </c>
      <c r="FF40" s="32">
        <v>4037</v>
      </c>
      <c r="FG40" s="32">
        <v>3076</v>
      </c>
      <c r="FH40" s="32">
        <v>503</v>
      </c>
      <c r="FI40" s="32">
        <v>2573</v>
      </c>
      <c r="FJ40" s="32">
        <v>7668</v>
      </c>
      <c r="FK40" s="32">
        <v>1058</v>
      </c>
      <c r="FL40" s="32">
        <v>6610</v>
      </c>
      <c r="FM40" s="32">
        <v>4592</v>
      </c>
      <c r="FN40" s="32">
        <v>555</v>
      </c>
      <c r="FO40" s="32">
        <v>4037</v>
      </c>
      <c r="FP40" s="32">
        <v>3076</v>
      </c>
      <c r="FQ40" s="32">
        <v>503</v>
      </c>
      <c r="FR40" s="32">
        <v>2573</v>
      </c>
      <c r="FS40" s="32">
        <v>35</v>
      </c>
      <c r="FT40" s="32">
        <v>4</v>
      </c>
      <c r="FU40" s="32">
        <v>31</v>
      </c>
      <c r="FV40" s="32">
        <v>35</v>
      </c>
      <c r="FW40" s="32">
        <v>4</v>
      </c>
      <c r="FX40" s="32">
        <v>31</v>
      </c>
      <c r="FY40" s="32">
        <v>0</v>
      </c>
      <c r="FZ40" s="32">
        <v>0</v>
      </c>
      <c r="GA40" s="32">
        <v>0</v>
      </c>
      <c r="GB40" s="32">
        <v>35</v>
      </c>
      <c r="GC40" s="32">
        <v>4</v>
      </c>
      <c r="GD40" s="32">
        <v>31</v>
      </c>
      <c r="GE40" s="32">
        <v>35</v>
      </c>
      <c r="GF40" s="32">
        <v>4</v>
      </c>
      <c r="GG40" s="32">
        <v>31</v>
      </c>
      <c r="GH40" s="32">
        <v>0</v>
      </c>
      <c r="GI40" s="32">
        <v>0</v>
      </c>
      <c r="GJ40" s="32">
        <v>0</v>
      </c>
      <c r="GK40" s="32">
        <v>68854</v>
      </c>
      <c r="GL40" s="32">
        <v>51021</v>
      </c>
      <c r="GM40" s="32">
        <v>17833</v>
      </c>
      <c r="GN40" s="32">
        <v>64605</v>
      </c>
      <c r="GO40" s="32">
        <v>50548</v>
      </c>
      <c r="GP40" s="32">
        <v>14057</v>
      </c>
      <c r="GQ40" s="32">
        <v>4249</v>
      </c>
      <c r="GR40" s="32">
        <v>473</v>
      </c>
      <c r="GS40" s="32">
        <v>3776</v>
      </c>
      <c r="GT40" s="32">
        <v>15506</v>
      </c>
      <c r="GU40" s="32">
        <v>15424</v>
      </c>
      <c r="GV40" s="32">
        <v>82</v>
      </c>
      <c r="GW40" s="32">
        <v>15506</v>
      </c>
      <c r="GX40" s="32">
        <v>15424</v>
      </c>
      <c r="GY40" s="32">
        <v>82</v>
      </c>
      <c r="GZ40" s="32">
        <v>0</v>
      </c>
      <c r="HA40" s="32">
        <v>0</v>
      </c>
      <c r="HB40" s="32">
        <v>0</v>
      </c>
      <c r="HC40" s="32">
        <v>9657</v>
      </c>
      <c r="HD40" s="32">
        <v>1627</v>
      </c>
      <c r="HE40" s="32">
        <v>8030</v>
      </c>
      <c r="HF40" s="32">
        <v>5408</v>
      </c>
      <c r="HG40" s="32">
        <v>1154</v>
      </c>
      <c r="HH40" s="32">
        <v>4254</v>
      </c>
      <c r="HI40" s="32">
        <v>4249</v>
      </c>
      <c r="HJ40" s="32">
        <v>473</v>
      </c>
      <c r="HK40" s="32">
        <v>3776</v>
      </c>
      <c r="HL40" s="32">
        <v>8793</v>
      </c>
      <c r="HM40" s="32">
        <v>4339</v>
      </c>
      <c r="HN40" s="32">
        <v>4454</v>
      </c>
      <c r="HO40" s="32">
        <v>8793</v>
      </c>
      <c r="HP40" s="32">
        <v>4339</v>
      </c>
      <c r="HQ40" s="32">
        <v>4454</v>
      </c>
      <c r="HR40" s="32">
        <v>0</v>
      </c>
      <c r="HS40" s="32">
        <v>0</v>
      </c>
      <c r="HT40" s="32">
        <v>0</v>
      </c>
      <c r="HU40" s="32">
        <v>15400</v>
      </c>
      <c r="HV40" s="32">
        <v>15207</v>
      </c>
      <c r="HW40" s="32">
        <v>193</v>
      </c>
      <c r="HX40" s="32">
        <v>15400</v>
      </c>
      <c r="HY40" s="32">
        <v>15207</v>
      </c>
      <c r="HZ40" s="32">
        <v>193</v>
      </c>
      <c r="IA40" s="32">
        <v>0</v>
      </c>
      <c r="IB40" s="32">
        <v>0</v>
      </c>
      <c r="IC40" s="32">
        <v>0</v>
      </c>
      <c r="ID40" s="32">
        <v>83</v>
      </c>
      <c r="IE40" s="32" t="s">
        <v>378</v>
      </c>
      <c r="IF40" s="32" t="s">
        <v>378</v>
      </c>
      <c r="IG40" s="32">
        <v>83</v>
      </c>
      <c r="IH40" s="32" t="s">
        <v>378</v>
      </c>
      <c r="II40" s="32" t="s">
        <v>378</v>
      </c>
      <c r="IJ40" s="32">
        <v>0</v>
      </c>
      <c r="IK40" s="32">
        <v>0</v>
      </c>
      <c r="IL40" s="32">
        <v>0</v>
      </c>
      <c r="IM40" s="32">
        <v>788</v>
      </c>
      <c r="IN40" s="32">
        <v>377</v>
      </c>
      <c r="IO40" s="32">
        <v>411</v>
      </c>
      <c r="IP40" s="32">
        <v>788</v>
      </c>
      <c r="IQ40" s="32">
        <v>377</v>
      </c>
      <c r="IR40" s="32">
        <v>411</v>
      </c>
      <c r="IS40" s="32">
        <v>0</v>
      </c>
      <c r="IT40" s="32">
        <v>0</v>
      </c>
      <c r="IU40" s="32">
        <v>0</v>
      </c>
      <c r="IV40" s="32">
        <v>15874</v>
      </c>
      <c r="IW40" s="32">
        <v>11972</v>
      </c>
      <c r="IX40" s="32">
        <v>3902</v>
      </c>
      <c r="IY40" s="32">
        <v>15874</v>
      </c>
      <c r="IZ40" s="32">
        <v>11972</v>
      </c>
      <c r="JA40" s="32">
        <v>3902</v>
      </c>
      <c r="JB40" s="32">
        <v>0</v>
      </c>
      <c r="JC40" s="32">
        <v>0</v>
      </c>
      <c r="JD40" s="32">
        <v>0</v>
      </c>
      <c r="JE40" s="32">
        <v>14180</v>
      </c>
      <c r="JF40" s="32">
        <v>10830</v>
      </c>
      <c r="JG40" s="32">
        <v>3350</v>
      </c>
      <c r="JH40" s="32">
        <v>14180</v>
      </c>
      <c r="JI40" s="32">
        <v>10830</v>
      </c>
      <c r="JJ40" s="32">
        <v>3350</v>
      </c>
      <c r="JK40" s="32">
        <v>0</v>
      </c>
      <c r="JL40" s="32">
        <v>0</v>
      </c>
      <c r="JM40" s="32">
        <v>0</v>
      </c>
      <c r="JN40" s="32">
        <v>1635</v>
      </c>
      <c r="JO40" s="32">
        <v>1122</v>
      </c>
      <c r="JP40" s="32">
        <v>513</v>
      </c>
      <c r="JQ40" s="32">
        <v>1635</v>
      </c>
      <c r="JR40" s="32">
        <v>1122</v>
      </c>
      <c r="JS40" s="32">
        <v>513</v>
      </c>
      <c r="JT40" s="32">
        <v>0</v>
      </c>
      <c r="JU40" s="32">
        <v>0</v>
      </c>
      <c r="JV40" s="32">
        <v>0</v>
      </c>
      <c r="JW40" s="32">
        <v>0</v>
      </c>
      <c r="JX40" s="32">
        <v>0</v>
      </c>
      <c r="JY40" s="32">
        <v>0</v>
      </c>
      <c r="JZ40" s="32">
        <v>0</v>
      </c>
      <c r="KA40" s="32">
        <v>0</v>
      </c>
      <c r="KB40" s="32">
        <v>0</v>
      </c>
      <c r="KC40" s="32">
        <v>0</v>
      </c>
      <c r="KD40" s="32">
        <v>0</v>
      </c>
      <c r="KE40" s="32">
        <v>0</v>
      </c>
      <c r="KF40" s="32">
        <v>0</v>
      </c>
      <c r="KG40" s="32">
        <v>0</v>
      </c>
      <c r="KH40" s="32">
        <v>0</v>
      </c>
      <c r="KI40" s="32">
        <v>0</v>
      </c>
      <c r="KJ40" s="32">
        <v>0</v>
      </c>
      <c r="KK40" s="32">
        <v>0</v>
      </c>
      <c r="KL40" s="32">
        <v>0</v>
      </c>
      <c r="KM40" s="32">
        <v>0</v>
      </c>
      <c r="KN40" s="32">
        <v>0</v>
      </c>
      <c r="KO40" s="32">
        <v>2836</v>
      </c>
      <c r="KP40" s="32">
        <v>2075</v>
      </c>
      <c r="KQ40" s="33">
        <v>761</v>
      </c>
      <c r="KR40" s="32">
        <v>2836</v>
      </c>
      <c r="KS40" s="32">
        <v>2075</v>
      </c>
      <c r="KT40" s="32">
        <v>761</v>
      </c>
      <c r="KU40" s="32">
        <v>0</v>
      </c>
      <c r="KV40" s="32">
        <v>0</v>
      </c>
      <c r="KW40" s="32">
        <v>0</v>
      </c>
      <c r="KX40" s="32">
        <v>6611</v>
      </c>
      <c r="KY40" s="32">
        <v>4128</v>
      </c>
      <c r="KZ40" s="32">
        <v>2483</v>
      </c>
      <c r="LA40" s="32">
        <v>4664</v>
      </c>
      <c r="LB40" s="32">
        <v>3395</v>
      </c>
      <c r="LC40" s="32">
        <v>1269</v>
      </c>
      <c r="LD40" s="32">
        <v>1947</v>
      </c>
      <c r="LE40" s="32">
        <v>733</v>
      </c>
      <c r="LF40" s="32">
        <v>1214</v>
      </c>
      <c r="LG40" s="32">
        <v>4859</v>
      </c>
      <c r="LH40" s="32">
        <v>2946</v>
      </c>
      <c r="LI40" s="32">
        <v>1913</v>
      </c>
      <c r="LJ40" s="32">
        <v>3379</v>
      </c>
      <c r="LK40" s="32">
        <v>2419</v>
      </c>
      <c r="LL40" s="32">
        <v>960</v>
      </c>
      <c r="LM40" s="32">
        <v>1480</v>
      </c>
      <c r="LN40" s="32">
        <v>527</v>
      </c>
      <c r="LO40" s="32">
        <v>953</v>
      </c>
      <c r="LP40" s="32">
        <v>1752</v>
      </c>
      <c r="LQ40" s="32">
        <v>1182</v>
      </c>
      <c r="LR40" s="32">
        <v>570</v>
      </c>
      <c r="LS40" s="32">
        <v>1285</v>
      </c>
      <c r="LT40" s="32">
        <v>976</v>
      </c>
      <c r="LU40" s="32">
        <v>309</v>
      </c>
      <c r="LV40" s="32">
        <v>467</v>
      </c>
      <c r="LW40" s="32">
        <v>206</v>
      </c>
      <c r="LX40" s="33">
        <v>261</v>
      </c>
    </row>
    <row r="41" spans="1:336" x14ac:dyDescent="0.2">
      <c r="A41" s="481"/>
      <c r="B41" s="31" t="s">
        <v>151</v>
      </c>
      <c r="C41" s="31"/>
      <c r="D41" s="32">
        <v>112161</v>
      </c>
      <c r="E41" s="32">
        <v>79583</v>
      </c>
      <c r="F41" s="32">
        <v>32578</v>
      </c>
      <c r="G41" s="32">
        <v>91781</v>
      </c>
      <c r="H41" s="32">
        <v>70729</v>
      </c>
      <c r="I41" s="32">
        <v>21052</v>
      </c>
      <c r="J41" s="32">
        <v>20380</v>
      </c>
      <c r="K41" s="32">
        <v>8854</v>
      </c>
      <c r="L41" s="32">
        <v>11526</v>
      </c>
      <c r="M41" s="32">
        <v>45062</v>
      </c>
      <c r="N41" s="32">
        <v>29386</v>
      </c>
      <c r="O41" s="32">
        <v>15676</v>
      </c>
      <c r="P41" s="32">
        <v>28737</v>
      </c>
      <c r="Q41" s="32">
        <v>20997</v>
      </c>
      <c r="R41" s="32">
        <v>7740</v>
      </c>
      <c r="S41" s="32">
        <v>16325</v>
      </c>
      <c r="T41" s="32">
        <v>8389</v>
      </c>
      <c r="U41" s="32">
        <v>7936</v>
      </c>
      <c r="V41" s="32">
        <v>21755</v>
      </c>
      <c r="W41" s="32">
        <v>15080</v>
      </c>
      <c r="X41" s="32">
        <v>6675</v>
      </c>
      <c r="Y41" s="32">
        <v>11267</v>
      </c>
      <c r="Z41" s="32">
        <v>8986</v>
      </c>
      <c r="AA41" s="32">
        <v>2281</v>
      </c>
      <c r="AB41" s="32">
        <v>10488</v>
      </c>
      <c r="AC41" s="32">
        <v>6094</v>
      </c>
      <c r="AD41" s="32">
        <v>4394</v>
      </c>
      <c r="AE41" s="32">
        <v>0</v>
      </c>
      <c r="AF41" s="32">
        <v>0</v>
      </c>
      <c r="AG41" s="32">
        <v>0</v>
      </c>
      <c r="AH41" s="32">
        <v>0</v>
      </c>
      <c r="AI41" s="32">
        <v>0</v>
      </c>
      <c r="AJ41" s="32">
        <v>0</v>
      </c>
      <c r="AK41" s="32">
        <v>0</v>
      </c>
      <c r="AL41" s="32">
        <v>0</v>
      </c>
      <c r="AM41" s="32">
        <v>0</v>
      </c>
      <c r="AN41" s="32">
        <v>19813</v>
      </c>
      <c r="AO41" s="32">
        <v>13535</v>
      </c>
      <c r="AP41" s="32">
        <v>6278</v>
      </c>
      <c r="AQ41" s="32">
        <v>9704</v>
      </c>
      <c r="AR41" s="32">
        <v>7620</v>
      </c>
      <c r="AS41" s="32">
        <v>2084</v>
      </c>
      <c r="AT41" s="32">
        <v>10109</v>
      </c>
      <c r="AU41" s="32">
        <v>5915</v>
      </c>
      <c r="AV41" s="32">
        <v>4194</v>
      </c>
      <c r="AW41" s="32">
        <v>1942</v>
      </c>
      <c r="AX41" s="32">
        <v>1545</v>
      </c>
      <c r="AY41" s="32">
        <v>397</v>
      </c>
      <c r="AZ41" s="32">
        <v>1563</v>
      </c>
      <c r="BA41" s="32">
        <v>1366</v>
      </c>
      <c r="BB41" s="32">
        <v>197</v>
      </c>
      <c r="BC41" s="32">
        <v>379</v>
      </c>
      <c r="BD41" s="32">
        <v>179</v>
      </c>
      <c r="BE41" s="32">
        <v>200</v>
      </c>
      <c r="BF41" s="32">
        <v>0</v>
      </c>
      <c r="BG41" s="32">
        <v>0</v>
      </c>
      <c r="BH41" s="32">
        <v>0</v>
      </c>
      <c r="BI41" s="32">
        <v>0</v>
      </c>
      <c r="BJ41" s="32">
        <v>0</v>
      </c>
      <c r="BK41" s="32">
        <v>0</v>
      </c>
      <c r="BL41" s="32">
        <v>0</v>
      </c>
      <c r="BM41" s="32">
        <v>0</v>
      </c>
      <c r="BN41" s="32">
        <v>0</v>
      </c>
      <c r="BO41" s="32">
        <v>9165</v>
      </c>
      <c r="BP41" s="32">
        <v>9002</v>
      </c>
      <c r="BQ41" s="32">
        <v>163</v>
      </c>
      <c r="BR41" s="32">
        <v>7996</v>
      </c>
      <c r="BS41" s="32">
        <v>7926</v>
      </c>
      <c r="BT41" s="32">
        <v>70</v>
      </c>
      <c r="BU41" s="32">
        <v>1169</v>
      </c>
      <c r="BV41" s="32">
        <v>1076</v>
      </c>
      <c r="BW41" s="32">
        <v>93</v>
      </c>
      <c r="BX41" s="32">
        <v>3345</v>
      </c>
      <c r="BY41" s="32">
        <v>3337</v>
      </c>
      <c r="BZ41" s="32">
        <v>8</v>
      </c>
      <c r="CA41" s="32">
        <v>3345</v>
      </c>
      <c r="CB41" s="32">
        <v>3337</v>
      </c>
      <c r="CC41" s="32">
        <v>8</v>
      </c>
      <c r="CD41" s="32">
        <v>0</v>
      </c>
      <c r="CE41" s="32">
        <v>0</v>
      </c>
      <c r="CF41" s="32">
        <v>0</v>
      </c>
      <c r="CG41" s="32">
        <v>537</v>
      </c>
      <c r="CH41" s="32">
        <v>531</v>
      </c>
      <c r="CI41" s="32">
        <v>6</v>
      </c>
      <c r="CJ41" s="32">
        <v>401</v>
      </c>
      <c r="CK41" s="32" t="s">
        <v>378</v>
      </c>
      <c r="CL41" s="32" t="s">
        <v>378</v>
      </c>
      <c r="CM41" s="32">
        <v>136</v>
      </c>
      <c r="CN41" s="32" t="s">
        <v>378</v>
      </c>
      <c r="CO41" s="32" t="s">
        <v>378</v>
      </c>
      <c r="CP41" s="32">
        <v>1443</v>
      </c>
      <c r="CQ41" s="32">
        <v>1420</v>
      </c>
      <c r="CR41" s="32">
        <v>23</v>
      </c>
      <c r="CS41" s="32">
        <v>1324</v>
      </c>
      <c r="CT41" s="32">
        <v>1310</v>
      </c>
      <c r="CU41" s="32">
        <v>14</v>
      </c>
      <c r="CV41" s="32">
        <v>119</v>
      </c>
      <c r="CW41" s="32">
        <v>110</v>
      </c>
      <c r="CX41" s="32">
        <v>9</v>
      </c>
      <c r="CY41" s="32">
        <v>1043</v>
      </c>
      <c r="CZ41" s="32">
        <v>997</v>
      </c>
      <c r="DA41" s="32">
        <v>46</v>
      </c>
      <c r="DB41" s="32">
        <v>592</v>
      </c>
      <c r="DC41" s="32" t="s">
        <v>378</v>
      </c>
      <c r="DD41" s="32" t="s">
        <v>378</v>
      </c>
      <c r="DE41" s="32">
        <v>451</v>
      </c>
      <c r="DF41" s="32" t="s">
        <v>378</v>
      </c>
      <c r="DG41" s="32" t="s">
        <v>378</v>
      </c>
      <c r="DH41" s="32">
        <v>128</v>
      </c>
      <c r="DI41" s="32">
        <v>128</v>
      </c>
      <c r="DJ41" s="32">
        <v>0</v>
      </c>
      <c r="DK41" s="32">
        <v>109</v>
      </c>
      <c r="DL41" s="32">
        <v>109</v>
      </c>
      <c r="DM41" s="32">
        <v>0</v>
      </c>
      <c r="DN41" s="32">
        <v>19</v>
      </c>
      <c r="DO41" s="32">
        <v>19</v>
      </c>
      <c r="DP41" s="32">
        <v>0</v>
      </c>
      <c r="DQ41" s="32">
        <v>117</v>
      </c>
      <c r="DR41" s="32">
        <v>117</v>
      </c>
      <c r="DS41" s="32">
        <v>0</v>
      </c>
      <c r="DT41" s="32">
        <v>94</v>
      </c>
      <c r="DU41" s="32">
        <v>94</v>
      </c>
      <c r="DV41" s="32">
        <v>0</v>
      </c>
      <c r="DW41" s="32">
        <v>23</v>
      </c>
      <c r="DX41" s="32">
        <v>23</v>
      </c>
      <c r="DY41" s="32">
        <v>0</v>
      </c>
      <c r="DZ41" s="32">
        <v>0</v>
      </c>
      <c r="EA41" s="32">
        <v>0</v>
      </c>
      <c r="EB41" s="32">
        <v>0</v>
      </c>
      <c r="EC41" s="32">
        <v>0</v>
      </c>
      <c r="ED41" s="32">
        <v>0</v>
      </c>
      <c r="EE41" s="32">
        <v>0</v>
      </c>
      <c r="EF41" s="32">
        <v>0</v>
      </c>
      <c r="EG41" s="32">
        <v>0</v>
      </c>
      <c r="EH41" s="32">
        <v>0</v>
      </c>
      <c r="EI41" s="32">
        <v>2441</v>
      </c>
      <c r="EJ41" s="32">
        <v>2380</v>
      </c>
      <c r="EK41" s="32">
        <v>61</v>
      </c>
      <c r="EL41" s="32">
        <v>2042</v>
      </c>
      <c r="EM41" s="32">
        <v>2005</v>
      </c>
      <c r="EN41" s="32">
        <v>37</v>
      </c>
      <c r="EO41" s="32">
        <v>399</v>
      </c>
      <c r="EP41" s="32">
        <v>375</v>
      </c>
      <c r="EQ41" s="32">
        <v>24</v>
      </c>
      <c r="ER41" s="32">
        <v>111</v>
      </c>
      <c r="ES41" s="32">
        <v>92</v>
      </c>
      <c r="ET41" s="32">
        <v>19</v>
      </c>
      <c r="EU41" s="32">
        <v>89</v>
      </c>
      <c r="EV41" s="32">
        <v>84</v>
      </c>
      <c r="EW41" s="32">
        <v>5</v>
      </c>
      <c r="EX41" s="32">
        <v>22</v>
      </c>
      <c r="EY41" s="32">
        <v>8</v>
      </c>
      <c r="EZ41" s="32">
        <v>14</v>
      </c>
      <c r="FA41" s="32">
        <v>7215</v>
      </c>
      <c r="FB41" s="32">
        <v>979</v>
      </c>
      <c r="FC41" s="32">
        <v>6236</v>
      </c>
      <c r="FD41" s="32">
        <v>4573</v>
      </c>
      <c r="FE41" s="32">
        <v>502</v>
      </c>
      <c r="FF41" s="32">
        <v>4071</v>
      </c>
      <c r="FG41" s="32">
        <v>2642</v>
      </c>
      <c r="FH41" s="32">
        <v>477</v>
      </c>
      <c r="FI41" s="32">
        <v>2165</v>
      </c>
      <c r="FJ41" s="32">
        <v>7215</v>
      </c>
      <c r="FK41" s="32">
        <v>979</v>
      </c>
      <c r="FL41" s="32">
        <v>6236</v>
      </c>
      <c r="FM41" s="32">
        <v>4573</v>
      </c>
      <c r="FN41" s="32">
        <v>502</v>
      </c>
      <c r="FO41" s="32">
        <v>4071</v>
      </c>
      <c r="FP41" s="32">
        <v>2642</v>
      </c>
      <c r="FQ41" s="32">
        <v>477</v>
      </c>
      <c r="FR41" s="32">
        <v>2165</v>
      </c>
      <c r="FS41" s="32">
        <v>36</v>
      </c>
      <c r="FT41" s="32">
        <v>3</v>
      </c>
      <c r="FU41" s="32">
        <v>33</v>
      </c>
      <c r="FV41" s="32">
        <v>36</v>
      </c>
      <c r="FW41" s="32">
        <v>3</v>
      </c>
      <c r="FX41" s="32">
        <v>33</v>
      </c>
      <c r="FY41" s="32">
        <v>0</v>
      </c>
      <c r="FZ41" s="32">
        <v>0</v>
      </c>
      <c r="GA41" s="32">
        <v>0</v>
      </c>
      <c r="GB41" s="32">
        <v>36</v>
      </c>
      <c r="GC41" s="32">
        <v>3</v>
      </c>
      <c r="GD41" s="32">
        <v>33</v>
      </c>
      <c r="GE41" s="32">
        <v>36</v>
      </c>
      <c r="GF41" s="32">
        <v>3</v>
      </c>
      <c r="GG41" s="32">
        <v>33</v>
      </c>
      <c r="GH41" s="32">
        <v>0</v>
      </c>
      <c r="GI41" s="32">
        <v>0</v>
      </c>
      <c r="GJ41" s="32">
        <v>0</v>
      </c>
      <c r="GK41" s="32">
        <v>67099</v>
      </c>
      <c r="GL41" s="32">
        <v>50197</v>
      </c>
      <c r="GM41" s="32">
        <v>16902</v>
      </c>
      <c r="GN41" s="32">
        <v>63044</v>
      </c>
      <c r="GO41" s="32">
        <v>49732</v>
      </c>
      <c r="GP41" s="32">
        <v>13312</v>
      </c>
      <c r="GQ41" s="32">
        <v>4055</v>
      </c>
      <c r="GR41" s="32">
        <v>465</v>
      </c>
      <c r="GS41" s="32">
        <v>3590</v>
      </c>
      <c r="GT41" s="32">
        <v>15442</v>
      </c>
      <c r="GU41" s="32">
        <v>15351</v>
      </c>
      <c r="GV41" s="32">
        <v>91</v>
      </c>
      <c r="GW41" s="32">
        <v>15442</v>
      </c>
      <c r="GX41" s="32">
        <v>15351</v>
      </c>
      <c r="GY41" s="32">
        <v>91</v>
      </c>
      <c r="GZ41" s="32">
        <v>0</v>
      </c>
      <c r="HA41" s="32">
        <v>0</v>
      </c>
      <c r="HB41" s="32">
        <v>0</v>
      </c>
      <c r="HC41" s="32">
        <v>9062</v>
      </c>
      <c r="HD41" s="32">
        <v>1409</v>
      </c>
      <c r="HE41" s="32">
        <v>7653</v>
      </c>
      <c r="HF41" s="32">
        <v>5007</v>
      </c>
      <c r="HG41" s="32">
        <v>944</v>
      </c>
      <c r="HH41" s="32">
        <v>4063</v>
      </c>
      <c r="HI41" s="32">
        <v>4055</v>
      </c>
      <c r="HJ41" s="32">
        <v>465</v>
      </c>
      <c r="HK41" s="32">
        <v>3590</v>
      </c>
      <c r="HL41" s="32">
        <v>8193</v>
      </c>
      <c r="HM41" s="32">
        <v>4161</v>
      </c>
      <c r="HN41" s="32">
        <v>4032</v>
      </c>
      <c r="HO41" s="32">
        <v>8193</v>
      </c>
      <c r="HP41" s="32">
        <v>4161</v>
      </c>
      <c r="HQ41" s="32">
        <v>4032</v>
      </c>
      <c r="HR41" s="32">
        <v>0</v>
      </c>
      <c r="HS41" s="32">
        <v>0</v>
      </c>
      <c r="HT41" s="32">
        <v>0</v>
      </c>
      <c r="HU41" s="32">
        <v>15030</v>
      </c>
      <c r="HV41" s="32">
        <v>14844</v>
      </c>
      <c r="HW41" s="32">
        <v>186</v>
      </c>
      <c r="HX41" s="32">
        <v>15030</v>
      </c>
      <c r="HY41" s="32">
        <v>14844</v>
      </c>
      <c r="HZ41" s="32">
        <v>186</v>
      </c>
      <c r="IA41" s="32">
        <v>0</v>
      </c>
      <c r="IB41" s="32">
        <v>0</v>
      </c>
      <c r="IC41" s="32">
        <v>0</v>
      </c>
      <c r="ID41" s="32">
        <v>299</v>
      </c>
      <c r="IE41" s="32">
        <v>290</v>
      </c>
      <c r="IF41" s="32">
        <v>9</v>
      </c>
      <c r="IG41" s="32">
        <v>299</v>
      </c>
      <c r="IH41" s="32">
        <v>290</v>
      </c>
      <c r="II41" s="32">
        <v>9</v>
      </c>
      <c r="IJ41" s="32">
        <v>0</v>
      </c>
      <c r="IK41" s="32">
        <v>0</v>
      </c>
      <c r="IL41" s="32">
        <v>0</v>
      </c>
      <c r="IM41" s="32">
        <v>794</v>
      </c>
      <c r="IN41" s="32">
        <v>413</v>
      </c>
      <c r="IO41" s="32">
        <v>381</v>
      </c>
      <c r="IP41" s="32">
        <v>794</v>
      </c>
      <c r="IQ41" s="32">
        <v>413</v>
      </c>
      <c r="IR41" s="32">
        <v>381</v>
      </c>
      <c r="IS41" s="32">
        <v>0</v>
      </c>
      <c r="IT41" s="32">
        <v>0</v>
      </c>
      <c r="IU41" s="32">
        <v>0</v>
      </c>
      <c r="IV41" s="32">
        <v>15649</v>
      </c>
      <c r="IW41" s="32">
        <v>11882</v>
      </c>
      <c r="IX41" s="32">
        <v>3767</v>
      </c>
      <c r="IY41" s="32">
        <v>15649</v>
      </c>
      <c r="IZ41" s="32">
        <v>11882</v>
      </c>
      <c r="JA41" s="32">
        <v>3767</v>
      </c>
      <c r="JB41" s="32">
        <v>0</v>
      </c>
      <c r="JC41" s="32">
        <v>0</v>
      </c>
      <c r="JD41" s="32">
        <v>0</v>
      </c>
      <c r="JE41" s="32">
        <v>14382</v>
      </c>
      <c r="JF41" s="32">
        <v>10969</v>
      </c>
      <c r="JG41" s="32">
        <v>3413</v>
      </c>
      <c r="JH41" s="32">
        <v>14382</v>
      </c>
      <c r="JI41" s="32">
        <v>10969</v>
      </c>
      <c r="JJ41" s="32">
        <v>3413</v>
      </c>
      <c r="JK41" s="32">
        <v>0</v>
      </c>
      <c r="JL41" s="32">
        <v>0</v>
      </c>
      <c r="JM41" s="32">
        <v>0</v>
      </c>
      <c r="JN41" s="32">
        <v>1217</v>
      </c>
      <c r="JO41" s="32">
        <v>890</v>
      </c>
      <c r="JP41" s="32">
        <v>327</v>
      </c>
      <c r="JQ41" s="32">
        <v>1217</v>
      </c>
      <c r="JR41" s="32">
        <v>890</v>
      </c>
      <c r="JS41" s="32">
        <v>327</v>
      </c>
      <c r="JT41" s="32">
        <v>0</v>
      </c>
      <c r="JU41" s="32">
        <v>0</v>
      </c>
      <c r="JV41" s="32">
        <v>0</v>
      </c>
      <c r="JW41" s="32">
        <v>0</v>
      </c>
      <c r="JX41" s="32">
        <v>0</v>
      </c>
      <c r="JY41" s="32">
        <v>0</v>
      </c>
      <c r="JZ41" s="32">
        <v>0</v>
      </c>
      <c r="KA41" s="32">
        <v>0</v>
      </c>
      <c r="KB41" s="32">
        <v>0</v>
      </c>
      <c r="KC41" s="32">
        <v>0</v>
      </c>
      <c r="KD41" s="32">
        <v>0</v>
      </c>
      <c r="KE41" s="32">
        <v>0</v>
      </c>
      <c r="KF41" s="32">
        <v>0</v>
      </c>
      <c r="KG41" s="32">
        <v>0</v>
      </c>
      <c r="KH41" s="32">
        <v>0</v>
      </c>
      <c r="KI41" s="32">
        <v>0</v>
      </c>
      <c r="KJ41" s="32">
        <v>0</v>
      </c>
      <c r="KK41" s="32">
        <v>0</v>
      </c>
      <c r="KL41" s="32">
        <v>0</v>
      </c>
      <c r="KM41" s="32">
        <v>0</v>
      </c>
      <c r="KN41" s="32">
        <v>0</v>
      </c>
      <c r="KO41" s="32">
        <v>2929</v>
      </c>
      <c r="KP41" s="32">
        <v>2137</v>
      </c>
      <c r="KQ41" s="33">
        <v>792</v>
      </c>
      <c r="KR41" s="32">
        <v>2929</v>
      </c>
      <c r="KS41" s="32">
        <v>2137</v>
      </c>
      <c r="KT41" s="32">
        <v>792</v>
      </c>
      <c r="KU41" s="32">
        <v>0</v>
      </c>
      <c r="KV41" s="32">
        <v>0</v>
      </c>
      <c r="KW41" s="32">
        <v>0</v>
      </c>
      <c r="KX41" s="32">
        <v>6891</v>
      </c>
      <c r="KY41" s="32">
        <v>4322</v>
      </c>
      <c r="KZ41" s="32">
        <v>2569</v>
      </c>
      <c r="LA41" s="32">
        <v>4865</v>
      </c>
      <c r="LB41" s="32">
        <v>3580</v>
      </c>
      <c r="LC41" s="32">
        <v>1285</v>
      </c>
      <c r="LD41" s="32">
        <v>2026</v>
      </c>
      <c r="LE41" s="32">
        <v>742</v>
      </c>
      <c r="LF41" s="32">
        <v>1284</v>
      </c>
      <c r="LG41" s="32">
        <v>5085</v>
      </c>
      <c r="LH41" s="32">
        <v>3118</v>
      </c>
      <c r="LI41" s="32">
        <v>1967</v>
      </c>
      <c r="LJ41" s="32">
        <v>3555</v>
      </c>
      <c r="LK41" s="32">
        <v>2571</v>
      </c>
      <c r="LL41" s="32">
        <v>984</v>
      </c>
      <c r="LM41" s="32">
        <v>1530</v>
      </c>
      <c r="LN41" s="32">
        <v>547</v>
      </c>
      <c r="LO41" s="32">
        <v>983</v>
      </c>
      <c r="LP41" s="32">
        <v>1806</v>
      </c>
      <c r="LQ41" s="32">
        <v>1204</v>
      </c>
      <c r="LR41" s="32">
        <v>602</v>
      </c>
      <c r="LS41" s="32">
        <v>1310</v>
      </c>
      <c r="LT41" s="32">
        <v>1009</v>
      </c>
      <c r="LU41" s="32">
        <v>301</v>
      </c>
      <c r="LV41" s="32">
        <v>496</v>
      </c>
      <c r="LW41" s="32">
        <v>195</v>
      </c>
      <c r="LX41" s="33">
        <v>301</v>
      </c>
    </row>
    <row r="42" spans="1:336" x14ac:dyDescent="0.2">
      <c r="A42" s="481"/>
      <c r="B42" s="31" t="s">
        <v>152</v>
      </c>
      <c r="C42" s="31"/>
      <c r="D42" s="32">
        <v>111008</v>
      </c>
      <c r="E42" s="32">
        <v>78888</v>
      </c>
      <c r="F42" s="32">
        <v>32120</v>
      </c>
      <c r="G42" s="32">
        <v>91389</v>
      </c>
      <c r="H42" s="32">
        <v>69994</v>
      </c>
      <c r="I42" s="32">
        <v>21395</v>
      </c>
      <c r="J42" s="32">
        <v>19619</v>
      </c>
      <c r="K42" s="32">
        <v>8894</v>
      </c>
      <c r="L42" s="32">
        <v>10725</v>
      </c>
      <c r="M42" s="32">
        <v>43360</v>
      </c>
      <c r="N42" s="32">
        <v>28207</v>
      </c>
      <c r="O42" s="32">
        <v>15153</v>
      </c>
      <c r="P42" s="32">
        <v>27613</v>
      </c>
      <c r="Q42" s="32">
        <v>19797</v>
      </c>
      <c r="R42" s="32">
        <v>7816</v>
      </c>
      <c r="S42" s="32">
        <v>15747</v>
      </c>
      <c r="T42" s="32">
        <v>8410</v>
      </c>
      <c r="U42" s="32">
        <v>7337</v>
      </c>
      <c r="V42" s="32">
        <v>20397</v>
      </c>
      <c r="W42" s="32">
        <v>14186</v>
      </c>
      <c r="X42" s="32">
        <v>6211</v>
      </c>
      <c r="Y42" s="32">
        <v>10164</v>
      </c>
      <c r="Z42" s="32">
        <v>7971</v>
      </c>
      <c r="AA42" s="32">
        <v>2193</v>
      </c>
      <c r="AB42" s="32">
        <v>10233</v>
      </c>
      <c r="AC42" s="32">
        <v>6215</v>
      </c>
      <c r="AD42" s="32">
        <v>4018</v>
      </c>
      <c r="AE42" s="32">
        <v>0</v>
      </c>
      <c r="AF42" s="32">
        <v>0</v>
      </c>
      <c r="AG42" s="32">
        <v>0</v>
      </c>
      <c r="AH42" s="32">
        <v>0</v>
      </c>
      <c r="AI42" s="32">
        <v>0</v>
      </c>
      <c r="AJ42" s="32">
        <v>0</v>
      </c>
      <c r="AK42" s="32">
        <v>0</v>
      </c>
      <c r="AL42" s="32">
        <v>0</v>
      </c>
      <c r="AM42" s="32">
        <v>0</v>
      </c>
      <c r="AN42" s="32">
        <v>19015</v>
      </c>
      <c r="AO42" s="32">
        <v>13146</v>
      </c>
      <c r="AP42" s="32">
        <v>5869</v>
      </c>
      <c r="AQ42" s="32">
        <v>9071</v>
      </c>
      <c r="AR42" s="32">
        <v>7055</v>
      </c>
      <c r="AS42" s="32">
        <v>2016</v>
      </c>
      <c r="AT42" s="32">
        <v>9944</v>
      </c>
      <c r="AU42" s="32">
        <v>6091</v>
      </c>
      <c r="AV42" s="32">
        <v>3853</v>
      </c>
      <c r="AW42" s="32">
        <v>1382</v>
      </c>
      <c r="AX42" s="32">
        <v>1040</v>
      </c>
      <c r="AY42" s="32">
        <v>342</v>
      </c>
      <c r="AZ42" s="32">
        <v>1093</v>
      </c>
      <c r="BA42" s="32">
        <v>916</v>
      </c>
      <c r="BB42" s="32">
        <v>177</v>
      </c>
      <c r="BC42" s="32">
        <v>289</v>
      </c>
      <c r="BD42" s="32">
        <v>124</v>
      </c>
      <c r="BE42" s="32">
        <v>165</v>
      </c>
      <c r="BF42" s="32">
        <v>0</v>
      </c>
      <c r="BG42" s="32">
        <v>0</v>
      </c>
      <c r="BH42" s="32">
        <v>0</v>
      </c>
      <c r="BI42" s="32">
        <v>0</v>
      </c>
      <c r="BJ42" s="32">
        <v>0</v>
      </c>
      <c r="BK42" s="32">
        <v>0</v>
      </c>
      <c r="BL42" s="32">
        <v>0</v>
      </c>
      <c r="BM42" s="32">
        <v>0</v>
      </c>
      <c r="BN42" s="32">
        <v>0</v>
      </c>
      <c r="BO42" s="32">
        <v>8665</v>
      </c>
      <c r="BP42" s="32">
        <v>8488</v>
      </c>
      <c r="BQ42" s="32">
        <v>177</v>
      </c>
      <c r="BR42" s="32">
        <v>7555</v>
      </c>
      <c r="BS42" s="32">
        <v>7466</v>
      </c>
      <c r="BT42" s="32">
        <v>89</v>
      </c>
      <c r="BU42" s="32">
        <v>1110</v>
      </c>
      <c r="BV42" s="32">
        <v>1022</v>
      </c>
      <c r="BW42" s="32">
        <v>88</v>
      </c>
      <c r="BX42" s="32">
        <v>2927</v>
      </c>
      <c r="BY42" s="32">
        <v>2920</v>
      </c>
      <c r="BZ42" s="32">
        <v>7</v>
      </c>
      <c r="CA42" s="32">
        <v>2927</v>
      </c>
      <c r="CB42" s="32">
        <v>2920</v>
      </c>
      <c r="CC42" s="32">
        <v>7</v>
      </c>
      <c r="CD42" s="32">
        <v>0</v>
      </c>
      <c r="CE42" s="32">
        <v>0</v>
      </c>
      <c r="CF42" s="32">
        <v>0</v>
      </c>
      <c r="CG42" s="32">
        <v>553</v>
      </c>
      <c r="CH42" s="32">
        <v>538</v>
      </c>
      <c r="CI42" s="32">
        <v>15</v>
      </c>
      <c r="CJ42" s="32">
        <v>417</v>
      </c>
      <c r="CK42" s="32" t="s">
        <v>378</v>
      </c>
      <c r="CL42" s="32" t="s">
        <v>378</v>
      </c>
      <c r="CM42" s="32">
        <v>136</v>
      </c>
      <c r="CN42" s="32" t="s">
        <v>378</v>
      </c>
      <c r="CO42" s="32" t="s">
        <v>378</v>
      </c>
      <c r="CP42" s="32">
        <v>1325</v>
      </c>
      <c r="CQ42" s="32">
        <v>1302</v>
      </c>
      <c r="CR42" s="32">
        <v>23</v>
      </c>
      <c r="CS42" s="32">
        <v>1205</v>
      </c>
      <c r="CT42" s="32">
        <v>1186</v>
      </c>
      <c r="CU42" s="32">
        <v>19</v>
      </c>
      <c r="CV42" s="32">
        <v>120</v>
      </c>
      <c r="CW42" s="32">
        <v>116</v>
      </c>
      <c r="CX42" s="32">
        <v>4</v>
      </c>
      <c r="CY42" s="32">
        <v>976</v>
      </c>
      <c r="CZ42" s="32">
        <v>937</v>
      </c>
      <c r="DA42" s="32">
        <v>39</v>
      </c>
      <c r="DB42" s="32">
        <v>534</v>
      </c>
      <c r="DC42" s="32">
        <v>530</v>
      </c>
      <c r="DD42" s="32">
        <v>4</v>
      </c>
      <c r="DE42" s="32">
        <v>442</v>
      </c>
      <c r="DF42" s="32">
        <v>407</v>
      </c>
      <c r="DG42" s="32">
        <v>35</v>
      </c>
      <c r="DH42" s="32">
        <v>158</v>
      </c>
      <c r="DI42" s="32">
        <v>155</v>
      </c>
      <c r="DJ42" s="32">
        <v>3</v>
      </c>
      <c r="DK42" s="32">
        <v>135</v>
      </c>
      <c r="DL42" s="32">
        <v>132</v>
      </c>
      <c r="DM42" s="32">
        <v>3</v>
      </c>
      <c r="DN42" s="32">
        <v>23</v>
      </c>
      <c r="DO42" s="32">
        <v>23</v>
      </c>
      <c r="DP42" s="32">
        <v>0</v>
      </c>
      <c r="DQ42" s="32">
        <v>155</v>
      </c>
      <c r="DR42" s="32">
        <v>148</v>
      </c>
      <c r="DS42" s="32">
        <v>7</v>
      </c>
      <c r="DT42" s="32">
        <v>137</v>
      </c>
      <c r="DU42" s="32" t="s">
        <v>378</v>
      </c>
      <c r="DV42" s="32" t="s">
        <v>378</v>
      </c>
      <c r="DW42" s="32">
        <v>18</v>
      </c>
      <c r="DX42" s="32" t="s">
        <v>378</v>
      </c>
      <c r="DY42" s="32" t="s">
        <v>378</v>
      </c>
      <c r="DZ42" s="32">
        <v>0</v>
      </c>
      <c r="EA42" s="32">
        <v>0</v>
      </c>
      <c r="EB42" s="32">
        <v>0</v>
      </c>
      <c r="EC42" s="32">
        <v>0</v>
      </c>
      <c r="ED42" s="32">
        <v>0</v>
      </c>
      <c r="EE42" s="32">
        <v>0</v>
      </c>
      <c r="EF42" s="32">
        <v>0</v>
      </c>
      <c r="EG42" s="32">
        <v>0</v>
      </c>
      <c r="EH42" s="32">
        <v>0</v>
      </c>
      <c r="EI42" s="32">
        <v>2478</v>
      </c>
      <c r="EJ42" s="32">
        <v>2399</v>
      </c>
      <c r="EK42" s="32">
        <v>79</v>
      </c>
      <c r="EL42" s="32">
        <v>2110</v>
      </c>
      <c r="EM42" s="32">
        <v>2063</v>
      </c>
      <c r="EN42" s="32">
        <v>47</v>
      </c>
      <c r="EO42" s="32">
        <v>368</v>
      </c>
      <c r="EP42" s="32">
        <v>336</v>
      </c>
      <c r="EQ42" s="32">
        <v>32</v>
      </c>
      <c r="ER42" s="32">
        <v>93</v>
      </c>
      <c r="ES42" s="32">
        <v>89</v>
      </c>
      <c r="ET42" s="32">
        <v>4</v>
      </c>
      <c r="EU42" s="32">
        <v>90</v>
      </c>
      <c r="EV42" s="32" t="s">
        <v>378</v>
      </c>
      <c r="EW42" s="32" t="s">
        <v>378</v>
      </c>
      <c r="EX42" s="32">
        <v>3</v>
      </c>
      <c r="EY42" s="32" t="s">
        <v>378</v>
      </c>
      <c r="EZ42" s="32" t="s">
        <v>378</v>
      </c>
      <c r="FA42" s="32">
        <v>7066</v>
      </c>
      <c r="FB42" s="32">
        <v>913</v>
      </c>
      <c r="FC42" s="32">
        <v>6153</v>
      </c>
      <c r="FD42" s="32">
        <v>4568</v>
      </c>
      <c r="FE42" s="32">
        <v>490</v>
      </c>
      <c r="FF42" s="32">
        <v>4078</v>
      </c>
      <c r="FG42" s="32">
        <v>2498</v>
      </c>
      <c r="FH42" s="32">
        <v>423</v>
      </c>
      <c r="FI42" s="32">
        <v>2075</v>
      </c>
      <c r="FJ42" s="32">
        <v>7066</v>
      </c>
      <c r="FK42" s="32">
        <v>913</v>
      </c>
      <c r="FL42" s="32">
        <v>6153</v>
      </c>
      <c r="FM42" s="32">
        <v>4568</v>
      </c>
      <c r="FN42" s="32">
        <v>490</v>
      </c>
      <c r="FO42" s="32">
        <v>4078</v>
      </c>
      <c r="FP42" s="32">
        <v>2498</v>
      </c>
      <c r="FQ42" s="32">
        <v>423</v>
      </c>
      <c r="FR42" s="32">
        <v>2075</v>
      </c>
      <c r="FS42" s="32">
        <v>78</v>
      </c>
      <c r="FT42" s="32">
        <v>4</v>
      </c>
      <c r="FU42" s="32">
        <v>74</v>
      </c>
      <c r="FV42" s="32">
        <v>78</v>
      </c>
      <c r="FW42" s="32">
        <v>4</v>
      </c>
      <c r="FX42" s="32">
        <v>74</v>
      </c>
      <c r="FY42" s="32">
        <v>0</v>
      </c>
      <c r="FZ42" s="32">
        <v>0</v>
      </c>
      <c r="GA42" s="32">
        <v>0</v>
      </c>
      <c r="GB42" s="32">
        <v>78</v>
      </c>
      <c r="GC42" s="32">
        <v>4</v>
      </c>
      <c r="GD42" s="32">
        <v>74</v>
      </c>
      <c r="GE42" s="32">
        <v>78</v>
      </c>
      <c r="GF42" s="32">
        <v>4</v>
      </c>
      <c r="GG42" s="32">
        <v>74</v>
      </c>
      <c r="GH42" s="32">
        <v>0</v>
      </c>
      <c r="GI42" s="32">
        <v>0</v>
      </c>
      <c r="GJ42" s="32">
        <v>0</v>
      </c>
      <c r="GK42" s="32">
        <v>67648</v>
      </c>
      <c r="GL42" s="32">
        <v>50681</v>
      </c>
      <c r="GM42" s="32">
        <v>16967</v>
      </c>
      <c r="GN42" s="32">
        <v>63776</v>
      </c>
      <c r="GO42" s="32">
        <v>50197</v>
      </c>
      <c r="GP42" s="32">
        <v>13579</v>
      </c>
      <c r="GQ42" s="32">
        <v>3872</v>
      </c>
      <c r="GR42" s="32">
        <v>484</v>
      </c>
      <c r="GS42" s="32">
        <v>3388</v>
      </c>
      <c r="GT42" s="32">
        <v>15207</v>
      </c>
      <c r="GU42" s="32">
        <v>15108</v>
      </c>
      <c r="GV42" s="32">
        <v>99</v>
      </c>
      <c r="GW42" s="32">
        <v>15207</v>
      </c>
      <c r="GX42" s="32">
        <v>15108</v>
      </c>
      <c r="GY42" s="32">
        <v>99</v>
      </c>
      <c r="GZ42" s="32">
        <v>0</v>
      </c>
      <c r="HA42" s="32">
        <v>0</v>
      </c>
      <c r="HB42" s="32">
        <v>0</v>
      </c>
      <c r="HC42" s="32">
        <v>8843</v>
      </c>
      <c r="HD42" s="32">
        <v>1368</v>
      </c>
      <c r="HE42" s="32">
        <v>7475</v>
      </c>
      <c r="HF42" s="32">
        <v>4971</v>
      </c>
      <c r="HG42" s="32">
        <v>884</v>
      </c>
      <c r="HH42" s="32">
        <v>4087</v>
      </c>
      <c r="HI42" s="32">
        <v>3872</v>
      </c>
      <c r="HJ42" s="32">
        <v>484</v>
      </c>
      <c r="HK42" s="32">
        <v>3388</v>
      </c>
      <c r="HL42" s="32">
        <v>8600</v>
      </c>
      <c r="HM42" s="32">
        <v>4541</v>
      </c>
      <c r="HN42" s="32">
        <v>4059</v>
      </c>
      <c r="HO42" s="32">
        <v>8600</v>
      </c>
      <c r="HP42" s="32">
        <v>4541</v>
      </c>
      <c r="HQ42" s="32">
        <v>4059</v>
      </c>
      <c r="HR42" s="32">
        <v>0</v>
      </c>
      <c r="HS42" s="32">
        <v>0</v>
      </c>
      <c r="HT42" s="32">
        <v>0</v>
      </c>
      <c r="HU42" s="32">
        <v>14656</v>
      </c>
      <c r="HV42" s="32">
        <v>14428</v>
      </c>
      <c r="HW42" s="32">
        <v>228</v>
      </c>
      <c r="HX42" s="32">
        <v>14656</v>
      </c>
      <c r="HY42" s="32">
        <v>14428</v>
      </c>
      <c r="HZ42" s="32">
        <v>228</v>
      </c>
      <c r="IA42" s="32">
        <v>0</v>
      </c>
      <c r="IB42" s="32">
        <v>0</v>
      </c>
      <c r="IC42" s="32">
        <v>0</v>
      </c>
      <c r="ID42" s="32">
        <v>511</v>
      </c>
      <c r="IE42" s="32">
        <v>502</v>
      </c>
      <c r="IF42" s="32">
        <v>9</v>
      </c>
      <c r="IG42" s="32">
        <v>511</v>
      </c>
      <c r="IH42" s="32">
        <v>502</v>
      </c>
      <c r="II42" s="32">
        <v>9</v>
      </c>
      <c r="IJ42" s="32">
        <v>0</v>
      </c>
      <c r="IK42" s="32">
        <v>0</v>
      </c>
      <c r="IL42" s="32">
        <v>0</v>
      </c>
      <c r="IM42" s="32">
        <v>841</v>
      </c>
      <c r="IN42" s="32">
        <v>438</v>
      </c>
      <c r="IO42" s="32">
        <v>403</v>
      </c>
      <c r="IP42" s="32">
        <v>841</v>
      </c>
      <c r="IQ42" s="32">
        <v>438</v>
      </c>
      <c r="IR42" s="32">
        <v>403</v>
      </c>
      <c r="IS42" s="32">
        <v>0</v>
      </c>
      <c r="IT42" s="32">
        <v>0</v>
      </c>
      <c r="IU42" s="32">
        <v>0</v>
      </c>
      <c r="IV42" s="32">
        <v>16411</v>
      </c>
      <c r="IW42" s="32">
        <v>12477</v>
      </c>
      <c r="IX42" s="32">
        <v>3934</v>
      </c>
      <c r="IY42" s="32">
        <v>16411</v>
      </c>
      <c r="IZ42" s="32">
        <v>12477</v>
      </c>
      <c r="JA42" s="32">
        <v>3934</v>
      </c>
      <c r="JB42" s="32">
        <v>0</v>
      </c>
      <c r="JC42" s="32">
        <v>0</v>
      </c>
      <c r="JD42" s="32">
        <v>0</v>
      </c>
      <c r="JE42" s="32">
        <v>15170</v>
      </c>
      <c r="JF42" s="32">
        <v>11684</v>
      </c>
      <c r="JG42" s="32">
        <v>3486</v>
      </c>
      <c r="JH42" s="32">
        <v>15170</v>
      </c>
      <c r="JI42" s="32">
        <v>11684</v>
      </c>
      <c r="JJ42" s="32">
        <v>3486</v>
      </c>
      <c r="JK42" s="32">
        <v>0</v>
      </c>
      <c r="JL42" s="32">
        <v>0</v>
      </c>
      <c r="JM42" s="32">
        <v>0</v>
      </c>
      <c r="JN42" s="32">
        <v>956</v>
      </c>
      <c r="JO42" s="32">
        <v>626</v>
      </c>
      <c r="JP42" s="32">
        <v>330</v>
      </c>
      <c r="JQ42" s="32">
        <v>956</v>
      </c>
      <c r="JR42" s="32">
        <v>626</v>
      </c>
      <c r="JS42" s="32">
        <v>330</v>
      </c>
      <c r="JT42" s="32">
        <v>0</v>
      </c>
      <c r="JU42" s="32">
        <v>0</v>
      </c>
      <c r="JV42" s="32">
        <v>0</v>
      </c>
      <c r="JW42" s="32">
        <v>251</v>
      </c>
      <c r="JX42" s="32">
        <v>152</v>
      </c>
      <c r="JY42" s="32">
        <v>99</v>
      </c>
      <c r="JZ42" s="32">
        <v>251</v>
      </c>
      <c r="KA42" s="32">
        <v>152</v>
      </c>
      <c r="KB42" s="32">
        <v>99</v>
      </c>
      <c r="KC42" s="32">
        <v>0</v>
      </c>
      <c r="KD42" s="32">
        <v>0</v>
      </c>
      <c r="KE42" s="32">
        <v>0</v>
      </c>
      <c r="KF42" s="32">
        <v>0</v>
      </c>
      <c r="KG42" s="32">
        <v>0</v>
      </c>
      <c r="KH42" s="32">
        <v>0</v>
      </c>
      <c r="KI42" s="32">
        <v>0</v>
      </c>
      <c r="KJ42" s="32">
        <v>0</v>
      </c>
      <c r="KK42" s="32">
        <v>0</v>
      </c>
      <c r="KL42" s="32">
        <v>0</v>
      </c>
      <c r="KM42" s="32">
        <v>0</v>
      </c>
      <c r="KN42" s="32">
        <v>0</v>
      </c>
      <c r="KO42" s="32">
        <v>3090</v>
      </c>
      <c r="KP42" s="32">
        <v>2321</v>
      </c>
      <c r="KQ42" s="33">
        <v>769</v>
      </c>
      <c r="KR42" s="32">
        <v>3090</v>
      </c>
      <c r="KS42" s="32">
        <v>2321</v>
      </c>
      <c r="KT42" s="32">
        <v>769</v>
      </c>
      <c r="KU42" s="32">
        <v>0</v>
      </c>
      <c r="KV42" s="32">
        <v>0</v>
      </c>
      <c r="KW42" s="32">
        <v>0</v>
      </c>
      <c r="KX42" s="32">
        <v>7154</v>
      </c>
      <c r="KY42" s="32">
        <v>4616</v>
      </c>
      <c r="KZ42" s="32">
        <v>2538</v>
      </c>
      <c r="LA42" s="32">
        <v>5248</v>
      </c>
      <c r="LB42" s="32">
        <v>3866</v>
      </c>
      <c r="LC42" s="32">
        <v>1382</v>
      </c>
      <c r="LD42" s="32">
        <v>1906</v>
      </c>
      <c r="LE42" s="32">
        <v>750</v>
      </c>
      <c r="LF42" s="32">
        <v>1156</v>
      </c>
      <c r="LG42" s="32">
        <v>5298</v>
      </c>
      <c r="LH42" s="32">
        <v>3331</v>
      </c>
      <c r="LI42" s="32">
        <v>1967</v>
      </c>
      <c r="LJ42" s="32">
        <v>3844</v>
      </c>
      <c r="LK42" s="32">
        <v>2767</v>
      </c>
      <c r="LL42" s="32">
        <v>1077</v>
      </c>
      <c r="LM42" s="32">
        <v>1454</v>
      </c>
      <c r="LN42" s="32">
        <v>564</v>
      </c>
      <c r="LO42" s="32">
        <v>890</v>
      </c>
      <c r="LP42" s="32">
        <v>1856</v>
      </c>
      <c r="LQ42" s="32">
        <v>1285</v>
      </c>
      <c r="LR42" s="32">
        <v>571</v>
      </c>
      <c r="LS42" s="32">
        <v>1404</v>
      </c>
      <c r="LT42" s="32">
        <v>1099</v>
      </c>
      <c r="LU42" s="32">
        <v>305</v>
      </c>
      <c r="LV42" s="32">
        <v>452</v>
      </c>
      <c r="LW42" s="32">
        <v>186</v>
      </c>
      <c r="LX42" s="33">
        <v>266</v>
      </c>
    </row>
    <row r="43" spans="1:336" x14ac:dyDescent="0.2">
      <c r="A43" s="481"/>
      <c r="B43" s="31" t="s">
        <v>275</v>
      </c>
      <c r="C43" s="31"/>
      <c r="D43" s="32">
        <v>111348</v>
      </c>
      <c r="E43" s="32">
        <v>79989</v>
      </c>
      <c r="F43" s="32">
        <v>31359</v>
      </c>
      <c r="G43" s="32">
        <v>91033</v>
      </c>
      <c r="H43" s="32">
        <v>70220</v>
      </c>
      <c r="I43" s="32">
        <v>20813</v>
      </c>
      <c r="J43" s="32">
        <v>20315</v>
      </c>
      <c r="K43" s="32">
        <v>9769</v>
      </c>
      <c r="L43" s="32">
        <v>10546</v>
      </c>
      <c r="M43" s="32">
        <v>43813</v>
      </c>
      <c r="N43" s="32">
        <v>29073</v>
      </c>
      <c r="O43" s="32">
        <v>14740</v>
      </c>
      <c r="P43" s="32">
        <v>27262</v>
      </c>
      <c r="Q43" s="32">
        <v>19789</v>
      </c>
      <c r="R43" s="32">
        <v>7473</v>
      </c>
      <c r="S43" s="32">
        <v>16551</v>
      </c>
      <c r="T43" s="32">
        <v>9284</v>
      </c>
      <c r="U43" s="32">
        <v>7267</v>
      </c>
      <c r="V43" s="32">
        <v>21617</v>
      </c>
      <c r="W43" s="32">
        <v>15197</v>
      </c>
      <c r="X43" s="32">
        <v>6420</v>
      </c>
      <c r="Y43" s="32">
        <v>10134</v>
      </c>
      <c r="Z43" s="32">
        <v>8015</v>
      </c>
      <c r="AA43" s="32">
        <v>2119</v>
      </c>
      <c r="AB43" s="32">
        <v>11483</v>
      </c>
      <c r="AC43" s="32">
        <v>7182</v>
      </c>
      <c r="AD43" s="32">
        <v>4301</v>
      </c>
      <c r="AE43" s="32">
        <v>0</v>
      </c>
      <c r="AF43" s="32">
        <v>0</v>
      </c>
      <c r="AG43" s="32">
        <v>0</v>
      </c>
      <c r="AH43" s="32">
        <v>0</v>
      </c>
      <c r="AI43" s="32">
        <v>0</v>
      </c>
      <c r="AJ43" s="32">
        <v>0</v>
      </c>
      <c r="AK43" s="32">
        <v>0</v>
      </c>
      <c r="AL43" s="32">
        <v>0</v>
      </c>
      <c r="AM43" s="32">
        <v>0</v>
      </c>
      <c r="AN43" s="32">
        <v>20439</v>
      </c>
      <c r="AO43" s="32">
        <v>14310</v>
      </c>
      <c r="AP43" s="32">
        <v>6129</v>
      </c>
      <c r="AQ43" s="32">
        <v>9248</v>
      </c>
      <c r="AR43" s="32">
        <v>7260</v>
      </c>
      <c r="AS43" s="32">
        <v>1988</v>
      </c>
      <c r="AT43" s="32">
        <v>11191</v>
      </c>
      <c r="AU43" s="32">
        <v>7050</v>
      </c>
      <c r="AV43" s="32">
        <v>4141</v>
      </c>
      <c r="AW43" s="32">
        <v>1178</v>
      </c>
      <c r="AX43" s="32">
        <v>887</v>
      </c>
      <c r="AY43" s="32">
        <v>291</v>
      </c>
      <c r="AZ43" s="32">
        <v>886</v>
      </c>
      <c r="BA43" s="32">
        <v>755</v>
      </c>
      <c r="BB43" s="32">
        <v>131</v>
      </c>
      <c r="BC43" s="32">
        <v>292</v>
      </c>
      <c r="BD43" s="32">
        <v>132</v>
      </c>
      <c r="BE43" s="32">
        <v>160</v>
      </c>
      <c r="BF43" s="32">
        <v>0</v>
      </c>
      <c r="BG43" s="32">
        <v>0</v>
      </c>
      <c r="BH43" s="32">
        <v>0</v>
      </c>
      <c r="BI43" s="32">
        <v>0</v>
      </c>
      <c r="BJ43" s="32">
        <v>0</v>
      </c>
      <c r="BK43" s="32">
        <v>0</v>
      </c>
      <c r="BL43" s="32">
        <v>0</v>
      </c>
      <c r="BM43" s="32">
        <v>0</v>
      </c>
      <c r="BN43" s="32">
        <v>0</v>
      </c>
      <c r="BO43" s="32">
        <v>8345</v>
      </c>
      <c r="BP43" s="32">
        <v>8201</v>
      </c>
      <c r="BQ43" s="32">
        <v>144</v>
      </c>
      <c r="BR43" s="32">
        <v>7380</v>
      </c>
      <c r="BS43" s="32">
        <v>7302</v>
      </c>
      <c r="BT43" s="32">
        <v>78</v>
      </c>
      <c r="BU43" s="32">
        <v>965</v>
      </c>
      <c r="BV43" s="32">
        <v>899</v>
      </c>
      <c r="BW43" s="32">
        <v>66</v>
      </c>
      <c r="BX43" s="32">
        <v>2768</v>
      </c>
      <c r="BY43" s="32">
        <v>2761</v>
      </c>
      <c r="BZ43" s="32">
        <v>7</v>
      </c>
      <c r="CA43" s="32">
        <v>2768</v>
      </c>
      <c r="CB43" s="32">
        <v>2761</v>
      </c>
      <c r="CC43" s="32">
        <v>7</v>
      </c>
      <c r="CD43" s="32">
        <v>0</v>
      </c>
      <c r="CE43" s="32">
        <v>0</v>
      </c>
      <c r="CF43" s="32">
        <v>0</v>
      </c>
      <c r="CG43" s="32">
        <v>558</v>
      </c>
      <c r="CH43" s="32">
        <v>552</v>
      </c>
      <c r="CI43" s="32">
        <v>6</v>
      </c>
      <c r="CJ43" s="32">
        <v>418</v>
      </c>
      <c r="CK43" s="32" t="s">
        <v>378</v>
      </c>
      <c r="CL43" s="32" t="s">
        <v>378</v>
      </c>
      <c r="CM43" s="32">
        <v>140</v>
      </c>
      <c r="CN43" s="32" t="s">
        <v>378</v>
      </c>
      <c r="CO43" s="32" t="s">
        <v>378</v>
      </c>
      <c r="CP43" s="32">
        <v>1311</v>
      </c>
      <c r="CQ43" s="32">
        <v>1291</v>
      </c>
      <c r="CR43" s="32">
        <v>20</v>
      </c>
      <c r="CS43" s="32">
        <v>1188</v>
      </c>
      <c r="CT43" s="32">
        <v>1171</v>
      </c>
      <c r="CU43" s="32">
        <v>17</v>
      </c>
      <c r="CV43" s="32">
        <v>123</v>
      </c>
      <c r="CW43" s="32">
        <v>120</v>
      </c>
      <c r="CX43" s="32">
        <v>3</v>
      </c>
      <c r="CY43" s="32">
        <v>803</v>
      </c>
      <c r="CZ43" s="32">
        <v>771</v>
      </c>
      <c r="DA43" s="32">
        <v>32</v>
      </c>
      <c r="DB43" s="32">
        <v>501</v>
      </c>
      <c r="DC43" s="32" t="s">
        <v>378</v>
      </c>
      <c r="DD43" s="32" t="s">
        <v>378</v>
      </c>
      <c r="DE43" s="32">
        <v>302</v>
      </c>
      <c r="DF43" s="32" t="s">
        <v>378</v>
      </c>
      <c r="DG43" s="32" t="s">
        <v>378</v>
      </c>
      <c r="DH43" s="32">
        <v>143</v>
      </c>
      <c r="DI43" s="32">
        <v>143</v>
      </c>
      <c r="DJ43" s="32">
        <v>0</v>
      </c>
      <c r="DK43" s="32">
        <v>121</v>
      </c>
      <c r="DL43" s="32">
        <v>121</v>
      </c>
      <c r="DM43" s="32">
        <v>0</v>
      </c>
      <c r="DN43" s="32">
        <v>22</v>
      </c>
      <c r="DO43" s="32">
        <v>22</v>
      </c>
      <c r="DP43" s="32">
        <v>0</v>
      </c>
      <c r="DQ43" s="32">
        <v>204</v>
      </c>
      <c r="DR43" s="32" t="s">
        <v>378</v>
      </c>
      <c r="DS43" s="32" t="s">
        <v>378</v>
      </c>
      <c r="DT43" s="32">
        <v>172</v>
      </c>
      <c r="DU43" s="32" t="s">
        <v>378</v>
      </c>
      <c r="DV43" s="32" t="s">
        <v>378</v>
      </c>
      <c r="DW43" s="32">
        <v>32</v>
      </c>
      <c r="DX43" s="32" t="s">
        <v>378</v>
      </c>
      <c r="DY43" s="32" t="s">
        <v>378</v>
      </c>
      <c r="DZ43" s="32">
        <v>0</v>
      </c>
      <c r="EA43" s="32">
        <v>0</v>
      </c>
      <c r="EB43" s="32">
        <v>0</v>
      </c>
      <c r="EC43" s="32">
        <v>0</v>
      </c>
      <c r="ED43" s="32">
        <v>0</v>
      </c>
      <c r="EE43" s="32">
        <v>0</v>
      </c>
      <c r="EF43" s="32">
        <v>0</v>
      </c>
      <c r="EG43" s="32">
        <v>0</v>
      </c>
      <c r="EH43" s="32">
        <v>0</v>
      </c>
      <c r="EI43" s="32">
        <v>2445</v>
      </c>
      <c r="EJ43" s="32">
        <v>2372</v>
      </c>
      <c r="EK43" s="32">
        <v>73</v>
      </c>
      <c r="EL43" s="32">
        <v>2103</v>
      </c>
      <c r="EM43" s="32">
        <v>2055</v>
      </c>
      <c r="EN43" s="32">
        <v>48</v>
      </c>
      <c r="EO43" s="32">
        <v>342</v>
      </c>
      <c r="EP43" s="32">
        <v>317</v>
      </c>
      <c r="EQ43" s="32">
        <v>25</v>
      </c>
      <c r="ER43" s="32">
        <v>113</v>
      </c>
      <c r="ES43" s="32" t="s">
        <v>378</v>
      </c>
      <c r="ET43" s="32" t="s">
        <v>378</v>
      </c>
      <c r="EU43" s="32">
        <v>109</v>
      </c>
      <c r="EV43" s="32" t="s">
        <v>378</v>
      </c>
      <c r="EW43" s="32" t="s">
        <v>378</v>
      </c>
      <c r="EX43" s="32">
        <v>4</v>
      </c>
      <c r="EY43" s="32" t="s">
        <v>378</v>
      </c>
      <c r="EZ43" s="32" t="s">
        <v>378</v>
      </c>
      <c r="FA43" s="32">
        <v>6737</v>
      </c>
      <c r="FB43" s="32" t="s">
        <v>378</v>
      </c>
      <c r="FC43" s="32" t="s">
        <v>378</v>
      </c>
      <c r="FD43" s="32">
        <v>4394</v>
      </c>
      <c r="FE43" s="32" t="s">
        <v>378</v>
      </c>
      <c r="FF43" s="32" t="s">
        <v>378</v>
      </c>
      <c r="FG43" s="32">
        <v>2343</v>
      </c>
      <c r="FH43" s="32">
        <v>479</v>
      </c>
      <c r="FI43" s="32">
        <v>1864</v>
      </c>
      <c r="FJ43" s="32">
        <v>6737</v>
      </c>
      <c r="FK43" s="32" t="s">
        <v>378</v>
      </c>
      <c r="FL43" s="32" t="s">
        <v>378</v>
      </c>
      <c r="FM43" s="32">
        <v>4394</v>
      </c>
      <c r="FN43" s="32" t="s">
        <v>378</v>
      </c>
      <c r="FO43" s="32" t="s">
        <v>378</v>
      </c>
      <c r="FP43" s="32">
        <v>2343</v>
      </c>
      <c r="FQ43" s="32">
        <v>479</v>
      </c>
      <c r="FR43" s="32">
        <v>1864</v>
      </c>
      <c r="FS43" s="32">
        <v>80</v>
      </c>
      <c r="FT43" s="32" t="s">
        <v>378</v>
      </c>
      <c r="FU43" s="32" t="s">
        <v>378</v>
      </c>
      <c r="FV43" s="32">
        <v>80</v>
      </c>
      <c r="FW43" s="32" t="s">
        <v>378</v>
      </c>
      <c r="FX43" s="32" t="s">
        <v>378</v>
      </c>
      <c r="FY43" s="32">
        <v>0</v>
      </c>
      <c r="FZ43" s="32">
        <v>0</v>
      </c>
      <c r="GA43" s="32">
        <v>0</v>
      </c>
      <c r="GB43" s="32">
        <v>80</v>
      </c>
      <c r="GC43" s="32" t="s">
        <v>378</v>
      </c>
      <c r="GD43" s="32" t="s">
        <v>378</v>
      </c>
      <c r="GE43" s="32">
        <v>80</v>
      </c>
      <c r="GF43" s="32" t="s">
        <v>378</v>
      </c>
      <c r="GG43" s="32" t="s">
        <v>378</v>
      </c>
      <c r="GH43" s="32">
        <v>0</v>
      </c>
      <c r="GI43" s="32">
        <v>0</v>
      </c>
      <c r="GJ43" s="32">
        <v>0</v>
      </c>
      <c r="GK43" s="32">
        <v>67535</v>
      </c>
      <c r="GL43" s="32">
        <v>50916</v>
      </c>
      <c r="GM43" s="32">
        <v>16619</v>
      </c>
      <c r="GN43" s="32">
        <v>63771</v>
      </c>
      <c r="GO43" s="32">
        <v>50431</v>
      </c>
      <c r="GP43" s="32">
        <v>13340</v>
      </c>
      <c r="GQ43" s="32">
        <v>3764</v>
      </c>
      <c r="GR43" s="32">
        <v>485</v>
      </c>
      <c r="GS43" s="32">
        <v>3279</v>
      </c>
      <c r="GT43" s="32">
        <v>15866</v>
      </c>
      <c r="GU43" s="32">
        <v>15773</v>
      </c>
      <c r="GV43" s="32">
        <v>93</v>
      </c>
      <c r="GW43" s="32">
        <v>15866</v>
      </c>
      <c r="GX43" s="32">
        <v>15773</v>
      </c>
      <c r="GY43" s="32">
        <v>93</v>
      </c>
      <c r="GZ43" s="32">
        <v>0</v>
      </c>
      <c r="HA43" s="32">
        <v>0</v>
      </c>
      <c r="HB43" s="32">
        <v>0</v>
      </c>
      <c r="HC43" s="32">
        <v>8643</v>
      </c>
      <c r="HD43" s="32">
        <v>1360</v>
      </c>
      <c r="HE43" s="32">
        <v>7283</v>
      </c>
      <c r="HF43" s="32">
        <v>4883</v>
      </c>
      <c r="HG43" s="32" t="s">
        <v>378</v>
      </c>
      <c r="HH43" s="32" t="s">
        <v>378</v>
      </c>
      <c r="HI43" s="32">
        <v>3760</v>
      </c>
      <c r="HJ43" s="32" t="s">
        <v>378</v>
      </c>
      <c r="HK43" s="32" t="s">
        <v>378</v>
      </c>
      <c r="HL43" s="32">
        <v>8539</v>
      </c>
      <c r="HM43" s="32">
        <v>4503</v>
      </c>
      <c r="HN43" s="32">
        <v>4036</v>
      </c>
      <c r="HO43" s="32">
        <v>8539</v>
      </c>
      <c r="HP43" s="32">
        <v>4503</v>
      </c>
      <c r="HQ43" s="32">
        <v>4036</v>
      </c>
      <c r="HR43" s="32">
        <v>0</v>
      </c>
      <c r="HS43" s="32">
        <v>0</v>
      </c>
      <c r="HT43" s="32">
        <v>0</v>
      </c>
      <c r="HU43" s="32">
        <v>14214</v>
      </c>
      <c r="HV43" s="32">
        <v>14015</v>
      </c>
      <c r="HW43" s="32">
        <v>199</v>
      </c>
      <c r="HX43" s="32">
        <v>14214</v>
      </c>
      <c r="HY43" s="32">
        <v>14015</v>
      </c>
      <c r="HZ43" s="32">
        <v>199</v>
      </c>
      <c r="IA43" s="32">
        <v>0</v>
      </c>
      <c r="IB43" s="32">
        <v>0</v>
      </c>
      <c r="IC43" s="32">
        <v>0</v>
      </c>
      <c r="ID43" s="32">
        <v>762</v>
      </c>
      <c r="IE43" s="32">
        <v>750</v>
      </c>
      <c r="IF43" s="32">
        <v>12</v>
      </c>
      <c r="IG43" s="32">
        <v>762</v>
      </c>
      <c r="IH43" s="32">
        <v>750</v>
      </c>
      <c r="II43" s="32">
        <v>12</v>
      </c>
      <c r="IJ43" s="32">
        <v>0</v>
      </c>
      <c r="IK43" s="32">
        <v>0</v>
      </c>
      <c r="IL43" s="32">
        <v>0</v>
      </c>
      <c r="IM43" s="32">
        <v>950</v>
      </c>
      <c r="IN43" s="32">
        <v>507</v>
      </c>
      <c r="IO43" s="32">
        <v>443</v>
      </c>
      <c r="IP43" s="32">
        <v>950</v>
      </c>
      <c r="IQ43" s="32">
        <v>507</v>
      </c>
      <c r="IR43" s="32">
        <v>443</v>
      </c>
      <c r="IS43" s="32">
        <v>0</v>
      </c>
      <c r="IT43" s="32">
        <v>0</v>
      </c>
      <c r="IU43" s="32">
        <v>0</v>
      </c>
      <c r="IV43" s="32">
        <v>16222</v>
      </c>
      <c r="IW43" s="32">
        <v>12458</v>
      </c>
      <c r="IX43" s="32">
        <v>3764</v>
      </c>
      <c r="IY43" s="32">
        <v>16218</v>
      </c>
      <c r="IZ43" s="32" t="s">
        <v>378</v>
      </c>
      <c r="JA43" s="32" t="s">
        <v>378</v>
      </c>
      <c r="JB43" s="32">
        <v>4</v>
      </c>
      <c r="JC43" s="32" t="s">
        <v>378</v>
      </c>
      <c r="JD43" s="32" t="s">
        <v>378</v>
      </c>
      <c r="JE43" s="32">
        <v>14522</v>
      </c>
      <c r="JF43" s="32">
        <v>11383</v>
      </c>
      <c r="JG43" s="32">
        <v>3139</v>
      </c>
      <c r="JH43" s="32">
        <v>14522</v>
      </c>
      <c r="JI43" s="32">
        <v>11383</v>
      </c>
      <c r="JJ43" s="32">
        <v>3139</v>
      </c>
      <c r="JK43" s="32">
        <v>0</v>
      </c>
      <c r="JL43" s="32">
        <v>0</v>
      </c>
      <c r="JM43" s="32">
        <v>0</v>
      </c>
      <c r="JN43" s="32">
        <v>909</v>
      </c>
      <c r="JO43" s="32">
        <v>607</v>
      </c>
      <c r="JP43" s="32">
        <v>302</v>
      </c>
      <c r="JQ43" s="32">
        <v>909</v>
      </c>
      <c r="JR43" s="32">
        <v>607</v>
      </c>
      <c r="JS43" s="32">
        <v>302</v>
      </c>
      <c r="JT43" s="32">
        <v>0</v>
      </c>
      <c r="JU43" s="32">
        <v>0</v>
      </c>
      <c r="JV43" s="32">
        <v>0</v>
      </c>
      <c r="JW43" s="32">
        <v>725</v>
      </c>
      <c r="JX43" s="32">
        <v>436</v>
      </c>
      <c r="JY43" s="32">
        <v>289</v>
      </c>
      <c r="JZ43" s="32">
        <v>721</v>
      </c>
      <c r="KA43" s="32" t="s">
        <v>378</v>
      </c>
      <c r="KB43" s="32" t="s">
        <v>378</v>
      </c>
      <c r="KC43" s="32">
        <v>4</v>
      </c>
      <c r="KD43" s="32" t="s">
        <v>378</v>
      </c>
      <c r="KE43" s="32" t="s">
        <v>378</v>
      </c>
      <c r="KF43" s="32">
        <v>0</v>
      </c>
      <c r="KG43" s="32">
        <v>0</v>
      </c>
      <c r="KH43" s="32">
        <v>0</v>
      </c>
      <c r="KI43" s="32">
        <v>0</v>
      </c>
      <c r="KJ43" s="32">
        <v>0</v>
      </c>
      <c r="KK43" s="32">
        <v>0</v>
      </c>
      <c r="KL43" s="32">
        <v>0</v>
      </c>
      <c r="KM43" s="32">
        <v>0</v>
      </c>
      <c r="KN43" s="32">
        <v>0</v>
      </c>
      <c r="KO43" s="32">
        <v>3101</v>
      </c>
      <c r="KP43" s="32">
        <v>2300</v>
      </c>
      <c r="KQ43" s="33">
        <v>801</v>
      </c>
      <c r="KR43" s="32">
        <v>3101</v>
      </c>
      <c r="KS43" s="32">
        <v>2300</v>
      </c>
      <c r="KT43" s="32">
        <v>801</v>
      </c>
      <c r="KU43" s="32">
        <v>0</v>
      </c>
      <c r="KV43" s="32">
        <v>0</v>
      </c>
      <c r="KW43" s="32">
        <v>0</v>
      </c>
      <c r="KX43" s="32">
        <v>7034</v>
      </c>
      <c r="KY43" s="32">
        <v>4693</v>
      </c>
      <c r="KZ43" s="32">
        <v>2341</v>
      </c>
      <c r="LA43" s="32">
        <v>5274</v>
      </c>
      <c r="LB43" s="32">
        <v>3969</v>
      </c>
      <c r="LC43" s="32">
        <v>1305</v>
      </c>
      <c r="LD43" s="32">
        <v>1760</v>
      </c>
      <c r="LE43" s="32">
        <v>724</v>
      </c>
      <c r="LF43" s="32">
        <v>1036</v>
      </c>
      <c r="LG43" s="32">
        <v>5070</v>
      </c>
      <c r="LH43" s="32">
        <v>3306</v>
      </c>
      <c r="LI43" s="32">
        <v>1764</v>
      </c>
      <c r="LJ43" s="32">
        <v>3750</v>
      </c>
      <c r="LK43" s="32">
        <v>2772</v>
      </c>
      <c r="LL43" s="32">
        <v>978</v>
      </c>
      <c r="LM43" s="32">
        <v>1320</v>
      </c>
      <c r="LN43" s="32">
        <v>534</v>
      </c>
      <c r="LO43" s="32">
        <v>786</v>
      </c>
      <c r="LP43" s="32">
        <v>1964</v>
      </c>
      <c r="LQ43" s="32">
        <v>1387</v>
      </c>
      <c r="LR43" s="32">
        <v>577</v>
      </c>
      <c r="LS43" s="32">
        <v>1524</v>
      </c>
      <c r="LT43" s="32">
        <v>1197</v>
      </c>
      <c r="LU43" s="32">
        <v>327</v>
      </c>
      <c r="LV43" s="32">
        <v>440</v>
      </c>
      <c r="LW43" s="32">
        <v>190</v>
      </c>
      <c r="LX43" s="33">
        <v>250</v>
      </c>
    </row>
    <row r="44" spans="1:336" x14ac:dyDescent="0.2">
      <c r="A44" s="481"/>
      <c r="B44" s="31" t="s">
        <v>328</v>
      </c>
      <c r="C44" s="31"/>
      <c r="D44" s="32">
        <v>99880</v>
      </c>
      <c r="E44" s="32">
        <v>72836</v>
      </c>
      <c r="F44" s="32">
        <v>27044</v>
      </c>
      <c r="G44" s="32">
        <v>82895</v>
      </c>
      <c r="H44" s="32">
        <v>64434</v>
      </c>
      <c r="I44" s="32">
        <v>18461</v>
      </c>
      <c r="J44" s="32">
        <v>16985</v>
      </c>
      <c r="K44" s="32">
        <v>8402</v>
      </c>
      <c r="L44" s="32">
        <v>8583</v>
      </c>
      <c r="M44" s="32">
        <v>37080</v>
      </c>
      <c r="N44" s="32">
        <v>24499</v>
      </c>
      <c r="O44" s="32">
        <v>12581</v>
      </c>
      <c r="P44" s="32">
        <v>23317</v>
      </c>
      <c r="Q44" s="32">
        <v>16564</v>
      </c>
      <c r="R44" s="32">
        <v>6753</v>
      </c>
      <c r="S44" s="32">
        <v>13763</v>
      </c>
      <c r="T44" s="32">
        <v>7935</v>
      </c>
      <c r="U44" s="32">
        <v>5828</v>
      </c>
      <c r="V44" s="32">
        <v>17383</v>
      </c>
      <c r="W44" s="32">
        <v>12221</v>
      </c>
      <c r="X44" s="32">
        <v>5162</v>
      </c>
      <c r="Y44" s="32">
        <v>7936</v>
      </c>
      <c r="Z44" s="32">
        <v>6100</v>
      </c>
      <c r="AA44" s="32">
        <v>1836</v>
      </c>
      <c r="AB44" s="32">
        <v>9447</v>
      </c>
      <c r="AC44" s="32">
        <v>6121</v>
      </c>
      <c r="AD44" s="32">
        <v>3326</v>
      </c>
      <c r="AE44" s="32">
        <v>0</v>
      </c>
      <c r="AF44" s="32">
        <v>0</v>
      </c>
      <c r="AG44" s="32">
        <v>0</v>
      </c>
      <c r="AH44" s="32">
        <v>0</v>
      </c>
      <c r="AI44" s="32">
        <v>0</v>
      </c>
      <c r="AJ44" s="32">
        <v>0</v>
      </c>
      <c r="AK44" s="32">
        <v>0</v>
      </c>
      <c r="AL44" s="32">
        <v>0</v>
      </c>
      <c r="AM44" s="32">
        <v>0</v>
      </c>
      <c r="AN44" s="32">
        <v>16490</v>
      </c>
      <c r="AO44" s="32">
        <v>11546</v>
      </c>
      <c r="AP44" s="32">
        <v>4944</v>
      </c>
      <c r="AQ44" s="32">
        <v>7248</v>
      </c>
      <c r="AR44" s="32">
        <v>5517</v>
      </c>
      <c r="AS44" s="32">
        <v>1731</v>
      </c>
      <c r="AT44" s="32">
        <v>9242</v>
      </c>
      <c r="AU44" s="32">
        <v>6029</v>
      </c>
      <c r="AV44" s="32">
        <v>3213</v>
      </c>
      <c r="AW44" s="32">
        <v>893</v>
      </c>
      <c r="AX44" s="32">
        <v>675</v>
      </c>
      <c r="AY44" s="32">
        <v>218</v>
      </c>
      <c r="AZ44" s="32">
        <v>688</v>
      </c>
      <c r="BA44" s="32">
        <v>583</v>
      </c>
      <c r="BB44" s="32">
        <v>105</v>
      </c>
      <c r="BC44" s="32">
        <v>205</v>
      </c>
      <c r="BD44" s="32">
        <v>92</v>
      </c>
      <c r="BE44" s="32">
        <v>113</v>
      </c>
      <c r="BF44" s="32">
        <v>0</v>
      </c>
      <c r="BG44" s="32">
        <v>0</v>
      </c>
      <c r="BH44" s="32">
        <v>0</v>
      </c>
      <c r="BI44" s="32">
        <v>0</v>
      </c>
      <c r="BJ44" s="32">
        <v>0</v>
      </c>
      <c r="BK44" s="32">
        <v>0</v>
      </c>
      <c r="BL44" s="32">
        <v>0</v>
      </c>
      <c r="BM44" s="32">
        <v>0</v>
      </c>
      <c r="BN44" s="32">
        <v>0</v>
      </c>
      <c r="BO44" s="32">
        <v>7477</v>
      </c>
      <c r="BP44" s="32">
        <v>7338</v>
      </c>
      <c r="BQ44" s="32">
        <v>139</v>
      </c>
      <c r="BR44" s="32">
        <v>6616</v>
      </c>
      <c r="BS44" s="32">
        <v>6529</v>
      </c>
      <c r="BT44" s="32">
        <v>87</v>
      </c>
      <c r="BU44" s="32">
        <v>861</v>
      </c>
      <c r="BV44" s="32">
        <v>809</v>
      </c>
      <c r="BW44" s="32">
        <v>52</v>
      </c>
      <c r="BX44" s="32">
        <v>2257</v>
      </c>
      <c r="BY44" s="32">
        <v>2252</v>
      </c>
      <c r="BZ44" s="32">
        <v>5</v>
      </c>
      <c r="CA44" s="32">
        <v>2257</v>
      </c>
      <c r="CB44" s="32">
        <v>2252</v>
      </c>
      <c r="CC44" s="32">
        <v>5</v>
      </c>
      <c r="CD44" s="32">
        <v>0</v>
      </c>
      <c r="CE44" s="32">
        <v>0</v>
      </c>
      <c r="CF44" s="32">
        <v>0</v>
      </c>
      <c r="CG44" s="32">
        <v>557</v>
      </c>
      <c r="CH44" s="32">
        <v>545</v>
      </c>
      <c r="CI44" s="32">
        <v>12</v>
      </c>
      <c r="CJ44" s="32">
        <v>426</v>
      </c>
      <c r="CK44" s="32">
        <v>422</v>
      </c>
      <c r="CL44" s="32">
        <v>4</v>
      </c>
      <c r="CM44" s="32">
        <v>131</v>
      </c>
      <c r="CN44" s="32">
        <v>123</v>
      </c>
      <c r="CO44" s="32">
        <v>8</v>
      </c>
      <c r="CP44" s="32">
        <v>1190</v>
      </c>
      <c r="CQ44" s="32">
        <v>1162</v>
      </c>
      <c r="CR44" s="32">
        <v>28</v>
      </c>
      <c r="CS44" s="32">
        <v>1089</v>
      </c>
      <c r="CT44" s="32">
        <v>1067</v>
      </c>
      <c r="CU44" s="32">
        <v>22</v>
      </c>
      <c r="CV44" s="32">
        <v>101</v>
      </c>
      <c r="CW44" s="32">
        <v>95</v>
      </c>
      <c r="CX44" s="32">
        <v>6</v>
      </c>
      <c r="CY44" s="32">
        <v>749</v>
      </c>
      <c r="CZ44" s="32">
        <v>726</v>
      </c>
      <c r="DA44" s="32">
        <v>23</v>
      </c>
      <c r="DB44" s="32">
        <v>470</v>
      </c>
      <c r="DC44" s="32">
        <v>466</v>
      </c>
      <c r="DD44" s="32">
        <v>4</v>
      </c>
      <c r="DE44" s="32">
        <v>279</v>
      </c>
      <c r="DF44" s="32">
        <v>260</v>
      </c>
      <c r="DG44" s="32">
        <v>19</v>
      </c>
      <c r="DH44" s="32">
        <v>99</v>
      </c>
      <c r="DI44" s="32">
        <v>99</v>
      </c>
      <c r="DJ44" s="32">
        <v>0</v>
      </c>
      <c r="DK44" s="32" t="s">
        <v>378</v>
      </c>
      <c r="DL44" s="32" t="s">
        <v>378</v>
      </c>
      <c r="DM44" s="32">
        <v>0</v>
      </c>
      <c r="DN44" s="32" t="s">
        <v>378</v>
      </c>
      <c r="DO44" s="32" t="s">
        <v>378</v>
      </c>
      <c r="DP44" s="32">
        <v>0</v>
      </c>
      <c r="DQ44" s="32">
        <v>156</v>
      </c>
      <c r="DR44" s="32">
        <v>153</v>
      </c>
      <c r="DS44" s="32">
        <v>3</v>
      </c>
      <c r="DT44" s="32">
        <v>141</v>
      </c>
      <c r="DU44" s="32">
        <v>138</v>
      </c>
      <c r="DV44" s="32">
        <v>3</v>
      </c>
      <c r="DW44" s="32">
        <v>15</v>
      </c>
      <c r="DX44" s="32">
        <v>15</v>
      </c>
      <c r="DY44" s="32">
        <v>0</v>
      </c>
      <c r="DZ44" s="32">
        <v>0</v>
      </c>
      <c r="EA44" s="32">
        <v>0</v>
      </c>
      <c r="EB44" s="32">
        <v>0</v>
      </c>
      <c r="EC44" s="32">
        <v>0</v>
      </c>
      <c r="ED44" s="32">
        <v>0</v>
      </c>
      <c r="EE44" s="32">
        <v>0</v>
      </c>
      <c r="EF44" s="32">
        <v>0</v>
      </c>
      <c r="EG44" s="32">
        <v>0</v>
      </c>
      <c r="EH44" s="32">
        <v>0</v>
      </c>
      <c r="EI44" s="32">
        <v>2354</v>
      </c>
      <c r="EJ44" s="32">
        <v>2292</v>
      </c>
      <c r="EK44" s="32">
        <v>62</v>
      </c>
      <c r="EL44" s="32">
        <v>2035</v>
      </c>
      <c r="EM44" s="32">
        <v>1989</v>
      </c>
      <c r="EN44" s="32">
        <v>46</v>
      </c>
      <c r="EO44" s="32">
        <v>319</v>
      </c>
      <c r="EP44" s="32">
        <v>303</v>
      </c>
      <c r="EQ44" s="32">
        <v>16</v>
      </c>
      <c r="ER44" s="32">
        <v>115</v>
      </c>
      <c r="ES44" s="32">
        <v>109</v>
      </c>
      <c r="ET44" s="32">
        <v>6</v>
      </c>
      <c r="EU44" s="32" t="s">
        <v>378</v>
      </c>
      <c r="EV44" s="32" t="s">
        <v>378</v>
      </c>
      <c r="EW44" s="32">
        <v>3</v>
      </c>
      <c r="EX44" s="32" t="s">
        <v>378</v>
      </c>
      <c r="EY44" s="32" t="s">
        <v>378</v>
      </c>
      <c r="EZ44" s="32">
        <v>3</v>
      </c>
      <c r="FA44" s="32">
        <v>5843</v>
      </c>
      <c r="FB44" s="32">
        <v>760</v>
      </c>
      <c r="FC44" s="32">
        <v>5083</v>
      </c>
      <c r="FD44" s="32">
        <v>3973</v>
      </c>
      <c r="FE44" s="32">
        <v>378</v>
      </c>
      <c r="FF44" s="32">
        <v>3595</v>
      </c>
      <c r="FG44" s="32">
        <v>1870</v>
      </c>
      <c r="FH44" s="32">
        <v>382</v>
      </c>
      <c r="FI44" s="32">
        <v>1488</v>
      </c>
      <c r="FJ44" s="32">
        <v>5843</v>
      </c>
      <c r="FK44" s="32">
        <v>760</v>
      </c>
      <c r="FL44" s="32">
        <v>5083</v>
      </c>
      <c r="FM44" s="32">
        <v>3973</v>
      </c>
      <c r="FN44" s="32">
        <v>378</v>
      </c>
      <c r="FO44" s="32">
        <v>3595</v>
      </c>
      <c r="FP44" s="32">
        <v>1870</v>
      </c>
      <c r="FQ44" s="32">
        <v>382</v>
      </c>
      <c r="FR44" s="32">
        <v>1488</v>
      </c>
      <c r="FS44" s="32">
        <v>71</v>
      </c>
      <c r="FT44" s="32">
        <v>7</v>
      </c>
      <c r="FU44" s="32">
        <v>64</v>
      </c>
      <c r="FV44" s="32">
        <v>71</v>
      </c>
      <c r="FW44" s="32">
        <v>7</v>
      </c>
      <c r="FX44" s="32">
        <v>64</v>
      </c>
      <c r="FY44" s="32">
        <v>0</v>
      </c>
      <c r="FZ44" s="32">
        <v>0</v>
      </c>
      <c r="GA44" s="32">
        <v>0</v>
      </c>
      <c r="GB44" s="32">
        <v>71</v>
      </c>
      <c r="GC44" s="32">
        <v>7</v>
      </c>
      <c r="GD44" s="32">
        <v>64</v>
      </c>
      <c r="GE44" s="32">
        <v>71</v>
      </c>
      <c r="GF44" s="32">
        <v>7</v>
      </c>
      <c r="GG44" s="32">
        <v>64</v>
      </c>
      <c r="GH44" s="32">
        <v>0</v>
      </c>
      <c r="GI44" s="32">
        <v>0</v>
      </c>
      <c r="GJ44" s="32">
        <v>0</v>
      </c>
      <c r="GK44" s="32">
        <v>62800</v>
      </c>
      <c r="GL44" s="32">
        <v>48337</v>
      </c>
      <c r="GM44" s="32">
        <v>14463</v>
      </c>
      <c r="GN44" s="32">
        <v>59578</v>
      </c>
      <c r="GO44" s="32">
        <v>47870</v>
      </c>
      <c r="GP44" s="32">
        <v>11708</v>
      </c>
      <c r="GQ44" s="32">
        <v>3222</v>
      </c>
      <c r="GR44" s="32">
        <v>467</v>
      </c>
      <c r="GS44" s="32">
        <v>2755</v>
      </c>
      <c r="GT44" s="32">
        <v>14938</v>
      </c>
      <c r="GU44" s="32">
        <v>14833</v>
      </c>
      <c r="GV44" s="32">
        <v>105</v>
      </c>
      <c r="GW44" s="32">
        <v>14938</v>
      </c>
      <c r="GX44" s="32">
        <v>14833</v>
      </c>
      <c r="GY44" s="32">
        <v>105</v>
      </c>
      <c r="GZ44" s="32">
        <v>0</v>
      </c>
      <c r="HA44" s="32">
        <v>0</v>
      </c>
      <c r="HB44" s="32">
        <v>0</v>
      </c>
      <c r="HC44" s="32">
        <v>7664</v>
      </c>
      <c r="HD44" s="32">
        <v>1262</v>
      </c>
      <c r="HE44" s="32">
        <v>6402</v>
      </c>
      <c r="HF44" s="32" t="s">
        <v>378</v>
      </c>
      <c r="HG44" s="32">
        <v>795</v>
      </c>
      <c r="HH44" s="32" t="s">
        <v>378</v>
      </c>
      <c r="HI44" s="32" t="s">
        <v>378</v>
      </c>
      <c r="HJ44" s="32">
        <v>467</v>
      </c>
      <c r="HK44" s="32" t="s">
        <v>378</v>
      </c>
      <c r="HL44" s="32">
        <v>7388</v>
      </c>
      <c r="HM44" s="32">
        <v>4203</v>
      </c>
      <c r="HN44" s="32">
        <v>3185</v>
      </c>
      <c r="HO44" s="32">
        <v>7388</v>
      </c>
      <c r="HP44" s="32">
        <v>4203</v>
      </c>
      <c r="HQ44" s="32">
        <v>3185</v>
      </c>
      <c r="HR44" s="32">
        <v>0</v>
      </c>
      <c r="HS44" s="32">
        <v>0</v>
      </c>
      <c r="HT44" s="32">
        <v>0</v>
      </c>
      <c r="HU44" s="32">
        <v>13520</v>
      </c>
      <c r="HV44" s="32">
        <v>13335</v>
      </c>
      <c r="HW44" s="32">
        <v>185</v>
      </c>
      <c r="HX44" s="32">
        <v>13520</v>
      </c>
      <c r="HY44" s="32">
        <v>13335</v>
      </c>
      <c r="HZ44" s="32">
        <v>185</v>
      </c>
      <c r="IA44" s="32">
        <v>0</v>
      </c>
      <c r="IB44" s="32">
        <v>0</v>
      </c>
      <c r="IC44" s="32">
        <v>0</v>
      </c>
      <c r="ID44" s="32">
        <v>896</v>
      </c>
      <c r="IE44" s="32">
        <v>886</v>
      </c>
      <c r="IF44" s="32">
        <v>10</v>
      </c>
      <c r="IG44" s="32">
        <v>896</v>
      </c>
      <c r="IH44" s="32">
        <v>886</v>
      </c>
      <c r="II44" s="32">
        <v>10</v>
      </c>
      <c r="IJ44" s="32">
        <v>0</v>
      </c>
      <c r="IK44" s="32">
        <v>0</v>
      </c>
      <c r="IL44" s="32">
        <v>0</v>
      </c>
      <c r="IM44" s="32" t="s">
        <v>378</v>
      </c>
      <c r="IN44" s="32" t="s">
        <v>378</v>
      </c>
      <c r="IO44" s="32">
        <v>472</v>
      </c>
      <c r="IP44" s="32" t="s">
        <v>378</v>
      </c>
      <c r="IQ44" s="32" t="s">
        <v>378</v>
      </c>
      <c r="IR44" s="32">
        <v>472</v>
      </c>
      <c r="IS44" s="32">
        <v>0</v>
      </c>
      <c r="IT44" s="32">
        <v>0</v>
      </c>
      <c r="IU44" s="32">
        <v>0</v>
      </c>
      <c r="IV44" s="32">
        <v>15443</v>
      </c>
      <c r="IW44" s="32">
        <v>12066</v>
      </c>
      <c r="IX44" s="32">
        <v>3377</v>
      </c>
      <c r="IY44" s="32" t="s">
        <v>378</v>
      </c>
      <c r="IZ44" s="32">
        <v>12066</v>
      </c>
      <c r="JA44" s="32" t="s">
        <v>378</v>
      </c>
      <c r="JB44" s="32" t="s">
        <v>378</v>
      </c>
      <c r="JC44" s="32">
        <v>0</v>
      </c>
      <c r="JD44" s="32" t="s">
        <v>378</v>
      </c>
      <c r="JE44" s="32">
        <v>13806</v>
      </c>
      <c r="JF44" s="32">
        <v>11047</v>
      </c>
      <c r="JG44" s="32">
        <v>2759</v>
      </c>
      <c r="JH44" s="32">
        <v>13806</v>
      </c>
      <c r="JI44" s="32">
        <v>11047</v>
      </c>
      <c r="JJ44" s="32">
        <v>2759</v>
      </c>
      <c r="JK44" s="32">
        <v>0</v>
      </c>
      <c r="JL44" s="32">
        <v>0</v>
      </c>
      <c r="JM44" s="32">
        <v>0</v>
      </c>
      <c r="JN44" s="32">
        <v>754</v>
      </c>
      <c r="JO44" s="32">
        <v>510</v>
      </c>
      <c r="JP44" s="32">
        <v>244</v>
      </c>
      <c r="JQ44" s="32">
        <v>754</v>
      </c>
      <c r="JR44" s="32">
        <v>510</v>
      </c>
      <c r="JS44" s="32">
        <v>244</v>
      </c>
      <c r="JT44" s="32">
        <v>0</v>
      </c>
      <c r="JU44" s="32">
        <v>0</v>
      </c>
      <c r="JV44" s="32">
        <v>0</v>
      </c>
      <c r="JW44" s="32">
        <v>804</v>
      </c>
      <c r="JX44" s="32">
        <v>476</v>
      </c>
      <c r="JY44" s="32">
        <v>328</v>
      </c>
      <c r="JZ44" s="32" t="s">
        <v>378</v>
      </c>
      <c r="KA44" s="32">
        <v>476</v>
      </c>
      <c r="KB44" s="32" t="s">
        <v>378</v>
      </c>
      <c r="KC44" s="32" t="s">
        <v>378</v>
      </c>
      <c r="KD44" s="32">
        <v>0</v>
      </c>
      <c r="KE44" s="32" t="s">
        <v>378</v>
      </c>
      <c r="KF44" s="32" t="s">
        <v>378</v>
      </c>
      <c r="KG44" s="32" t="s">
        <v>378</v>
      </c>
      <c r="KH44" s="32">
        <v>0</v>
      </c>
      <c r="KI44" s="32" t="s">
        <v>378</v>
      </c>
      <c r="KJ44" s="32" t="s">
        <v>378</v>
      </c>
      <c r="KK44" s="32">
        <v>0</v>
      </c>
      <c r="KL44" s="32">
        <v>0</v>
      </c>
      <c r="KM44" s="32">
        <v>0</v>
      </c>
      <c r="KN44" s="32">
        <v>0</v>
      </c>
      <c r="KO44" s="32">
        <v>2885</v>
      </c>
      <c r="KP44" s="32">
        <v>2148</v>
      </c>
      <c r="KQ44" s="33">
        <v>737</v>
      </c>
      <c r="KR44" s="32">
        <v>2885</v>
      </c>
      <c r="KS44" s="32">
        <v>2148</v>
      </c>
      <c r="KT44" s="32">
        <v>737</v>
      </c>
      <c r="KU44" s="32">
        <v>0</v>
      </c>
      <c r="KV44" s="32">
        <v>0</v>
      </c>
      <c r="KW44" s="32">
        <v>0</v>
      </c>
      <c r="KX44" s="32">
        <v>6306</v>
      </c>
      <c r="KY44" s="32">
        <v>4173</v>
      </c>
      <c r="KZ44" s="32">
        <v>2133</v>
      </c>
      <c r="LA44" s="32">
        <v>4721</v>
      </c>
      <c r="LB44" s="32">
        <v>3550</v>
      </c>
      <c r="LC44" s="32">
        <v>1171</v>
      </c>
      <c r="LD44" s="32">
        <v>1585</v>
      </c>
      <c r="LE44" s="32">
        <v>623</v>
      </c>
      <c r="LF44" s="32">
        <v>962</v>
      </c>
      <c r="LG44" s="32">
        <v>4559</v>
      </c>
      <c r="LH44" s="32">
        <v>2934</v>
      </c>
      <c r="LI44" s="32">
        <v>1625</v>
      </c>
      <c r="LJ44" s="32">
        <v>3394</v>
      </c>
      <c r="LK44" s="32">
        <v>2503</v>
      </c>
      <c r="LL44" s="32">
        <v>891</v>
      </c>
      <c r="LM44" s="32">
        <v>1165</v>
      </c>
      <c r="LN44" s="32">
        <v>431</v>
      </c>
      <c r="LO44" s="32">
        <v>734</v>
      </c>
      <c r="LP44" s="32">
        <v>1747</v>
      </c>
      <c r="LQ44" s="32">
        <v>1239</v>
      </c>
      <c r="LR44" s="32">
        <v>508</v>
      </c>
      <c r="LS44" s="32">
        <v>1327</v>
      </c>
      <c r="LT44" s="32">
        <v>1047</v>
      </c>
      <c r="LU44" s="32">
        <v>280</v>
      </c>
      <c r="LV44" s="32">
        <v>420</v>
      </c>
      <c r="LW44" s="32">
        <v>192</v>
      </c>
      <c r="LX44" s="33">
        <v>228</v>
      </c>
    </row>
    <row r="45" spans="1:336" x14ac:dyDescent="0.2">
      <c r="A45" s="481"/>
      <c r="B45" s="31" t="s">
        <v>365</v>
      </c>
      <c r="C45" s="31"/>
      <c r="D45" s="32">
        <v>92058</v>
      </c>
      <c r="E45" s="32">
        <v>67478</v>
      </c>
      <c r="F45" s="32">
        <v>24580</v>
      </c>
      <c r="G45" s="32">
        <v>76293</v>
      </c>
      <c r="H45" s="32">
        <v>59133</v>
      </c>
      <c r="I45" s="32">
        <v>17160</v>
      </c>
      <c r="J45" s="32">
        <v>15765</v>
      </c>
      <c r="K45" s="32">
        <v>8345</v>
      </c>
      <c r="L45" s="32">
        <v>7420</v>
      </c>
      <c r="M45" s="32">
        <v>34682</v>
      </c>
      <c r="N45" s="32">
        <v>23760</v>
      </c>
      <c r="O45" s="32">
        <v>10922</v>
      </c>
      <c r="P45" s="32">
        <v>21653</v>
      </c>
      <c r="Q45" s="32">
        <v>15830</v>
      </c>
      <c r="R45" s="32">
        <v>5823</v>
      </c>
      <c r="S45" s="32">
        <v>13029</v>
      </c>
      <c r="T45" s="32">
        <v>7930</v>
      </c>
      <c r="U45" s="32">
        <v>5099</v>
      </c>
      <c r="V45" s="32">
        <v>16830</v>
      </c>
      <c r="W45" s="32">
        <v>12192</v>
      </c>
      <c r="X45" s="32">
        <v>4638</v>
      </c>
      <c r="Y45" s="32">
        <v>7351</v>
      </c>
      <c r="Z45" s="32">
        <v>5873</v>
      </c>
      <c r="AA45" s="32">
        <v>1478</v>
      </c>
      <c r="AB45" s="32">
        <v>9479</v>
      </c>
      <c r="AC45" s="32">
        <v>6319</v>
      </c>
      <c r="AD45" s="32">
        <v>3160</v>
      </c>
      <c r="AE45" s="32">
        <v>0</v>
      </c>
      <c r="AF45" s="32">
        <v>0</v>
      </c>
      <c r="AG45" s="32">
        <v>0</v>
      </c>
      <c r="AH45" s="32">
        <v>0</v>
      </c>
      <c r="AI45" s="32">
        <v>0</v>
      </c>
      <c r="AJ45" s="32">
        <v>0</v>
      </c>
      <c r="AK45" s="32">
        <v>0</v>
      </c>
      <c r="AL45" s="32">
        <v>0</v>
      </c>
      <c r="AM45" s="32">
        <v>0</v>
      </c>
      <c r="AN45" s="32">
        <v>16046</v>
      </c>
      <c r="AO45" s="32">
        <v>11602</v>
      </c>
      <c r="AP45" s="32">
        <v>4444</v>
      </c>
      <c r="AQ45" s="32">
        <v>6748</v>
      </c>
      <c r="AR45" s="32">
        <v>5360</v>
      </c>
      <c r="AS45" s="32">
        <v>1388</v>
      </c>
      <c r="AT45" s="32">
        <v>9298</v>
      </c>
      <c r="AU45" s="32">
        <v>6242</v>
      </c>
      <c r="AV45" s="32">
        <v>3056</v>
      </c>
      <c r="AW45" s="32">
        <v>784</v>
      </c>
      <c r="AX45" s="32">
        <v>590</v>
      </c>
      <c r="AY45" s="32">
        <v>194</v>
      </c>
      <c r="AZ45" s="32">
        <v>603</v>
      </c>
      <c r="BA45" s="32">
        <v>513</v>
      </c>
      <c r="BB45" s="32">
        <v>90</v>
      </c>
      <c r="BC45" s="32">
        <v>181</v>
      </c>
      <c r="BD45" s="32">
        <v>77</v>
      </c>
      <c r="BE45" s="32">
        <v>104</v>
      </c>
      <c r="BF45" s="32">
        <v>0</v>
      </c>
      <c r="BG45" s="32">
        <v>0</v>
      </c>
      <c r="BH45" s="32">
        <v>0</v>
      </c>
      <c r="BI45" s="32">
        <v>0</v>
      </c>
      <c r="BJ45" s="32">
        <v>0</v>
      </c>
      <c r="BK45" s="32">
        <v>0</v>
      </c>
      <c r="BL45" s="32">
        <v>0</v>
      </c>
      <c r="BM45" s="32">
        <v>0</v>
      </c>
      <c r="BN45" s="32">
        <v>0</v>
      </c>
      <c r="BO45" s="76">
        <v>7410</v>
      </c>
      <c r="BP45" s="76">
        <v>7294</v>
      </c>
      <c r="BQ45" s="76">
        <v>116</v>
      </c>
      <c r="BR45" s="76">
        <v>6688</v>
      </c>
      <c r="BS45" s="76">
        <v>6607</v>
      </c>
      <c r="BT45" s="76">
        <v>81</v>
      </c>
      <c r="BU45" s="76">
        <v>722</v>
      </c>
      <c r="BV45" s="76">
        <v>687</v>
      </c>
      <c r="BW45" s="76">
        <v>35</v>
      </c>
      <c r="BX45" s="32">
        <v>2016</v>
      </c>
      <c r="BY45" s="32">
        <v>2008</v>
      </c>
      <c r="BZ45" s="32">
        <v>8</v>
      </c>
      <c r="CA45" s="32">
        <v>2016</v>
      </c>
      <c r="CB45" s="32">
        <v>2008</v>
      </c>
      <c r="CC45" s="32">
        <v>8</v>
      </c>
      <c r="CD45" s="32">
        <v>0</v>
      </c>
      <c r="CE45" s="32">
        <v>0</v>
      </c>
      <c r="CF45" s="32">
        <v>0</v>
      </c>
      <c r="CG45" s="32">
        <v>461</v>
      </c>
      <c r="CH45" s="32" t="s">
        <v>378</v>
      </c>
      <c r="CI45" s="32" t="s">
        <v>378</v>
      </c>
      <c r="CJ45" s="32">
        <v>354</v>
      </c>
      <c r="CK45" s="32" t="s">
        <v>378</v>
      </c>
      <c r="CL45" s="32" t="s">
        <v>378</v>
      </c>
      <c r="CM45" s="32">
        <v>107</v>
      </c>
      <c r="CN45" s="32" t="s">
        <v>378</v>
      </c>
      <c r="CO45" s="32" t="s">
        <v>378</v>
      </c>
      <c r="CP45" s="76">
        <v>1778</v>
      </c>
      <c r="CQ45" s="76">
        <v>1752</v>
      </c>
      <c r="CR45" s="76">
        <v>26</v>
      </c>
      <c r="CS45" s="76">
        <v>1678</v>
      </c>
      <c r="CT45" s="76" t="s">
        <v>378</v>
      </c>
      <c r="CU45" s="76" t="s">
        <v>378</v>
      </c>
      <c r="CV45" s="76">
        <v>100</v>
      </c>
      <c r="CW45" s="76" t="s">
        <v>378</v>
      </c>
      <c r="CX45" s="76" t="s">
        <v>378</v>
      </c>
      <c r="CY45" s="32">
        <v>703</v>
      </c>
      <c r="CZ45" s="32">
        <v>687</v>
      </c>
      <c r="DA45" s="32">
        <v>16</v>
      </c>
      <c r="DB45" s="32">
        <v>479</v>
      </c>
      <c r="DC45" s="32">
        <v>476</v>
      </c>
      <c r="DD45" s="32">
        <v>3</v>
      </c>
      <c r="DE45" s="32">
        <v>224</v>
      </c>
      <c r="DF45" s="32">
        <v>211</v>
      </c>
      <c r="DG45" s="32">
        <v>13</v>
      </c>
      <c r="DH45" s="32">
        <v>151</v>
      </c>
      <c r="DI45" s="32" t="s">
        <v>378</v>
      </c>
      <c r="DJ45" s="32" t="s">
        <v>378</v>
      </c>
      <c r="DK45" s="32">
        <v>138</v>
      </c>
      <c r="DL45" s="32" t="s">
        <v>378</v>
      </c>
      <c r="DM45" s="32" t="s">
        <v>378</v>
      </c>
      <c r="DN45" s="32">
        <v>13</v>
      </c>
      <c r="DO45" s="32">
        <v>13</v>
      </c>
      <c r="DP45" s="32">
        <v>0</v>
      </c>
      <c r="DQ45" s="32">
        <v>94</v>
      </c>
      <c r="DR45" s="32">
        <v>94</v>
      </c>
      <c r="DS45" s="32">
        <v>0</v>
      </c>
      <c r="DT45" s="32">
        <v>87</v>
      </c>
      <c r="DU45" s="32">
        <v>87</v>
      </c>
      <c r="DV45" s="32">
        <v>0</v>
      </c>
      <c r="DW45" s="32">
        <v>7</v>
      </c>
      <c r="DX45" s="32">
        <v>7</v>
      </c>
      <c r="DY45" s="32">
        <v>0</v>
      </c>
      <c r="DZ45" s="32">
        <v>7</v>
      </c>
      <c r="EA45" s="32">
        <v>7</v>
      </c>
      <c r="EB45" s="32">
        <v>0</v>
      </c>
      <c r="EC45" s="32" t="s">
        <v>378</v>
      </c>
      <c r="ED45" s="32" t="s">
        <v>378</v>
      </c>
      <c r="EE45" s="32">
        <v>0</v>
      </c>
      <c r="EF45" s="32" t="s">
        <v>378</v>
      </c>
      <c r="EG45" s="32" t="s">
        <v>378</v>
      </c>
      <c r="EH45" s="32">
        <v>0</v>
      </c>
      <c r="EI45" s="32">
        <v>2114</v>
      </c>
      <c r="EJ45" s="32">
        <v>2060</v>
      </c>
      <c r="EK45" s="32">
        <v>54</v>
      </c>
      <c r="EL45" s="32">
        <v>1854</v>
      </c>
      <c r="EM45" s="32">
        <v>1817</v>
      </c>
      <c r="EN45" s="32">
        <v>37</v>
      </c>
      <c r="EO45" s="32">
        <v>260</v>
      </c>
      <c r="EP45" s="32">
        <v>243</v>
      </c>
      <c r="EQ45" s="32">
        <v>17</v>
      </c>
      <c r="ER45" s="32">
        <v>86</v>
      </c>
      <c r="ES45" s="32">
        <v>80</v>
      </c>
      <c r="ET45" s="32">
        <v>6</v>
      </c>
      <c r="EU45" s="32" t="s">
        <v>378</v>
      </c>
      <c r="EV45" s="32">
        <v>75</v>
      </c>
      <c r="EW45" s="32" t="s">
        <v>378</v>
      </c>
      <c r="EX45" s="32" t="s">
        <v>378</v>
      </c>
      <c r="EY45" s="32">
        <v>5</v>
      </c>
      <c r="EZ45" s="32" t="s">
        <v>378</v>
      </c>
      <c r="FA45" s="32">
        <v>5020</v>
      </c>
      <c r="FB45" s="32" t="s">
        <v>378</v>
      </c>
      <c r="FC45" s="32" t="s">
        <v>378</v>
      </c>
      <c r="FD45" s="32">
        <v>3438</v>
      </c>
      <c r="FE45" s="32" t="s">
        <v>378</v>
      </c>
      <c r="FF45" s="32" t="s">
        <v>378</v>
      </c>
      <c r="FG45" s="32">
        <v>1582</v>
      </c>
      <c r="FH45" s="32">
        <v>395</v>
      </c>
      <c r="FI45" s="32">
        <v>1187</v>
      </c>
      <c r="FJ45" s="32">
        <v>5020</v>
      </c>
      <c r="FK45" s="32" t="s">
        <v>378</v>
      </c>
      <c r="FL45" s="32" t="s">
        <v>378</v>
      </c>
      <c r="FM45" s="32">
        <v>3438</v>
      </c>
      <c r="FN45" s="32" t="s">
        <v>378</v>
      </c>
      <c r="FO45" s="32" t="s">
        <v>378</v>
      </c>
      <c r="FP45" s="32">
        <v>1582</v>
      </c>
      <c r="FQ45" s="32">
        <v>395</v>
      </c>
      <c r="FR45" s="32">
        <v>1187</v>
      </c>
      <c r="FS45" s="32">
        <v>80</v>
      </c>
      <c r="FT45" s="32" t="s">
        <v>378</v>
      </c>
      <c r="FU45" s="32" t="s">
        <v>378</v>
      </c>
      <c r="FV45" s="32">
        <v>80</v>
      </c>
      <c r="FW45" s="32" t="s">
        <v>378</v>
      </c>
      <c r="FX45" s="32" t="s">
        <v>378</v>
      </c>
      <c r="FY45" s="32">
        <v>0</v>
      </c>
      <c r="FZ45" s="32">
        <v>0</v>
      </c>
      <c r="GA45" s="32">
        <v>0</v>
      </c>
      <c r="GB45" s="32">
        <v>80</v>
      </c>
      <c r="GC45" s="32" t="s">
        <v>378</v>
      </c>
      <c r="GD45" s="32" t="s">
        <v>378</v>
      </c>
      <c r="GE45" s="32">
        <v>80</v>
      </c>
      <c r="GF45" s="32" t="s">
        <v>378</v>
      </c>
      <c r="GG45" s="32" t="s">
        <v>378</v>
      </c>
      <c r="GH45" s="32">
        <v>0</v>
      </c>
      <c r="GI45" s="32">
        <v>0</v>
      </c>
      <c r="GJ45" s="32">
        <v>0</v>
      </c>
      <c r="GK45" s="32">
        <v>57376</v>
      </c>
      <c r="GL45" s="32">
        <v>43718</v>
      </c>
      <c r="GM45" s="32">
        <v>13658</v>
      </c>
      <c r="GN45" s="32">
        <v>54640</v>
      </c>
      <c r="GO45" s="32">
        <v>43303</v>
      </c>
      <c r="GP45" s="32">
        <v>11337</v>
      </c>
      <c r="GQ45" s="32">
        <v>2736</v>
      </c>
      <c r="GR45" s="32">
        <v>415</v>
      </c>
      <c r="GS45" s="32">
        <v>2321</v>
      </c>
      <c r="GT45" s="32">
        <v>14660</v>
      </c>
      <c r="GU45" s="32" t="s">
        <v>378</v>
      </c>
      <c r="GV45" s="32" t="s">
        <v>378</v>
      </c>
      <c r="GW45" s="32">
        <v>14660</v>
      </c>
      <c r="GX45" s="32" t="s">
        <v>378</v>
      </c>
      <c r="GY45" s="32" t="s">
        <v>378</v>
      </c>
      <c r="GZ45" s="32">
        <v>0</v>
      </c>
      <c r="HA45" s="32">
        <v>0</v>
      </c>
      <c r="HB45" s="32">
        <v>0</v>
      </c>
      <c r="HC45" s="32">
        <v>6960</v>
      </c>
      <c r="HD45" s="32">
        <v>1092</v>
      </c>
      <c r="HE45" s="32">
        <v>5868</v>
      </c>
      <c r="HF45" s="32">
        <v>4224</v>
      </c>
      <c r="HG45" s="32">
        <v>677</v>
      </c>
      <c r="HH45" s="32">
        <v>3547</v>
      </c>
      <c r="HI45" s="32">
        <v>2736</v>
      </c>
      <c r="HJ45" s="32">
        <v>415</v>
      </c>
      <c r="HK45" s="32">
        <v>2321</v>
      </c>
      <c r="HL45" s="32">
        <v>7530</v>
      </c>
      <c r="HM45" s="32">
        <v>4284</v>
      </c>
      <c r="HN45" s="32">
        <v>3246</v>
      </c>
      <c r="HO45" s="32">
        <v>7530</v>
      </c>
      <c r="HP45" s="32">
        <v>4284</v>
      </c>
      <c r="HQ45" s="32">
        <v>3246</v>
      </c>
      <c r="HR45" s="32">
        <v>0</v>
      </c>
      <c r="HS45" s="32">
        <v>0</v>
      </c>
      <c r="HT45" s="32">
        <v>0</v>
      </c>
      <c r="HU45" s="32">
        <v>13291</v>
      </c>
      <c r="HV45" s="32">
        <v>13078</v>
      </c>
      <c r="HW45" s="32">
        <v>213</v>
      </c>
      <c r="HX45" s="32">
        <v>13291</v>
      </c>
      <c r="HY45" s="32">
        <v>13078</v>
      </c>
      <c r="HZ45" s="32">
        <v>213</v>
      </c>
      <c r="IA45" s="32">
        <v>0</v>
      </c>
      <c r="IB45" s="32">
        <v>0</v>
      </c>
      <c r="IC45" s="32">
        <v>0</v>
      </c>
      <c r="ID45" s="32">
        <v>954</v>
      </c>
      <c r="IE45" s="32">
        <v>940</v>
      </c>
      <c r="IF45" s="32">
        <v>14</v>
      </c>
      <c r="IG45" s="32">
        <v>954</v>
      </c>
      <c r="IH45" s="32">
        <v>940</v>
      </c>
      <c r="II45" s="32">
        <v>14</v>
      </c>
      <c r="IJ45" s="32">
        <v>0</v>
      </c>
      <c r="IK45" s="32">
        <v>0</v>
      </c>
      <c r="IL45" s="32">
        <v>0</v>
      </c>
      <c r="IM45" s="32">
        <v>913</v>
      </c>
      <c r="IN45" s="32">
        <v>488</v>
      </c>
      <c r="IO45" s="32">
        <v>425</v>
      </c>
      <c r="IP45" s="32">
        <v>913</v>
      </c>
      <c r="IQ45" s="32">
        <v>488</v>
      </c>
      <c r="IR45" s="32">
        <v>425</v>
      </c>
      <c r="IS45" s="32">
        <v>0</v>
      </c>
      <c r="IT45" s="32">
        <v>0</v>
      </c>
      <c r="IU45" s="32">
        <v>0</v>
      </c>
      <c r="IV45" s="32">
        <v>11123</v>
      </c>
      <c r="IW45" s="32">
        <v>8049</v>
      </c>
      <c r="IX45" s="32">
        <v>3074</v>
      </c>
      <c r="IY45" s="32">
        <v>11123</v>
      </c>
      <c r="IZ45" s="32">
        <v>8049</v>
      </c>
      <c r="JA45" s="32">
        <v>3074</v>
      </c>
      <c r="JB45" s="32">
        <v>0</v>
      </c>
      <c r="JC45" s="32">
        <v>0</v>
      </c>
      <c r="JD45" s="32">
        <v>0</v>
      </c>
      <c r="JE45" s="32">
        <v>9544</v>
      </c>
      <c r="JF45" s="32">
        <v>7031</v>
      </c>
      <c r="JG45" s="32">
        <v>2513</v>
      </c>
      <c r="JH45" s="32">
        <v>9544</v>
      </c>
      <c r="JI45" s="32">
        <v>7031</v>
      </c>
      <c r="JJ45" s="32">
        <v>2513</v>
      </c>
      <c r="JK45" s="32">
        <v>0</v>
      </c>
      <c r="JL45" s="32">
        <v>0</v>
      </c>
      <c r="JM45" s="32">
        <v>0</v>
      </c>
      <c r="JN45" s="32">
        <v>742</v>
      </c>
      <c r="JO45" s="32">
        <v>518</v>
      </c>
      <c r="JP45" s="32">
        <v>224</v>
      </c>
      <c r="JQ45" s="32">
        <v>742</v>
      </c>
      <c r="JR45" s="32">
        <v>518</v>
      </c>
      <c r="JS45" s="32">
        <v>224</v>
      </c>
      <c r="JT45" s="32">
        <v>0</v>
      </c>
      <c r="JU45" s="32">
        <v>0</v>
      </c>
      <c r="JV45" s="32">
        <v>0</v>
      </c>
      <c r="JW45" s="32">
        <v>757</v>
      </c>
      <c r="JX45" s="32">
        <v>450</v>
      </c>
      <c r="JY45" s="32">
        <v>307</v>
      </c>
      <c r="JZ45" s="32">
        <v>757</v>
      </c>
      <c r="KA45" s="32">
        <v>450</v>
      </c>
      <c r="KB45" s="32">
        <v>307</v>
      </c>
      <c r="KC45" s="32">
        <v>0</v>
      </c>
      <c r="KD45" s="32">
        <v>0</v>
      </c>
      <c r="KE45" s="32">
        <v>0</v>
      </c>
      <c r="KF45" s="32">
        <v>3</v>
      </c>
      <c r="KG45" s="32" t="s">
        <v>378</v>
      </c>
      <c r="KH45" s="32" t="s">
        <v>378</v>
      </c>
      <c r="KI45" s="32">
        <v>3</v>
      </c>
      <c r="KJ45" s="32" t="s">
        <v>378</v>
      </c>
      <c r="KK45" s="32" t="s">
        <v>378</v>
      </c>
      <c r="KL45" s="32">
        <v>0</v>
      </c>
      <c r="KM45" s="32">
        <v>0</v>
      </c>
      <c r="KN45" s="32">
        <v>0</v>
      </c>
      <c r="KO45" s="32">
        <v>2896</v>
      </c>
      <c r="KP45" s="32">
        <v>2178</v>
      </c>
      <c r="KQ45" s="33">
        <v>718</v>
      </c>
      <c r="KR45" s="32">
        <v>2896</v>
      </c>
      <c r="KS45" s="32">
        <v>2178</v>
      </c>
      <c r="KT45" s="32">
        <v>718</v>
      </c>
      <c r="KU45" s="32">
        <v>0</v>
      </c>
      <c r="KV45" s="32">
        <v>0</v>
      </c>
      <c r="KW45" s="32">
        <v>0</v>
      </c>
      <c r="KX45" s="32">
        <v>5342</v>
      </c>
      <c r="KY45" s="32">
        <v>3568</v>
      </c>
      <c r="KZ45" s="32">
        <v>1774</v>
      </c>
      <c r="LA45" s="32">
        <v>4096</v>
      </c>
      <c r="LB45" s="32">
        <v>3039</v>
      </c>
      <c r="LC45" s="32">
        <v>1057</v>
      </c>
      <c r="LD45" s="32">
        <v>1246</v>
      </c>
      <c r="LE45" s="32">
        <v>529</v>
      </c>
      <c r="LF45" s="32">
        <v>717</v>
      </c>
      <c r="LG45" s="32">
        <v>3823</v>
      </c>
      <c r="LH45" s="32">
        <v>2493</v>
      </c>
      <c r="LI45" s="32">
        <v>1330</v>
      </c>
      <c r="LJ45" s="32">
        <v>2923</v>
      </c>
      <c r="LK45" s="32">
        <v>2127</v>
      </c>
      <c r="LL45" s="32">
        <v>796</v>
      </c>
      <c r="LM45" s="32">
        <v>900</v>
      </c>
      <c r="LN45" s="32">
        <v>366</v>
      </c>
      <c r="LO45" s="32">
        <v>534</v>
      </c>
      <c r="LP45" s="32">
        <v>1519</v>
      </c>
      <c r="LQ45" s="32">
        <v>1075</v>
      </c>
      <c r="LR45" s="32">
        <v>444</v>
      </c>
      <c r="LS45" s="32">
        <v>1173</v>
      </c>
      <c r="LT45" s="32">
        <v>912</v>
      </c>
      <c r="LU45" s="32">
        <v>261</v>
      </c>
      <c r="LV45" s="32">
        <v>346</v>
      </c>
      <c r="LW45" s="32">
        <v>163</v>
      </c>
      <c r="LX45" s="33">
        <v>183</v>
      </c>
    </row>
  </sheetData>
  <sheetProtection sheet="1" objects="1" scenarios="1"/>
  <mergeCells count="154">
    <mergeCell ref="A14:A17"/>
    <mergeCell ref="B14:B17"/>
    <mergeCell ref="D15:L15"/>
    <mergeCell ref="M15:U15"/>
    <mergeCell ref="V15:AD15"/>
    <mergeCell ref="AE15:AM15"/>
    <mergeCell ref="AN15:AV15"/>
    <mergeCell ref="AW15:BE15"/>
    <mergeCell ref="ID15:IL15"/>
    <mergeCell ref="D16:F16"/>
    <mergeCell ref="G16:I16"/>
    <mergeCell ref="J16:L16"/>
    <mergeCell ref="M16:O16"/>
    <mergeCell ref="P16:R16"/>
    <mergeCell ref="S16:U16"/>
    <mergeCell ref="V16:X16"/>
    <mergeCell ref="AQ16:AS16"/>
    <mergeCell ref="AT16:AV16"/>
    <mergeCell ref="AW16:AY16"/>
    <mergeCell ref="AZ16:BB16"/>
    <mergeCell ref="BC16:BE16"/>
    <mergeCell ref="BF16:BH16"/>
    <mergeCell ref="Y16:AA16"/>
    <mergeCell ref="AB16:AD16"/>
    <mergeCell ref="CY15:DG15"/>
    <mergeCell ref="DH15:DP15"/>
    <mergeCell ref="EI15:EQ15"/>
    <mergeCell ref="ER15:EZ15"/>
    <mergeCell ref="BF15:BN15"/>
    <mergeCell ref="BO15:BW15"/>
    <mergeCell ref="BX15:CF15"/>
    <mergeCell ref="CG15:CO15"/>
    <mergeCell ref="CP15:CX15"/>
    <mergeCell ref="DQ15:DY15"/>
    <mergeCell ref="DZ15:EH15"/>
    <mergeCell ref="DK16:DM16"/>
    <mergeCell ref="DN16:DP16"/>
    <mergeCell ref="AE16:AG16"/>
    <mergeCell ref="AH16:AJ16"/>
    <mergeCell ref="AK16:AM16"/>
    <mergeCell ref="AN16:AP16"/>
    <mergeCell ref="CA16:CC16"/>
    <mergeCell ref="CD16:CF16"/>
    <mergeCell ref="CG16:CI16"/>
    <mergeCell ref="CJ16:CL16"/>
    <mergeCell ref="CM16:CO16"/>
    <mergeCell ref="CV16:CX16"/>
    <mergeCell ref="CY16:DA16"/>
    <mergeCell ref="DB16:DD16"/>
    <mergeCell ref="DE16:DG16"/>
    <mergeCell ref="DH16:DJ16"/>
    <mergeCell ref="CP16:CR16"/>
    <mergeCell ref="BI16:BK16"/>
    <mergeCell ref="BL16:BN16"/>
    <mergeCell ref="BO16:BQ16"/>
    <mergeCell ref="BR16:BT16"/>
    <mergeCell ref="BU16:BW16"/>
    <mergeCell ref="BX16:BZ16"/>
    <mergeCell ref="A37:A45"/>
    <mergeCell ref="IY16:JA16"/>
    <mergeCell ref="JB16:JD16"/>
    <mergeCell ref="JE16:JG16"/>
    <mergeCell ref="JH16:JJ16"/>
    <mergeCell ref="JK16:JM16"/>
    <mergeCell ref="JN16:JP16"/>
    <mergeCell ref="IG16:II16"/>
    <mergeCell ref="IJ16:IL16"/>
    <mergeCell ref="IM16:IO16"/>
    <mergeCell ref="IP16:IR16"/>
    <mergeCell ref="IS16:IU16"/>
    <mergeCell ref="IV16:IX16"/>
    <mergeCell ref="HO16:HQ16"/>
    <mergeCell ref="HR16:HT16"/>
    <mergeCell ref="HU16:HW16"/>
    <mergeCell ref="HX16:HZ16"/>
    <mergeCell ref="IA16:IC16"/>
    <mergeCell ref="ID16:IF16"/>
    <mergeCell ref="GW16:GY16"/>
    <mergeCell ref="GZ16:HB16"/>
    <mergeCell ref="HC16:HE16"/>
    <mergeCell ref="HF16:HH16"/>
    <mergeCell ref="HI16:HK16"/>
    <mergeCell ref="KO16:KQ16"/>
    <mergeCell ref="ER16:ET16"/>
    <mergeCell ref="CS16:CU16"/>
    <mergeCell ref="A19:A27"/>
    <mergeCell ref="A28:A36"/>
    <mergeCell ref="HL16:HN16"/>
    <mergeCell ref="GE16:GG16"/>
    <mergeCell ref="GH16:GJ16"/>
    <mergeCell ref="GK16:GM16"/>
    <mergeCell ref="GN16:GP16"/>
    <mergeCell ref="GQ16:GS16"/>
    <mergeCell ref="GT16:GV16"/>
    <mergeCell ref="FM16:FO16"/>
    <mergeCell ref="FP16:FR16"/>
    <mergeCell ref="FS16:FU16"/>
    <mergeCell ref="FV16:FX16"/>
    <mergeCell ref="FY16:GA16"/>
    <mergeCell ref="GB16:GD16"/>
    <mergeCell ref="EU16:EW16"/>
    <mergeCell ref="EX16:EZ16"/>
    <mergeCell ref="FA16:FC16"/>
    <mergeCell ref="FD16:FF16"/>
    <mergeCell ref="FG16:FI16"/>
    <mergeCell ref="FJ16:FL16"/>
    <mergeCell ref="KF15:KN15"/>
    <mergeCell ref="KF16:KH16"/>
    <mergeCell ref="KI16:KK16"/>
    <mergeCell ref="KL16:KN16"/>
    <mergeCell ref="LS16:LU16"/>
    <mergeCell ref="LV16:LX16"/>
    <mergeCell ref="D14:LX14"/>
    <mergeCell ref="LP15:LX15"/>
    <mergeCell ref="KR16:KT16"/>
    <mergeCell ref="KU16:KW16"/>
    <mergeCell ref="KX16:KZ16"/>
    <mergeCell ref="LA16:LC16"/>
    <mergeCell ref="LD16:LF16"/>
    <mergeCell ref="LG16:LI16"/>
    <mergeCell ref="LJ16:LL16"/>
    <mergeCell ref="LM16:LO16"/>
    <mergeCell ref="LP16:LR16"/>
    <mergeCell ref="IV15:JD15"/>
    <mergeCell ref="JE15:JM15"/>
    <mergeCell ref="JN15:JV15"/>
    <mergeCell ref="KO15:KW15"/>
    <mergeCell ref="KX15:LF15"/>
    <mergeCell ref="LG15:LO15"/>
    <mergeCell ref="FA15:FI15"/>
    <mergeCell ref="DQ16:DS16"/>
    <mergeCell ref="DT16:DV16"/>
    <mergeCell ref="DW16:DY16"/>
    <mergeCell ref="DZ16:EB16"/>
    <mergeCell ref="EC16:EE16"/>
    <mergeCell ref="EF16:EH16"/>
    <mergeCell ref="JW15:KE15"/>
    <mergeCell ref="JW16:JY16"/>
    <mergeCell ref="JZ16:KB16"/>
    <mergeCell ref="KC16:KE16"/>
    <mergeCell ref="JQ16:JS16"/>
    <mergeCell ref="JT16:JV16"/>
    <mergeCell ref="EI16:EK16"/>
    <mergeCell ref="EL16:EN16"/>
    <mergeCell ref="EO16:EQ16"/>
    <mergeCell ref="IM15:IU15"/>
    <mergeCell ref="GB15:GJ15"/>
    <mergeCell ref="HL15:HT15"/>
    <mergeCell ref="HU15:IC15"/>
    <mergeCell ref="HC15:HK15"/>
    <mergeCell ref="FJ15:FR15"/>
    <mergeCell ref="FS15:GA15"/>
    <mergeCell ref="GK15:GS15"/>
    <mergeCell ref="GT15:HB15"/>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2">
    <tabColor rgb="FF0070C0"/>
  </sheetPr>
  <dimension ref="A1:QD32"/>
  <sheetViews>
    <sheetView zoomScale="85" zoomScaleNormal="85" workbookViewId="0"/>
  </sheetViews>
  <sheetFormatPr baseColWidth="10" defaultRowHeight="14.25" x14ac:dyDescent="0.2"/>
  <cols>
    <col min="1" max="158" width="11" style="40"/>
    <col min="159" max="182" width="11" style="50"/>
    <col min="183" max="374" width="11" style="40"/>
    <col min="375" max="398" width="11" style="50"/>
    <col min="399" max="16384" width="11" style="40"/>
  </cols>
  <sheetData>
    <row r="1" spans="1:446" x14ac:dyDescent="0.2">
      <c r="A1" s="40" t="s">
        <v>56</v>
      </c>
    </row>
    <row r="4" spans="1:446" x14ac:dyDescent="0.2">
      <c r="A4" s="40" t="s">
        <v>57</v>
      </c>
    </row>
    <row r="5" spans="1:446" x14ac:dyDescent="0.2">
      <c r="A5" s="40" t="s">
        <v>197</v>
      </c>
    </row>
    <row r="7" spans="1:446" x14ac:dyDescent="0.2">
      <c r="A7" s="40" t="s">
        <v>58</v>
      </c>
    </row>
    <row r="8" spans="1:446" x14ac:dyDescent="0.2">
      <c r="A8" s="40" t="s">
        <v>59</v>
      </c>
    </row>
    <row r="10" spans="1:446" x14ac:dyDescent="0.2">
      <c r="A10" s="40" t="s">
        <v>60</v>
      </c>
    </row>
    <row r="14" spans="1:446" ht="22.5" customHeight="1" x14ac:dyDescent="0.2">
      <c r="A14" s="496"/>
      <c r="B14" s="45" t="s">
        <v>186</v>
      </c>
      <c r="C14" s="490" t="s">
        <v>195</v>
      </c>
      <c r="D14" s="494"/>
      <c r="E14" s="494"/>
      <c r="F14" s="494"/>
      <c r="G14" s="494"/>
      <c r="H14" s="494"/>
      <c r="I14" s="494"/>
      <c r="J14" s="494"/>
      <c r="K14" s="494"/>
      <c r="L14" s="494"/>
      <c r="M14" s="494"/>
      <c r="N14" s="495"/>
      <c r="O14" s="490" t="s">
        <v>137</v>
      </c>
      <c r="P14" s="494"/>
      <c r="Q14" s="494"/>
      <c r="R14" s="494"/>
      <c r="S14" s="494"/>
      <c r="T14" s="494"/>
      <c r="U14" s="494"/>
      <c r="V14" s="494"/>
      <c r="W14" s="494"/>
      <c r="X14" s="494"/>
      <c r="Y14" s="494"/>
      <c r="Z14" s="495"/>
      <c r="AA14" s="490" t="s">
        <v>37</v>
      </c>
      <c r="AB14" s="494"/>
      <c r="AC14" s="494"/>
      <c r="AD14" s="494"/>
      <c r="AE14" s="494"/>
      <c r="AF14" s="494"/>
      <c r="AG14" s="494"/>
      <c r="AH14" s="494"/>
      <c r="AI14" s="494"/>
      <c r="AJ14" s="494"/>
      <c r="AK14" s="494"/>
      <c r="AL14" s="495"/>
      <c r="AM14" s="490" t="s">
        <v>266</v>
      </c>
      <c r="AN14" s="494"/>
      <c r="AO14" s="494"/>
      <c r="AP14" s="494"/>
      <c r="AQ14" s="494"/>
      <c r="AR14" s="494"/>
      <c r="AS14" s="494"/>
      <c r="AT14" s="494"/>
      <c r="AU14" s="494"/>
      <c r="AV14" s="494"/>
      <c r="AW14" s="494"/>
      <c r="AX14" s="495"/>
      <c r="AY14" s="490" t="s">
        <v>38</v>
      </c>
      <c r="AZ14" s="494"/>
      <c r="BA14" s="494"/>
      <c r="BB14" s="494"/>
      <c r="BC14" s="494"/>
      <c r="BD14" s="494"/>
      <c r="BE14" s="494"/>
      <c r="BF14" s="494"/>
      <c r="BG14" s="494"/>
      <c r="BH14" s="494"/>
      <c r="BI14" s="494"/>
      <c r="BJ14" s="495"/>
      <c r="BK14" s="490" t="s">
        <v>138</v>
      </c>
      <c r="BL14" s="494"/>
      <c r="BM14" s="494"/>
      <c r="BN14" s="494"/>
      <c r="BO14" s="494"/>
      <c r="BP14" s="494"/>
      <c r="BQ14" s="494"/>
      <c r="BR14" s="494"/>
      <c r="BS14" s="494"/>
      <c r="BT14" s="494"/>
      <c r="BU14" s="494"/>
      <c r="BV14" s="495"/>
      <c r="BW14" s="490" t="s">
        <v>139</v>
      </c>
      <c r="BX14" s="494"/>
      <c r="BY14" s="494"/>
      <c r="BZ14" s="494"/>
      <c r="CA14" s="494"/>
      <c r="CB14" s="494"/>
      <c r="CC14" s="494"/>
      <c r="CD14" s="494"/>
      <c r="CE14" s="494"/>
      <c r="CF14" s="494"/>
      <c r="CG14" s="494"/>
      <c r="CH14" s="495"/>
      <c r="CI14" s="490" t="s">
        <v>65</v>
      </c>
      <c r="CJ14" s="494"/>
      <c r="CK14" s="494"/>
      <c r="CL14" s="494"/>
      <c r="CM14" s="494"/>
      <c r="CN14" s="494"/>
      <c r="CO14" s="494"/>
      <c r="CP14" s="494"/>
      <c r="CQ14" s="494"/>
      <c r="CR14" s="494"/>
      <c r="CS14" s="494"/>
      <c r="CT14" s="495"/>
      <c r="CU14" s="490" t="s">
        <v>50</v>
      </c>
      <c r="CV14" s="494"/>
      <c r="CW14" s="494"/>
      <c r="CX14" s="494"/>
      <c r="CY14" s="494"/>
      <c r="CZ14" s="494"/>
      <c r="DA14" s="494"/>
      <c r="DB14" s="494"/>
      <c r="DC14" s="494"/>
      <c r="DD14" s="494"/>
      <c r="DE14" s="494"/>
      <c r="DF14" s="495"/>
      <c r="DG14" s="490" t="s">
        <v>39</v>
      </c>
      <c r="DH14" s="494"/>
      <c r="DI14" s="494"/>
      <c r="DJ14" s="494"/>
      <c r="DK14" s="494"/>
      <c r="DL14" s="494"/>
      <c r="DM14" s="494"/>
      <c r="DN14" s="494"/>
      <c r="DO14" s="494"/>
      <c r="DP14" s="494"/>
      <c r="DQ14" s="494"/>
      <c r="DR14" s="495"/>
      <c r="DS14" s="490" t="s">
        <v>40</v>
      </c>
      <c r="DT14" s="494"/>
      <c r="DU14" s="494"/>
      <c r="DV14" s="494"/>
      <c r="DW14" s="494"/>
      <c r="DX14" s="494"/>
      <c r="DY14" s="494"/>
      <c r="DZ14" s="494"/>
      <c r="EA14" s="494"/>
      <c r="EB14" s="494"/>
      <c r="EC14" s="494"/>
      <c r="ED14" s="495"/>
      <c r="EE14" s="490" t="s">
        <v>41</v>
      </c>
      <c r="EF14" s="494"/>
      <c r="EG14" s="494"/>
      <c r="EH14" s="494"/>
      <c r="EI14" s="494"/>
      <c r="EJ14" s="494"/>
      <c r="EK14" s="494"/>
      <c r="EL14" s="494"/>
      <c r="EM14" s="494"/>
      <c r="EN14" s="494"/>
      <c r="EO14" s="494"/>
      <c r="EP14" s="495"/>
      <c r="EQ14" s="479" t="s">
        <v>371</v>
      </c>
      <c r="ER14" s="479"/>
      <c r="ES14" s="479"/>
      <c r="ET14" s="479"/>
      <c r="EU14" s="479"/>
      <c r="EV14" s="479"/>
      <c r="EW14" s="479"/>
      <c r="EX14" s="479"/>
      <c r="EY14" s="479"/>
      <c r="EZ14" s="479"/>
      <c r="FA14" s="479"/>
      <c r="FB14" s="479"/>
      <c r="FC14" s="479" t="s">
        <v>372</v>
      </c>
      <c r="FD14" s="479"/>
      <c r="FE14" s="479"/>
      <c r="FF14" s="479"/>
      <c r="FG14" s="479"/>
      <c r="FH14" s="479"/>
      <c r="FI14" s="479"/>
      <c r="FJ14" s="479"/>
      <c r="FK14" s="479"/>
      <c r="FL14" s="479"/>
      <c r="FM14" s="479"/>
      <c r="FN14" s="479"/>
      <c r="FO14" s="479" t="s">
        <v>373</v>
      </c>
      <c r="FP14" s="479"/>
      <c r="FQ14" s="479"/>
      <c r="FR14" s="479"/>
      <c r="FS14" s="479"/>
      <c r="FT14" s="479"/>
      <c r="FU14" s="479"/>
      <c r="FV14" s="479"/>
      <c r="FW14" s="479"/>
      <c r="FX14" s="479"/>
      <c r="FY14" s="479"/>
      <c r="FZ14" s="479"/>
      <c r="GA14" s="490" t="s">
        <v>140</v>
      </c>
      <c r="GB14" s="494"/>
      <c r="GC14" s="494"/>
      <c r="GD14" s="494"/>
      <c r="GE14" s="494"/>
      <c r="GF14" s="494"/>
      <c r="GG14" s="494"/>
      <c r="GH14" s="494"/>
      <c r="GI14" s="494"/>
      <c r="GJ14" s="494"/>
      <c r="GK14" s="494"/>
      <c r="GL14" s="495"/>
      <c r="GM14" s="490" t="s">
        <v>141</v>
      </c>
      <c r="GN14" s="494"/>
      <c r="GO14" s="494"/>
      <c r="GP14" s="494"/>
      <c r="GQ14" s="494"/>
      <c r="GR14" s="494"/>
      <c r="GS14" s="494"/>
      <c r="GT14" s="494"/>
      <c r="GU14" s="494"/>
      <c r="GV14" s="494"/>
      <c r="GW14" s="494"/>
      <c r="GX14" s="495"/>
      <c r="GY14" s="490" t="s">
        <v>42</v>
      </c>
      <c r="GZ14" s="494"/>
      <c r="HA14" s="494"/>
      <c r="HB14" s="494"/>
      <c r="HC14" s="494"/>
      <c r="HD14" s="494"/>
      <c r="HE14" s="494"/>
      <c r="HF14" s="494"/>
      <c r="HG14" s="494"/>
      <c r="HH14" s="494"/>
      <c r="HI14" s="494"/>
      <c r="HJ14" s="495"/>
      <c r="HK14" s="490" t="s">
        <v>107</v>
      </c>
      <c r="HL14" s="494"/>
      <c r="HM14" s="494"/>
      <c r="HN14" s="494"/>
      <c r="HO14" s="494"/>
      <c r="HP14" s="494"/>
      <c r="HQ14" s="494"/>
      <c r="HR14" s="494"/>
      <c r="HS14" s="494"/>
      <c r="HT14" s="494"/>
      <c r="HU14" s="494"/>
      <c r="HV14" s="495"/>
      <c r="HW14" s="490" t="s">
        <v>43</v>
      </c>
      <c r="HX14" s="494"/>
      <c r="HY14" s="494"/>
      <c r="HZ14" s="494"/>
      <c r="IA14" s="494"/>
      <c r="IB14" s="494"/>
      <c r="IC14" s="494"/>
      <c r="ID14" s="494"/>
      <c r="IE14" s="494"/>
      <c r="IF14" s="494"/>
      <c r="IG14" s="494"/>
      <c r="IH14" s="495"/>
      <c r="II14" s="490" t="s">
        <v>44</v>
      </c>
      <c r="IJ14" s="494"/>
      <c r="IK14" s="494"/>
      <c r="IL14" s="494"/>
      <c r="IM14" s="494"/>
      <c r="IN14" s="494"/>
      <c r="IO14" s="494"/>
      <c r="IP14" s="494"/>
      <c r="IQ14" s="494"/>
      <c r="IR14" s="494"/>
      <c r="IS14" s="494"/>
      <c r="IT14" s="495"/>
      <c r="IU14" s="490" t="s">
        <v>142</v>
      </c>
      <c r="IV14" s="494"/>
      <c r="IW14" s="494"/>
      <c r="IX14" s="494"/>
      <c r="IY14" s="494"/>
      <c r="IZ14" s="494"/>
      <c r="JA14" s="494"/>
      <c r="JB14" s="494"/>
      <c r="JC14" s="494"/>
      <c r="JD14" s="494"/>
      <c r="JE14" s="494"/>
      <c r="JF14" s="495"/>
      <c r="JG14" s="490" t="s">
        <v>51</v>
      </c>
      <c r="JH14" s="494"/>
      <c r="JI14" s="494"/>
      <c r="JJ14" s="494"/>
      <c r="JK14" s="494"/>
      <c r="JL14" s="494"/>
      <c r="JM14" s="494"/>
      <c r="JN14" s="494"/>
      <c r="JO14" s="494"/>
      <c r="JP14" s="494"/>
      <c r="JQ14" s="494"/>
      <c r="JR14" s="495"/>
      <c r="JS14" s="490" t="s">
        <v>45</v>
      </c>
      <c r="JT14" s="494"/>
      <c r="JU14" s="494"/>
      <c r="JV14" s="494"/>
      <c r="JW14" s="494"/>
      <c r="JX14" s="494"/>
      <c r="JY14" s="494"/>
      <c r="JZ14" s="494"/>
      <c r="KA14" s="494"/>
      <c r="KB14" s="494"/>
      <c r="KC14" s="494"/>
      <c r="KD14" s="495"/>
      <c r="KE14" s="490" t="s">
        <v>46</v>
      </c>
      <c r="KF14" s="494"/>
      <c r="KG14" s="494"/>
      <c r="KH14" s="494"/>
      <c r="KI14" s="494"/>
      <c r="KJ14" s="494"/>
      <c r="KK14" s="494"/>
      <c r="KL14" s="494"/>
      <c r="KM14" s="494"/>
      <c r="KN14" s="494"/>
      <c r="KO14" s="494"/>
      <c r="KP14" s="495"/>
      <c r="KQ14" s="490" t="s">
        <v>106</v>
      </c>
      <c r="KR14" s="494"/>
      <c r="KS14" s="494"/>
      <c r="KT14" s="494"/>
      <c r="KU14" s="494"/>
      <c r="KV14" s="494"/>
      <c r="KW14" s="494"/>
      <c r="KX14" s="494"/>
      <c r="KY14" s="494"/>
      <c r="KZ14" s="494"/>
      <c r="LA14" s="494"/>
      <c r="LB14" s="495"/>
      <c r="LC14" s="490" t="s">
        <v>194</v>
      </c>
      <c r="LD14" s="494"/>
      <c r="LE14" s="494"/>
      <c r="LF14" s="494"/>
      <c r="LG14" s="494"/>
      <c r="LH14" s="494"/>
      <c r="LI14" s="494"/>
      <c r="LJ14" s="494"/>
      <c r="LK14" s="494"/>
      <c r="LL14" s="494"/>
      <c r="LM14" s="494"/>
      <c r="LN14" s="495"/>
      <c r="LO14" s="490" t="s">
        <v>47</v>
      </c>
      <c r="LP14" s="494"/>
      <c r="LQ14" s="494"/>
      <c r="LR14" s="494"/>
      <c r="LS14" s="494"/>
      <c r="LT14" s="494"/>
      <c r="LU14" s="494"/>
      <c r="LV14" s="494"/>
      <c r="LW14" s="494"/>
      <c r="LX14" s="494"/>
      <c r="LY14" s="494"/>
      <c r="LZ14" s="495"/>
      <c r="MA14" s="490" t="s">
        <v>48</v>
      </c>
      <c r="MB14" s="494"/>
      <c r="MC14" s="494"/>
      <c r="MD14" s="494"/>
      <c r="ME14" s="494"/>
      <c r="MF14" s="494"/>
      <c r="MG14" s="494"/>
      <c r="MH14" s="494"/>
      <c r="MI14" s="494"/>
      <c r="MJ14" s="494"/>
      <c r="MK14" s="494"/>
      <c r="ML14" s="495"/>
      <c r="MM14" s="490" t="s">
        <v>272</v>
      </c>
      <c r="MN14" s="494"/>
      <c r="MO14" s="494"/>
      <c r="MP14" s="494"/>
      <c r="MQ14" s="494"/>
      <c r="MR14" s="494"/>
      <c r="MS14" s="494"/>
      <c r="MT14" s="494"/>
      <c r="MU14" s="494"/>
      <c r="MV14" s="494"/>
      <c r="MW14" s="494"/>
      <c r="MX14" s="495"/>
      <c r="MY14" s="490" t="s">
        <v>54</v>
      </c>
      <c r="MZ14" s="494"/>
      <c r="NA14" s="494"/>
      <c r="NB14" s="494"/>
      <c r="NC14" s="494"/>
      <c r="ND14" s="494"/>
      <c r="NE14" s="494"/>
      <c r="NF14" s="494"/>
      <c r="NG14" s="494"/>
      <c r="NH14" s="494"/>
      <c r="NI14" s="494"/>
      <c r="NJ14" s="495"/>
      <c r="NK14" s="490" t="s">
        <v>368</v>
      </c>
      <c r="NL14" s="494"/>
      <c r="NM14" s="494"/>
      <c r="NN14" s="494"/>
      <c r="NO14" s="494"/>
      <c r="NP14" s="494"/>
      <c r="NQ14" s="494"/>
      <c r="NR14" s="494"/>
      <c r="NS14" s="494"/>
      <c r="NT14" s="494"/>
      <c r="NU14" s="494"/>
      <c r="NV14" s="495"/>
      <c r="NW14" s="490" t="s">
        <v>366</v>
      </c>
      <c r="NX14" s="494"/>
      <c r="NY14" s="494"/>
      <c r="NZ14" s="494"/>
      <c r="OA14" s="494"/>
      <c r="OB14" s="494"/>
      <c r="OC14" s="494"/>
      <c r="OD14" s="494"/>
      <c r="OE14" s="494"/>
      <c r="OF14" s="494"/>
      <c r="OG14" s="494"/>
      <c r="OH14" s="495"/>
      <c r="OI14" s="490" t="s">
        <v>196</v>
      </c>
      <c r="OJ14" s="494"/>
      <c r="OK14" s="494"/>
      <c r="OL14" s="494"/>
      <c r="OM14" s="494"/>
      <c r="ON14" s="494"/>
      <c r="OO14" s="494"/>
      <c r="OP14" s="494"/>
      <c r="OQ14" s="494"/>
      <c r="OR14" s="494"/>
      <c r="OS14" s="494"/>
      <c r="OT14" s="495"/>
      <c r="OU14" s="490" t="s">
        <v>143</v>
      </c>
      <c r="OV14" s="494"/>
      <c r="OW14" s="494"/>
      <c r="OX14" s="494"/>
      <c r="OY14" s="494"/>
      <c r="OZ14" s="494"/>
      <c r="PA14" s="494"/>
      <c r="PB14" s="494"/>
      <c r="PC14" s="494"/>
      <c r="PD14" s="494"/>
      <c r="PE14" s="494"/>
      <c r="PF14" s="495"/>
      <c r="PG14" s="490" t="s">
        <v>190</v>
      </c>
      <c r="PH14" s="494"/>
      <c r="PI14" s="494"/>
      <c r="PJ14" s="494"/>
      <c r="PK14" s="494"/>
      <c r="PL14" s="494"/>
      <c r="PM14" s="494"/>
      <c r="PN14" s="494"/>
      <c r="PO14" s="494"/>
      <c r="PP14" s="494"/>
      <c r="PQ14" s="494"/>
      <c r="PR14" s="495"/>
      <c r="PS14" s="490" t="s">
        <v>189</v>
      </c>
      <c r="PT14" s="494"/>
      <c r="PU14" s="494"/>
      <c r="PV14" s="494"/>
      <c r="PW14" s="494"/>
      <c r="PX14" s="494"/>
      <c r="PY14" s="494"/>
      <c r="PZ14" s="494"/>
      <c r="QA14" s="494"/>
      <c r="QB14" s="494"/>
      <c r="QC14" s="494"/>
      <c r="QD14" s="495"/>
    </row>
    <row r="15" spans="1:446" ht="14.25" customHeight="1" x14ac:dyDescent="0.2">
      <c r="A15" s="496"/>
      <c r="B15" s="41" t="s">
        <v>161</v>
      </c>
      <c r="C15" s="492" t="s">
        <v>2</v>
      </c>
      <c r="D15" s="492"/>
      <c r="E15" s="492"/>
      <c r="F15" s="492"/>
      <c r="G15" s="490" t="s">
        <v>11</v>
      </c>
      <c r="H15" s="492"/>
      <c r="I15" s="492"/>
      <c r="J15" s="492"/>
      <c r="K15" s="490" t="s">
        <v>12</v>
      </c>
      <c r="L15" s="492"/>
      <c r="M15" s="492"/>
      <c r="N15" s="492"/>
      <c r="O15" s="492" t="s">
        <v>2</v>
      </c>
      <c r="P15" s="492"/>
      <c r="Q15" s="492"/>
      <c r="R15" s="492"/>
      <c r="S15" s="490" t="s">
        <v>11</v>
      </c>
      <c r="T15" s="492"/>
      <c r="U15" s="492"/>
      <c r="V15" s="492"/>
      <c r="W15" s="490" t="s">
        <v>12</v>
      </c>
      <c r="X15" s="492"/>
      <c r="Y15" s="492"/>
      <c r="Z15" s="492"/>
      <c r="AA15" s="492" t="s">
        <v>2</v>
      </c>
      <c r="AB15" s="492"/>
      <c r="AC15" s="492"/>
      <c r="AD15" s="492"/>
      <c r="AE15" s="490" t="s">
        <v>11</v>
      </c>
      <c r="AF15" s="492"/>
      <c r="AG15" s="492"/>
      <c r="AH15" s="492"/>
      <c r="AI15" s="490" t="s">
        <v>12</v>
      </c>
      <c r="AJ15" s="492"/>
      <c r="AK15" s="492"/>
      <c r="AL15" s="492"/>
      <c r="AM15" s="492" t="s">
        <v>2</v>
      </c>
      <c r="AN15" s="492"/>
      <c r="AO15" s="492"/>
      <c r="AP15" s="492"/>
      <c r="AQ15" s="490" t="s">
        <v>11</v>
      </c>
      <c r="AR15" s="492"/>
      <c r="AS15" s="492"/>
      <c r="AT15" s="492"/>
      <c r="AU15" s="490" t="s">
        <v>12</v>
      </c>
      <c r="AV15" s="492"/>
      <c r="AW15" s="492"/>
      <c r="AX15" s="492"/>
      <c r="AY15" s="492" t="s">
        <v>2</v>
      </c>
      <c r="AZ15" s="492"/>
      <c r="BA15" s="492"/>
      <c r="BB15" s="492"/>
      <c r="BC15" s="490" t="s">
        <v>11</v>
      </c>
      <c r="BD15" s="492"/>
      <c r="BE15" s="492"/>
      <c r="BF15" s="492"/>
      <c r="BG15" s="490" t="s">
        <v>12</v>
      </c>
      <c r="BH15" s="492"/>
      <c r="BI15" s="492"/>
      <c r="BJ15" s="492"/>
      <c r="BK15" s="492" t="s">
        <v>2</v>
      </c>
      <c r="BL15" s="492"/>
      <c r="BM15" s="492"/>
      <c r="BN15" s="492"/>
      <c r="BO15" s="490" t="s">
        <v>11</v>
      </c>
      <c r="BP15" s="492"/>
      <c r="BQ15" s="492"/>
      <c r="BR15" s="492"/>
      <c r="BS15" s="490" t="s">
        <v>12</v>
      </c>
      <c r="BT15" s="492"/>
      <c r="BU15" s="492"/>
      <c r="BV15" s="492"/>
      <c r="BW15" s="492" t="s">
        <v>2</v>
      </c>
      <c r="BX15" s="492"/>
      <c r="BY15" s="492"/>
      <c r="BZ15" s="492"/>
      <c r="CA15" s="490" t="s">
        <v>11</v>
      </c>
      <c r="CB15" s="492"/>
      <c r="CC15" s="492"/>
      <c r="CD15" s="492"/>
      <c r="CE15" s="490" t="s">
        <v>12</v>
      </c>
      <c r="CF15" s="492"/>
      <c r="CG15" s="492"/>
      <c r="CH15" s="492"/>
      <c r="CI15" s="492" t="s">
        <v>2</v>
      </c>
      <c r="CJ15" s="492"/>
      <c r="CK15" s="492"/>
      <c r="CL15" s="492"/>
      <c r="CM15" s="490" t="s">
        <v>11</v>
      </c>
      <c r="CN15" s="492"/>
      <c r="CO15" s="492"/>
      <c r="CP15" s="492"/>
      <c r="CQ15" s="490" t="s">
        <v>12</v>
      </c>
      <c r="CR15" s="492"/>
      <c r="CS15" s="492"/>
      <c r="CT15" s="492"/>
      <c r="CU15" s="492" t="s">
        <v>2</v>
      </c>
      <c r="CV15" s="492"/>
      <c r="CW15" s="492"/>
      <c r="CX15" s="492"/>
      <c r="CY15" s="490" t="s">
        <v>11</v>
      </c>
      <c r="CZ15" s="492"/>
      <c r="DA15" s="492"/>
      <c r="DB15" s="492"/>
      <c r="DC15" s="490" t="s">
        <v>12</v>
      </c>
      <c r="DD15" s="492"/>
      <c r="DE15" s="492"/>
      <c r="DF15" s="492"/>
      <c r="DG15" s="492" t="s">
        <v>2</v>
      </c>
      <c r="DH15" s="492"/>
      <c r="DI15" s="492"/>
      <c r="DJ15" s="492"/>
      <c r="DK15" s="490" t="s">
        <v>11</v>
      </c>
      <c r="DL15" s="492"/>
      <c r="DM15" s="492"/>
      <c r="DN15" s="492"/>
      <c r="DO15" s="490" t="s">
        <v>12</v>
      </c>
      <c r="DP15" s="492"/>
      <c r="DQ15" s="492"/>
      <c r="DR15" s="492"/>
      <c r="DS15" s="492" t="s">
        <v>2</v>
      </c>
      <c r="DT15" s="492"/>
      <c r="DU15" s="492"/>
      <c r="DV15" s="492"/>
      <c r="DW15" s="490" t="s">
        <v>11</v>
      </c>
      <c r="DX15" s="492"/>
      <c r="DY15" s="492"/>
      <c r="DZ15" s="492"/>
      <c r="EA15" s="490" t="s">
        <v>12</v>
      </c>
      <c r="EB15" s="492"/>
      <c r="EC15" s="492"/>
      <c r="ED15" s="492"/>
      <c r="EE15" s="492" t="s">
        <v>2</v>
      </c>
      <c r="EF15" s="492"/>
      <c r="EG15" s="492"/>
      <c r="EH15" s="492"/>
      <c r="EI15" s="490" t="s">
        <v>11</v>
      </c>
      <c r="EJ15" s="492"/>
      <c r="EK15" s="492"/>
      <c r="EL15" s="492"/>
      <c r="EM15" s="490" t="s">
        <v>12</v>
      </c>
      <c r="EN15" s="492"/>
      <c r="EO15" s="492"/>
      <c r="EP15" s="492"/>
      <c r="EQ15" s="492" t="s">
        <v>2</v>
      </c>
      <c r="ER15" s="492"/>
      <c r="ES15" s="492"/>
      <c r="ET15" s="492"/>
      <c r="EU15" s="490" t="s">
        <v>11</v>
      </c>
      <c r="EV15" s="492"/>
      <c r="EW15" s="492"/>
      <c r="EX15" s="492"/>
      <c r="EY15" s="490" t="s">
        <v>12</v>
      </c>
      <c r="EZ15" s="492"/>
      <c r="FA15" s="492"/>
      <c r="FB15" s="492"/>
      <c r="FC15" s="492" t="s">
        <v>2</v>
      </c>
      <c r="FD15" s="492"/>
      <c r="FE15" s="492"/>
      <c r="FF15" s="492"/>
      <c r="FG15" s="490" t="s">
        <v>11</v>
      </c>
      <c r="FH15" s="492"/>
      <c r="FI15" s="492"/>
      <c r="FJ15" s="492"/>
      <c r="FK15" s="490" t="s">
        <v>12</v>
      </c>
      <c r="FL15" s="492"/>
      <c r="FM15" s="492"/>
      <c r="FN15" s="492"/>
      <c r="FO15" s="492" t="s">
        <v>2</v>
      </c>
      <c r="FP15" s="492"/>
      <c r="FQ15" s="492"/>
      <c r="FR15" s="492"/>
      <c r="FS15" s="490" t="s">
        <v>11</v>
      </c>
      <c r="FT15" s="492"/>
      <c r="FU15" s="492"/>
      <c r="FV15" s="492"/>
      <c r="FW15" s="490" t="s">
        <v>12</v>
      </c>
      <c r="FX15" s="492"/>
      <c r="FY15" s="492"/>
      <c r="FZ15" s="492"/>
      <c r="GA15" s="492" t="s">
        <v>2</v>
      </c>
      <c r="GB15" s="492"/>
      <c r="GC15" s="492"/>
      <c r="GD15" s="492"/>
      <c r="GE15" s="490" t="s">
        <v>11</v>
      </c>
      <c r="GF15" s="492"/>
      <c r="GG15" s="492"/>
      <c r="GH15" s="492"/>
      <c r="GI15" s="490" t="s">
        <v>12</v>
      </c>
      <c r="GJ15" s="492"/>
      <c r="GK15" s="492"/>
      <c r="GL15" s="492"/>
      <c r="GM15" s="492" t="s">
        <v>2</v>
      </c>
      <c r="GN15" s="492"/>
      <c r="GO15" s="492"/>
      <c r="GP15" s="492"/>
      <c r="GQ15" s="490" t="s">
        <v>11</v>
      </c>
      <c r="GR15" s="492"/>
      <c r="GS15" s="492"/>
      <c r="GT15" s="492"/>
      <c r="GU15" s="490" t="s">
        <v>12</v>
      </c>
      <c r="GV15" s="492"/>
      <c r="GW15" s="492"/>
      <c r="GX15" s="492"/>
      <c r="GY15" s="492" t="s">
        <v>2</v>
      </c>
      <c r="GZ15" s="492"/>
      <c r="HA15" s="492"/>
      <c r="HB15" s="492"/>
      <c r="HC15" s="490" t="s">
        <v>11</v>
      </c>
      <c r="HD15" s="492"/>
      <c r="HE15" s="492"/>
      <c r="HF15" s="492"/>
      <c r="HG15" s="490" t="s">
        <v>12</v>
      </c>
      <c r="HH15" s="492"/>
      <c r="HI15" s="492"/>
      <c r="HJ15" s="492"/>
      <c r="HK15" s="492" t="s">
        <v>2</v>
      </c>
      <c r="HL15" s="492"/>
      <c r="HM15" s="492"/>
      <c r="HN15" s="492"/>
      <c r="HO15" s="490" t="s">
        <v>11</v>
      </c>
      <c r="HP15" s="492"/>
      <c r="HQ15" s="492"/>
      <c r="HR15" s="492"/>
      <c r="HS15" s="490" t="s">
        <v>12</v>
      </c>
      <c r="HT15" s="492"/>
      <c r="HU15" s="492"/>
      <c r="HV15" s="492"/>
      <c r="HW15" s="492" t="s">
        <v>2</v>
      </c>
      <c r="HX15" s="492"/>
      <c r="HY15" s="492"/>
      <c r="HZ15" s="492"/>
      <c r="IA15" s="490" t="s">
        <v>11</v>
      </c>
      <c r="IB15" s="492"/>
      <c r="IC15" s="492"/>
      <c r="ID15" s="492"/>
      <c r="IE15" s="490" t="s">
        <v>12</v>
      </c>
      <c r="IF15" s="492"/>
      <c r="IG15" s="492"/>
      <c r="IH15" s="492"/>
      <c r="II15" s="492" t="s">
        <v>2</v>
      </c>
      <c r="IJ15" s="492"/>
      <c r="IK15" s="492"/>
      <c r="IL15" s="492"/>
      <c r="IM15" s="490" t="s">
        <v>11</v>
      </c>
      <c r="IN15" s="492"/>
      <c r="IO15" s="492"/>
      <c r="IP15" s="492"/>
      <c r="IQ15" s="490" t="s">
        <v>12</v>
      </c>
      <c r="IR15" s="492"/>
      <c r="IS15" s="492"/>
      <c r="IT15" s="492"/>
      <c r="IU15" s="492" t="s">
        <v>2</v>
      </c>
      <c r="IV15" s="492"/>
      <c r="IW15" s="492"/>
      <c r="IX15" s="492"/>
      <c r="IY15" s="490" t="s">
        <v>11</v>
      </c>
      <c r="IZ15" s="492"/>
      <c r="JA15" s="492"/>
      <c r="JB15" s="492"/>
      <c r="JC15" s="490" t="s">
        <v>12</v>
      </c>
      <c r="JD15" s="492"/>
      <c r="JE15" s="492"/>
      <c r="JF15" s="492"/>
      <c r="JG15" s="492" t="s">
        <v>2</v>
      </c>
      <c r="JH15" s="492"/>
      <c r="JI15" s="492"/>
      <c r="JJ15" s="492"/>
      <c r="JK15" s="490" t="s">
        <v>11</v>
      </c>
      <c r="JL15" s="492"/>
      <c r="JM15" s="492"/>
      <c r="JN15" s="492"/>
      <c r="JO15" s="490" t="s">
        <v>12</v>
      </c>
      <c r="JP15" s="492"/>
      <c r="JQ15" s="492"/>
      <c r="JR15" s="492"/>
      <c r="JS15" s="492" t="s">
        <v>2</v>
      </c>
      <c r="JT15" s="492"/>
      <c r="JU15" s="492"/>
      <c r="JV15" s="492"/>
      <c r="JW15" s="490" t="s">
        <v>11</v>
      </c>
      <c r="JX15" s="492"/>
      <c r="JY15" s="492"/>
      <c r="JZ15" s="492"/>
      <c r="KA15" s="490" t="s">
        <v>12</v>
      </c>
      <c r="KB15" s="492"/>
      <c r="KC15" s="492"/>
      <c r="KD15" s="492"/>
      <c r="KE15" s="492" t="s">
        <v>2</v>
      </c>
      <c r="KF15" s="492"/>
      <c r="KG15" s="492"/>
      <c r="KH15" s="492"/>
      <c r="KI15" s="490" t="s">
        <v>11</v>
      </c>
      <c r="KJ15" s="492"/>
      <c r="KK15" s="492"/>
      <c r="KL15" s="492"/>
      <c r="KM15" s="490" t="s">
        <v>12</v>
      </c>
      <c r="KN15" s="492"/>
      <c r="KO15" s="492"/>
      <c r="KP15" s="492"/>
      <c r="KQ15" s="492" t="s">
        <v>2</v>
      </c>
      <c r="KR15" s="492"/>
      <c r="KS15" s="492"/>
      <c r="KT15" s="492"/>
      <c r="KU15" s="490" t="s">
        <v>11</v>
      </c>
      <c r="KV15" s="492"/>
      <c r="KW15" s="492"/>
      <c r="KX15" s="492"/>
      <c r="KY15" s="490" t="s">
        <v>12</v>
      </c>
      <c r="KZ15" s="492"/>
      <c r="LA15" s="492"/>
      <c r="LB15" s="492"/>
      <c r="LC15" s="492" t="s">
        <v>2</v>
      </c>
      <c r="LD15" s="492"/>
      <c r="LE15" s="492"/>
      <c r="LF15" s="492"/>
      <c r="LG15" s="490" t="s">
        <v>11</v>
      </c>
      <c r="LH15" s="492"/>
      <c r="LI15" s="492"/>
      <c r="LJ15" s="492"/>
      <c r="LK15" s="490" t="s">
        <v>12</v>
      </c>
      <c r="LL15" s="492"/>
      <c r="LM15" s="492"/>
      <c r="LN15" s="492"/>
      <c r="LO15" s="492" t="s">
        <v>2</v>
      </c>
      <c r="LP15" s="492"/>
      <c r="LQ15" s="492"/>
      <c r="LR15" s="492"/>
      <c r="LS15" s="490" t="s">
        <v>11</v>
      </c>
      <c r="LT15" s="492"/>
      <c r="LU15" s="492"/>
      <c r="LV15" s="492"/>
      <c r="LW15" s="490" t="s">
        <v>12</v>
      </c>
      <c r="LX15" s="492"/>
      <c r="LY15" s="492"/>
      <c r="LZ15" s="492"/>
      <c r="MA15" s="492" t="s">
        <v>2</v>
      </c>
      <c r="MB15" s="492"/>
      <c r="MC15" s="492"/>
      <c r="MD15" s="492"/>
      <c r="ME15" s="490" t="s">
        <v>11</v>
      </c>
      <c r="MF15" s="492"/>
      <c r="MG15" s="492"/>
      <c r="MH15" s="492"/>
      <c r="MI15" s="490" t="s">
        <v>12</v>
      </c>
      <c r="MJ15" s="492"/>
      <c r="MK15" s="492"/>
      <c r="ML15" s="492"/>
      <c r="MM15" s="492" t="s">
        <v>2</v>
      </c>
      <c r="MN15" s="492"/>
      <c r="MO15" s="492"/>
      <c r="MP15" s="492"/>
      <c r="MQ15" s="490" t="s">
        <v>11</v>
      </c>
      <c r="MR15" s="492"/>
      <c r="MS15" s="492"/>
      <c r="MT15" s="492"/>
      <c r="MU15" s="490" t="s">
        <v>12</v>
      </c>
      <c r="MV15" s="492"/>
      <c r="MW15" s="492"/>
      <c r="MX15" s="492"/>
      <c r="MY15" s="492" t="s">
        <v>2</v>
      </c>
      <c r="MZ15" s="492"/>
      <c r="NA15" s="492"/>
      <c r="NB15" s="492"/>
      <c r="NC15" s="490" t="s">
        <v>11</v>
      </c>
      <c r="ND15" s="492"/>
      <c r="NE15" s="492"/>
      <c r="NF15" s="492"/>
      <c r="NG15" s="490" t="s">
        <v>12</v>
      </c>
      <c r="NH15" s="492"/>
      <c r="NI15" s="492"/>
      <c r="NJ15" s="492"/>
      <c r="NK15" s="492" t="s">
        <v>2</v>
      </c>
      <c r="NL15" s="492"/>
      <c r="NM15" s="492"/>
      <c r="NN15" s="492"/>
      <c r="NO15" s="490" t="s">
        <v>11</v>
      </c>
      <c r="NP15" s="492"/>
      <c r="NQ15" s="492"/>
      <c r="NR15" s="492"/>
      <c r="NS15" s="490" t="s">
        <v>12</v>
      </c>
      <c r="NT15" s="492"/>
      <c r="NU15" s="492"/>
      <c r="NV15" s="492"/>
      <c r="NW15" s="492" t="s">
        <v>2</v>
      </c>
      <c r="NX15" s="492"/>
      <c r="NY15" s="492"/>
      <c r="NZ15" s="492"/>
      <c r="OA15" s="490" t="s">
        <v>11</v>
      </c>
      <c r="OB15" s="492"/>
      <c r="OC15" s="492"/>
      <c r="OD15" s="492"/>
      <c r="OE15" s="490" t="s">
        <v>12</v>
      </c>
      <c r="OF15" s="492"/>
      <c r="OG15" s="492"/>
      <c r="OH15" s="492"/>
      <c r="OI15" s="492" t="s">
        <v>2</v>
      </c>
      <c r="OJ15" s="492"/>
      <c r="OK15" s="492"/>
      <c r="OL15" s="492"/>
      <c r="OM15" s="490" t="s">
        <v>11</v>
      </c>
      <c r="ON15" s="492"/>
      <c r="OO15" s="492"/>
      <c r="OP15" s="492"/>
      <c r="OQ15" s="490" t="s">
        <v>12</v>
      </c>
      <c r="OR15" s="492"/>
      <c r="OS15" s="492"/>
      <c r="OT15" s="492"/>
      <c r="OU15" s="492" t="s">
        <v>2</v>
      </c>
      <c r="OV15" s="492"/>
      <c r="OW15" s="492"/>
      <c r="OX15" s="492"/>
      <c r="OY15" s="490" t="s">
        <v>11</v>
      </c>
      <c r="OZ15" s="492"/>
      <c r="PA15" s="492"/>
      <c r="PB15" s="492"/>
      <c r="PC15" s="490" t="s">
        <v>12</v>
      </c>
      <c r="PD15" s="492"/>
      <c r="PE15" s="492"/>
      <c r="PF15" s="492"/>
      <c r="PG15" s="492" t="s">
        <v>2</v>
      </c>
      <c r="PH15" s="492"/>
      <c r="PI15" s="492"/>
      <c r="PJ15" s="492"/>
      <c r="PK15" s="490" t="s">
        <v>11</v>
      </c>
      <c r="PL15" s="492"/>
      <c r="PM15" s="492"/>
      <c r="PN15" s="492"/>
      <c r="PO15" s="490" t="s">
        <v>12</v>
      </c>
      <c r="PP15" s="492"/>
      <c r="PQ15" s="492"/>
      <c r="PR15" s="492"/>
      <c r="PS15" s="492" t="s">
        <v>2</v>
      </c>
      <c r="PT15" s="492"/>
      <c r="PU15" s="492"/>
      <c r="PV15" s="492"/>
      <c r="PW15" s="490" t="s">
        <v>11</v>
      </c>
      <c r="PX15" s="492"/>
      <c r="PY15" s="492"/>
      <c r="PZ15" s="492"/>
      <c r="QA15" s="490" t="s">
        <v>12</v>
      </c>
      <c r="QB15" s="492"/>
      <c r="QC15" s="492"/>
      <c r="QD15" s="492"/>
    </row>
    <row r="16" spans="1:446" x14ac:dyDescent="0.2">
      <c r="A16" s="496"/>
      <c r="B16" s="41"/>
      <c r="C16" s="479" t="s">
        <v>127</v>
      </c>
      <c r="D16" s="493"/>
      <c r="E16" s="479" t="s">
        <v>63</v>
      </c>
      <c r="F16" s="493"/>
      <c r="G16" s="479" t="s">
        <v>127</v>
      </c>
      <c r="H16" s="493"/>
      <c r="I16" s="479" t="s">
        <v>63</v>
      </c>
      <c r="J16" s="493"/>
      <c r="K16" s="479" t="s">
        <v>127</v>
      </c>
      <c r="L16" s="493"/>
      <c r="M16" s="479" t="s">
        <v>63</v>
      </c>
      <c r="N16" s="493"/>
      <c r="O16" s="479" t="s">
        <v>127</v>
      </c>
      <c r="P16" s="493"/>
      <c r="Q16" s="479" t="s">
        <v>63</v>
      </c>
      <c r="R16" s="493"/>
      <c r="S16" s="479" t="s">
        <v>127</v>
      </c>
      <c r="T16" s="493"/>
      <c r="U16" s="479" t="s">
        <v>63</v>
      </c>
      <c r="V16" s="493"/>
      <c r="W16" s="479" t="s">
        <v>127</v>
      </c>
      <c r="X16" s="493"/>
      <c r="Y16" s="479" t="s">
        <v>63</v>
      </c>
      <c r="Z16" s="493"/>
      <c r="AA16" s="479" t="s">
        <v>127</v>
      </c>
      <c r="AB16" s="493"/>
      <c r="AC16" s="479" t="s">
        <v>63</v>
      </c>
      <c r="AD16" s="493"/>
      <c r="AE16" s="479" t="s">
        <v>127</v>
      </c>
      <c r="AF16" s="493"/>
      <c r="AG16" s="479" t="s">
        <v>63</v>
      </c>
      <c r="AH16" s="493"/>
      <c r="AI16" s="479" t="s">
        <v>127</v>
      </c>
      <c r="AJ16" s="493"/>
      <c r="AK16" s="479" t="s">
        <v>63</v>
      </c>
      <c r="AL16" s="493"/>
      <c r="AM16" s="479" t="s">
        <v>127</v>
      </c>
      <c r="AN16" s="493"/>
      <c r="AO16" s="479" t="s">
        <v>63</v>
      </c>
      <c r="AP16" s="493"/>
      <c r="AQ16" s="479" t="s">
        <v>127</v>
      </c>
      <c r="AR16" s="493"/>
      <c r="AS16" s="479" t="s">
        <v>63</v>
      </c>
      <c r="AT16" s="493"/>
      <c r="AU16" s="479" t="s">
        <v>127</v>
      </c>
      <c r="AV16" s="493"/>
      <c r="AW16" s="479" t="s">
        <v>63</v>
      </c>
      <c r="AX16" s="493"/>
      <c r="AY16" s="479" t="s">
        <v>127</v>
      </c>
      <c r="AZ16" s="493"/>
      <c r="BA16" s="479" t="s">
        <v>63</v>
      </c>
      <c r="BB16" s="493"/>
      <c r="BC16" s="479" t="s">
        <v>127</v>
      </c>
      <c r="BD16" s="493"/>
      <c r="BE16" s="479" t="s">
        <v>63</v>
      </c>
      <c r="BF16" s="493"/>
      <c r="BG16" s="479" t="s">
        <v>127</v>
      </c>
      <c r="BH16" s="493"/>
      <c r="BI16" s="479" t="s">
        <v>63</v>
      </c>
      <c r="BJ16" s="493"/>
      <c r="BK16" s="479" t="s">
        <v>127</v>
      </c>
      <c r="BL16" s="493"/>
      <c r="BM16" s="479" t="s">
        <v>63</v>
      </c>
      <c r="BN16" s="493"/>
      <c r="BO16" s="479" t="s">
        <v>127</v>
      </c>
      <c r="BP16" s="493"/>
      <c r="BQ16" s="479" t="s">
        <v>63</v>
      </c>
      <c r="BR16" s="493"/>
      <c r="BS16" s="479" t="s">
        <v>127</v>
      </c>
      <c r="BT16" s="493"/>
      <c r="BU16" s="479" t="s">
        <v>63</v>
      </c>
      <c r="BV16" s="493"/>
      <c r="BW16" s="479" t="s">
        <v>127</v>
      </c>
      <c r="BX16" s="493"/>
      <c r="BY16" s="479" t="s">
        <v>63</v>
      </c>
      <c r="BZ16" s="493"/>
      <c r="CA16" s="479" t="s">
        <v>127</v>
      </c>
      <c r="CB16" s="493"/>
      <c r="CC16" s="479" t="s">
        <v>63</v>
      </c>
      <c r="CD16" s="493"/>
      <c r="CE16" s="479" t="s">
        <v>127</v>
      </c>
      <c r="CF16" s="493"/>
      <c r="CG16" s="479" t="s">
        <v>63</v>
      </c>
      <c r="CH16" s="493"/>
      <c r="CI16" s="479" t="s">
        <v>127</v>
      </c>
      <c r="CJ16" s="493"/>
      <c r="CK16" s="479" t="s">
        <v>63</v>
      </c>
      <c r="CL16" s="493"/>
      <c r="CM16" s="479" t="s">
        <v>127</v>
      </c>
      <c r="CN16" s="493"/>
      <c r="CO16" s="479" t="s">
        <v>63</v>
      </c>
      <c r="CP16" s="493"/>
      <c r="CQ16" s="479" t="s">
        <v>127</v>
      </c>
      <c r="CR16" s="493"/>
      <c r="CS16" s="479" t="s">
        <v>63</v>
      </c>
      <c r="CT16" s="493"/>
      <c r="CU16" s="479" t="s">
        <v>127</v>
      </c>
      <c r="CV16" s="493"/>
      <c r="CW16" s="479" t="s">
        <v>63</v>
      </c>
      <c r="CX16" s="493"/>
      <c r="CY16" s="479" t="s">
        <v>127</v>
      </c>
      <c r="CZ16" s="493"/>
      <c r="DA16" s="479" t="s">
        <v>63</v>
      </c>
      <c r="DB16" s="493"/>
      <c r="DC16" s="479" t="s">
        <v>127</v>
      </c>
      <c r="DD16" s="493"/>
      <c r="DE16" s="479" t="s">
        <v>63</v>
      </c>
      <c r="DF16" s="493"/>
      <c r="DG16" s="479" t="s">
        <v>127</v>
      </c>
      <c r="DH16" s="493"/>
      <c r="DI16" s="479" t="s">
        <v>63</v>
      </c>
      <c r="DJ16" s="493"/>
      <c r="DK16" s="479" t="s">
        <v>127</v>
      </c>
      <c r="DL16" s="493"/>
      <c r="DM16" s="479" t="s">
        <v>63</v>
      </c>
      <c r="DN16" s="493"/>
      <c r="DO16" s="479" t="s">
        <v>127</v>
      </c>
      <c r="DP16" s="493"/>
      <c r="DQ16" s="479" t="s">
        <v>63</v>
      </c>
      <c r="DR16" s="493"/>
      <c r="DS16" s="479" t="s">
        <v>127</v>
      </c>
      <c r="DT16" s="493"/>
      <c r="DU16" s="479" t="s">
        <v>63</v>
      </c>
      <c r="DV16" s="493"/>
      <c r="DW16" s="479" t="s">
        <v>127</v>
      </c>
      <c r="DX16" s="493"/>
      <c r="DY16" s="479" t="s">
        <v>63</v>
      </c>
      <c r="DZ16" s="493"/>
      <c r="EA16" s="479" t="s">
        <v>127</v>
      </c>
      <c r="EB16" s="493"/>
      <c r="EC16" s="479" t="s">
        <v>63</v>
      </c>
      <c r="ED16" s="493"/>
      <c r="EE16" s="479" t="s">
        <v>127</v>
      </c>
      <c r="EF16" s="493"/>
      <c r="EG16" s="479" t="s">
        <v>63</v>
      </c>
      <c r="EH16" s="493"/>
      <c r="EI16" s="479" t="s">
        <v>127</v>
      </c>
      <c r="EJ16" s="493"/>
      <c r="EK16" s="479" t="s">
        <v>63</v>
      </c>
      <c r="EL16" s="493"/>
      <c r="EM16" s="479" t="s">
        <v>127</v>
      </c>
      <c r="EN16" s="493"/>
      <c r="EO16" s="479" t="s">
        <v>63</v>
      </c>
      <c r="EP16" s="493"/>
      <c r="EQ16" s="479" t="s">
        <v>127</v>
      </c>
      <c r="ER16" s="493"/>
      <c r="ES16" s="479" t="s">
        <v>63</v>
      </c>
      <c r="ET16" s="493"/>
      <c r="EU16" s="479" t="s">
        <v>127</v>
      </c>
      <c r="EV16" s="493"/>
      <c r="EW16" s="479" t="s">
        <v>63</v>
      </c>
      <c r="EX16" s="493"/>
      <c r="EY16" s="479" t="s">
        <v>127</v>
      </c>
      <c r="EZ16" s="493"/>
      <c r="FA16" s="479" t="s">
        <v>63</v>
      </c>
      <c r="FB16" s="493"/>
      <c r="FC16" s="479" t="s">
        <v>127</v>
      </c>
      <c r="FD16" s="493"/>
      <c r="FE16" s="479" t="s">
        <v>63</v>
      </c>
      <c r="FF16" s="493"/>
      <c r="FG16" s="479" t="s">
        <v>127</v>
      </c>
      <c r="FH16" s="493"/>
      <c r="FI16" s="479" t="s">
        <v>63</v>
      </c>
      <c r="FJ16" s="493"/>
      <c r="FK16" s="479" t="s">
        <v>127</v>
      </c>
      <c r="FL16" s="493"/>
      <c r="FM16" s="479" t="s">
        <v>63</v>
      </c>
      <c r="FN16" s="493"/>
      <c r="FO16" s="479" t="s">
        <v>127</v>
      </c>
      <c r="FP16" s="493"/>
      <c r="FQ16" s="479" t="s">
        <v>63</v>
      </c>
      <c r="FR16" s="493"/>
      <c r="FS16" s="479" t="s">
        <v>127</v>
      </c>
      <c r="FT16" s="493"/>
      <c r="FU16" s="479" t="s">
        <v>63</v>
      </c>
      <c r="FV16" s="493"/>
      <c r="FW16" s="479" t="s">
        <v>127</v>
      </c>
      <c r="FX16" s="493"/>
      <c r="FY16" s="479" t="s">
        <v>63</v>
      </c>
      <c r="FZ16" s="493"/>
      <c r="GA16" s="479" t="s">
        <v>127</v>
      </c>
      <c r="GB16" s="493"/>
      <c r="GC16" s="479" t="s">
        <v>63</v>
      </c>
      <c r="GD16" s="493"/>
      <c r="GE16" s="479" t="s">
        <v>127</v>
      </c>
      <c r="GF16" s="493"/>
      <c r="GG16" s="479" t="s">
        <v>63</v>
      </c>
      <c r="GH16" s="493"/>
      <c r="GI16" s="479" t="s">
        <v>127</v>
      </c>
      <c r="GJ16" s="493"/>
      <c r="GK16" s="479" t="s">
        <v>63</v>
      </c>
      <c r="GL16" s="493"/>
      <c r="GM16" s="479" t="s">
        <v>127</v>
      </c>
      <c r="GN16" s="493"/>
      <c r="GO16" s="479" t="s">
        <v>63</v>
      </c>
      <c r="GP16" s="493"/>
      <c r="GQ16" s="479" t="s">
        <v>127</v>
      </c>
      <c r="GR16" s="493"/>
      <c r="GS16" s="479" t="s">
        <v>63</v>
      </c>
      <c r="GT16" s="493"/>
      <c r="GU16" s="479" t="s">
        <v>127</v>
      </c>
      <c r="GV16" s="493"/>
      <c r="GW16" s="479" t="s">
        <v>63</v>
      </c>
      <c r="GX16" s="493"/>
      <c r="GY16" s="479" t="s">
        <v>127</v>
      </c>
      <c r="GZ16" s="493"/>
      <c r="HA16" s="479" t="s">
        <v>63</v>
      </c>
      <c r="HB16" s="493"/>
      <c r="HC16" s="479" t="s">
        <v>127</v>
      </c>
      <c r="HD16" s="493"/>
      <c r="HE16" s="479" t="s">
        <v>63</v>
      </c>
      <c r="HF16" s="493"/>
      <c r="HG16" s="479" t="s">
        <v>127</v>
      </c>
      <c r="HH16" s="493"/>
      <c r="HI16" s="479" t="s">
        <v>63</v>
      </c>
      <c r="HJ16" s="493"/>
      <c r="HK16" s="479" t="s">
        <v>127</v>
      </c>
      <c r="HL16" s="493"/>
      <c r="HM16" s="479" t="s">
        <v>63</v>
      </c>
      <c r="HN16" s="493"/>
      <c r="HO16" s="479" t="s">
        <v>127</v>
      </c>
      <c r="HP16" s="493"/>
      <c r="HQ16" s="479" t="s">
        <v>63</v>
      </c>
      <c r="HR16" s="493"/>
      <c r="HS16" s="479" t="s">
        <v>127</v>
      </c>
      <c r="HT16" s="493"/>
      <c r="HU16" s="479" t="s">
        <v>63</v>
      </c>
      <c r="HV16" s="493"/>
      <c r="HW16" s="479" t="s">
        <v>127</v>
      </c>
      <c r="HX16" s="493"/>
      <c r="HY16" s="479" t="s">
        <v>63</v>
      </c>
      <c r="HZ16" s="493"/>
      <c r="IA16" s="479" t="s">
        <v>127</v>
      </c>
      <c r="IB16" s="493"/>
      <c r="IC16" s="479" t="s">
        <v>63</v>
      </c>
      <c r="ID16" s="493"/>
      <c r="IE16" s="479" t="s">
        <v>127</v>
      </c>
      <c r="IF16" s="493"/>
      <c r="IG16" s="479" t="s">
        <v>63</v>
      </c>
      <c r="IH16" s="493"/>
      <c r="II16" s="479" t="s">
        <v>127</v>
      </c>
      <c r="IJ16" s="493"/>
      <c r="IK16" s="479" t="s">
        <v>63</v>
      </c>
      <c r="IL16" s="493"/>
      <c r="IM16" s="479" t="s">
        <v>127</v>
      </c>
      <c r="IN16" s="493"/>
      <c r="IO16" s="479" t="s">
        <v>63</v>
      </c>
      <c r="IP16" s="493"/>
      <c r="IQ16" s="479" t="s">
        <v>127</v>
      </c>
      <c r="IR16" s="493"/>
      <c r="IS16" s="479" t="s">
        <v>63</v>
      </c>
      <c r="IT16" s="493"/>
      <c r="IU16" s="479" t="s">
        <v>127</v>
      </c>
      <c r="IV16" s="493"/>
      <c r="IW16" s="479" t="s">
        <v>63</v>
      </c>
      <c r="IX16" s="493"/>
      <c r="IY16" s="479" t="s">
        <v>127</v>
      </c>
      <c r="IZ16" s="493"/>
      <c r="JA16" s="479" t="s">
        <v>63</v>
      </c>
      <c r="JB16" s="493"/>
      <c r="JC16" s="479" t="s">
        <v>127</v>
      </c>
      <c r="JD16" s="493"/>
      <c r="JE16" s="479" t="s">
        <v>63</v>
      </c>
      <c r="JF16" s="493"/>
      <c r="JG16" s="479" t="s">
        <v>127</v>
      </c>
      <c r="JH16" s="493"/>
      <c r="JI16" s="479" t="s">
        <v>63</v>
      </c>
      <c r="JJ16" s="493"/>
      <c r="JK16" s="479" t="s">
        <v>127</v>
      </c>
      <c r="JL16" s="493"/>
      <c r="JM16" s="479" t="s">
        <v>63</v>
      </c>
      <c r="JN16" s="493"/>
      <c r="JO16" s="479" t="s">
        <v>127</v>
      </c>
      <c r="JP16" s="493"/>
      <c r="JQ16" s="479" t="s">
        <v>63</v>
      </c>
      <c r="JR16" s="493"/>
      <c r="JS16" s="479" t="s">
        <v>127</v>
      </c>
      <c r="JT16" s="493"/>
      <c r="JU16" s="479" t="s">
        <v>63</v>
      </c>
      <c r="JV16" s="493"/>
      <c r="JW16" s="479" t="s">
        <v>127</v>
      </c>
      <c r="JX16" s="493"/>
      <c r="JY16" s="479" t="s">
        <v>63</v>
      </c>
      <c r="JZ16" s="493"/>
      <c r="KA16" s="479" t="s">
        <v>127</v>
      </c>
      <c r="KB16" s="493"/>
      <c r="KC16" s="479" t="s">
        <v>63</v>
      </c>
      <c r="KD16" s="493"/>
      <c r="KE16" s="479" t="s">
        <v>127</v>
      </c>
      <c r="KF16" s="493"/>
      <c r="KG16" s="479" t="s">
        <v>63</v>
      </c>
      <c r="KH16" s="493"/>
      <c r="KI16" s="479" t="s">
        <v>127</v>
      </c>
      <c r="KJ16" s="493"/>
      <c r="KK16" s="479" t="s">
        <v>63</v>
      </c>
      <c r="KL16" s="493"/>
      <c r="KM16" s="479" t="s">
        <v>127</v>
      </c>
      <c r="KN16" s="493"/>
      <c r="KO16" s="479" t="s">
        <v>63</v>
      </c>
      <c r="KP16" s="493"/>
      <c r="KQ16" s="479" t="s">
        <v>127</v>
      </c>
      <c r="KR16" s="493"/>
      <c r="KS16" s="479" t="s">
        <v>63</v>
      </c>
      <c r="KT16" s="493"/>
      <c r="KU16" s="479" t="s">
        <v>127</v>
      </c>
      <c r="KV16" s="493"/>
      <c r="KW16" s="479" t="s">
        <v>63</v>
      </c>
      <c r="KX16" s="493"/>
      <c r="KY16" s="479" t="s">
        <v>127</v>
      </c>
      <c r="KZ16" s="493"/>
      <c r="LA16" s="479" t="s">
        <v>63</v>
      </c>
      <c r="LB16" s="493"/>
      <c r="LC16" s="479" t="s">
        <v>127</v>
      </c>
      <c r="LD16" s="493"/>
      <c r="LE16" s="479" t="s">
        <v>63</v>
      </c>
      <c r="LF16" s="493"/>
      <c r="LG16" s="479" t="s">
        <v>127</v>
      </c>
      <c r="LH16" s="493"/>
      <c r="LI16" s="479" t="s">
        <v>63</v>
      </c>
      <c r="LJ16" s="493"/>
      <c r="LK16" s="479" t="s">
        <v>127</v>
      </c>
      <c r="LL16" s="493"/>
      <c r="LM16" s="479" t="s">
        <v>63</v>
      </c>
      <c r="LN16" s="493"/>
      <c r="LO16" s="479" t="s">
        <v>127</v>
      </c>
      <c r="LP16" s="493"/>
      <c r="LQ16" s="479" t="s">
        <v>63</v>
      </c>
      <c r="LR16" s="493"/>
      <c r="LS16" s="479" t="s">
        <v>127</v>
      </c>
      <c r="LT16" s="493"/>
      <c r="LU16" s="479" t="s">
        <v>63</v>
      </c>
      <c r="LV16" s="493"/>
      <c r="LW16" s="479" t="s">
        <v>127</v>
      </c>
      <c r="LX16" s="493"/>
      <c r="LY16" s="479" t="s">
        <v>63</v>
      </c>
      <c r="LZ16" s="493"/>
      <c r="MA16" s="479" t="s">
        <v>127</v>
      </c>
      <c r="MB16" s="493"/>
      <c r="MC16" s="479" t="s">
        <v>63</v>
      </c>
      <c r="MD16" s="493"/>
      <c r="ME16" s="479" t="s">
        <v>127</v>
      </c>
      <c r="MF16" s="493"/>
      <c r="MG16" s="479" t="s">
        <v>63</v>
      </c>
      <c r="MH16" s="493"/>
      <c r="MI16" s="479" t="s">
        <v>127</v>
      </c>
      <c r="MJ16" s="493"/>
      <c r="MK16" s="479" t="s">
        <v>63</v>
      </c>
      <c r="ML16" s="493"/>
      <c r="MM16" s="479" t="s">
        <v>127</v>
      </c>
      <c r="MN16" s="493"/>
      <c r="MO16" s="479" t="s">
        <v>63</v>
      </c>
      <c r="MP16" s="493"/>
      <c r="MQ16" s="479" t="s">
        <v>127</v>
      </c>
      <c r="MR16" s="493"/>
      <c r="MS16" s="479" t="s">
        <v>63</v>
      </c>
      <c r="MT16" s="493"/>
      <c r="MU16" s="479" t="s">
        <v>127</v>
      </c>
      <c r="MV16" s="493"/>
      <c r="MW16" s="479" t="s">
        <v>63</v>
      </c>
      <c r="MX16" s="493"/>
      <c r="MY16" s="479" t="s">
        <v>127</v>
      </c>
      <c r="MZ16" s="493"/>
      <c r="NA16" s="479" t="s">
        <v>63</v>
      </c>
      <c r="NB16" s="493"/>
      <c r="NC16" s="479" t="s">
        <v>127</v>
      </c>
      <c r="ND16" s="493"/>
      <c r="NE16" s="479" t="s">
        <v>63</v>
      </c>
      <c r="NF16" s="493"/>
      <c r="NG16" s="479" t="s">
        <v>127</v>
      </c>
      <c r="NH16" s="493"/>
      <c r="NI16" s="479" t="s">
        <v>63</v>
      </c>
      <c r="NJ16" s="493"/>
      <c r="NK16" s="479" t="s">
        <v>127</v>
      </c>
      <c r="NL16" s="493"/>
      <c r="NM16" s="479" t="s">
        <v>63</v>
      </c>
      <c r="NN16" s="493"/>
      <c r="NO16" s="479" t="s">
        <v>127</v>
      </c>
      <c r="NP16" s="493"/>
      <c r="NQ16" s="479" t="s">
        <v>63</v>
      </c>
      <c r="NR16" s="493"/>
      <c r="NS16" s="479" t="s">
        <v>127</v>
      </c>
      <c r="NT16" s="493"/>
      <c r="NU16" s="479" t="s">
        <v>63</v>
      </c>
      <c r="NV16" s="493"/>
      <c r="NW16" s="479" t="s">
        <v>127</v>
      </c>
      <c r="NX16" s="493"/>
      <c r="NY16" s="479" t="s">
        <v>63</v>
      </c>
      <c r="NZ16" s="493"/>
      <c r="OA16" s="479" t="s">
        <v>127</v>
      </c>
      <c r="OB16" s="493"/>
      <c r="OC16" s="479" t="s">
        <v>63</v>
      </c>
      <c r="OD16" s="493"/>
      <c r="OE16" s="479" t="s">
        <v>127</v>
      </c>
      <c r="OF16" s="493"/>
      <c r="OG16" s="479" t="s">
        <v>63</v>
      </c>
      <c r="OH16" s="493"/>
      <c r="OI16" s="479" t="s">
        <v>127</v>
      </c>
      <c r="OJ16" s="493"/>
      <c r="OK16" s="479" t="s">
        <v>63</v>
      </c>
      <c r="OL16" s="493"/>
      <c r="OM16" s="479" t="s">
        <v>127</v>
      </c>
      <c r="ON16" s="493"/>
      <c r="OO16" s="479" t="s">
        <v>63</v>
      </c>
      <c r="OP16" s="493"/>
      <c r="OQ16" s="479" t="s">
        <v>127</v>
      </c>
      <c r="OR16" s="493"/>
      <c r="OS16" s="479" t="s">
        <v>63</v>
      </c>
      <c r="OT16" s="493"/>
      <c r="OU16" s="479" t="s">
        <v>127</v>
      </c>
      <c r="OV16" s="493"/>
      <c r="OW16" s="479" t="s">
        <v>63</v>
      </c>
      <c r="OX16" s="493"/>
      <c r="OY16" s="479" t="s">
        <v>127</v>
      </c>
      <c r="OZ16" s="493"/>
      <c r="PA16" s="479" t="s">
        <v>63</v>
      </c>
      <c r="PB16" s="493"/>
      <c r="PC16" s="479" t="s">
        <v>127</v>
      </c>
      <c r="PD16" s="493"/>
      <c r="PE16" s="479" t="s">
        <v>63</v>
      </c>
      <c r="PF16" s="493"/>
      <c r="PG16" s="479" t="s">
        <v>127</v>
      </c>
      <c r="PH16" s="493"/>
      <c r="PI16" s="479" t="s">
        <v>63</v>
      </c>
      <c r="PJ16" s="493"/>
      <c r="PK16" s="479" t="s">
        <v>127</v>
      </c>
      <c r="PL16" s="493"/>
      <c r="PM16" s="479" t="s">
        <v>63</v>
      </c>
      <c r="PN16" s="493"/>
      <c r="PO16" s="479" t="s">
        <v>127</v>
      </c>
      <c r="PP16" s="493"/>
      <c r="PQ16" s="479" t="s">
        <v>63</v>
      </c>
      <c r="PR16" s="493"/>
      <c r="PS16" s="479" t="s">
        <v>127</v>
      </c>
      <c r="PT16" s="493"/>
      <c r="PU16" s="479" t="s">
        <v>63</v>
      </c>
      <c r="PV16" s="493"/>
      <c r="PW16" s="479" t="s">
        <v>127</v>
      </c>
      <c r="PX16" s="493"/>
      <c r="PY16" s="479" t="s">
        <v>63</v>
      </c>
      <c r="PZ16" s="493"/>
      <c r="QA16" s="479" t="s">
        <v>127</v>
      </c>
      <c r="QB16" s="493"/>
      <c r="QC16" s="479" t="s">
        <v>63</v>
      </c>
      <c r="QD16" s="493"/>
    </row>
    <row r="17" spans="1:446" ht="22.5" x14ac:dyDescent="0.2">
      <c r="A17" s="496"/>
      <c r="B17" s="41" t="s">
        <v>61</v>
      </c>
      <c r="C17" s="46" t="s">
        <v>181</v>
      </c>
      <c r="D17" s="46" t="s">
        <v>182</v>
      </c>
      <c r="E17" s="46" t="s">
        <v>184</v>
      </c>
      <c r="F17" s="46" t="s">
        <v>185</v>
      </c>
      <c r="G17" s="46" t="s">
        <v>181</v>
      </c>
      <c r="H17" s="46" t="s">
        <v>182</v>
      </c>
      <c r="I17" s="46" t="s">
        <v>184</v>
      </c>
      <c r="J17" s="46" t="s">
        <v>185</v>
      </c>
      <c r="K17" s="46" t="s">
        <v>181</v>
      </c>
      <c r="L17" s="46" t="s">
        <v>182</v>
      </c>
      <c r="M17" s="46" t="s">
        <v>184</v>
      </c>
      <c r="N17" s="46" t="s">
        <v>185</v>
      </c>
      <c r="O17" s="46" t="s">
        <v>181</v>
      </c>
      <c r="P17" s="46" t="s">
        <v>182</v>
      </c>
      <c r="Q17" s="46" t="s">
        <v>184</v>
      </c>
      <c r="R17" s="46" t="s">
        <v>185</v>
      </c>
      <c r="S17" s="46" t="s">
        <v>181</v>
      </c>
      <c r="T17" s="46" t="s">
        <v>182</v>
      </c>
      <c r="U17" s="46" t="s">
        <v>184</v>
      </c>
      <c r="V17" s="46" t="s">
        <v>185</v>
      </c>
      <c r="W17" s="46" t="s">
        <v>181</v>
      </c>
      <c r="X17" s="46" t="s">
        <v>182</v>
      </c>
      <c r="Y17" s="46" t="s">
        <v>184</v>
      </c>
      <c r="Z17" s="46" t="s">
        <v>185</v>
      </c>
      <c r="AA17" s="46" t="s">
        <v>181</v>
      </c>
      <c r="AB17" s="46" t="s">
        <v>182</v>
      </c>
      <c r="AC17" s="46" t="s">
        <v>184</v>
      </c>
      <c r="AD17" s="46" t="s">
        <v>185</v>
      </c>
      <c r="AE17" s="46" t="s">
        <v>181</v>
      </c>
      <c r="AF17" s="46" t="s">
        <v>182</v>
      </c>
      <c r="AG17" s="46" t="s">
        <v>184</v>
      </c>
      <c r="AH17" s="46" t="s">
        <v>185</v>
      </c>
      <c r="AI17" s="46" t="s">
        <v>181</v>
      </c>
      <c r="AJ17" s="46" t="s">
        <v>182</v>
      </c>
      <c r="AK17" s="46" t="s">
        <v>184</v>
      </c>
      <c r="AL17" s="46" t="s">
        <v>185</v>
      </c>
      <c r="AM17" s="46" t="s">
        <v>181</v>
      </c>
      <c r="AN17" s="46" t="s">
        <v>182</v>
      </c>
      <c r="AO17" s="46" t="s">
        <v>184</v>
      </c>
      <c r="AP17" s="46" t="s">
        <v>185</v>
      </c>
      <c r="AQ17" s="46" t="s">
        <v>181</v>
      </c>
      <c r="AR17" s="46" t="s">
        <v>182</v>
      </c>
      <c r="AS17" s="46" t="s">
        <v>184</v>
      </c>
      <c r="AT17" s="46" t="s">
        <v>185</v>
      </c>
      <c r="AU17" s="46" t="s">
        <v>181</v>
      </c>
      <c r="AV17" s="46" t="s">
        <v>182</v>
      </c>
      <c r="AW17" s="46" t="s">
        <v>184</v>
      </c>
      <c r="AX17" s="46" t="s">
        <v>185</v>
      </c>
      <c r="AY17" s="46" t="s">
        <v>181</v>
      </c>
      <c r="AZ17" s="46" t="s">
        <v>182</v>
      </c>
      <c r="BA17" s="46" t="s">
        <v>184</v>
      </c>
      <c r="BB17" s="46" t="s">
        <v>185</v>
      </c>
      <c r="BC17" s="46" t="s">
        <v>181</v>
      </c>
      <c r="BD17" s="46" t="s">
        <v>182</v>
      </c>
      <c r="BE17" s="46" t="s">
        <v>184</v>
      </c>
      <c r="BF17" s="46" t="s">
        <v>185</v>
      </c>
      <c r="BG17" s="46" t="s">
        <v>181</v>
      </c>
      <c r="BH17" s="46" t="s">
        <v>182</v>
      </c>
      <c r="BI17" s="46" t="s">
        <v>184</v>
      </c>
      <c r="BJ17" s="46" t="s">
        <v>185</v>
      </c>
      <c r="BK17" s="46" t="s">
        <v>181</v>
      </c>
      <c r="BL17" s="46" t="s">
        <v>182</v>
      </c>
      <c r="BM17" s="46" t="s">
        <v>184</v>
      </c>
      <c r="BN17" s="46" t="s">
        <v>185</v>
      </c>
      <c r="BO17" s="46" t="s">
        <v>181</v>
      </c>
      <c r="BP17" s="46" t="s">
        <v>182</v>
      </c>
      <c r="BQ17" s="46" t="s">
        <v>184</v>
      </c>
      <c r="BR17" s="46" t="s">
        <v>185</v>
      </c>
      <c r="BS17" s="46" t="s">
        <v>181</v>
      </c>
      <c r="BT17" s="46" t="s">
        <v>182</v>
      </c>
      <c r="BU17" s="46" t="s">
        <v>184</v>
      </c>
      <c r="BV17" s="46" t="s">
        <v>185</v>
      </c>
      <c r="BW17" s="46" t="s">
        <v>181</v>
      </c>
      <c r="BX17" s="46" t="s">
        <v>182</v>
      </c>
      <c r="BY17" s="46" t="s">
        <v>184</v>
      </c>
      <c r="BZ17" s="46" t="s">
        <v>185</v>
      </c>
      <c r="CA17" s="46" t="s">
        <v>181</v>
      </c>
      <c r="CB17" s="46" t="s">
        <v>182</v>
      </c>
      <c r="CC17" s="46" t="s">
        <v>184</v>
      </c>
      <c r="CD17" s="46" t="s">
        <v>185</v>
      </c>
      <c r="CE17" s="46" t="s">
        <v>181</v>
      </c>
      <c r="CF17" s="46" t="s">
        <v>182</v>
      </c>
      <c r="CG17" s="46" t="s">
        <v>184</v>
      </c>
      <c r="CH17" s="46" t="s">
        <v>185</v>
      </c>
      <c r="CI17" s="46" t="s">
        <v>181</v>
      </c>
      <c r="CJ17" s="46" t="s">
        <v>182</v>
      </c>
      <c r="CK17" s="46" t="s">
        <v>184</v>
      </c>
      <c r="CL17" s="46" t="s">
        <v>185</v>
      </c>
      <c r="CM17" s="46" t="s">
        <v>181</v>
      </c>
      <c r="CN17" s="46" t="s">
        <v>182</v>
      </c>
      <c r="CO17" s="46" t="s">
        <v>184</v>
      </c>
      <c r="CP17" s="46" t="s">
        <v>185</v>
      </c>
      <c r="CQ17" s="46" t="s">
        <v>181</v>
      </c>
      <c r="CR17" s="46" t="s">
        <v>182</v>
      </c>
      <c r="CS17" s="46" t="s">
        <v>184</v>
      </c>
      <c r="CT17" s="46" t="s">
        <v>185</v>
      </c>
      <c r="CU17" s="46" t="s">
        <v>181</v>
      </c>
      <c r="CV17" s="46" t="s">
        <v>182</v>
      </c>
      <c r="CW17" s="46" t="s">
        <v>184</v>
      </c>
      <c r="CX17" s="46" t="s">
        <v>185</v>
      </c>
      <c r="CY17" s="46" t="s">
        <v>181</v>
      </c>
      <c r="CZ17" s="46" t="s">
        <v>182</v>
      </c>
      <c r="DA17" s="46" t="s">
        <v>184</v>
      </c>
      <c r="DB17" s="46" t="s">
        <v>185</v>
      </c>
      <c r="DC17" s="46" t="s">
        <v>181</v>
      </c>
      <c r="DD17" s="46" t="s">
        <v>182</v>
      </c>
      <c r="DE17" s="46" t="s">
        <v>184</v>
      </c>
      <c r="DF17" s="46" t="s">
        <v>185</v>
      </c>
      <c r="DG17" s="46" t="s">
        <v>181</v>
      </c>
      <c r="DH17" s="46" t="s">
        <v>182</v>
      </c>
      <c r="DI17" s="46" t="s">
        <v>184</v>
      </c>
      <c r="DJ17" s="46" t="s">
        <v>185</v>
      </c>
      <c r="DK17" s="46" t="s">
        <v>181</v>
      </c>
      <c r="DL17" s="46" t="s">
        <v>182</v>
      </c>
      <c r="DM17" s="46" t="s">
        <v>184</v>
      </c>
      <c r="DN17" s="46" t="s">
        <v>185</v>
      </c>
      <c r="DO17" s="46" t="s">
        <v>181</v>
      </c>
      <c r="DP17" s="46" t="s">
        <v>182</v>
      </c>
      <c r="DQ17" s="46" t="s">
        <v>184</v>
      </c>
      <c r="DR17" s="46" t="s">
        <v>185</v>
      </c>
      <c r="DS17" s="46" t="s">
        <v>181</v>
      </c>
      <c r="DT17" s="46" t="s">
        <v>182</v>
      </c>
      <c r="DU17" s="46" t="s">
        <v>184</v>
      </c>
      <c r="DV17" s="46" t="s">
        <v>185</v>
      </c>
      <c r="DW17" s="46" t="s">
        <v>181</v>
      </c>
      <c r="DX17" s="46" t="s">
        <v>182</v>
      </c>
      <c r="DY17" s="46" t="s">
        <v>184</v>
      </c>
      <c r="DZ17" s="46" t="s">
        <v>185</v>
      </c>
      <c r="EA17" s="46" t="s">
        <v>181</v>
      </c>
      <c r="EB17" s="46" t="s">
        <v>182</v>
      </c>
      <c r="EC17" s="46" t="s">
        <v>184</v>
      </c>
      <c r="ED17" s="46" t="s">
        <v>185</v>
      </c>
      <c r="EE17" s="46" t="s">
        <v>181</v>
      </c>
      <c r="EF17" s="46" t="s">
        <v>182</v>
      </c>
      <c r="EG17" s="46" t="s">
        <v>184</v>
      </c>
      <c r="EH17" s="46" t="s">
        <v>185</v>
      </c>
      <c r="EI17" s="46" t="s">
        <v>181</v>
      </c>
      <c r="EJ17" s="46" t="s">
        <v>182</v>
      </c>
      <c r="EK17" s="46" t="s">
        <v>184</v>
      </c>
      <c r="EL17" s="46" t="s">
        <v>185</v>
      </c>
      <c r="EM17" s="46" t="s">
        <v>181</v>
      </c>
      <c r="EN17" s="46" t="s">
        <v>182</v>
      </c>
      <c r="EO17" s="46" t="s">
        <v>184</v>
      </c>
      <c r="EP17" s="46" t="s">
        <v>185</v>
      </c>
      <c r="EQ17" s="458" t="s">
        <v>181</v>
      </c>
      <c r="ER17" s="458" t="s">
        <v>182</v>
      </c>
      <c r="ES17" s="458" t="s">
        <v>184</v>
      </c>
      <c r="ET17" s="458" t="s">
        <v>185</v>
      </c>
      <c r="EU17" s="458" t="s">
        <v>181</v>
      </c>
      <c r="EV17" s="458" t="s">
        <v>182</v>
      </c>
      <c r="EW17" s="458" t="s">
        <v>184</v>
      </c>
      <c r="EX17" s="458" t="s">
        <v>185</v>
      </c>
      <c r="EY17" s="458" t="s">
        <v>181</v>
      </c>
      <c r="EZ17" s="458" t="s">
        <v>182</v>
      </c>
      <c r="FA17" s="458" t="s">
        <v>184</v>
      </c>
      <c r="FB17" s="458" t="s">
        <v>185</v>
      </c>
      <c r="FC17" s="458" t="s">
        <v>181</v>
      </c>
      <c r="FD17" s="458" t="s">
        <v>182</v>
      </c>
      <c r="FE17" s="458" t="s">
        <v>184</v>
      </c>
      <c r="FF17" s="458" t="s">
        <v>185</v>
      </c>
      <c r="FG17" s="458" t="s">
        <v>181</v>
      </c>
      <c r="FH17" s="458" t="s">
        <v>182</v>
      </c>
      <c r="FI17" s="458" t="s">
        <v>184</v>
      </c>
      <c r="FJ17" s="458" t="s">
        <v>185</v>
      </c>
      <c r="FK17" s="458" t="s">
        <v>181</v>
      </c>
      <c r="FL17" s="458" t="s">
        <v>182</v>
      </c>
      <c r="FM17" s="458" t="s">
        <v>184</v>
      </c>
      <c r="FN17" s="458" t="s">
        <v>185</v>
      </c>
      <c r="FO17" s="458" t="s">
        <v>181</v>
      </c>
      <c r="FP17" s="458" t="s">
        <v>182</v>
      </c>
      <c r="FQ17" s="458" t="s">
        <v>184</v>
      </c>
      <c r="FR17" s="458" t="s">
        <v>185</v>
      </c>
      <c r="FS17" s="458" t="s">
        <v>181</v>
      </c>
      <c r="FT17" s="458" t="s">
        <v>182</v>
      </c>
      <c r="FU17" s="458" t="s">
        <v>184</v>
      </c>
      <c r="FV17" s="458" t="s">
        <v>185</v>
      </c>
      <c r="FW17" s="458" t="s">
        <v>181</v>
      </c>
      <c r="FX17" s="458" t="s">
        <v>182</v>
      </c>
      <c r="FY17" s="458" t="s">
        <v>184</v>
      </c>
      <c r="FZ17" s="458" t="s">
        <v>185</v>
      </c>
      <c r="GA17" s="46" t="s">
        <v>181</v>
      </c>
      <c r="GB17" s="46" t="s">
        <v>182</v>
      </c>
      <c r="GC17" s="46" t="s">
        <v>184</v>
      </c>
      <c r="GD17" s="46" t="s">
        <v>185</v>
      </c>
      <c r="GE17" s="46" t="s">
        <v>181</v>
      </c>
      <c r="GF17" s="46" t="s">
        <v>182</v>
      </c>
      <c r="GG17" s="46" t="s">
        <v>184</v>
      </c>
      <c r="GH17" s="46" t="s">
        <v>185</v>
      </c>
      <c r="GI17" s="46" t="s">
        <v>181</v>
      </c>
      <c r="GJ17" s="46" t="s">
        <v>182</v>
      </c>
      <c r="GK17" s="46" t="s">
        <v>184</v>
      </c>
      <c r="GL17" s="46" t="s">
        <v>185</v>
      </c>
      <c r="GM17" s="46" t="s">
        <v>181</v>
      </c>
      <c r="GN17" s="46" t="s">
        <v>182</v>
      </c>
      <c r="GO17" s="46" t="s">
        <v>184</v>
      </c>
      <c r="GP17" s="46" t="s">
        <v>185</v>
      </c>
      <c r="GQ17" s="46" t="s">
        <v>181</v>
      </c>
      <c r="GR17" s="46" t="s">
        <v>182</v>
      </c>
      <c r="GS17" s="46" t="s">
        <v>184</v>
      </c>
      <c r="GT17" s="46" t="s">
        <v>185</v>
      </c>
      <c r="GU17" s="46" t="s">
        <v>181</v>
      </c>
      <c r="GV17" s="46" t="s">
        <v>182</v>
      </c>
      <c r="GW17" s="46" t="s">
        <v>184</v>
      </c>
      <c r="GX17" s="46" t="s">
        <v>185</v>
      </c>
      <c r="GY17" s="46" t="s">
        <v>181</v>
      </c>
      <c r="GZ17" s="46" t="s">
        <v>182</v>
      </c>
      <c r="HA17" s="46" t="s">
        <v>184</v>
      </c>
      <c r="HB17" s="46" t="s">
        <v>185</v>
      </c>
      <c r="HC17" s="46" t="s">
        <v>181</v>
      </c>
      <c r="HD17" s="46" t="s">
        <v>182</v>
      </c>
      <c r="HE17" s="46" t="s">
        <v>184</v>
      </c>
      <c r="HF17" s="46" t="s">
        <v>185</v>
      </c>
      <c r="HG17" s="46" t="s">
        <v>181</v>
      </c>
      <c r="HH17" s="46" t="s">
        <v>182</v>
      </c>
      <c r="HI17" s="46" t="s">
        <v>184</v>
      </c>
      <c r="HJ17" s="46" t="s">
        <v>185</v>
      </c>
      <c r="HK17" s="46" t="s">
        <v>181</v>
      </c>
      <c r="HL17" s="46" t="s">
        <v>182</v>
      </c>
      <c r="HM17" s="46" t="s">
        <v>184</v>
      </c>
      <c r="HN17" s="46" t="s">
        <v>185</v>
      </c>
      <c r="HO17" s="46" t="s">
        <v>181</v>
      </c>
      <c r="HP17" s="46" t="s">
        <v>182</v>
      </c>
      <c r="HQ17" s="46" t="s">
        <v>184</v>
      </c>
      <c r="HR17" s="46" t="s">
        <v>185</v>
      </c>
      <c r="HS17" s="46" t="s">
        <v>181</v>
      </c>
      <c r="HT17" s="46" t="s">
        <v>182</v>
      </c>
      <c r="HU17" s="46" t="s">
        <v>184</v>
      </c>
      <c r="HV17" s="46" t="s">
        <v>185</v>
      </c>
      <c r="HW17" s="46" t="s">
        <v>181</v>
      </c>
      <c r="HX17" s="46" t="s">
        <v>182</v>
      </c>
      <c r="HY17" s="46" t="s">
        <v>184</v>
      </c>
      <c r="HZ17" s="46" t="s">
        <v>185</v>
      </c>
      <c r="IA17" s="46" t="s">
        <v>181</v>
      </c>
      <c r="IB17" s="46" t="s">
        <v>182</v>
      </c>
      <c r="IC17" s="46" t="s">
        <v>184</v>
      </c>
      <c r="ID17" s="46" t="s">
        <v>185</v>
      </c>
      <c r="IE17" s="46" t="s">
        <v>181</v>
      </c>
      <c r="IF17" s="46" t="s">
        <v>182</v>
      </c>
      <c r="IG17" s="46" t="s">
        <v>184</v>
      </c>
      <c r="IH17" s="46" t="s">
        <v>185</v>
      </c>
      <c r="II17" s="46" t="s">
        <v>181</v>
      </c>
      <c r="IJ17" s="46" t="s">
        <v>182</v>
      </c>
      <c r="IK17" s="46" t="s">
        <v>184</v>
      </c>
      <c r="IL17" s="46" t="s">
        <v>185</v>
      </c>
      <c r="IM17" s="46" t="s">
        <v>181</v>
      </c>
      <c r="IN17" s="46" t="s">
        <v>182</v>
      </c>
      <c r="IO17" s="46" t="s">
        <v>184</v>
      </c>
      <c r="IP17" s="46" t="s">
        <v>185</v>
      </c>
      <c r="IQ17" s="46" t="s">
        <v>181</v>
      </c>
      <c r="IR17" s="46" t="s">
        <v>182</v>
      </c>
      <c r="IS17" s="46" t="s">
        <v>184</v>
      </c>
      <c r="IT17" s="46" t="s">
        <v>185</v>
      </c>
      <c r="IU17" s="46" t="s">
        <v>181</v>
      </c>
      <c r="IV17" s="46" t="s">
        <v>182</v>
      </c>
      <c r="IW17" s="46" t="s">
        <v>184</v>
      </c>
      <c r="IX17" s="46" t="s">
        <v>185</v>
      </c>
      <c r="IY17" s="46" t="s">
        <v>181</v>
      </c>
      <c r="IZ17" s="46" t="s">
        <v>182</v>
      </c>
      <c r="JA17" s="46" t="s">
        <v>184</v>
      </c>
      <c r="JB17" s="46" t="s">
        <v>185</v>
      </c>
      <c r="JC17" s="46" t="s">
        <v>181</v>
      </c>
      <c r="JD17" s="46" t="s">
        <v>182</v>
      </c>
      <c r="JE17" s="46" t="s">
        <v>184</v>
      </c>
      <c r="JF17" s="46" t="s">
        <v>185</v>
      </c>
      <c r="JG17" s="46" t="s">
        <v>181</v>
      </c>
      <c r="JH17" s="46" t="s">
        <v>182</v>
      </c>
      <c r="JI17" s="46" t="s">
        <v>184</v>
      </c>
      <c r="JJ17" s="46" t="s">
        <v>185</v>
      </c>
      <c r="JK17" s="46" t="s">
        <v>181</v>
      </c>
      <c r="JL17" s="46" t="s">
        <v>182</v>
      </c>
      <c r="JM17" s="46" t="s">
        <v>184</v>
      </c>
      <c r="JN17" s="46" t="s">
        <v>185</v>
      </c>
      <c r="JO17" s="46" t="s">
        <v>181</v>
      </c>
      <c r="JP17" s="46" t="s">
        <v>182</v>
      </c>
      <c r="JQ17" s="46" t="s">
        <v>184</v>
      </c>
      <c r="JR17" s="46" t="s">
        <v>185</v>
      </c>
      <c r="JS17" s="46" t="s">
        <v>181</v>
      </c>
      <c r="JT17" s="46" t="s">
        <v>182</v>
      </c>
      <c r="JU17" s="46" t="s">
        <v>184</v>
      </c>
      <c r="JV17" s="46" t="s">
        <v>185</v>
      </c>
      <c r="JW17" s="46" t="s">
        <v>181</v>
      </c>
      <c r="JX17" s="46" t="s">
        <v>182</v>
      </c>
      <c r="JY17" s="46" t="s">
        <v>184</v>
      </c>
      <c r="JZ17" s="46" t="s">
        <v>185</v>
      </c>
      <c r="KA17" s="46" t="s">
        <v>181</v>
      </c>
      <c r="KB17" s="46" t="s">
        <v>182</v>
      </c>
      <c r="KC17" s="46" t="s">
        <v>184</v>
      </c>
      <c r="KD17" s="46" t="s">
        <v>185</v>
      </c>
      <c r="KE17" s="46" t="s">
        <v>181</v>
      </c>
      <c r="KF17" s="46" t="s">
        <v>182</v>
      </c>
      <c r="KG17" s="46" t="s">
        <v>184</v>
      </c>
      <c r="KH17" s="46" t="s">
        <v>185</v>
      </c>
      <c r="KI17" s="46" t="s">
        <v>181</v>
      </c>
      <c r="KJ17" s="46" t="s">
        <v>182</v>
      </c>
      <c r="KK17" s="46" t="s">
        <v>184</v>
      </c>
      <c r="KL17" s="46" t="s">
        <v>185</v>
      </c>
      <c r="KM17" s="46" t="s">
        <v>181</v>
      </c>
      <c r="KN17" s="46" t="s">
        <v>182</v>
      </c>
      <c r="KO17" s="46" t="s">
        <v>184</v>
      </c>
      <c r="KP17" s="46" t="s">
        <v>185</v>
      </c>
      <c r="KQ17" s="46" t="s">
        <v>181</v>
      </c>
      <c r="KR17" s="46" t="s">
        <v>182</v>
      </c>
      <c r="KS17" s="46" t="s">
        <v>184</v>
      </c>
      <c r="KT17" s="46" t="s">
        <v>185</v>
      </c>
      <c r="KU17" s="46" t="s">
        <v>181</v>
      </c>
      <c r="KV17" s="46" t="s">
        <v>182</v>
      </c>
      <c r="KW17" s="46" t="s">
        <v>184</v>
      </c>
      <c r="KX17" s="46" t="s">
        <v>185</v>
      </c>
      <c r="KY17" s="46" t="s">
        <v>181</v>
      </c>
      <c r="KZ17" s="46" t="s">
        <v>182</v>
      </c>
      <c r="LA17" s="46" t="s">
        <v>184</v>
      </c>
      <c r="LB17" s="46" t="s">
        <v>185</v>
      </c>
      <c r="LC17" s="46" t="s">
        <v>181</v>
      </c>
      <c r="LD17" s="46" t="s">
        <v>182</v>
      </c>
      <c r="LE17" s="46" t="s">
        <v>184</v>
      </c>
      <c r="LF17" s="46" t="s">
        <v>185</v>
      </c>
      <c r="LG17" s="46" t="s">
        <v>181</v>
      </c>
      <c r="LH17" s="46" t="s">
        <v>182</v>
      </c>
      <c r="LI17" s="46" t="s">
        <v>184</v>
      </c>
      <c r="LJ17" s="46" t="s">
        <v>185</v>
      </c>
      <c r="LK17" s="46" t="s">
        <v>181</v>
      </c>
      <c r="LL17" s="46" t="s">
        <v>182</v>
      </c>
      <c r="LM17" s="46" t="s">
        <v>184</v>
      </c>
      <c r="LN17" s="46" t="s">
        <v>185</v>
      </c>
      <c r="LO17" s="46" t="s">
        <v>181</v>
      </c>
      <c r="LP17" s="46" t="s">
        <v>182</v>
      </c>
      <c r="LQ17" s="46" t="s">
        <v>184</v>
      </c>
      <c r="LR17" s="46" t="s">
        <v>185</v>
      </c>
      <c r="LS17" s="46" t="s">
        <v>181</v>
      </c>
      <c r="LT17" s="46" t="s">
        <v>182</v>
      </c>
      <c r="LU17" s="46" t="s">
        <v>184</v>
      </c>
      <c r="LV17" s="46" t="s">
        <v>185</v>
      </c>
      <c r="LW17" s="46" t="s">
        <v>181</v>
      </c>
      <c r="LX17" s="46" t="s">
        <v>182</v>
      </c>
      <c r="LY17" s="46" t="s">
        <v>184</v>
      </c>
      <c r="LZ17" s="46" t="s">
        <v>185</v>
      </c>
      <c r="MA17" s="46" t="s">
        <v>181</v>
      </c>
      <c r="MB17" s="46" t="s">
        <v>182</v>
      </c>
      <c r="MC17" s="46" t="s">
        <v>184</v>
      </c>
      <c r="MD17" s="46" t="s">
        <v>185</v>
      </c>
      <c r="ME17" s="46" t="s">
        <v>181</v>
      </c>
      <c r="MF17" s="46" t="s">
        <v>182</v>
      </c>
      <c r="MG17" s="46" t="s">
        <v>184</v>
      </c>
      <c r="MH17" s="46" t="s">
        <v>185</v>
      </c>
      <c r="MI17" s="46" t="s">
        <v>181</v>
      </c>
      <c r="MJ17" s="46" t="s">
        <v>182</v>
      </c>
      <c r="MK17" s="46" t="s">
        <v>184</v>
      </c>
      <c r="ML17" s="46" t="s">
        <v>185</v>
      </c>
      <c r="MM17" s="46" t="s">
        <v>181</v>
      </c>
      <c r="MN17" s="46" t="s">
        <v>182</v>
      </c>
      <c r="MO17" s="46" t="s">
        <v>184</v>
      </c>
      <c r="MP17" s="46" t="s">
        <v>185</v>
      </c>
      <c r="MQ17" s="46" t="s">
        <v>181</v>
      </c>
      <c r="MR17" s="46" t="s">
        <v>182</v>
      </c>
      <c r="MS17" s="46" t="s">
        <v>184</v>
      </c>
      <c r="MT17" s="46" t="s">
        <v>185</v>
      </c>
      <c r="MU17" s="46" t="s">
        <v>181</v>
      </c>
      <c r="MV17" s="46" t="s">
        <v>182</v>
      </c>
      <c r="MW17" s="46" t="s">
        <v>184</v>
      </c>
      <c r="MX17" s="46" t="s">
        <v>185</v>
      </c>
      <c r="MY17" s="46" t="s">
        <v>181</v>
      </c>
      <c r="MZ17" s="46" t="s">
        <v>182</v>
      </c>
      <c r="NA17" s="46" t="s">
        <v>184</v>
      </c>
      <c r="NB17" s="46" t="s">
        <v>185</v>
      </c>
      <c r="NC17" s="46" t="s">
        <v>181</v>
      </c>
      <c r="ND17" s="46" t="s">
        <v>182</v>
      </c>
      <c r="NE17" s="46" t="s">
        <v>184</v>
      </c>
      <c r="NF17" s="46" t="s">
        <v>185</v>
      </c>
      <c r="NG17" s="46" t="s">
        <v>181</v>
      </c>
      <c r="NH17" s="46" t="s">
        <v>182</v>
      </c>
      <c r="NI17" s="46" t="s">
        <v>184</v>
      </c>
      <c r="NJ17" s="46" t="s">
        <v>185</v>
      </c>
      <c r="NK17" s="439" t="s">
        <v>181</v>
      </c>
      <c r="NL17" s="439" t="s">
        <v>182</v>
      </c>
      <c r="NM17" s="439" t="s">
        <v>184</v>
      </c>
      <c r="NN17" s="439" t="s">
        <v>185</v>
      </c>
      <c r="NO17" s="439" t="s">
        <v>181</v>
      </c>
      <c r="NP17" s="439" t="s">
        <v>182</v>
      </c>
      <c r="NQ17" s="439" t="s">
        <v>184</v>
      </c>
      <c r="NR17" s="439" t="s">
        <v>185</v>
      </c>
      <c r="NS17" s="439" t="s">
        <v>181</v>
      </c>
      <c r="NT17" s="439" t="s">
        <v>182</v>
      </c>
      <c r="NU17" s="439" t="s">
        <v>184</v>
      </c>
      <c r="NV17" s="439" t="s">
        <v>185</v>
      </c>
      <c r="NW17" s="435" t="s">
        <v>181</v>
      </c>
      <c r="NX17" s="435" t="s">
        <v>182</v>
      </c>
      <c r="NY17" s="435" t="s">
        <v>184</v>
      </c>
      <c r="NZ17" s="435" t="s">
        <v>185</v>
      </c>
      <c r="OA17" s="435" t="s">
        <v>181</v>
      </c>
      <c r="OB17" s="435" t="s">
        <v>182</v>
      </c>
      <c r="OC17" s="435" t="s">
        <v>184</v>
      </c>
      <c r="OD17" s="435" t="s">
        <v>185</v>
      </c>
      <c r="OE17" s="435" t="s">
        <v>181</v>
      </c>
      <c r="OF17" s="435" t="s">
        <v>182</v>
      </c>
      <c r="OG17" s="435" t="s">
        <v>184</v>
      </c>
      <c r="OH17" s="435" t="s">
        <v>185</v>
      </c>
      <c r="OI17" s="46" t="s">
        <v>181</v>
      </c>
      <c r="OJ17" s="46" t="s">
        <v>182</v>
      </c>
      <c r="OK17" s="46" t="s">
        <v>184</v>
      </c>
      <c r="OL17" s="46" t="s">
        <v>185</v>
      </c>
      <c r="OM17" s="46" t="s">
        <v>181</v>
      </c>
      <c r="ON17" s="46" t="s">
        <v>182</v>
      </c>
      <c r="OO17" s="46" t="s">
        <v>184</v>
      </c>
      <c r="OP17" s="46" t="s">
        <v>185</v>
      </c>
      <c r="OQ17" s="46" t="s">
        <v>181</v>
      </c>
      <c r="OR17" s="46" t="s">
        <v>182</v>
      </c>
      <c r="OS17" s="46" t="s">
        <v>184</v>
      </c>
      <c r="OT17" s="46" t="s">
        <v>185</v>
      </c>
      <c r="OU17" s="46" t="s">
        <v>181</v>
      </c>
      <c r="OV17" s="46" t="s">
        <v>182</v>
      </c>
      <c r="OW17" s="46" t="s">
        <v>184</v>
      </c>
      <c r="OX17" s="46" t="s">
        <v>185</v>
      </c>
      <c r="OY17" s="46" t="s">
        <v>181</v>
      </c>
      <c r="OZ17" s="46" t="s">
        <v>182</v>
      </c>
      <c r="PA17" s="46" t="s">
        <v>184</v>
      </c>
      <c r="PB17" s="46" t="s">
        <v>185</v>
      </c>
      <c r="PC17" s="46" t="s">
        <v>181</v>
      </c>
      <c r="PD17" s="46" t="s">
        <v>182</v>
      </c>
      <c r="PE17" s="46" t="s">
        <v>184</v>
      </c>
      <c r="PF17" s="46" t="s">
        <v>185</v>
      </c>
      <c r="PG17" s="46" t="s">
        <v>181</v>
      </c>
      <c r="PH17" s="46" t="s">
        <v>182</v>
      </c>
      <c r="PI17" s="46" t="s">
        <v>184</v>
      </c>
      <c r="PJ17" s="46" t="s">
        <v>185</v>
      </c>
      <c r="PK17" s="46" t="s">
        <v>181</v>
      </c>
      <c r="PL17" s="46" t="s">
        <v>182</v>
      </c>
      <c r="PM17" s="46" t="s">
        <v>184</v>
      </c>
      <c r="PN17" s="46" t="s">
        <v>185</v>
      </c>
      <c r="PO17" s="46" t="s">
        <v>181</v>
      </c>
      <c r="PP17" s="46" t="s">
        <v>182</v>
      </c>
      <c r="PQ17" s="46" t="s">
        <v>184</v>
      </c>
      <c r="PR17" s="46" t="s">
        <v>185</v>
      </c>
      <c r="PS17" s="46" t="s">
        <v>181</v>
      </c>
      <c r="PT17" s="46" t="s">
        <v>182</v>
      </c>
      <c r="PU17" s="46" t="s">
        <v>184</v>
      </c>
      <c r="PV17" s="46" t="s">
        <v>185</v>
      </c>
      <c r="PW17" s="46" t="s">
        <v>181</v>
      </c>
      <c r="PX17" s="46" t="s">
        <v>182</v>
      </c>
      <c r="PY17" s="46" t="s">
        <v>184</v>
      </c>
      <c r="PZ17" s="46" t="s">
        <v>185</v>
      </c>
      <c r="QA17" s="46" t="s">
        <v>181</v>
      </c>
      <c r="QB17" s="46" t="s">
        <v>182</v>
      </c>
      <c r="QC17" s="46" t="s">
        <v>184</v>
      </c>
      <c r="QD17" s="46" t="s">
        <v>185</v>
      </c>
    </row>
    <row r="18" spans="1:446" ht="22.5" x14ac:dyDescent="0.2">
      <c r="A18" s="41" t="s">
        <v>176</v>
      </c>
      <c r="B18" s="41"/>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55"/>
      <c r="FD18" s="455"/>
      <c r="FE18" s="455"/>
      <c r="FF18" s="455"/>
      <c r="FG18" s="455"/>
      <c r="FH18" s="455"/>
      <c r="FI18" s="455"/>
      <c r="FJ18" s="455"/>
      <c r="FK18" s="455"/>
      <c r="FL18" s="455"/>
      <c r="FM18" s="455"/>
      <c r="FN18" s="455"/>
      <c r="FO18" s="455"/>
      <c r="FP18" s="455"/>
      <c r="FQ18" s="455"/>
      <c r="FR18" s="455"/>
      <c r="FS18" s="455"/>
      <c r="FT18" s="455"/>
      <c r="FU18" s="455"/>
      <c r="FV18" s="455"/>
      <c r="FW18" s="455"/>
      <c r="FX18" s="455"/>
      <c r="FY18" s="455"/>
      <c r="FZ18" s="455"/>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39"/>
      <c r="NL18" s="439"/>
      <c r="NM18" s="439"/>
      <c r="NN18" s="439"/>
      <c r="NO18" s="439"/>
      <c r="NP18" s="439"/>
      <c r="NQ18" s="439"/>
      <c r="NR18" s="439"/>
      <c r="NS18" s="439"/>
      <c r="NT18" s="439"/>
      <c r="NU18" s="439"/>
      <c r="NV18" s="439"/>
      <c r="NW18" s="433"/>
      <c r="NX18" s="433"/>
      <c r="NY18" s="433"/>
      <c r="NZ18" s="433"/>
      <c r="OA18" s="433"/>
      <c r="OB18" s="433"/>
      <c r="OC18" s="433"/>
      <c r="OD18" s="433"/>
      <c r="OE18" s="433"/>
      <c r="OF18" s="433"/>
      <c r="OG18" s="433"/>
      <c r="OH18" s="433"/>
      <c r="OI18" s="42"/>
      <c r="OJ18" s="42"/>
      <c r="OK18" s="42"/>
      <c r="OL18" s="42"/>
      <c r="OM18" s="42"/>
      <c r="ON18" s="42"/>
      <c r="OO18" s="42"/>
      <c r="OP18" s="42"/>
      <c r="OQ18" s="42"/>
      <c r="OR18" s="42"/>
      <c r="OS18" s="42"/>
      <c r="OT18" s="42"/>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row>
    <row r="19" spans="1:446" x14ac:dyDescent="0.2">
      <c r="A19" s="11" t="s">
        <v>2</v>
      </c>
      <c r="B19" s="43"/>
      <c r="C19" s="44">
        <v>108950</v>
      </c>
      <c r="D19" s="78">
        <v>2.917977347653999</v>
      </c>
      <c r="E19" s="79">
        <v>96894.166666666672</v>
      </c>
      <c r="F19" s="78">
        <v>-2.7128744185890845</v>
      </c>
      <c r="G19" s="51">
        <v>76118</v>
      </c>
      <c r="H19" s="78">
        <v>3.7835921628512605</v>
      </c>
      <c r="I19" s="79">
        <v>78574</v>
      </c>
      <c r="J19" s="78">
        <v>-1.3858863617110064</v>
      </c>
      <c r="K19" s="51">
        <v>32832</v>
      </c>
      <c r="L19" s="78">
        <v>0.96561904176148594</v>
      </c>
      <c r="M19" s="79">
        <v>18320.166666666668</v>
      </c>
      <c r="N19" s="78">
        <v>-8.0212874559649219</v>
      </c>
      <c r="O19" s="51">
        <v>39137</v>
      </c>
      <c r="P19" s="78">
        <v>-0.16326114129741587</v>
      </c>
      <c r="Q19" s="79">
        <v>22883.166666666668</v>
      </c>
      <c r="R19" s="78">
        <v>-5.4658748601428693</v>
      </c>
      <c r="S19" s="51">
        <v>25858</v>
      </c>
      <c r="T19" s="78">
        <v>3.0979626011722021</v>
      </c>
      <c r="U19" s="79">
        <v>15365.5</v>
      </c>
      <c r="V19" s="78">
        <v>-4.3621236955123548</v>
      </c>
      <c r="W19" s="51">
        <v>13279</v>
      </c>
      <c r="X19" s="78">
        <v>-5.9560906515580738</v>
      </c>
      <c r="Y19" s="79">
        <v>7517.666666666667</v>
      </c>
      <c r="Z19" s="78">
        <v>-7.6444271542501454</v>
      </c>
      <c r="AA19" s="51">
        <v>22367</v>
      </c>
      <c r="AB19" s="78">
        <v>-1.135961810466761</v>
      </c>
      <c r="AC19" s="79">
        <v>3758.0833333333335</v>
      </c>
      <c r="AD19" s="78">
        <v>3.972425877253654</v>
      </c>
      <c r="AE19" s="51">
        <v>14945</v>
      </c>
      <c r="AF19" s="78">
        <v>2.7218365523403669</v>
      </c>
      <c r="AG19" s="79">
        <v>2755.25</v>
      </c>
      <c r="AH19" s="78">
        <v>5.4977664326738989</v>
      </c>
      <c r="AI19" s="51">
        <v>7422</v>
      </c>
      <c r="AJ19" s="78">
        <v>-8.086687306501549</v>
      </c>
      <c r="AK19" s="79">
        <v>1002.8333333333334</v>
      </c>
      <c r="AL19" s="78">
        <v>0</v>
      </c>
      <c r="AM19" s="51">
        <v>5278</v>
      </c>
      <c r="AN19" s="78">
        <v>-17.492574644364545</v>
      </c>
      <c r="AO19" s="79">
        <v>0</v>
      </c>
      <c r="AP19" s="78" t="s">
        <v>264</v>
      </c>
      <c r="AQ19" s="51">
        <v>2611</v>
      </c>
      <c r="AR19" s="78">
        <v>-17.294900221729488</v>
      </c>
      <c r="AS19" s="79">
        <v>0</v>
      </c>
      <c r="AT19" s="78" t="s">
        <v>264</v>
      </c>
      <c r="AU19" s="51">
        <v>2667</v>
      </c>
      <c r="AV19" s="78">
        <v>-17.685185185185183</v>
      </c>
      <c r="AW19" s="79">
        <v>0</v>
      </c>
      <c r="AX19" s="78" t="s">
        <v>264</v>
      </c>
      <c r="AY19" s="51">
        <v>16167</v>
      </c>
      <c r="AZ19" s="78">
        <v>5.9367013957145662</v>
      </c>
      <c r="BA19" s="79">
        <v>3575.6666666666665</v>
      </c>
      <c r="BB19" s="78">
        <v>4.2038030939602207</v>
      </c>
      <c r="BC19" s="51">
        <v>11672</v>
      </c>
      <c r="BD19" s="78">
        <v>9.2372484791764151</v>
      </c>
      <c r="BE19" s="79">
        <v>2618.1666666666665</v>
      </c>
      <c r="BF19" s="78">
        <v>5.8344000538974603</v>
      </c>
      <c r="BG19" s="51">
        <v>4495</v>
      </c>
      <c r="BH19" s="78">
        <v>-1.7701048951048952</v>
      </c>
      <c r="BI19" s="79">
        <v>957.5</v>
      </c>
      <c r="BJ19" s="78">
        <v>-8.7024627969715419E-3</v>
      </c>
      <c r="BK19" s="51">
        <v>812</v>
      </c>
      <c r="BL19" s="78">
        <v>-1.0962241169305724</v>
      </c>
      <c r="BM19" s="79">
        <v>182.41666666666666</v>
      </c>
      <c r="BN19" s="78">
        <v>-0.36413290851160673</v>
      </c>
      <c r="BO19" s="51">
        <v>615</v>
      </c>
      <c r="BP19" s="78">
        <v>-3.4536891679748818</v>
      </c>
      <c r="BQ19" s="79">
        <v>137.08333333333334</v>
      </c>
      <c r="BR19" s="78">
        <v>-0.54413542926239422</v>
      </c>
      <c r="BS19" s="51">
        <v>197</v>
      </c>
      <c r="BT19" s="78">
        <v>7.0652173913043477</v>
      </c>
      <c r="BU19" s="79">
        <v>45.333333333333336</v>
      </c>
      <c r="BV19" s="78">
        <v>0.18416206261510129</v>
      </c>
      <c r="BW19" s="51">
        <v>110</v>
      </c>
      <c r="BX19" s="78">
        <v>-24.137931034482758</v>
      </c>
      <c r="BY19" s="79">
        <v>0</v>
      </c>
      <c r="BZ19" s="78" t="s">
        <v>264</v>
      </c>
      <c r="CA19" s="51">
        <v>47</v>
      </c>
      <c r="CB19" s="78">
        <v>-32.857142857142854</v>
      </c>
      <c r="CC19" s="79">
        <v>0</v>
      </c>
      <c r="CD19" s="78" t="s">
        <v>264</v>
      </c>
      <c r="CE19" s="51">
        <v>63</v>
      </c>
      <c r="CF19" s="78">
        <v>-16</v>
      </c>
      <c r="CG19" s="79">
        <v>0</v>
      </c>
      <c r="CH19" s="78" t="s">
        <v>264</v>
      </c>
      <c r="CI19" s="51">
        <v>6330</v>
      </c>
      <c r="CJ19" s="78">
        <v>-1.4172247313502571</v>
      </c>
      <c r="CK19" s="79">
        <v>8942.4166666666661</v>
      </c>
      <c r="CL19" s="78">
        <v>-8.2609513387819309</v>
      </c>
      <c r="CM19" s="51">
        <v>6230</v>
      </c>
      <c r="CN19" s="78">
        <v>-1.2365250475586558</v>
      </c>
      <c r="CO19" s="79">
        <v>8763.4166666666661</v>
      </c>
      <c r="CP19" s="78">
        <v>-8.3340597269922068</v>
      </c>
      <c r="CQ19" s="51">
        <v>100</v>
      </c>
      <c r="CR19" s="78">
        <v>-11.504424778761061</v>
      </c>
      <c r="CS19" s="79">
        <v>179</v>
      </c>
      <c r="CT19" s="78">
        <v>-4.5333333333333332</v>
      </c>
      <c r="CU19" s="51">
        <v>1912</v>
      </c>
      <c r="CV19" s="78">
        <v>-5.2057511155180958</v>
      </c>
      <c r="CW19" s="79">
        <v>1450.1666666666667</v>
      </c>
      <c r="CX19" s="78">
        <v>-5.8537113178965594</v>
      </c>
      <c r="CY19" s="51">
        <v>1904</v>
      </c>
      <c r="CZ19" s="78">
        <v>-5.4148037754595135</v>
      </c>
      <c r="DA19" s="79">
        <v>1444.9166666666667</v>
      </c>
      <c r="DB19" s="78">
        <v>-6.0063967040711228</v>
      </c>
      <c r="DC19" s="51">
        <v>8</v>
      </c>
      <c r="DD19" s="78">
        <v>100</v>
      </c>
      <c r="DE19" s="79">
        <v>5.25</v>
      </c>
      <c r="DF19" s="78">
        <v>70.270270270270274</v>
      </c>
      <c r="DG19" s="51">
        <v>387</v>
      </c>
      <c r="DH19" s="78">
        <v>-16.052060737527114</v>
      </c>
      <c r="DI19" s="79">
        <v>299.41666666666669</v>
      </c>
      <c r="DJ19" s="78">
        <v>-17.497129735935708</v>
      </c>
      <c r="DK19" s="51">
        <v>383</v>
      </c>
      <c r="DL19" s="78">
        <v>-15.077605321507761</v>
      </c>
      <c r="DM19" s="79">
        <v>296.16666666666669</v>
      </c>
      <c r="DN19" s="78">
        <v>-17.483166937543533</v>
      </c>
      <c r="DO19" s="51">
        <v>4</v>
      </c>
      <c r="DP19" s="78">
        <v>-60</v>
      </c>
      <c r="DQ19" s="79">
        <v>3.25</v>
      </c>
      <c r="DR19" s="78">
        <v>-18.75</v>
      </c>
      <c r="DS19" s="51">
        <v>276</v>
      </c>
      <c r="DT19" s="78">
        <v>-74.205607476635521</v>
      </c>
      <c r="DU19" s="79">
        <v>1101.75</v>
      </c>
      <c r="DV19" s="78">
        <v>-26.419189670525377</v>
      </c>
      <c r="DW19" s="51">
        <v>268</v>
      </c>
      <c r="DX19" s="78">
        <v>-74.573055028463003</v>
      </c>
      <c r="DY19" s="79">
        <v>1086.75</v>
      </c>
      <c r="DZ19" s="78">
        <v>-26.280384397964951</v>
      </c>
      <c r="EA19" s="51">
        <v>8</v>
      </c>
      <c r="EB19" s="78">
        <v>-50</v>
      </c>
      <c r="EC19" s="79">
        <v>15</v>
      </c>
      <c r="ED19" s="78">
        <v>-35.251798561151077</v>
      </c>
      <c r="EE19" s="51">
        <v>642</v>
      </c>
      <c r="EF19" s="78">
        <v>-1.834862385321101</v>
      </c>
      <c r="EG19" s="79">
        <v>1288.6666666666667</v>
      </c>
      <c r="EH19" s="78">
        <v>-6.1422675406652099</v>
      </c>
      <c r="EI19" s="51">
        <v>628</v>
      </c>
      <c r="EJ19" s="78">
        <v>-0.47543581616481778</v>
      </c>
      <c r="EK19" s="79">
        <v>1257.25</v>
      </c>
      <c r="EL19" s="78">
        <v>-6.4372093023255816</v>
      </c>
      <c r="EM19" s="51">
        <v>14</v>
      </c>
      <c r="EN19" s="78">
        <v>-39.130434782608695</v>
      </c>
      <c r="EO19" s="79">
        <v>31.416666666666668</v>
      </c>
      <c r="EP19" s="78">
        <v>7.4074074074074066</v>
      </c>
      <c r="EQ19" s="51">
        <v>1188</v>
      </c>
      <c r="ER19" s="78" t="s">
        <v>267</v>
      </c>
      <c r="ES19" s="79">
        <v>354.83333333333331</v>
      </c>
      <c r="ET19" s="78">
        <v>118.58316221765915</v>
      </c>
      <c r="EU19" s="51">
        <v>1168</v>
      </c>
      <c r="EV19" s="78" t="s">
        <v>267</v>
      </c>
      <c r="EW19" s="79">
        <v>350.08333333333331</v>
      </c>
      <c r="EX19" s="78">
        <v>116.65807117070655</v>
      </c>
      <c r="EY19" s="51">
        <v>20</v>
      </c>
      <c r="EZ19" s="78" t="s">
        <v>267</v>
      </c>
      <c r="FA19" s="79">
        <v>4.75</v>
      </c>
      <c r="FB19" s="78" t="s">
        <v>267</v>
      </c>
      <c r="FC19" s="51">
        <v>27</v>
      </c>
      <c r="FD19" s="78">
        <v>-66.25</v>
      </c>
      <c r="FE19" s="79">
        <v>108.83333333333333</v>
      </c>
      <c r="FF19" s="78">
        <v>-38.454288407163055</v>
      </c>
      <c r="FG19" s="51" t="s">
        <v>378</v>
      </c>
      <c r="FH19" s="78">
        <v>-67.5</v>
      </c>
      <c r="FI19" s="79">
        <v>107.41666666666667</v>
      </c>
      <c r="FJ19" s="78">
        <v>-38.560533841754051</v>
      </c>
      <c r="FK19" s="51" t="s">
        <v>378</v>
      </c>
      <c r="FL19" s="78" t="s">
        <v>264</v>
      </c>
      <c r="FM19" s="79">
        <v>1.4166666666666667</v>
      </c>
      <c r="FN19" s="78">
        <v>-29.166666666666668</v>
      </c>
      <c r="FO19" s="51">
        <v>8</v>
      </c>
      <c r="FP19" s="78" t="s">
        <v>264</v>
      </c>
      <c r="FQ19" s="79">
        <v>2</v>
      </c>
      <c r="FR19" s="78" t="s">
        <v>264</v>
      </c>
      <c r="FS19" s="51">
        <v>8</v>
      </c>
      <c r="FT19" s="78" t="s">
        <v>264</v>
      </c>
      <c r="FU19" s="79">
        <v>2</v>
      </c>
      <c r="FV19" s="78" t="s">
        <v>264</v>
      </c>
      <c r="FW19" s="51">
        <v>0</v>
      </c>
      <c r="FX19" s="78" t="s">
        <v>264</v>
      </c>
      <c r="FY19" s="79">
        <v>0</v>
      </c>
      <c r="FZ19" s="78" t="s">
        <v>264</v>
      </c>
      <c r="GA19" s="51">
        <v>1802</v>
      </c>
      <c r="GB19" s="78">
        <v>-9.4472361809045218</v>
      </c>
      <c r="GC19" s="79">
        <v>4258.5</v>
      </c>
      <c r="GD19" s="78">
        <v>-6.3997362444135106</v>
      </c>
      <c r="GE19" s="51">
        <v>1760</v>
      </c>
      <c r="GF19" s="78">
        <v>-9.0909090909090917</v>
      </c>
      <c r="GG19" s="79">
        <v>4144.333333333333</v>
      </c>
      <c r="GH19" s="78">
        <v>-6.4132480240873164</v>
      </c>
      <c r="GI19" s="51">
        <v>42</v>
      </c>
      <c r="GJ19" s="78">
        <v>-22.222222222222221</v>
      </c>
      <c r="GK19" s="79">
        <v>114.16666666666667</v>
      </c>
      <c r="GL19" s="78">
        <v>-5.906593406593406</v>
      </c>
      <c r="GM19" s="51">
        <v>88</v>
      </c>
      <c r="GN19" s="78">
        <v>-1.1235955056179776</v>
      </c>
      <c r="GO19" s="79">
        <v>78.25</v>
      </c>
      <c r="GP19" s="78">
        <v>-8.2111436950146626</v>
      </c>
      <c r="GQ19" s="51" t="s">
        <v>378</v>
      </c>
      <c r="GR19" s="78">
        <v>1.1904761904761905</v>
      </c>
      <c r="GS19" s="79">
        <v>74.5</v>
      </c>
      <c r="GT19" s="78">
        <v>-8.4016393442622945</v>
      </c>
      <c r="GU19" s="51" t="s">
        <v>378</v>
      </c>
      <c r="GV19" s="78">
        <v>-40</v>
      </c>
      <c r="GW19" s="79">
        <v>3.75</v>
      </c>
      <c r="GX19" s="78">
        <v>-4.2553191489361701</v>
      </c>
      <c r="GY19" s="51">
        <v>4579</v>
      </c>
      <c r="GZ19" s="78">
        <v>-4.8815953469048612</v>
      </c>
      <c r="HA19" s="79">
        <v>5022</v>
      </c>
      <c r="HB19" s="78">
        <v>-9.303795563314571</v>
      </c>
      <c r="HC19" s="51" t="s">
        <v>378</v>
      </c>
      <c r="HD19" s="78">
        <v>-2.8409090909090908</v>
      </c>
      <c r="HE19" s="79">
        <v>348.91666666666669</v>
      </c>
      <c r="HF19" s="78">
        <v>-4.6458665452061032</v>
      </c>
      <c r="HG19" s="51" t="s">
        <v>378</v>
      </c>
      <c r="HH19" s="78">
        <v>-5.2311435523114351</v>
      </c>
      <c r="HI19" s="79">
        <v>4673.083333333333</v>
      </c>
      <c r="HJ19" s="78">
        <v>-9.6333897349125763</v>
      </c>
      <c r="HK19" s="51">
        <v>4579</v>
      </c>
      <c r="HL19" s="78">
        <v>-4.8815953469048612</v>
      </c>
      <c r="HM19" s="79">
        <v>5022</v>
      </c>
      <c r="HN19" s="78">
        <v>-9.303795563314571</v>
      </c>
      <c r="HO19" s="51" t="s">
        <v>378</v>
      </c>
      <c r="HP19" s="78">
        <v>-2.8409090909090908</v>
      </c>
      <c r="HQ19" s="79">
        <v>348.91666666666669</v>
      </c>
      <c r="HR19" s="78">
        <v>-4.6458665452061032</v>
      </c>
      <c r="HS19" s="51" t="s">
        <v>378</v>
      </c>
      <c r="HT19" s="78">
        <v>-5.2311435523114351</v>
      </c>
      <c r="HU19" s="79">
        <v>4673.083333333333</v>
      </c>
      <c r="HV19" s="78">
        <v>-9.6333897349125763</v>
      </c>
      <c r="HW19" s="51">
        <v>71</v>
      </c>
      <c r="HX19" s="78">
        <v>-2.7397260273972601</v>
      </c>
      <c r="HY19" s="79">
        <v>69.583333333333329</v>
      </c>
      <c r="HZ19" s="78">
        <v>-1.066350710900474</v>
      </c>
      <c r="IA19" s="51" t="s">
        <v>378</v>
      </c>
      <c r="IB19" s="78">
        <v>0</v>
      </c>
      <c r="IC19" s="79">
        <v>2.8333333333333335</v>
      </c>
      <c r="ID19" s="78">
        <v>-22.727272727272727</v>
      </c>
      <c r="IE19" s="51" t="s">
        <v>378</v>
      </c>
      <c r="IF19" s="78">
        <v>-2.8571428571428572</v>
      </c>
      <c r="IG19" s="79">
        <v>66.75</v>
      </c>
      <c r="IH19" s="78">
        <v>0.125</v>
      </c>
      <c r="II19" s="51">
        <v>71</v>
      </c>
      <c r="IJ19" s="78">
        <v>-2.7397260273972601</v>
      </c>
      <c r="IK19" s="79">
        <v>69.583333333333329</v>
      </c>
      <c r="IL19" s="78">
        <v>-1.066350710900474</v>
      </c>
      <c r="IM19" s="51" t="s">
        <v>378</v>
      </c>
      <c r="IN19" s="78">
        <v>0</v>
      </c>
      <c r="IO19" s="79">
        <v>2.8333333333333335</v>
      </c>
      <c r="IP19" s="78">
        <v>-22.727272727272727</v>
      </c>
      <c r="IQ19" s="51" t="s">
        <v>378</v>
      </c>
      <c r="IR19" s="78">
        <v>-2.8571428571428572</v>
      </c>
      <c r="IS19" s="79">
        <v>66.75</v>
      </c>
      <c r="IT19" s="78">
        <v>0.125</v>
      </c>
      <c r="IU19" s="51">
        <v>69813</v>
      </c>
      <c r="IV19" s="78">
        <v>4.72997299729973</v>
      </c>
      <c r="IW19" s="79">
        <v>74011</v>
      </c>
      <c r="IX19" s="78">
        <v>-1.8289380309900318</v>
      </c>
      <c r="IY19" s="51">
        <v>50260</v>
      </c>
      <c r="IZ19" s="78">
        <v>4.1399030292984129</v>
      </c>
      <c r="JA19" s="79">
        <v>63208.5</v>
      </c>
      <c r="JB19" s="78">
        <v>-0.63418410858552443</v>
      </c>
      <c r="JC19" s="51">
        <v>19553</v>
      </c>
      <c r="JD19" s="78">
        <v>6.2778562887270351</v>
      </c>
      <c r="JE19" s="79">
        <v>10802.5</v>
      </c>
      <c r="JF19" s="78">
        <v>-8.2817419605900877</v>
      </c>
      <c r="JG19" s="51">
        <v>14667</v>
      </c>
      <c r="JH19" s="78">
        <v>3.6317388539532249</v>
      </c>
      <c r="JI19" s="79">
        <v>11074.25</v>
      </c>
      <c r="JJ19" s="78">
        <v>-0.4651267301815567</v>
      </c>
      <c r="JK19" s="51">
        <v>14583</v>
      </c>
      <c r="JL19" s="78">
        <v>3.830544677821289</v>
      </c>
      <c r="JM19" s="79">
        <v>10995.083333333334</v>
      </c>
      <c r="JN19" s="78">
        <v>-0.52999004855100873</v>
      </c>
      <c r="JO19" s="51">
        <v>84</v>
      </c>
      <c r="JP19" s="78">
        <v>-22.222222222222221</v>
      </c>
      <c r="JQ19" s="79">
        <v>79.166666666666671</v>
      </c>
      <c r="JR19" s="78">
        <v>9.4470046082949306</v>
      </c>
      <c r="JS19" s="51">
        <v>6494</v>
      </c>
      <c r="JT19" s="78">
        <v>-3.5926365795724466</v>
      </c>
      <c r="JU19" s="79">
        <v>5685</v>
      </c>
      <c r="JV19" s="78">
        <v>-8.1855131759575794</v>
      </c>
      <c r="JW19" s="51">
        <v>1120</v>
      </c>
      <c r="JX19" s="78">
        <v>0.44843049327354262</v>
      </c>
      <c r="JY19" s="79">
        <v>862.08333333333337</v>
      </c>
      <c r="JZ19" s="78">
        <v>-4.0708456973293767</v>
      </c>
      <c r="KA19" s="51">
        <v>5374</v>
      </c>
      <c r="KB19" s="78">
        <v>-4.3942359010852163</v>
      </c>
      <c r="KC19" s="79">
        <v>4822.916666666667</v>
      </c>
      <c r="KD19" s="78">
        <v>-8.8840958468465629</v>
      </c>
      <c r="KE19" s="51">
        <v>7730</v>
      </c>
      <c r="KF19" s="78">
        <v>11.031312841137604</v>
      </c>
      <c r="KG19" s="79">
        <v>903.66666666666663</v>
      </c>
      <c r="KH19" s="78">
        <v>8.8755020080321287</v>
      </c>
      <c r="KI19" s="51">
        <v>4451</v>
      </c>
      <c r="KJ19" s="78">
        <v>10.942173479561317</v>
      </c>
      <c r="KK19" s="79">
        <v>569.41666666666663</v>
      </c>
      <c r="KL19" s="78">
        <v>10.530572630216758</v>
      </c>
      <c r="KM19" s="51">
        <v>3279</v>
      </c>
      <c r="KN19" s="78">
        <v>11.152542372881356</v>
      </c>
      <c r="KO19" s="79">
        <v>334.25</v>
      </c>
      <c r="KP19" s="78">
        <v>6.1672842773954475</v>
      </c>
      <c r="KQ19" s="51">
        <v>13418</v>
      </c>
      <c r="KR19" s="78">
        <v>-0.90835241119562804</v>
      </c>
      <c r="KS19" s="79">
        <v>28972.583333333332</v>
      </c>
      <c r="KT19" s="78">
        <v>7.5415432530533177E-2</v>
      </c>
      <c r="KU19" s="51">
        <v>13207</v>
      </c>
      <c r="KV19" s="78">
        <v>-1.1821922933034044</v>
      </c>
      <c r="KW19" s="79">
        <v>28598.916666666668</v>
      </c>
      <c r="KX19" s="78">
        <v>0.11026548311158693</v>
      </c>
      <c r="KY19" s="51">
        <v>211</v>
      </c>
      <c r="KZ19" s="78">
        <v>19.886363636363637</v>
      </c>
      <c r="LA19" s="79">
        <v>373.66666666666669</v>
      </c>
      <c r="LB19" s="78">
        <v>-2.5217391304347827</v>
      </c>
      <c r="LC19" s="51">
        <v>1183</v>
      </c>
      <c r="LD19" s="78">
        <v>28.726877040261158</v>
      </c>
      <c r="LE19" s="79">
        <v>1537.3333333333333</v>
      </c>
      <c r="LF19" s="78">
        <v>4.7348699897808562</v>
      </c>
      <c r="LG19" s="51">
        <v>1164</v>
      </c>
      <c r="LH19" s="78">
        <v>28.761061946902654</v>
      </c>
      <c r="LI19" s="79">
        <v>1515.3333333333333</v>
      </c>
      <c r="LJ19" s="78">
        <v>4.4457208500861576</v>
      </c>
      <c r="LK19" s="51">
        <v>19</v>
      </c>
      <c r="LL19" s="78">
        <v>26.666666666666668</v>
      </c>
      <c r="LM19" s="79">
        <v>22</v>
      </c>
      <c r="LN19" s="78">
        <v>29.411764705882355</v>
      </c>
      <c r="LO19" s="51">
        <v>10374</v>
      </c>
      <c r="LP19" s="78">
        <v>12.565104166666666</v>
      </c>
      <c r="LQ19" s="79">
        <v>1080.9166666666667</v>
      </c>
      <c r="LR19" s="78">
        <v>-1.6603487490523121</v>
      </c>
      <c r="LS19" s="51">
        <v>3169</v>
      </c>
      <c r="LT19" s="78">
        <v>9.2005513439007576</v>
      </c>
      <c r="LU19" s="79">
        <v>581.08333333333337</v>
      </c>
      <c r="LV19" s="78">
        <v>0.64953810623556585</v>
      </c>
      <c r="LW19" s="51">
        <v>7205</v>
      </c>
      <c r="LX19" s="78">
        <v>14.111498257839722</v>
      </c>
      <c r="LY19" s="79">
        <v>499.83333333333331</v>
      </c>
      <c r="LZ19" s="78">
        <v>-4.2159054615138931</v>
      </c>
      <c r="MA19" s="51">
        <v>14316</v>
      </c>
      <c r="MB19" s="78">
        <v>7.7687443541102077</v>
      </c>
      <c r="MC19" s="79">
        <v>22676.166666666668</v>
      </c>
      <c r="MD19" s="78">
        <v>-3.8170745070039205</v>
      </c>
      <c r="ME19" s="51">
        <v>11576</v>
      </c>
      <c r="MF19" s="78">
        <v>8.247615485318871</v>
      </c>
      <c r="MG19" s="79">
        <v>18801.5</v>
      </c>
      <c r="MH19" s="78">
        <v>-2.419846634921047</v>
      </c>
      <c r="MI19" s="51">
        <v>2740</v>
      </c>
      <c r="MJ19" s="78">
        <v>5.7915057915057915</v>
      </c>
      <c r="MK19" s="79">
        <v>3874.6666666666665</v>
      </c>
      <c r="ML19" s="78">
        <v>-10.06576402321083</v>
      </c>
      <c r="MM19" s="51">
        <v>12792</v>
      </c>
      <c r="MN19" s="78">
        <v>8.5723985740960789</v>
      </c>
      <c r="MO19" s="79">
        <v>22003.833333333332</v>
      </c>
      <c r="MP19" s="78">
        <v>-4.020268551031239</v>
      </c>
      <c r="MQ19" s="51">
        <v>10589</v>
      </c>
      <c r="MR19" s="78">
        <v>8.7836449558249434</v>
      </c>
      <c r="MS19" s="79">
        <v>18371.166666666668</v>
      </c>
      <c r="MT19" s="78">
        <v>-2.5604759400124641</v>
      </c>
      <c r="MU19" s="51">
        <v>2203</v>
      </c>
      <c r="MV19" s="78">
        <v>7.568359375</v>
      </c>
      <c r="MW19" s="79">
        <v>3632.6666666666665</v>
      </c>
      <c r="MX19" s="78">
        <v>-10.779999590658834</v>
      </c>
      <c r="MY19" s="51">
        <v>697</v>
      </c>
      <c r="MZ19" s="78">
        <v>-0.85348506401137991</v>
      </c>
      <c r="NA19" s="79">
        <v>291.66666666666669</v>
      </c>
      <c r="NB19" s="78">
        <v>1.4492753623188406</v>
      </c>
      <c r="NC19" s="51">
        <v>491</v>
      </c>
      <c r="ND19" s="78">
        <v>0.40899795501022501</v>
      </c>
      <c r="NE19" s="79">
        <v>202.58333333333334</v>
      </c>
      <c r="NF19" s="78">
        <v>-8.2203041512535963E-2</v>
      </c>
      <c r="NG19" s="51">
        <v>206</v>
      </c>
      <c r="NH19" s="78">
        <v>-3.7383177570093453</v>
      </c>
      <c r="NI19" s="79">
        <v>89.083333333333329</v>
      </c>
      <c r="NJ19" s="78">
        <v>5.1130776794493604</v>
      </c>
      <c r="NK19" s="51">
        <v>736</v>
      </c>
      <c r="NL19" s="78">
        <v>2.7932960893854748</v>
      </c>
      <c r="NM19" s="79">
        <v>312.08333333333331</v>
      </c>
      <c r="NN19" s="78">
        <v>1.9047619047619049</v>
      </c>
      <c r="NO19" s="51">
        <v>437</v>
      </c>
      <c r="NP19" s="78">
        <v>2.1028037383177569</v>
      </c>
      <c r="NQ19" s="79">
        <v>184.25</v>
      </c>
      <c r="NR19" s="78">
        <v>0.95890410958904115</v>
      </c>
      <c r="NS19" s="51">
        <v>299</v>
      </c>
      <c r="NT19" s="78">
        <v>3.8194444444444446</v>
      </c>
      <c r="NU19" s="79">
        <v>127.83333333333333</v>
      </c>
      <c r="NV19" s="78">
        <v>3.2996632996632997</v>
      </c>
      <c r="NW19" s="51">
        <v>25</v>
      </c>
      <c r="NX19" s="78">
        <v>127.27272727272727</v>
      </c>
      <c r="NY19" s="79">
        <v>17</v>
      </c>
      <c r="NZ19" s="78" t="s">
        <v>267</v>
      </c>
      <c r="OA19" s="51" t="s">
        <v>378</v>
      </c>
      <c r="OB19" s="78">
        <v>228.57142857142856</v>
      </c>
      <c r="OC19" s="79">
        <v>11.916666666666666</v>
      </c>
      <c r="OD19" s="78" t="s">
        <v>267</v>
      </c>
      <c r="OE19" s="51" t="s">
        <v>378</v>
      </c>
      <c r="OF19" s="78">
        <v>-50</v>
      </c>
      <c r="OG19" s="79">
        <v>5.083333333333333</v>
      </c>
      <c r="OH19" s="78" t="s">
        <v>267</v>
      </c>
      <c r="OI19" s="51">
        <v>2789</v>
      </c>
      <c r="OJ19" s="78">
        <v>1.1606819006166122</v>
      </c>
      <c r="OK19" s="79">
        <v>3601.4166666666665</v>
      </c>
      <c r="OL19" s="78">
        <v>-0.32519950182203977</v>
      </c>
      <c r="OM19" s="51">
        <v>2131</v>
      </c>
      <c r="ON19" s="78">
        <v>0.42412818096135718</v>
      </c>
      <c r="OO19" s="79">
        <v>2788.5</v>
      </c>
      <c r="OP19" s="78">
        <v>2.1272699526934229</v>
      </c>
      <c r="OQ19" s="51">
        <v>658</v>
      </c>
      <c r="OR19" s="78">
        <v>3.622047244094488</v>
      </c>
      <c r="OS19" s="79">
        <v>812.91666666666663</v>
      </c>
      <c r="OT19" s="78">
        <v>-7.9108845463985649</v>
      </c>
      <c r="OU19" s="51">
        <v>5790</v>
      </c>
      <c r="OV19" s="78">
        <v>9.8880242930347322</v>
      </c>
      <c r="OW19" s="79">
        <v>5091.083333333333</v>
      </c>
      <c r="OX19" s="78">
        <v>-2.7785292573083593</v>
      </c>
      <c r="OY19" s="51">
        <v>3996</v>
      </c>
      <c r="OZ19" s="78">
        <v>13.619562126812623</v>
      </c>
      <c r="PA19" s="79">
        <v>3495.0833333333335</v>
      </c>
      <c r="PB19" s="78">
        <v>-0.84635570580864805</v>
      </c>
      <c r="PC19" s="51">
        <v>1794</v>
      </c>
      <c r="PD19" s="78">
        <v>2.3972602739726026</v>
      </c>
      <c r="PE19" s="79">
        <v>1596</v>
      </c>
      <c r="PF19" s="78">
        <v>-6.7575462512171374</v>
      </c>
      <c r="PG19" s="51">
        <v>4169</v>
      </c>
      <c r="PH19" s="78">
        <v>12.039774254232734</v>
      </c>
      <c r="PI19" s="79">
        <v>2693.25</v>
      </c>
      <c r="PJ19" s="78">
        <v>-2.6389516493447807</v>
      </c>
      <c r="PK19" s="51">
        <v>2795</v>
      </c>
      <c r="PL19" s="78">
        <v>14.831552999178307</v>
      </c>
      <c r="PM19" s="79">
        <v>1757.5</v>
      </c>
      <c r="PN19" s="78">
        <v>-0.63136072370900864</v>
      </c>
      <c r="PO19" s="51">
        <v>1374</v>
      </c>
      <c r="PP19" s="78">
        <v>6.7599067599067597</v>
      </c>
      <c r="PQ19" s="79">
        <v>935.75</v>
      </c>
      <c r="PR19" s="78">
        <v>-6.1983125887561608</v>
      </c>
      <c r="PS19" s="51">
        <v>1621</v>
      </c>
      <c r="PT19" s="78">
        <v>4.7157622739018086</v>
      </c>
      <c r="PU19" s="79">
        <v>2397.8333333333335</v>
      </c>
      <c r="PV19" s="78">
        <v>-2.9348266090945891</v>
      </c>
      <c r="PW19" s="51">
        <v>1201</v>
      </c>
      <c r="PX19" s="78">
        <v>10.895660203139428</v>
      </c>
      <c r="PY19" s="79">
        <v>1737.5833333333333</v>
      </c>
      <c r="PZ19" s="78">
        <v>-1.0628706998813762</v>
      </c>
      <c r="QA19" s="51">
        <v>420</v>
      </c>
      <c r="QB19" s="78">
        <v>-9.67741935483871</v>
      </c>
      <c r="QC19" s="79">
        <v>660.25</v>
      </c>
      <c r="QD19" s="78">
        <v>-7.5388026607538805</v>
      </c>
    </row>
    <row r="20" spans="1:446" ht="45" x14ac:dyDescent="0.2">
      <c r="A20" s="7" t="s">
        <v>108</v>
      </c>
      <c r="B20" s="43"/>
      <c r="C20" s="44">
        <v>82714</v>
      </c>
      <c r="D20" s="78">
        <v>2.6941795788637268</v>
      </c>
      <c r="E20" s="79">
        <v>82497.333333333328</v>
      </c>
      <c r="F20" s="78">
        <v>-1.6772027749775289</v>
      </c>
      <c r="G20" s="51">
        <v>67306</v>
      </c>
      <c r="H20" s="78">
        <v>3.6114532019704431</v>
      </c>
      <c r="I20" s="79">
        <v>71391.5</v>
      </c>
      <c r="J20" s="78">
        <v>-0.85053243631422837</v>
      </c>
      <c r="K20" s="51">
        <v>15408</v>
      </c>
      <c r="L20" s="78">
        <v>-1.1293634496919918</v>
      </c>
      <c r="M20" s="79">
        <v>11105.833333333334</v>
      </c>
      <c r="N20" s="78">
        <v>-6.6788975407540194</v>
      </c>
      <c r="O20" s="51">
        <v>29351</v>
      </c>
      <c r="P20" s="78">
        <v>1.1196857989388824</v>
      </c>
      <c r="Q20" s="79">
        <v>16627.333333333332</v>
      </c>
      <c r="R20" s="78">
        <v>-3.2474239301733543</v>
      </c>
      <c r="S20" s="51">
        <v>23038</v>
      </c>
      <c r="T20" s="78">
        <v>3.4346518205899521</v>
      </c>
      <c r="U20" s="79">
        <v>13384.166666666666</v>
      </c>
      <c r="V20" s="78">
        <v>-3.282528709329704</v>
      </c>
      <c r="W20" s="51">
        <v>6313</v>
      </c>
      <c r="X20" s="78">
        <v>-6.5156226862135345</v>
      </c>
      <c r="Y20" s="79">
        <v>3243.1666666666665</v>
      </c>
      <c r="Z20" s="78">
        <v>-3.1022806493377155</v>
      </c>
      <c r="AA20" s="51">
        <v>17219</v>
      </c>
      <c r="AB20" s="78">
        <v>0.15122433548537195</v>
      </c>
      <c r="AC20" s="79">
        <v>3098.8333333333335</v>
      </c>
      <c r="AD20" s="78">
        <v>4.6461235401716614</v>
      </c>
      <c r="AE20" s="51">
        <v>13340</v>
      </c>
      <c r="AF20" s="78">
        <v>3.226804921457866</v>
      </c>
      <c r="AG20" s="79">
        <v>2507</v>
      </c>
      <c r="AH20" s="78">
        <v>5.3582685438117252</v>
      </c>
      <c r="AI20" s="51">
        <v>3879</v>
      </c>
      <c r="AJ20" s="78">
        <v>-9.1569086651053855</v>
      </c>
      <c r="AK20" s="79">
        <v>591.83333333333337</v>
      </c>
      <c r="AL20" s="78">
        <v>1.7332760349520127</v>
      </c>
      <c r="AM20" s="51">
        <v>3473</v>
      </c>
      <c r="AN20" s="78">
        <v>-19.643683479870429</v>
      </c>
      <c r="AO20" s="79">
        <v>0</v>
      </c>
      <c r="AP20" s="78" t="s">
        <v>264</v>
      </c>
      <c r="AQ20" s="51">
        <v>2189</v>
      </c>
      <c r="AR20" s="78">
        <v>-18.1376215407629</v>
      </c>
      <c r="AS20" s="79">
        <v>0</v>
      </c>
      <c r="AT20" s="78" t="s">
        <v>264</v>
      </c>
      <c r="AU20" s="51">
        <v>1284</v>
      </c>
      <c r="AV20" s="78">
        <v>-22.087378640776699</v>
      </c>
      <c r="AW20" s="79">
        <v>0</v>
      </c>
      <c r="AX20" s="78" t="s">
        <v>264</v>
      </c>
      <c r="AY20" s="51">
        <v>13106</v>
      </c>
      <c r="AZ20" s="78">
        <v>7.3118807827724552</v>
      </c>
      <c r="BA20" s="79">
        <v>2959.25</v>
      </c>
      <c r="BB20" s="78">
        <v>5.0217372016679978</v>
      </c>
      <c r="BC20" s="51">
        <v>10622</v>
      </c>
      <c r="BD20" s="78">
        <v>9.4712975368442756</v>
      </c>
      <c r="BE20" s="79">
        <v>2391.3333333333335</v>
      </c>
      <c r="BF20" s="78">
        <v>5.674829681458295</v>
      </c>
      <c r="BG20" s="51">
        <v>2484</v>
      </c>
      <c r="BH20" s="78">
        <v>-1.0358565737051793</v>
      </c>
      <c r="BI20" s="79">
        <v>567.91666666666663</v>
      </c>
      <c r="BJ20" s="78">
        <v>2.3580654851306697</v>
      </c>
      <c r="BK20" s="51">
        <v>628</v>
      </c>
      <c r="BL20" s="78">
        <v>-2.7863777089783279</v>
      </c>
      <c r="BM20" s="79">
        <v>139.58333333333334</v>
      </c>
      <c r="BN20" s="78">
        <v>-2.7293844367015101</v>
      </c>
      <c r="BO20" s="51">
        <v>522</v>
      </c>
      <c r="BP20" s="78">
        <v>-2.9739776951672861</v>
      </c>
      <c r="BQ20" s="79">
        <v>115.66666666666667</v>
      </c>
      <c r="BR20" s="78">
        <v>-0.78627591136526087</v>
      </c>
      <c r="BS20" s="51">
        <v>106</v>
      </c>
      <c r="BT20" s="78">
        <v>-1.8518518518518516</v>
      </c>
      <c r="BU20" s="79">
        <v>23.916666666666668</v>
      </c>
      <c r="BV20" s="78">
        <v>-11.145510835913312</v>
      </c>
      <c r="BW20" s="51">
        <v>12</v>
      </c>
      <c r="BX20" s="78">
        <v>0</v>
      </c>
      <c r="BY20" s="79">
        <v>0</v>
      </c>
      <c r="BZ20" s="78" t="s">
        <v>264</v>
      </c>
      <c r="CA20" s="51">
        <v>7</v>
      </c>
      <c r="CB20" s="78">
        <v>-12.5</v>
      </c>
      <c r="CC20" s="79">
        <v>0</v>
      </c>
      <c r="CD20" s="78" t="s">
        <v>264</v>
      </c>
      <c r="CE20" s="51">
        <v>5</v>
      </c>
      <c r="CF20" s="78">
        <v>25</v>
      </c>
      <c r="CG20" s="79">
        <v>0</v>
      </c>
      <c r="CH20" s="78" t="s">
        <v>264</v>
      </c>
      <c r="CI20" s="51">
        <v>5660</v>
      </c>
      <c r="CJ20" s="78">
        <v>-1.7019798541160127</v>
      </c>
      <c r="CK20" s="79">
        <v>7711.083333333333</v>
      </c>
      <c r="CL20" s="78">
        <v>-7.5483574454480067</v>
      </c>
      <c r="CM20" s="51">
        <v>5602</v>
      </c>
      <c r="CN20" s="78">
        <v>-1.4773126978543791</v>
      </c>
      <c r="CO20" s="79">
        <v>7605.833333333333</v>
      </c>
      <c r="CP20" s="78">
        <v>-7.5400403189042979</v>
      </c>
      <c r="CQ20" s="51">
        <v>58</v>
      </c>
      <c r="CR20" s="78">
        <v>-19.444444444444446</v>
      </c>
      <c r="CS20" s="79">
        <v>105.25</v>
      </c>
      <c r="CT20" s="78">
        <v>-8.1454545454545464</v>
      </c>
      <c r="CU20" s="51">
        <v>1830</v>
      </c>
      <c r="CV20" s="78">
        <v>-5.6701030927835054</v>
      </c>
      <c r="CW20" s="79">
        <v>1394.5</v>
      </c>
      <c r="CX20" s="78">
        <v>-5.6282427250169187</v>
      </c>
      <c r="CY20" s="51">
        <v>1822</v>
      </c>
      <c r="CZ20" s="78">
        <v>-5.9370160041300979</v>
      </c>
      <c r="DA20" s="79">
        <v>1391.4166666666667</v>
      </c>
      <c r="DB20" s="78">
        <v>-5.6560063283986892</v>
      </c>
      <c r="DC20" s="51">
        <v>8</v>
      </c>
      <c r="DD20" s="78">
        <v>166.66666666666669</v>
      </c>
      <c r="DE20" s="79">
        <v>3.0833333333333335</v>
      </c>
      <c r="DF20" s="78">
        <v>8.8235294117647065</v>
      </c>
      <c r="DG20" s="51">
        <v>362</v>
      </c>
      <c r="DH20" s="78">
        <v>-15.023474178403756</v>
      </c>
      <c r="DI20" s="79">
        <v>277.91666666666669</v>
      </c>
      <c r="DJ20" s="78">
        <v>-17.204568023833168</v>
      </c>
      <c r="DK20" s="51">
        <v>358</v>
      </c>
      <c r="DL20" s="78">
        <v>-14.354066985645932</v>
      </c>
      <c r="DM20" s="79">
        <v>275.33333333333331</v>
      </c>
      <c r="DN20" s="78">
        <v>-17.296620775969963</v>
      </c>
      <c r="DO20" s="51">
        <v>4</v>
      </c>
      <c r="DP20" s="78">
        <v>-50</v>
      </c>
      <c r="DQ20" s="79">
        <v>2.5833333333333335</v>
      </c>
      <c r="DR20" s="78">
        <v>-6.0606060606060606</v>
      </c>
      <c r="DS20" s="51">
        <v>216</v>
      </c>
      <c r="DT20" s="78">
        <v>-77.33473242392445</v>
      </c>
      <c r="DU20" s="79">
        <v>944.83333333333337</v>
      </c>
      <c r="DV20" s="78">
        <v>-26.476882173659295</v>
      </c>
      <c r="DW20" s="51" t="s">
        <v>378</v>
      </c>
      <c r="DX20" s="78">
        <v>-77.272727272727266</v>
      </c>
      <c r="DY20" s="79">
        <v>940.41666666666663</v>
      </c>
      <c r="DZ20" s="78">
        <v>-26.111438486217509</v>
      </c>
      <c r="EA20" s="51" t="s">
        <v>378</v>
      </c>
      <c r="EB20" s="78">
        <v>-85.714285714285708</v>
      </c>
      <c r="EC20" s="79">
        <v>4.416666666666667</v>
      </c>
      <c r="ED20" s="78">
        <v>-64.189189189189193</v>
      </c>
      <c r="EE20" s="51">
        <v>618</v>
      </c>
      <c r="EF20" s="78">
        <v>-0.96153846153846156</v>
      </c>
      <c r="EG20" s="79">
        <v>1229</v>
      </c>
      <c r="EH20" s="78">
        <v>-5.2793834296724471</v>
      </c>
      <c r="EI20" s="51">
        <v>607</v>
      </c>
      <c r="EJ20" s="78">
        <v>0.33057851239669422</v>
      </c>
      <c r="EK20" s="79">
        <v>1205</v>
      </c>
      <c r="EL20" s="78">
        <v>-5.5704303532945865</v>
      </c>
      <c r="EM20" s="51">
        <v>11</v>
      </c>
      <c r="EN20" s="78">
        <v>-42.105263157894733</v>
      </c>
      <c r="EO20" s="79">
        <v>24</v>
      </c>
      <c r="EP20" s="78">
        <v>12.062256809338521</v>
      </c>
      <c r="EQ20" s="51">
        <v>1094</v>
      </c>
      <c r="ER20" s="78" t="s">
        <v>267</v>
      </c>
      <c r="ES20" s="79">
        <v>326.41666666666669</v>
      </c>
      <c r="ET20" s="78">
        <v>121.67515563101301</v>
      </c>
      <c r="EU20" s="51">
        <v>1084</v>
      </c>
      <c r="EV20" s="78" t="s">
        <v>267</v>
      </c>
      <c r="EW20" s="79">
        <v>323.66666666666669</v>
      </c>
      <c r="EX20" s="78">
        <v>120.93287827076222</v>
      </c>
      <c r="EY20" s="51">
        <v>10</v>
      </c>
      <c r="EZ20" s="78" t="s">
        <v>267</v>
      </c>
      <c r="FA20" s="79">
        <v>2.75</v>
      </c>
      <c r="FB20" s="78" t="s">
        <v>267</v>
      </c>
      <c r="FC20" s="51">
        <v>24</v>
      </c>
      <c r="FD20" s="78">
        <v>-67.567567567567565</v>
      </c>
      <c r="FE20" s="79">
        <v>97.166666666666671</v>
      </c>
      <c r="FF20" s="78">
        <v>-40.051413881748068</v>
      </c>
      <c r="FG20" s="51">
        <v>24</v>
      </c>
      <c r="FH20" s="78">
        <v>-67.567567567567565</v>
      </c>
      <c r="FI20" s="79">
        <v>96.166666666666671</v>
      </c>
      <c r="FJ20" s="78">
        <v>-39.927121290994272</v>
      </c>
      <c r="FK20" s="51">
        <v>0</v>
      </c>
      <c r="FL20" s="78" t="s">
        <v>264</v>
      </c>
      <c r="FM20" s="79">
        <v>1</v>
      </c>
      <c r="FN20" s="78">
        <v>-50</v>
      </c>
      <c r="FO20" s="51">
        <v>8</v>
      </c>
      <c r="FP20" s="78" t="s">
        <v>264</v>
      </c>
      <c r="FQ20" s="79">
        <v>2</v>
      </c>
      <c r="FR20" s="78" t="s">
        <v>264</v>
      </c>
      <c r="FS20" s="51">
        <v>8</v>
      </c>
      <c r="FT20" s="78" t="s">
        <v>264</v>
      </c>
      <c r="FU20" s="79">
        <v>2</v>
      </c>
      <c r="FV20" s="78" t="s">
        <v>264</v>
      </c>
      <c r="FW20" s="51">
        <v>0</v>
      </c>
      <c r="FX20" s="78" t="s">
        <v>264</v>
      </c>
      <c r="FY20" s="79">
        <v>0</v>
      </c>
      <c r="FZ20" s="78" t="s">
        <v>264</v>
      </c>
      <c r="GA20" s="51">
        <v>1464</v>
      </c>
      <c r="GB20" s="78">
        <v>-11.487303506650544</v>
      </c>
      <c r="GC20" s="79">
        <v>3407</v>
      </c>
      <c r="GD20" s="78">
        <v>-5.2821795941062</v>
      </c>
      <c r="GE20" s="51">
        <v>1443</v>
      </c>
      <c r="GF20" s="78">
        <v>-11.035758323057953</v>
      </c>
      <c r="GG20" s="79">
        <v>3341.9166666666665</v>
      </c>
      <c r="GH20" s="78">
        <v>-5.2229811169144238</v>
      </c>
      <c r="GI20" s="51">
        <v>21</v>
      </c>
      <c r="GJ20" s="78">
        <v>-34.375</v>
      </c>
      <c r="GK20" s="79">
        <v>65.083333333333329</v>
      </c>
      <c r="GL20" s="78">
        <v>-8.2256169212690953</v>
      </c>
      <c r="GM20" s="51">
        <v>44</v>
      </c>
      <c r="GN20" s="78">
        <v>29.411764705882355</v>
      </c>
      <c r="GO20" s="79">
        <v>32.25</v>
      </c>
      <c r="GP20" s="78">
        <v>-16.052060737527114</v>
      </c>
      <c r="GQ20" s="51" t="s">
        <v>378</v>
      </c>
      <c r="GR20" s="78">
        <v>28.125</v>
      </c>
      <c r="GS20" s="79">
        <v>29.916666666666668</v>
      </c>
      <c r="GT20" s="78">
        <v>-18.778280542986426</v>
      </c>
      <c r="GU20" s="51" t="s">
        <v>378</v>
      </c>
      <c r="GV20" s="78">
        <v>50</v>
      </c>
      <c r="GW20" s="79">
        <v>2.3333333333333335</v>
      </c>
      <c r="GX20" s="78">
        <v>47.368421052631575</v>
      </c>
      <c r="GY20" s="51">
        <v>1983</v>
      </c>
      <c r="GZ20" s="78">
        <v>-6.2411347517730498</v>
      </c>
      <c r="HA20" s="79">
        <v>1951.1666666666667</v>
      </c>
      <c r="HB20" s="78">
        <v>-4.0606433107969675</v>
      </c>
      <c r="HC20" s="51" t="s">
        <v>378</v>
      </c>
      <c r="HD20" s="78">
        <v>0</v>
      </c>
      <c r="HE20" s="79" t="s">
        <v>378</v>
      </c>
      <c r="HF20" s="78">
        <v>-2.6154702281580411</v>
      </c>
      <c r="HG20" s="51" t="s">
        <v>378</v>
      </c>
      <c r="HH20" s="78">
        <v>-8.741721854304636</v>
      </c>
      <c r="HI20" s="79" t="s">
        <v>378</v>
      </c>
      <c r="HJ20" s="78">
        <v>-4.3102205564364997</v>
      </c>
      <c r="HK20" s="51">
        <v>1983</v>
      </c>
      <c r="HL20" s="78">
        <v>-6.2411347517730498</v>
      </c>
      <c r="HM20" s="79">
        <v>1951.1666666666667</v>
      </c>
      <c r="HN20" s="78">
        <v>-4.0606433107969675</v>
      </c>
      <c r="HO20" s="51" t="s">
        <v>378</v>
      </c>
      <c r="HP20" s="78">
        <v>0</v>
      </c>
      <c r="HQ20" s="79" t="s">
        <v>378</v>
      </c>
      <c r="HR20" s="78">
        <v>-2.6154702281580411</v>
      </c>
      <c r="HS20" s="51" t="s">
        <v>378</v>
      </c>
      <c r="HT20" s="78">
        <v>-8.741721854304636</v>
      </c>
      <c r="HU20" s="79" t="s">
        <v>378</v>
      </c>
      <c r="HV20" s="78">
        <v>-4.3102205564364997</v>
      </c>
      <c r="HW20" s="51">
        <v>33</v>
      </c>
      <c r="HX20" s="78">
        <v>13.793103448275861</v>
      </c>
      <c r="HY20" s="79">
        <v>29</v>
      </c>
      <c r="HZ20" s="78">
        <v>7.7399380804953566</v>
      </c>
      <c r="IA20" s="51" t="s">
        <v>378</v>
      </c>
      <c r="IB20" s="78">
        <v>-33.333333333333329</v>
      </c>
      <c r="IC20" s="79" t="s">
        <v>378</v>
      </c>
      <c r="ID20" s="78">
        <v>-14.285714285714285</v>
      </c>
      <c r="IE20" s="51" t="s">
        <v>378</v>
      </c>
      <c r="IF20" s="78">
        <v>19.230769230769234</v>
      </c>
      <c r="IG20" s="79" t="s">
        <v>378</v>
      </c>
      <c r="IH20" s="78">
        <v>9.8305084745762716</v>
      </c>
      <c r="II20" s="51">
        <v>33</v>
      </c>
      <c r="IJ20" s="78">
        <v>13.793103448275861</v>
      </c>
      <c r="IK20" s="79">
        <v>29</v>
      </c>
      <c r="IL20" s="78">
        <v>7.7399380804953566</v>
      </c>
      <c r="IM20" s="51" t="s">
        <v>378</v>
      </c>
      <c r="IN20" s="78">
        <v>-33.333333333333329</v>
      </c>
      <c r="IO20" s="79" t="s">
        <v>378</v>
      </c>
      <c r="IP20" s="78">
        <v>-14.285714285714285</v>
      </c>
      <c r="IQ20" s="51" t="s">
        <v>378</v>
      </c>
      <c r="IR20" s="78">
        <v>19.230769230769234</v>
      </c>
      <c r="IS20" s="79" t="s">
        <v>378</v>
      </c>
      <c r="IT20" s="78">
        <v>9.8305084745762716</v>
      </c>
      <c r="IU20" s="51">
        <v>53363</v>
      </c>
      <c r="IV20" s="78">
        <v>3.5812725649287627</v>
      </c>
      <c r="IW20" s="79">
        <v>65870</v>
      </c>
      <c r="IX20" s="78">
        <v>-1.2727477111774477</v>
      </c>
      <c r="IY20" s="51">
        <v>44268</v>
      </c>
      <c r="IZ20" s="78">
        <v>3.7037037037037033</v>
      </c>
      <c r="JA20" s="79">
        <v>58007.333333333336</v>
      </c>
      <c r="JB20" s="78">
        <v>-0.27192522486124365</v>
      </c>
      <c r="JC20" s="51">
        <v>9095</v>
      </c>
      <c r="JD20" s="78">
        <v>2.9894689163175179</v>
      </c>
      <c r="JE20" s="79">
        <v>7862.666666666667</v>
      </c>
      <c r="JF20" s="78">
        <v>-8.0784069210085345</v>
      </c>
      <c r="JG20" s="51">
        <v>13752</v>
      </c>
      <c r="JH20" s="78">
        <v>3.5464196973119493</v>
      </c>
      <c r="JI20" s="79">
        <v>10387.916666666666</v>
      </c>
      <c r="JJ20" s="78">
        <v>0.43103448275862066</v>
      </c>
      <c r="JK20" s="51">
        <v>13676</v>
      </c>
      <c r="JL20" s="78">
        <v>3.7475345167652856</v>
      </c>
      <c r="JM20" s="79">
        <v>10313.5</v>
      </c>
      <c r="JN20" s="78">
        <v>0.34865241786397694</v>
      </c>
      <c r="JO20" s="51">
        <v>76</v>
      </c>
      <c r="JP20" s="78">
        <v>-23.232323232323232</v>
      </c>
      <c r="JQ20" s="79">
        <v>74.416666666666671</v>
      </c>
      <c r="JR20" s="78">
        <v>13.324873096446701</v>
      </c>
      <c r="JS20" s="51">
        <v>4405</v>
      </c>
      <c r="JT20" s="78">
        <v>-2.2197558268590454</v>
      </c>
      <c r="JU20" s="79">
        <v>3631</v>
      </c>
      <c r="JV20" s="78">
        <v>-7.2186022741791245</v>
      </c>
      <c r="JW20" s="51">
        <v>952</v>
      </c>
      <c r="JX20" s="78">
        <v>1.6008537886872998</v>
      </c>
      <c r="JY20" s="79">
        <v>690.83333333333337</v>
      </c>
      <c r="JZ20" s="78">
        <v>-3.9620018535681187</v>
      </c>
      <c r="KA20" s="51">
        <v>3453</v>
      </c>
      <c r="KB20" s="78">
        <v>-3.2230941704035878</v>
      </c>
      <c r="KC20" s="79">
        <v>2940.1666666666665</v>
      </c>
      <c r="KD20" s="78">
        <v>-7.9519958257239756</v>
      </c>
      <c r="KE20" s="51">
        <v>6169</v>
      </c>
      <c r="KF20" s="78">
        <v>9.866429207479964</v>
      </c>
      <c r="KG20" s="79">
        <v>787.41666666666663</v>
      </c>
      <c r="KH20" s="78">
        <v>8.7967760506620607</v>
      </c>
      <c r="KI20" s="51">
        <v>3932</v>
      </c>
      <c r="KJ20" s="78">
        <v>10.263600673022994</v>
      </c>
      <c r="KK20" s="79">
        <v>515.33333333333337</v>
      </c>
      <c r="KL20" s="78">
        <v>10.0160113858744</v>
      </c>
      <c r="KM20" s="51">
        <v>2237</v>
      </c>
      <c r="KN20" s="78">
        <v>9.1752074182528069</v>
      </c>
      <c r="KO20" s="79">
        <v>272.08333333333331</v>
      </c>
      <c r="KP20" s="78">
        <v>6.5600522193211486</v>
      </c>
      <c r="KQ20" s="51">
        <v>12221</v>
      </c>
      <c r="KR20" s="78">
        <v>-1.236463552610312</v>
      </c>
      <c r="KS20" s="79">
        <v>26245.916666666668</v>
      </c>
      <c r="KT20" s="78">
        <v>0.66641948949390473</v>
      </c>
      <c r="KU20" s="51">
        <v>12047</v>
      </c>
      <c r="KV20" s="78">
        <v>-1.5285270557462809</v>
      </c>
      <c r="KW20" s="79">
        <v>25946.25</v>
      </c>
      <c r="KX20" s="78">
        <v>0.65984727493744222</v>
      </c>
      <c r="KY20" s="51">
        <v>174</v>
      </c>
      <c r="KZ20" s="78">
        <v>24.285714285714285</v>
      </c>
      <c r="LA20" s="79">
        <v>299.66666666666669</v>
      </c>
      <c r="LB20" s="78">
        <v>1.2387387387387387</v>
      </c>
      <c r="LC20" s="51">
        <v>1044</v>
      </c>
      <c r="LD20" s="78">
        <v>23.843416370106763</v>
      </c>
      <c r="LE20" s="79">
        <v>1404.1666666666667</v>
      </c>
      <c r="LF20" s="78">
        <v>4.1795474217880546</v>
      </c>
      <c r="LG20" s="51">
        <v>1030</v>
      </c>
      <c r="LH20" s="78">
        <v>23.649459783913564</v>
      </c>
      <c r="LI20" s="79">
        <v>1387.25</v>
      </c>
      <c r="LJ20" s="78">
        <v>4.076273835573617</v>
      </c>
      <c r="LK20" s="51">
        <v>14</v>
      </c>
      <c r="LL20" s="78">
        <v>40</v>
      </c>
      <c r="LM20" s="79">
        <v>16.916666666666668</v>
      </c>
      <c r="LN20" s="78">
        <v>13.407821229050279</v>
      </c>
      <c r="LO20" s="51">
        <v>1076</v>
      </c>
      <c r="LP20" s="78">
        <v>4.3646944713870033</v>
      </c>
      <c r="LQ20" s="79">
        <v>212.25</v>
      </c>
      <c r="LR20" s="78">
        <v>6.8372483221476514</v>
      </c>
      <c r="LS20" s="51">
        <v>789</v>
      </c>
      <c r="LT20" s="78">
        <v>6.9105691056910574</v>
      </c>
      <c r="LU20" s="79">
        <v>133.5</v>
      </c>
      <c r="LV20" s="78">
        <v>7.1571906354515047</v>
      </c>
      <c r="LW20" s="51">
        <v>287</v>
      </c>
      <c r="LX20" s="78">
        <v>-2.0477815699658701</v>
      </c>
      <c r="LY20" s="79">
        <v>78.75</v>
      </c>
      <c r="LZ20" s="78">
        <v>6.2992125984251963</v>
      </c>
      <c r="MA20" s="51">
        <v>13178</v>
      </c>
      <c r="MB20" s="78">
        <v>8.1050041017227237</v>
      </c>
      <c r="MC20" s="79">
        <v>21309.416666666668</v>
      </c>
      <c r="MD20" s="78">
        <v>-3.8506659046301239</v>
      </c>
      <c r="ME20" s="51">
        <v>10860</v>
      </c>
      <c r="MF20" s="78">
        <v>8.1673306772908365</v>
      </c>
      <c r="MG20" s="79">
        <v>17793.75</v>
      </c>
      <c r="MH20" s="78">
        <v>-2.4737257982744212</v>
      </c>
      <c r="MI20" s="51">
        <v>2318</v>
      </c>
      <c r="MJ20" s="78">
        <v>7.8139534883720927</v>
      </c>
      <c r="MK20" s="79">
        <v>3515.6666666666665</v>
      </c>
      <c r="ML20" s="78">
        <v>-10.263118711845658</v>
      </c>
      <c r="MM20" s="51">
        <v>12171</v>
      </c>
      <c r="MN20" s="78">
        <v>8.4952754501693697</v>
      </c>
      <c r="MO20" s="79">
        <v>20889.416666666668</v>
      </c>
      <c r="MP20" s="78">
        <v>-4.0460414250333985</v>
      </c>
      <c r="MQ20" s="51">
        <v>10102</v>
      </c>
      <c r="MR20" s="78">
        <v>8.6937809339358729</v>
      </c>
      <c r="MS20" s="79">
        <v>17485.166666666668</v>
      </c>
      <c r="MT20" s="78">
        <v>-2.5615543935580343</v>
      </c>
      <c r="MU20" s="51">
        <v>2069</v>
      </c>
      <c r="MV20" s="78">
        <v>7.5363825363825372</v>
      </c>
      <c r="MW20" s="79">
        <v>3404.25</v>
      </c>
      <c r="MX20" s="78">
        <v>-11.009693933122753</v>
      </c>
      <c r="MY20" s="51">
        <v>486</v>
      </c>
      <c r="MZ20" s="78">
        <v>-2.2132796780684103</v>
      </c>
      <c r="NA20" s="79">
        <v>196.08333333333334</v>
      </c>
      <c r="NB20" s="78">
        <v>2.661431064572426</v>
      </c>
      <c r="NC20" s="51">
        <v>381</v>
      </c>
      <c r="ND20" s="78">
        <v>-5.2238805970149249</v>
      </c>
      <c r="NE20" s="79">
        <v>149.25</v>
      </c>
      <c r="NF20" s="78">
        <v>-3.189189189189189</v>
      </c>
      <c r="NG20" s="51">
        <v>105</v>
      </c>
      <c r="NH20" s="78">
        <v>10.526315789473683</v>
      </c>
      <c r="NI20" s="79">
        <v>46.833333333333336</v>
      </c>
      <c r="NJ20" s="78">
        <v>27.149321266968325</v>
      </c>
      <c r="NK20" s="51">
        <v>512</v>
      </c>
      <c r="NL20" s="78">
        <v>8.7048832271762198</v>
      </c>
      <c r="NM20" s="79">
        <v>217.91666666666666</v>
      </c>
      <c r="NN20" s="78">
        <v>9.6895973154362416</v>
      </c>
      <c r="NO20" s="51">
        <v>370</v>
      </c>
      <c r="NP20" s="78">
        <v>8.1871345029239766</v>
      </c>
      <c r="NQ20" s="79">
        <v>154.5</v>
      </c>
      <c r="NR20" s="78">
        <v>7.603017991874637</v>
      </c>
      <c r="NS20" s="51">
        <v>142</v>
      </c>
      <c r="NT20" s="78">
        <v>10.077519379844961</v>
      </c>
      <c r="NU20" s="79">
        <v>63.416666666666664</v>
      </c>
      <c r="NV20" s="78">
        <v>15.128593040847202</v>
      </c>
      <c r="NW20" s="51">
        <v>25</v>
      </c>
      <c r="NX20" s="78">
        <v>127.27272727272727</v>
      </c>
      <c r="NY20" s="79">
        <v>17</v>
      </c>
      <c r="NZ20" s="78" t="s">
        <v>267</v>
      </c>
      <c r="OA20" s="51" t="s">
        <v>378</v>
      </c>
      <c r="OB20" s="78">
        <v>228.57142857142856</v>
      </c>
      <c r="OC20" s="79">
        <v>11.916666666666666</v>
      </c>
      <c r="OD20" s="78" t="s">
        <v>267</v>
      </c>
      <c r="OE20" s="51" t="s">
        <v>378</v>
      </c>
      <c r="OF20" s="78">
        <v>-50</v>
      </c>
      <c r="OG20" s="79">
        <v>5.083333333333333</v>
      </c>
      <c r="OH20" s="78" t="s">
        <v>267</v>
      </c>
      <c r="OI20" s="51">
        <v>2537</v>
      </c>
      <c r="OJ20" s="78">
        <v>1.0354440461967345</v>
      </c>
      <c r="OK20" s="79">
        <v>3279.0833333333335</v>
      </c>
      <c r="OL20" s="78">
        <v>-0.69652996845425874</v>
      </c>
      <c r="OM20" s="51">
        <v>1989</v>
      </c>
      <c r="ON20" s="78">
        <v>0.30257186081694404</v>
      </c>
      <c r="OO20" s="79">
        <v>2602.25</v>
      </c>
      <c r="OP20" s="78">
        <v>1.9390853001664872</v>
      </c>
      <c r="OQ20" s="51">
        <v>548</v>
      </c>
      <c r="OR20" s="78">
        <v>3.7878787878787881</v>
      </c>
      <c r="OS20" s="79">
        <v>676.83333333333337</v>
      </c>
      <c r="OT20" s="78">
        <v>-9.67526690391459</v>
      </c>
      <c r="OU20" s="51">
        <v>4456</v>
      </c>
      <c r="OV20" s="78">
        <v>13.355380310353599</v>
      </c>
      <c r="OW20" s="79">
        <v>3837.25</v>
      </c>
      <c r="OX20" s="78">
        <v>0.3771199372193399</v>
      </c>
      <c r="OY20" s="51">
        <v>3489</v>
      </c>
      <c r="OZ20" s="78">
        <v>14.168848167539267</v>
      </c>
      <c r="PA20" s="79">
        <v>2977.6666666666665</v>
      </c>
      <c r="PB20" s="78">
        <v>1.5921755942226772</v>
      </c>
      <c r="PC20" s="51">
        <v>967</v>
      </c>
      <c r="PD20" s="78">
        <v>10.514285714285714</v>
      </c>
      <c r="PE20" s="79">
        <v>859.58333333333337</v>
      </c>
      <c r="PF20" s="78">
        <v>-3.616146514670155</v>
      </c>
      <c r="PG20" s="51">
        <v>3300</v>
      </c>
      <c r="PH20" s="78">
        <v>16.443189837685253</v>
      </c>
      <c r="PI20" s="79">
        <v>2100.9166666666665</v>
      </c>
      <c r="PJ20" s="78">
        <v>0.18677475759020823</v>
      </c>
      <c r="PK20" s="51">
        <v>2565</v>
      </c>
      <c r="PL20" s="78">
        <v>16.273798730734359</v>
      </c>
      <c r="PM20" s="79">
        <v>1599.0833333333333</v>
      </c>
      <c r="PN20" s="78">
        <v>0.72437142407222721</v>
      </c>
      <c r="PO20" s="51">
        <v>735</v>
      </c>
      <c r="PP20" s="78">
        <v>17.038216560509554</v>
      </c>
      <c r="PQ20" s="79">
        <v>501.83333333333331</v>
      </c>
      <c r="PR20" s="78">
        <v>-1.4886307868477016</v>
      </c>
      <c r="PS20" s="51">
        <v>1156</v>
      </c>
      <c r="PT20" s="78">
        <v>5.378304466727438</v>
      </c>
      <c r="PU20" s="79">
        <v>1736.3333333333333</v>
      </c>
      <c r="PV20" s="78">
        <v>0.60840173829068089</v>
      </c>
      <c r="PW20" s="51">
        <v>924</v>
      </c>
      <c r="PX20" s="78">
        <v>8.7058823529411757</v>
      </c>
      <c r="PY20" s="79">
        <v>1378.5833333333333</v>
      </c>
      <c r="PZ20" s="78">
        <v>2.6177036164009677</v>
      </c>
      <c r="QA20" s="51">
        <v>232</v>
      </c>
      <c r="QB20" s="78">
        <v>-6.0728744939271255</v>
      </c>
      <c r="QC20" s="79">
        <v>357.75</v>
      </c>
      <c r="QD20" s="78">
        <v>-6.4502070167792551</v>
      </c>
    </row>
    <row r="21" spans="1:446" ht="45" x14ac:dyDescent="0.2">
      <c r="A21" s="8" t="s">
        <v>109</v>
      </c>
      <c r="B21" s="43"/>
      <c r="C21" s="44">
        <v>35780</v>
      </c>
      <c r="D21" s="78">
        <v>5.2538683297052424</v>
      </c>
      <c r="E21" s="79">
        <v>29748.5</v>
      </c>
      <c r="F21" s="78">
        <v>0.43665419351208401</v>
      </c>
      <c r="G21" s="51">
        <v>22756</v>
      </c>
      <c r="H21" s="78">
        <v>8.6879686679084873</v>
      </c>
      <c r="I21" s="79">
        <v>20714.666666666668</v>
      </c>
      <c r="J21" s="78">
        <v>3.5375266053823053</v>
      </c>
      <c r="K21" s="51">
        <v>13024</v>
      </c>
      <c r="L21" s="78">
        <v>-0.25273799494524007</v>
      </c>
      <c r="M21" s="79">
        <v>9033.8333333333339</v>
      </c>
      <c r="N21" s="78">
        <v>-6.0174950367153031</v>
      </c>
      <c r="O21" s="51">
        <v>11840</v>
      </c>
      <c r="P21" s="78">
        <v>2.0953694921100285</v>
      </c>
      <c r="Q21" s="79">
        <v>5764.666666666667</v>
      </c>
      <c r="R21" s="78">
        <v>0.25797849213020668</v>
      </c>
      <c r="S21" s="51">
        <v>6549</v>
      </c>
      <c r="T21" s="78">
        <v>10.141271442986882</v>
      </c>
      <c r="U21" s="79">
        <v>3112.5</v>
      </c>
      <c r="V21" s="78">
        <v>3.2652271282037106</v>
      </c>
      <c r="W21" s="51">
        <v>5291</v>
      </c>
      <c r="X21" s="78">
        <v>-6.3705538842682703</v>
      </c>
      <c r="Y21" s="79">
        <v>2652.1666666666665</v>
      </c>
      <c r="Z21" s="78">
        <v>-3.0552255627646288</v>
      </c>
      <c r="AA21" s="51">
        <v>7649</v>
      </c>
      <c r="AB21" s="78">
        <v>1.3515304094342122</v>
      </c>
      <c r="AC21" s="79">
        <v>1323.0833333333333</v>
      </c>
      <c r="AD21" s="78">
        <v>9.2930405451917117</v>
      </c>
      <c r="AE21" s="51">
        <v>4384</v>
      </c>
      <c r="AF21" s="78">
        <v>11.128010139416984</v>
      </c>
      <c r="AG21" s="79">
        <v>835.16666666666663</v>
      </c>
      <c r="AH21" s="78">
        <v>14.119790480528355</v>
      </c>
      <c r="AI21" s="51">
        <v>3265</v>
      </c>
      <c r="AJ21" s="78">
        <v>-9.3559133814547479</v>
      </c>
      <c r="AK21" s="79">
        <v>487.91666666666669</v>
      </c>
      <c r="AL21" s="78">
        <v>1.9147084421235856</v>
      </c>
      <c r="AM21" s="51">
        <v>1894</v>
      </c>
      <c r="AN21" s="78">
        <v>-18.990590248075279</v>
      </c>
      <c r="AO21" s="79">
        <v>0</v>
      </c>
      <c r="AP21" s="78" t="s">
        <v>264</v>
      </c>
      <c r="AQ21" s="51">
        <v>808</v>
      </c>
      <c r="AR21" s="78">
        <v>-10.321864594894562</v>
      </c>
      <c r="AS21" s="79">
        <v>0</v>
      </c>
      <c r="AT21" s="78" t="s">
        <v>264</v>
      </c>
      <c r="AU21" s="51">
        <v>1086</v>
      </c>
      <c r="AV21" s="78">
        <v>-24.4258872651357</v>
      </c>
      <c r="AW21" s="79">
        <v>0</v>
      </c>
      <c r="AX21" s="78" t="s">
        <v>264</v>
      </c>
      <c r="AY21" s="51">
        <v>5513</v>
      </c>
      <c r="AZ21" s="78">
        <v>10.925553319919517</v>
      </c>
      <c r="BA21" s="79">
        <v>1270</v>
      </c>
      <c r="BB21" s="78">
        <v>9.7903609250054036</v>
      </c>
      <c r="BC21" s="51">
        <v>3414</v>
      </c>
      <c r="BD21" s="78">
        <v>18.172377985462099</v>
      </c>
      <c r="BE21" s="79">
        <v>800.08333333333337</v>
      </c>
      <c r="BF21" s="78">
        <v>14.502087060226595</v>
      </c>
      <c r="BG21" s="51">
        <v>2099</v>
      </c>
      <c r="BH21" s="78">
        <v>0.86496876501681885</v>
      </c>
      <c r="BI21" s="79">
        <v>469.91666666666669</v>
      </c>
      <c r="BJ21" s="78">
        <v>2.601892285298399</v>
      </c>
      <c r="BK21" s="51">
        <v>238</v>
      </c>
      <c r="BL21" s="78">
        <v>0</v>
      </c>
      <c r="BM21" s="79">
        <v>53.083333333333336</v>
      </c>
      <c r="BN21" s="78">
        <v>-1.393188854489164</v>
      </c>
      <c r="BO21" s="51" t="s">
        <v>378</v>
      </c>
      <c r="BP21" s="78">
        <v>3.870967741935484</v>
      </c>
      <c r="BQ21" s="79">
        <v>35.083333333333336</v>
      </c>
      <c r="BR21" s="78">
        <v>6.0453400503778338</v>
      </c>
      <c r="BS21" s="51" t="s">
        <v>378</v>
      </c>
      <c r="BT21" s="78">
        <v>-7.2289156626506017</v>
      </c>
      <c r="BU21" s="79">
        <v>18</v>
      </c>
      <c r="BV21" s="78">
        <v>-13.253012048192772</v>
      </c>
      <c r="BW21" s="51">
        <v>4</v>
      </c>
      <c r="BX21" s="78" t="s">
        <v>267</v>
      </c>
      <c r="BY21" s="79">
        <v>0</v>
      </c>
      <c r="BZ21" s="78" t="s">
        <v>264</v>
      </c>
      <c r="CA21" s="51" t="s">
        <v>378</v>
      </c>
      <c r="CB21" s="78" t="s">
        <v>264</v>
      </c>
      <c r="CC21" s="79">
        <v>0</v>
      </c>
      <c r="CD21" s="78" t="s">
        <v>264</v>
      </c>
      <c r="CE21" s="51" t="s">
        <v>378</v>
      </c>
      <c r="CF21" s="78">
        <v>200</v>
      </c>
      <c r="CG21" s="79">
        <v>0</v>
      </c>
      <c r="CH21" s="78" t="s">
        <v>264</v>
      </c>
      <c r="CI21" s="51">
        <v>1003</v>
      </c>
      <c r="CJ21" s="78">
        <v>1.1088709677419355</v>
      </c>
      <c r="CK21" s="79">
        <v>1438.5833333333333</v>
      </c>
      <c r="CL21" s="78">
        <v>-4.4077745168613989</v>
      </c>
      <c r="CM21" s="51">
        <v>967</v>
      </c>
      <c r="CN21" s="78">
        <v>2.2198731501057085</v>
      </c>
      <c r="CO21" s="79">
        <v>1371.4166666666667</v>
      </c>
      <c r="CP21" s="78">
        <v>-4.1246722982813866</v>
      </c>
      <c r="CQ21" s="51">
        <v>36</v>
      </c>
      <c r="CR21" s="78">
        <v>-21.739130434782609</v>
      </c>
      <c r="CS21" s="79">
        <v>67.166666666666671</v>
      </c>
      <c r="CT21" s="78">
        <v>-9.8434004474272925</v>
      </c>
      <c r="CU21" s="51">
        <v>178</v>
      </c>
      <c r="CV21" s="78">
        <v>3.4883720930232558</v>
      </c>
      <c r="CW21" s="79">
        <v>112.41666666666667</v>
      </c>
      <c r="CX21" s="78">
        <v>2.1969696969696968</v>
      </c>
      <c r="CY21" s="51" t="s">
        <v>378</v>
      </c>
      <c r="CZ21" s="78">
        <v>2.9069767441860463</v>
      </c>
      <c r="DA21" s="79">
        <v>112.33333333333333</v>
      </c>
      <c r="DB21" s="78">
        <v>2.2761760242792106</v>
      </c>
      <c r="DC21" s="51" t="s">
        <v>378</v>
      </c>
      <c r="DD21" s="78" t="s">
        <v>264</v>
      </c>
      <c r="DE21" s="79">
        <v>8.3333333333333329E-2</v>
      </c>
      <c r="DF21" s="78">
        <v>-50</v>
      </c>
      <c r="DG21" s="51">
        <v>89</v>
      </c>
      <c r="DH21" s="78">
        <v>-16.822429906542055</v>
      </c>
      <c r="DI21" s="79">
        <v>62.333333333333336</v>
      </c>
      <c r="DJ21" s="78">
        <v>-7.9950799507995081</v>
      </c>
      <c r="DK21" s="51" t="s">
        <v>378</v>
      </c>
      <c r="DL21" s="78">
        <v>-15.53398058252427</v>
      </c>
      <c r="DM21" s="79">
        <v>61.25</v>
      </c>
      <c r="DN21" s="78">
        <v>-8.0100125156445561</v>
      </c>
      <c r="DO21" s="51" t="s">
        <v>378</v>
      </c>
      <c r="DP21" s="78">
        <v>-50</v>
      </c>
      <c r="DQ21" s="79">
        <v>1.0833333333333333</v>
      </c>
      <c r="DR21" s="78">
        <v>-7.1428571428571423</v>
      </c>
      <c r="DS21" s="51">
        <v>35</v>
      </c>
      <c r="DT21" s="78">
        <v>-69.298245614035096</v>
      </c>
      <c r="DU21" s="79">
        <v>99.666666666666671</v>
      </c>
      <c r="DV21" s="78">
        <v>-25.990099009900991</v>
      </c>
      <c r="DW21" s="51">
        <v>35</v>
      </c>
      <c r="DX21" s="78">
        <v>-67.889908256880744</v>
      </c>
      <c r="DY21" s="79">
        <v>97.75</v>
      </c>
      <c r="DZ21" s="78">
        <v>-23.682498373454784</v>
      </c>
      <c r="EA21" s="51">
        <v>0</v>
      </c>
      <c r="EB21" s="78">
        <v>-100</v>
      </c>
      <c r="EC21" s="79">
        <v>1.9166666666666667</v>
      </c>
      <c r="ED21" s="78">
        <v>-70.886075949367083</v>
      </c>
      <c r="EE21" s="51">
        <v>131</v>
      </c>
      <c r="EF21" s="78">
        <v>3.1496062992125982</v>
      </c>
      <c r="EG21" s="79">
        <v>223.25</v>
      </c>
      <c r="EH21" s="78">
        <v>-0.51986632008911993</v>
      </c>
      <c r="EI21" s="51" t="s">
        <v>378</v>
      </c>
      <c r="EJ21" s="78">
        <v>9.0090090090090094</v>
      </c>
      <c r="EK21" s="79">
        <v>204.83333333333334</v>
      </c>
      <c r="EL21" s="78">
        <v>-2.6920031670625493</v>
      </c>
      <c r="EM21" s="51" t="s">
        <v>378</v>
      </c>
      <c r="EN21" s="78">
        <v>-37.5</v>
      </c>
      <c r="EO21" s="79">
        <v>18.416666666666668</v>
      </c>
      <c r="EP21" s="78">
        <v>32.335329341317362</v>
      </c>
      <c r="EQ21" s="51">
        <v>138</v>
      </c>
      <c r="ER21" s="78" t="s">
        <v>267</v>
      </c>
      <c r="ES21" s="79">
        <v>48.25</v>
      </c>
      <c r="ET21" s="78">
        <v>86.774193548387103</v>
      </c>
      <c r="EU21" s="51">
        <v>133</v>
      </c>
      <c r="EV21" s="78" t="s">
        <v>267</v>
      </c>
      <c r="EW21" s="79">
        <v>47.25</v>
      </c>
      <c r="EX21" s="78">
        <v>83.495145631067956</v>
      </c>
      <c r="EY21" s="51">
        <v>5</v>
      </c>
      <c r="EZ21" s="78" t="s">
        <v>264</v>
      </c>
      <c r="FA21" s="79">
        <v>1</v>
      </c>
      <c r="FB21" s="78" t="s">
        <v>267</v>
      </c>
      <c r="FC21" s="51" t="s">
        <v>378</v>
      </c>
      <c r="FD21" s="78">
        <v>-90.476190476190482</v>
      </c>
      <c r="FE21" s="79">
        <v>14.5</v>
      </c>
      <c r="FF21" s="78">
        <v>-52.845528455284551</v>
      </c>
      <c r="FG21" s="51" t="s">
        <v>378</v>
      </c>
      <c r="FH21" s="78">
        <v>-90.476190476190482</v>
      </c>
      <c r="FI21" s="79">
        <v>13.5</v>
      </c>
      <c r="FJ21" s="78">
        <v>-53.581661891117484</v>
      </c>
      <c r="FK21" s="51">
        <v>0</v>
      </c>
      <c r="FL21" s="78" t="s">
        <v>264</v>
      </c>
      <c r="FM21" s="79">
        <v>1</v>
      </c>
      <c r="FN21" s="78">
        <v>-40</v>
      </c>
      <c r="FO21" s="51" t="s">
        <v>378</v>
      </c>
      <c r="FP21" s="78" t="s">
        <v>264</v>
      </c>
      <c r="FQ21" s="79">
        <v>0.58333333333333337</v>
      </c>
      <c r="FR21" s="78" t="s">
        <v>264</v>
      </c>
      <c r="FS21" s="51" t="s">
        <v>378</v>
      </c>
      <c r="FT21" s="78" t="s">
        <v>264</v>
      </c>
      <c r="FU21" s="79">
        <v>0.58333333333333337</v>
      </c>
      <c r="FV21" s="78" t="s">
        <v>264</v>
      </c>
      <c r="FW21" s="51">
        <v>0</v>
      </c>
      <c r="FX21" s="78" t="s">
        <v>264</v>
      </c>
      <c r="FY21" s="79">
        <v>0</v>
      </c>
      <c r="FZ21" s="78" t="s">
        <v>264</v>
      </c>
      <c r="GA21" s="51">
        <v>406</v>
      </c>
      <c r="GB21" s="78">
        <v>-4.0189125295508275</v>
      </c>
      <c r="GC21" s="79">
        <v>861.66666666666663</v>
      </c>
      <c r="GD21" s="78">
        <v>-3.8944139789943302</v>
      </c>
      <c r="GE21" s="51">
        <v>391</v>
      </c>
      <c r="GF21" s="78">
        <v>-2.9776674937965262</v>
      </c>
      <c r="GG21" s="79">
        <v>819.41666666666663</v>
      </c>
      <c r="GH21" s="78">
        <v>-3.2756246311233519</v>
      </c>
      <c r="GI21" s="51">
        <v>15</v>
      </c>
      <c r="GJ21" s="78">
        <v>-25</v>
      </c>
      <c r="GK21" s="79">
        <v>42.25</v>
      </c>
      <c r="GL21" s="78">
        <v>-14.502529510961216</v>
      </c>
      <c r="GM21" s="51">
        <v>22</v>
      </c>
      <c r="GN21" s="78">
        <v>29.411764705882355</v>
      </c>
      <c r="GO21" s="79">
        <v>15.916666666666666</v>
      </c>
      <c r="GP21" s="78">
        <v>6.7039106145251397</v>
      </c>
      <c r="GQ21" s="51" t="s">
        <v>378</v>
      </c>
      <c r="GR21" s="78">
        <v>18.75</v>
      </c>
      <c r="GS21" s="79">
        <v>14.5</v>
      </c>
      <c r="GT21" s="78">
        <v>8.0745341614906838</v>
      </c>
      <c r="GU21" s="51" t="s">
        <v>378</v>
      </c>
      <c r="GV21" s="78">
        <v>200</v>
      </c>
      <c r="GW21" s="79">
        <v>1.4166666666666667</v>
      </c>
      <c r="GX21" s="78">
        <v>-5.5555555555555554</v>
      </c>
      <c r="GY21" s="51">
        <v>1429</v>
      </c>
      <c r="GZ21" s="78">
        <v>-6.966145833333333</v>
      </c>
      <c r="HA21" s="79">
        <v>1605</v>
      </c>
      <c r="HB21" s="78">
        <v>-3.3375156838143036</v>
      </c>
      <c r="HC21" s="51" t="s">
        <v>378</v>
      </c>
      <c r="HD21" s="78">
        <v>-3.8626609442060089</v>
      </c>
      <c r="HE21" s="79">
        <v>154.66666666666666</v>
      </c>
      <c r="HF21" s="78">
        <v>0.2701242571582928</v>
      </c>
      <c r="HG21" s="51" t="s">
        <v>378</v>
      </c>
      <c r="HH21" s="78">
        <v>-7.5211051419800459</v>
      </c>
      <c r="HI21" s="79">
        <v>1450.3333333333333</v>
      </c>
      <c r="HJ21" s="78">
        <v>-3.7069824056655971</v>
      </c>
      <c r="HK21" s="51">
        <v>1429</v>
      </c>
      <c r="HL21" s="78">
        <v>-6.966145833333333</v>
      </c>
      <c r="HM21" s="79">
        <v>1605</v>
      </c>
      <c r="HN21" s="78">
        <v>-3.3375156838143036</v>
      </c>
      <c r="HO21" s="51" t="s">
        <v>378</v>
      </c>
      <c r="HP21" s="78">
        <v>-3.8626609442060089</v>
      </c>
      <c r="HQ21" s="79">
        <v>154.66666666666666</v>
      </c>
      <c r="HR21" s="78">
        <v>0.2701242571582928</v>
      </c>
      <c r="HS21" s="51" t="s">
        <v>378</v>
      </c>
      <c r="HT21" s="78">
        <v>-7.5211051419800459</v>
      </c>
      <c r="HU21" s="79">
        <v>1450.3333333333333</v>
      </c>
      <c r="HV21" s="78">
        <v>-3.7069824056655971</v>
      </c>
      <c r="HW21" s="51">
        <v>29</v>
      </c>
      <c r="HX21" s="78">
        <v>20.833333333333336</v>
      </c>
      <c r="HY21" s="79">
        <v>24.416666666666668</v>
      </c>
      <c r="HZ21" s="78">
        <v>-1.6778523489932886</v>
      </c>
      <c r="IA21" s="51" t="s">
        <v>378</v>
      </c>
      <c r="IB21" s="78">
        <v>0</v>
      </c>
      <c r="IC21" s="79" t="s">
        <v>378</v>
      </c>
      <c r="ID21" s="78">
        <v>-20</v>
      </c>
      <c r="IE21" s="51" t="s">
        <v>378</v>
      </c>
      <c r="IF21" s="78">
        <v>21.739130434782609</v>
      </c>
      <c r="IG21" s="79" t="s">
        <v>378</v>
      </c>
      <c r="IH21" s="78">
        <v>-0.70671378091872794</v>
      </c>
      <c r="II21" s="51">
        <v>29</v>
      </c>
      <c r="IJ21" s="78">
        <v>20.833333333333336</v>
      </c>
      <c r="IK21" s="79">
        <v>24.416666666666668</v>
      </c>
      <c r="IL21" s="78">
        <v>-1.6778523489932886</v>
      </c>
      <c r="IM21" s="51" t="s">
        <v>378</v>
      </c>
      <c r="IN21" s="78">
        <v>0</v>
      </c>
      <c r="IO21" s="79" t="s">
        <v>378</v>
      </c>
      <c r="IP21" s="78">
        <v>-20</v>
      </c>
      <c r="IQ21" s="51" t="s">
        <v>378</v>
      </c>
      <c r="IR21" s="78">
        <v>21.739130434782609</v>
      </c>
      <c r="IS21" s="79" t="s">
        <v>378</v>
      </c>
      <c r="IT21" s="78">
        <v>-0.70671378091872794</v>
      </c>
      <c r="IU21" s="51">
        <v>23940</v>
      </c>
      <c r="IV21" s="78">
        <v>6.8893155333303566</v>
      </c>
      <c r="IW21" s="79">
        <v>23983.833333333332</v>
      </c>
      <c r="IX21" s="78">
        <v>0.47969500614456484</v>
      </c>
      <c r="IY21" s="51">
        <v>16207</v>
      </c>
      <c r="IZ21" s="78">
        <v>8.1115335868187568</v>
      </c>
      <c r="JA21" s="79">
        <v>17602.166666666668</v>
      </c>
      <c r="JB21" s="78">
        <v>3.5858253969810803</v>
      </c>
      <c r="JC21" s="51">
        <v>7733</v>
      </c>
      <c r="JD21" s="78">
        <v>4.4153389143937352</v>
      </c>
      <c r="JE21" s="79">
        <v>6381.666666666667</v>
      </c>
      <c r="JF21" s="78">
        <v>-7.1960057199641287</v>
      </c>
      <c r="JG21" s="51">
        <v>5381</v>
      </c>
      <c r="JH21" s="78">
        <v>10.01840114496013</v>
      </c>
      <c r="JI21" s="79">
        <v>3771</v>
      </c>
      <c r="JJ21" s="78">
        <v>3.4780819098579956</v>
      </c>
      <c r="JK21" s="51">
        <v>5328</v>
      </c>
      <c r="JL21" s="78">
        <v>10.150919991730412</v>
      </c>
      <c r="JM21" s="79">
        <v>3728</v>
      </c>
      <c r="JN21" s="78">
        <v>3.2019931715419401</v>
      </c>
      <c r="JO21" s="51">
        <v>53</v>
      </c>
      <c r="JP21" s="78">
        <v>-1.8518518518518516</v>
      </c>
      <c r="JQ21" s="79">
        <v>43</v>
      </c>
      <c r="JR21" s="78">
        <v>34.725848563968668</v>
      </c>
      <c r="JS21" s="51">
        <v>3993</v>
      </c>
      <c r="JT21" s="78">
        <v>-1.4074074074074074</v>
      </c>
      <c r="JU21" s="79">
        <v>3304.4166666666665</v>
      </c>
      <c r="JV21" s="78">
        <v>-6.4942108614143885</v>
      </c>
      <c r="JW21" s="51">
        <v>770</v>
      </c>
      <c r="JX21" s="78">
        <v>1.0498687664041995</v>
      </c>
      <c r="JY21" s="79">
        <v>586.75</v>
      </c>
      <c r="JZ21" s="78">
        <v>-2.8425555402235405</v>
      </c>
      <c r="KA21" s="51">
        <v>3223</v>
      </c>
      <c r="KB21" s="78">
        <v>-1.9768856447688565</v>
      </c>
      <c r="KC21" s="79">
        <v>2717.6666666666665</v>
      </c>
      <c r="KD21" s="78">
        <v>-7.2468714448236629</v>
      </c>
      <c r="KE21" s="51">
        <v>4474</v>
      </c>
      <c r="KF21" s="78">
        <v>9.8722986247544213</v>
      </c>
      <c r="KG21" s="79">
        <v>556.91666666666663</v>
      </c>
      <c r="KH21" s="78">
        <v>9.1993464052287592</v>
      </c>
      <c r="KI21" s="51">
        <v>2462</v>
      </c>
      <c r="KJ21" s="78">
        <v>10.304659498207885</v>
      </c>
      <c r="KK21" s="79">
        <v>308.33333333333331</v>
      </c>
      <c r="KL21" s="78">
        <v>9.4350783791777584</v>
      </c>
      <c r="KM21" s="51">
        <v>2012</v>
      </c>
      <c r="KN21" s="78">
        <v>9.3478260869565215</v>
      </c>
      <c r="KO21" s="79">
        <v>248.58333333333334</v>
      </c>
      <c r="KP21" s="78">
        <v>8.9083607155896321</v>
      </c>
      <c r="KQ21" s="51">
        <v>4382</v>
      </c>
      <c r="KR21" s="78">
        <v>1.2476894639556377</v>
      </c>
      <c r="KS21" s="79">
        <v>9181.5833333333339</v>
      </c>
      <c r="KT21" s="78">
        <v>3.80241749338157</v>
      </c>
      <c r="KU21" s="51">
        <v>4263</v>
      </c>
      <c r="KV21" s="78">
        <v>0.56617126680820951</v>
      </c>
      <c r="KW21" s="79">
        <v>8975.4166666666661</v>
      </c>
      <c r="KX21" s="78">
        <v>3.9964853330243515</v>
      </c>
      <c r="KY21" s="51">
        <v>119</v>
      </c>
      <c r="KZ21" s="78">
        <v>33.707865168539328</v>
      </c>
      <c r="LA21" s="79">
        <v>206.16666666666666</v>
      </c>
      <c r="LB21" s="78">
        <v>-3.9968956150562667</v>
      </c>
      <c r="LC21" s="51">
        <v>218</v>
      </c>
      <c r="LD21" s="78">
        <v>14.736842105263156</v>
      </c>
      <c r="LE21" s="79">
        <v>275.33333333333331</v>
      </c>
      <c r="LF21" s="78">
        <v>5.2564510990761395</v>
      </c>
      <c r="LG21" s="51">
        <v>213</v>
      </c>
      <c r="LH21" s="78">
        <v>16.393442622950818</v>
      </c>
      <c r="LI21" s="79">
        <v>266.25</v>
      </c>
      <c r="LJ21" s="78">
        <v>5.480356553317927</v>
      </c>
      <c r="LK21" s="51">
        <v>5</v>
      </c>
      <c r="LL21" s="78">
        <v>-28.571428571428569</v>
      </c>
      <c r="LM21" s="79">
        <v>9.0833333333333339</v>
      </c>
      <c r="LN21" s="78">
        <v>-0.90909090909090906</v>
      </c>
      <c r="LO21" s="51">
        <v>419</v>
      </c>
      <c r="LP21" s="78">
        <v>9.1145833333333321</v>
      </c>
      <c r="LQ21" s="79">
        <v>47.583333333333336</v>
      </c>
      <c r="LR21" s="78">
        <v>15.821501014198782</v>
      </c>
      <c r="LS21" s="51">
        <v>306</v>
      </c>
      <c r="LT21" s="78">
        <v>22.400000000000002</v>
      </c>
      <c r="LU21" s="79">
        <v>36.916666666666664</v>
      </c>
      <c r="LV21" s="78">
        <v>17.195767195767196</v>
      </c>
      <c r="LW21" s="51">
        <v>113</v>
      </c>
      <c r="LX21" s="78">
        <v>-15.671641791044777</v>
      </c>
      <c r="LY21" s="79">
        <v>10.666666666666666</v>
      </c>
      <c r="LZ21" s="78">
        <v>11.304347826086957</v>
      </c>
      <c r="MA21" s="51">
        <v>4443</v>
      </c>
      <c r="MB21" s="78">
        <v>13.370757846389386</v>
      </c>
      <c r="MC21" s="79">
        <v>6181.833333333333</v>
      </c>
      <c r="MD21" s="78">
        <v>-2.4973055387608105</v>
      </c>
      <c r="ME21" s="51">
        <v>2619</v>
      </c>
      <c r="MF21" s="78">
        <v>15.578111209179172</v>
      </c>
      <c r="MG21" s="79">
        <v>3469.4166666666665</v>
      </c>
      <c r="MH21" s="78">
        <v>3.3769523005487549</v>
      </c>
      <c r="MI21" s="51">
        <v>1824</v>
      </c>
      <c r="MJ21" s="78">
        <v>10.344827586206897</v>
      </c>
      <c r="MK21" s="79">
        <v>2712.4166666666665</v>
      </c>
      <c r="ML21" s="78">
        <v>-9.1038565723700735</v>
      </c>
      <c r="MM21" s="51">
        <v>3948</v>
      </c>
      <c r="MN21" s="78">
        <v>13.709677419354838</v>
      </c>
      <c r="MO21" s="79">
        <v>5965</v>
      </c>
      <c r="MP21" s="78">
        <v>-3.0094443164726767</v>
      </c>
      <c r="MQ21" s="51">
        <v>2328</v>
      </c>
      <c r="MR21" s="78">
        <v>17.338709677419356</v>
      </c>
      <c r="MS21" s="79">
        <v>3340.5833333333335</v>
      </c>
      <c r="MT21" s="78">
        <v>3.3090224982604437</v>
      </c>
      <c r="MU21" s="51">
        <v>1620</v>
      </c>
      <c r="MV21" s="78">
        <v>8.870967741935484</v>
      </c>
      <c r="MW21" s="79">
        <v>2624.4166666666665</v>
      </c>
      <c r="MX21" s="78">
        <v>-10.01485799188525</v>
      </c>
      <c r="MY21" s="51">
        <v>230</v>
      </c>
      <c r="MZ21" s="78">
        <v>14.427860696517413</v>
      </c>
      <c r="NA21" s="79">
        <v>101.08333333333333</v>
      </c>
      <c r="NB21" s="78">
        <v>20.456802383316784</v>
      </c>
      <c r="NC21" s="51">
        <v>143</v>
      </c>
      <c r="ND21" s="78">
        <v>9.1603053435114496</v>
      </c>
      <c r="NE21" s="79">
        <v>63.083333333333336</v>
      </c>
      <c r="NF21" s="78">
        <v>8.7643678160919549</v>
      </c>
      <c r="NG21" s="51">
        <v>87</v>
      </c>
      <c r="NH21" s="78">
        <v>24.285714285714285</v>
      </c>
      <c r="NI21" s="79">
        <v>38</v>
      </c>
      <c r="NJ21" s="78">
        <v>46.623794212218648</v>
      </c>
      <c r="NK21" s="51">
        <v>265</v>
      </c>
      <c r="NL21" s="78">
        <v>9.0534979423868318</v>
      </c>
      <c r="NM21" s="79">
        <v>114.08333333333333</v>
      </c>
      <c r="NN21" s="78">
        <v>8.3069620253164551</v>
      </c>
      <c r="NO21" s="51">
        <v>148</v>
      </c>
      <c r="NP21" s="78">
        <v>-0.67114093959731547</v>
      </c>
      <c r="NQ21" s="79">
        <v>64.083333333333329</v>
      </c>
      <c r="NR21" s="78">
        <v>0.13020833333333331</v>
      </c>
      <c r="NS21" s="51">
        <v>117</v>
      </c>
      <c r="NT21" s="78">
        <v>24.468085106382979</v>
      </c>
      <c r="NU21" s="79">
        <v>50</v>
      </c>
      <c r="NV21" s="78">
        <v>20.967741935483872</v>
      </c>
      <c r="NW21" s="51">
        <v>11</v>
      </c>
      <c r="NX21" s="78">
        <v>22.222222222222221</v>
      </c>
      <c r="NY21" s="79">
        <v>11.583333333333334</v>
      </c>
      <c r="NZ21" s="78" t="s">
        <v>267</v>
      </c>
      <c r="OA21" s="51" t="s">
        <v>378</v>
      </c>
      <c r="OB21" s="78">
        <v>80</v>
      </c>
      <c r="OC21" s="79">
        <v>6.5</v>
      </c>
      <c r="OD21" s="78" t="s">
        <v>267</v>
      </c>
      <c r="OE21" s="51" t="s">
        <v>378</v>
      </c>
      <c r="OF21" s="78">
        <v>-50</v>
      </c>
      <c r="OG21" s="79">
        <v>5.083333333333333</v>
      </c>
      <c r="OH21" s="78" t="s">
        <v>267</v>
      </c>
      <c r="OI21" s="51">
        <v>837</v>
      </c>
      <c r="OJ21" s="78">
        <v>12.5</v>
      </c>
      <c r="OK21" s="79">
        <v>928.91666666666663</v>
      </c>
      <c r="OL21" s="78">
        <v>-2.4503369213266826</v>
      </c>
      <c r="OM21" s="51">
        <v>450</v>
      </c>
      <c r="ON21" s="78">
        <v>12.5</v>
      </c>
      <c r="OO21" s="79">
        <v>490.83333333333331</v>
      </c>
      <c r="OP21" s="78">
        <v>3.1885073580939034</v>
      </c>
      <c r="OQ21" s="51">
        <v>387</v>
      </c>
      <c r="OR21" s="78">
        <v>12.5</v>
      </c>
      <c r="OS21" s="79">
        <v>438.08333333333331</v>
      </c>
      <c r="OT21" s="78">
        <v>-8.0783353733170138</v>
      </c>
      <c r="OU21" s="51">
        <v>1730</v>
      </c>
      <c r="OV21" s="78">
        <v>15.48731642189586</v>
      </c>
      <c r="OW21" s="79">
        <v>1373.5833333333333</v>
      </c>
      <c r="OX21" s="78">
        <v>1.816047933782198</v>
      </c>
      <c r="OY21" s="51">
        <v>973</v>
      </c>
      <c r="OZ21" s="78">
        <v>18.514007308160778</v>
      </c>
      <c r="PA21" s="79">
        <v>750.25</v>
      </c>
      <c r="PB21" s="78">
        <v>7.7429392053614166</v>
      </c>
      <c r="PC21" s="51">
        <v>757</v>
      </c>
      <c r="PD21" s="78">
        <v>11.816838995568684</v>
      </c>
      <c r="PE21" s="79">
        <v>623.33333333333337</v>
      </c>
      <c r="PF21" s="78">
        <v>-4.5065747478616105</v>
      </c>
      <c r="PG21" s="51">
        <v>1353</v>
      </c>
      <c r="PH21" s="78">
        <v>21.563342318059302</v>
      </c>
      <c r="PI21" s="79">
        <v>852.75</v>
      </c>
      <c r="PJ21" s="78">
        <v>4.1102858886967137</v>
      </c>
      <c r="PK21" s="51">
        <v>730</v>
      </c>
      <c r="PL21" s="78">
        <v>25.429553264604809</v>
      </c>
      <c r="PM21" s="79">
        <v>431.66666666666669</v>
      </c>
      <c r="PN21" s="78">
        <v>10.683760683760683</v>
      </c>
      <c r="PO21" s="51">
        <v>623</v>
      </c>
      <c r="PP21" s="78">
        <v>17.325800376647834</v>
      </c>
      <c r="PQ21" s="79">
        <v>421.08333333333331</v>
      </c>
      <c r="PR21" s="78">
        <v>-1.8644396970285491</v>
      </c>
      <c r="PS21" s="51">
        <v>377</v>
      </c>
      <c r="PT21" s="78">
        <v>-2.0779220779220777</v>
      </c>
      <c r="PU21" s="79">
        <v>520.83333333333337</v>
      </c>
      <c r="PV21" s="78">
        <v>-1.729559748427673</v>
      </c>
      <c r="PW21" s="51">
        <v>243</v>
      </c>
      <c r="PX21" s="78">
        <v>1.6736401673640167</v>
      </c>
      <c r="PY21" s="79">
        <v>318.58333333333331</v>
      </c>
      <c r="PZ21" s="78">
        <v>3.998911860718172</v>
      </c>
      <c r="QA21" s="51">
        <v>134</v>
      </c>
      <c r="QB21" s="78">
        <v>-8.2191780821917799</v>
      </c>
      <c r="QC21" s="79">
        <v>202.25</v>
      </c>
      <c r="QD21" s="78">
        <v>-9.5752608047690018</v>
      </c>
    </row>
    <row r="22" spans="1:446" ht="45" x14ac:dyDescent="0.2">
      <c r="A22" s="8" t="s">
        <v>110</v>
      </c>
      <c r="B22" s="43"/>
      <c r="C22" s="44">
        <v>3103</v>
      </c>
      <c r="D22" s="78">
        <v>-1.8659076533839341</v>
      </c>
      <c r="E22" s="79">
        <v>2813.6666666666665</v>
      </c>
      <c r="F22" s="78">
        <v>-8.1376683444429325</v>
      </c>
      <c r="G22" s="51">
        <v>1855</v>
      </c>
      <c r="H22" s="78">
        <v>0.7057546145494028</v>
      </c>
      <c r="I22" s="79">
        <v>1935.8333333333333</v>
      </c>
      <c r="J22" s="78">
        <v>-7.9416660061821354</v>
      </c>
      <c r="K22" s="51">
        <v>1248</v>
      </c>
      <c r="L22" s="78">
        <v>-5.4545454545454541</v>
      </c>
      <c r="M22" s="79">
        <v>877.83333333333337</v>
      </c>
      <c r="N22" s="78">
        <v>-8.566964673205451</v>
      </c>
      <c r="O22" s="51">
        <v>1239</v>
      </c>
      <c r="P22" s="78">
        <v>-4.9117421335379889</v>
      </c>
      <c r="Q22" s="79">
        <v>727.58333333333337</v>
      </c>
      <c r="R22" s="78">
        <v>-7.8911277560924145</v>
      </c>
      <c r="S22" s="51">
        <v>669</v>
      </c>
      <c r="T22" s="78">
        <v>1.9817073170731707</v>
      </c>
      <c r="U22" s="79">
        <v>364.25</v>
      </c>
      <c r="V22" s="78">
        <v>-9.8018984729673964</v>
      </c>
      <c r="W22" s="51">
        <v>570</v>
      </c>
      <c r="X22" s="78">
        <v>-11.901081916537867</v>
      </c>
      <c r="Y22" s="79">
        <v>363.33333333333331</v>
      </c>
      <c r="Z22" s="78">
        <v>-5.8925102525361535</v>
      </c>
      <c r="AA22" s="51">
        <v>725</v>
      </c>
      <c r="AB22" s="78">
        <v>-6.3307493540051674</v>
      </c>
      <c r="AC22" s="79">
        <v>116.5</v>
      </c>
      <c r="AD22" s="78">
        <v>2.643171806167401</v>
      </c>
      <c r="AE22" s="51" t="s">
        <v>378</v>
      </c>
      <c r="AF22" s="78">
        <v>1.728395061728395</v>
      </c>
      <c r="AG22" s="79">
        <v>69.833333333333329</v>
      </c>
      <c r="AH22" s="78">
        <v>6.2103929024081115</v>
      </c>
      <c r="AI22" s="51" t="s">
        <v>378</v>
      </c>
      <c r="AJ22" s="78">
        <v>-15.176151761517614</v>
      </c>
      <c r="AK22" s="79">
        <v>46.666666666666664</v>
      </c>
      <c r="AL22" s="78">
        <v>-2.2687609075043627</v>
      </c>
      <c r="AM22" s="51">
        <v>199</v>
      </c>
      <c r="AN22" s="78">
        <v>-12.334801762114537</v>
      </c>
      <c r="AO22" s="79">
        <v>0</v>
      </c>
      <c r="AP22" s="78" t="s">
        <v>264</v>
      </c>
      <c r="AQ22" s="51">
        <v>74</v>
      </c>
      <c r="AR22" s="78">
        <v>-32.11009174311927</v>
      </c>
      <c r="AS22" s="79">
        <v>0</v>
      </c>
      <c r="AT22" s="78" t="s">
        <v>264</v>
      </c>
      <c r="AU22" s="51">
        <v>125</v>
      </c>
      <c r="AV22" s="78">
        <v>5.9322033898305087</v>
      </c>
      <c r="AW22" s="79">
        <v>0</v>
      </c>
      <c r="AX22" s="78" t="s">
        <v>264</v>
      </c>
      <c r="AY22" s="51">
        <v>492</v>
      </c>
      <c r="AZ22" s="78">
        <v>-0.20283975659229209</v>
      </c>
      <c r="BA22" s="79">
        <v>110.16666666666667</v>
      </c>
      <c r="BB22" s="78">
        <v>6.4412238325281796</v>
      </c>
      <c r="BC22" s="51">
        <v>317</v>
      </c>
      <c r="BD22" s="78">
        <v>20.532319391634982</v>
      </c>
      <c r="BE22" s="79">
        <v>65.583333333333329</v>
      </c>
      <c r="BF22" s="78">
        <v>8.8520055325034583</v>
      </c>
      <c r="BG22" s="51">
        <v>175</v>
      </c>
      <c r="BH22" s="78">
        <v>-23.913043478260871</v>
      </c>
      <c r="BI22" s="79">
        <v>44.583333333333336</v>
      </c>
      <c r="BJ22" s="78">
        <v>3.0828516377649327</v>
      </c>
      <c r="BK22" s="51">
        <v>29</v>
      </c>
      <c r="BL22" s="78">
        <v>-35.555555555555557</v>
      </c>
      <c r="BM22" s="79">
        <v>6.333333333333333</v>
      </c>
      <c r="BN22" s="78">
        <v>-36.666666666666664</v>
      </c>
      <c r="BO22" s="51">
        <v>18</v>
      </c>
      <c r="BP22" s="78">
        <v>-33.333333333333329</v>
      </c>
      <c r="BQ22" s="79">
        <v>4.25</v>
      </c>
      <c r="BR22" s="78">
        <v>-22.727272727272727</v>
      </c>
      <c r="BS22" s="51">
        <v>11</v>
      </c>
      <c r="BT22" s="78">
        <v>-38.888888888888893</v>
      </c>
      <c r="BU22" s="79">
        <v>2.0833333333333335</v>
      </c>
      <c r="BV22" s="78">
        <v>-53.703703703703709</v>
      </c>
      <c r="BW22" s="51">
        <v>5</v>
      </c>
      <c r="BX22" s="78">
        <v>-44.444444444444443</v>
      </c>
      <c r="BY22" s="79">
        <v>0</v>
      </c>
      <c r="BZ22" s="78" t="s">
        <v>264</v>
      </c>
      <c r="CA22" s="51" t="s">
        <v>378</v>
      </c>
      <c r="CB22" s="78">
        <v>-50</v>
      </c>
      <c r="CC22" s="79">
        <v>0</v>
      </c>
      <c r="CD22" s="78" t="s">
        <v>264</v>
      </c>
      <c r="CE22" s="51" t="s">
        <v>378</v>
      </c>
      <c r="CF22" s="78">
        <v>-33.333333333333329</v>
      </c>
      <c r="CG22" s="79">
        <v>0</v>
      </c>
      <c r="CH22" s="78" t="s">
        <v>264</v>
      </c>
      <c r="CI22" s="51" t="s">
        <v>378</v>
      </c>
      <c r="CJ22" s="78">
        <v>-0.97087378640776689</v>
      </c>
      <c r="CK22" s="79">
        <v>163.58333333333334</v>
      </c>
      <c r="CL22" s="78">
        <v>-18.783616052958212</v>
      </c>
      <c r="CM22" s="51">
        <v>98</v>
      </c>
      <c r="CN22" s="78">
        <v>1.0309278350515463</v>
      </c>
      <c r="CO22" s="79">
        <v>148.41666666666666</v>
      </c>
      <c r="CP22" s="78">
        <v>-19.265639165911153</v>
      </c>
      <c r="CQ22" s="51" t="s">
        <v>378</v>
      </c>
      <c r="CR22" s="78">
        <v>-33.333333333333329</v>
      </c>
      <c r="CS22" s="79">
        <v>15.166666666666666</v>
      </c>
      <c r="CT22" s="78">
        <v>-13.744075829383887</v>
      </c>
      <c r="CU22" s="51">
        <v>21</v>
      </c>
      <c r="CV22" s="78">
        <v>23.52941176470588</v>
      </c>
      <c r="CW22" s="79">
        <v>10.666666666666666</v>
      </c>
      <c r="CX22" s="78">
        <v>-30.05464480874317</v>
      </c>
      <c r="CY22" s="51">
        <v>21</v>
      </c>
      <c r="CZ22" s="78">
        <v>23.52941176470588</v>
      </c>
      <c r="DA22" s="79">
        <v>10.666666666666666</v>
      </c>
      <c r="DB22" s="78">
        <v>-30.05464480874317</v>
      </c>
      <c r="DC22" s="51">
        <v>0</v>
      </c>
      <c r="DD22" s="78" t="s">
        <v>264</v>
      </c>
      <c r="DE22" s="79">
        <v>0</v>
      </c>
      <c r="DF22" s="78" t="s">
        <v>264</v>
      </c>
      <c r="DG22" s="51">
        <v>5</v>
      </c>
      <c r="DH22" s="78">
        <v>-16.666666666666664</v>
      </c>
      <c r="DI22" s="79">
        <v>3.9166666666666665</v>
      </c>
      <c r="DJ22" s="78">
        <v>-4.0816326530612246</v>
      </c>
      <c r="DK22" s="51">
        <v>5</v>
      </c>
      <c r="DL22" s="78">
        <v>-16.666666666666664</v>
      </c>
      <c r="DM22" s="79">
        <v>3.9166666666666665</v>
      </c>
      <c r="DN22" s="78">
        <v>-4.0816326530612246</v>
      </c>
      <c r="DO22" s="51">
        <v>0</v>
      </c>
      <c r="DP22" s="78" t="s">
        <v>264</v>
      </c>
      <c r="DQ22" s="79">
        <v>0</v>
      </c>
      <c r="DR22" s="78" t="s">
        <v>264</v>
      </c>
      <c r="DS22" s="51" t="s">
        <v>378</v>
      </c>
      <c r="DT22" s="78">
        <v>-83.333333333333343</v>
      </c>
      <c r="DU22" s="79">
        <v>14.5</v>
      </c>
      <c r="DV22" s="78">
        <v>-26.890756302521009</v>
      </c>
      <c r="DW22" s="51" t="s">
        <v>378</v>
      </c>
      <c r="DX22" s="78">
        <v>-88.235294117647058</v>
      </c>
      <c r="DY22" s="79">
        <v>14.25</v>
      </c>
      <c r="DZ22" s="78">
        <v>-22.272727272727273</v>
      </c>
      <c r="EA22" s="51" t="s">
        <v>378</v>
      </c>
      <c r="EB22" s="78">
        <v>0</v>
      </c>
      <c r="EC22" s="79">
        <v>0.25</v>
      </c>
      <c r="ED22" s="78">
        <v>-83.333333333333343</v>
      </c>
      <c r="EE22" s="51">
        <v>10</v>
      </c>
      <c r="EF22" s="78">
        <v>42.857142857142854</v>
      </c>
      <c r="EG22" s="79">
        <v>18.5</v>
      </c>
      <c r="EH22" s="78">
        <v>-24.489795918367346</v>
      </c>
      <c r="EI22" s="51">
        <v>10</v>
      </c>
      <c r="EJ22" s="78">
        <v>42.857142857142854</v>
      </c>
      <c r="EK22" s="79">
        <v>16</v>
      </c>
      <c r="EL22" s="78">
        <v>-25.581395348837212</v>
      </c>
      <c r="EM22" s="51">
        <v>0</v>
      </c>
      <c r="EN22" s="78" t="s">
        <v>264</v>
      </c>
      <c r="EO22" s="79">
        <v>2.5</v>
      </c>
      <c r="EP22" s="78">
        <v>-16.666666666666664</v>
      </c>
      <c r="EQ22" s="51">
        <v>17</v>
      </c>
      <c r="ER22" s="78" t="s">
        <v>267</v>
      </c>
      <c r="ES22" s="79">
        <v>5.333333333333333</v>
      </c>
      <c r="ET22" s="78">
        <v>88.235294117647058</v>
      </c>
      <c r="EU22" s="51" t="s">
        <v>378</v>
      </c>
      <c r="EV22" s="78" t="s">
        <v>267</v>
      </c>
      <c r="EW22" s="79">
        <v>4.5</v>
      </c>
      <c r="EX22" s="78">
        <v>107.69230769230769</v>
      </c>
      <c r="EY22" s="51" t="s">
        <v>378</v>
      </c>
      <c r="EZ22" s="78">
        <v>0</v>
      </c>
      <c r="FA22" s="79">
        <v>0.83333333333333337</v>
      </c>
      <c r="FB22" s="78">
        <v>25</v>
      </c>
      <c r="FC22" s="51" t="s">
        <v>378</v>
      </c>
      <c r="FD22" s="78" t="s">
        <v>264</v>
      </c>
      <c r="FE22" s="79">
        <v>0.83333333333333337</v>
      </c>
      <c r="FF22" s="78">
        <v>-67.741935483870961</v>
      </c>
      <c r="FG22" s="51" t="s">
        <v>378</v>
      </c>
      <c r="FH22" s="78" t="s">
        <v>264</v>
      </c>
      <c r="FI22" s="79">
        <v>0.83333333333333337</v>
      </c>
      <c r="FJ22" s="78">
        <v>-62.962962962962962</v>
      </c>
      <c r="FK22" s="51">
        <v>0</v>
      </c>
      <c r="FL22" s="78" t="s">
        <v>264</v>
      </c>
      <c r="FM22" s="79">
        <v>0</v>
      </c>
      <c r="FN22" s="78">
        <v>-100</v>
      </c>
      <c r="FO22" s="51">
        <v>0</v>
      </c>
      <c r="FP22" s="78" t="s">
        <v>264</v>
      </c>
      <c r="FQ22" s="79">
        <v>0</v>
      </c>
      <c r="FR22" s="78" t="s">
        <v>264</v>
      </c>
      <c r="FS22" s="51">
        <v>0</v>
      </c>
      <c r="FT22" s="78" t="s">
        <v>264</v>
      </c>
      <c r="FU22" s="79">
        <v>0</v>
      </c>
      <c r="FV22" s="78" t="s">
        <v>264</v>
      </c>
      <c r="FW22" s="51">
        <v>0</v>
      </c>
      <c r="FX22" s="78" t="s">
        <v>264</v>
      </c>
      <c r="FY22" s="79">
        <v>0</v>
      </c>
      <c r="FZ22" s="78" t="s">
        <v>264</v>
      </c>
      <c r="GA22" s="51">
        <v>40</v>
      </c>
      <c r="GB22" s="78">
        <v>-18.367346938775512</v>
      </c>
      <c r="GC22" s="79">
        <v>105.08333333333333</v>
      </c>
      <c r="GD22" s="78">
        <v>-16.490066225165563</v>
      </c>
      <c r="GE22" s="51" t="s">
        <v>378</v>
      </c>
      <c r="GF22" s="78">
        <v>-17.391304347826086</v>
      </c>
      <c r="GG22" s="79">
        <v>94.416666666666671</v>
      </c>
      <c r="GH22" s="78">
        <v>-17.057101024890191</v>
      </c>
      <c r="GI22" s="51" t="s">
        <v>378</v>
      </c>
      <c r="GJ22" s="78">
        <v>-33.333333333333329</v>
      </c>
      <c r="GK22" s="79">
        <v>10.666666666666666</v>
      </c>
      <c r="GL22" s="78">
        <v>-11.111111111111111</v>
      </c>
      <c r="GM22" s="51">
        <v>5</v>
      </c>
      <c r="GN22" s="78">
        <v>25</v>
      </c>
      <c r="GO22" s="79">
        <v>4.75</v>
      </c>
      <c r="GP22" s="78">
        <v>-26.923076923076923</v>
      </c>
      <c r="GQ22" s="51">
        <v>5</v>
      </c>
      <c r="GR22" s="78">
        <v>66.666666666666657</v>
      </c>
      <c r="GS22" s="79">
        <v>3.8333333333333335</v>
      </c>
      <c r="GT22" s="78">
        <v>-40.259740259740262</v>
      </c>
      <c r="GU22" s="51">
        <v>0</v>
      </c>
      <c r="GV22" s="78">
        <v>-100</v>
      </c>
      <c r="GW22" s="79">
        <v>0.91666666666666663</v>
      </c>
      <c r="GX22" s="78" t="s">
        <v>267</v>
      </c>
      <c r="GY22" s="51">
        <v>194</v>
      </c>
      <c r="GZ22" s="78">
        <v>-6.7307692307692308</v>
      </c>
      <c r="HA22" s="79">
        <v>216.91666666666666</v>
      </c>
      <c r="HB22" s="78">
        <v>-4.2310522442972776</v>
      </c>
      <c r="HC22" s="51" t="s">
        <v>378</v>
      </c>
      <c r="HD22" s="78">
        <v>15.625</v>
      </c>
      <c r="HE22" s="79">
        <v>19.583333333333332</v>
      </c>
      <c r="HF22" s="78">
        <v>37.42690058479532</v>
      </c>
      <c r="HG22" s="51" t="s">
        <v>378</v>
      </c>
      <c r="HH22" s="78">
        <v>-10.795454545454545</v>
      </c>
      <c r="HI22" s="79">
        <v>197.33333333333334</v>
      </c>
      <c r="HJ22" s="78">
        <v>-7.0278759324695725</v>
      </c>
      <c r="HK22" s="51">
        <v>194</v>
      </c>
      <c r="HL22" s="78">
        <v>-6.7307692307692308</v>
      </c>
      <c r="HM22" s="79">
        <v>216.91666666666666</v>
      </c>
      <c r="HN22" s="78">
        <v>-4.2310522442972776</v>
      </c>
      <c r="HO22" s="51" t="s">
        <v>378</v>
      </c>
      <c r="HP22" s="78">
        <v>15.625</v>
      </c>
      <c r="HQ22" s="79">
        <v>19.583333333333332</v>
      </c>
      <c r="HR22" s="78">
        <v>37.42690058479532</v>
      </c>
      <c r="HS22" s="51" t="s">
        <v>378</v>
      </c>
      <c r="HT22" s="78">
        <v>-10.795454545454545</v>
      </c>
      <c r="HU22" s="79">
        <v>197.33333333333334</v>
      </c>
      <c r="HV22" s="78">
        <v>-7.0278759324695725</v>
      </c>
      <c r="HW22" s="51" t="s">
        <v>378</v>
      </c>
      <c r="HX22" s="78">
        <v>0</v>
      </c>
      <c r="HY22" s="79">
        <v>3.5833333333333335</v>
      </c>
      <c r="HZ22" s="78" t="s">
        <v>267</v>
      </c>
      <c r="IA22" s="51">
        <v>0</v>
      </c>
      <c r="IB22" s="78" t="s">
        <v>264</v>
      </c>
      <c r="IC22" s="79">
        <v>0</v>
      </c>
      <c r="ID22" s="78" t="s">
        <v>264</v>
      </c>
      <c r="IE22" s="51" t="s">
        <v>378</v>
      </c>
      <c r="IF22" s="78">
        <v>0</v>
      </c>
      <c r="IG22" s="79">
        <v>3.5833333333333335</v>
      </c>
      <c r="IH22" s="78" t="s">
        <v>267</v>
      </c>
      <c r="II22" s="51" t="s">
        <v>378</v>
      </c>
      <c r="IJ22" s="78">
        <v>0</v>
      </c>
      <c r="IK22" s="79">
        <v>3.5833333333333335</v>
      </c>
      <c r="IL22" s="78" t="s">
        <v>267</v>
      </c>
      <c r="IM22" s="51">
        <v>0</v>
      </c>
      <c r="IN22" s="78" t="s">
        <v>264</v>
      </c>
      <c r="IO22" s="79">
        <v>0</v>
      </c>
      <c r="IP22" s="78" t="s">
        <v>264</v>
      </c>
      <c r="IQ22" s="51" t="s">
        <v>378</v>
      </c>
      <c r="IR22" s="78">
        <v>0</v>
      </c>
      <c r="IS22" s="79">
        <v>3.5833333333333335</v>
      </c>
      <c r="IT22" s="78" t="s">
        <v>267</v>
      </c>
      <c r="IU22" s="51">
        <v>1864</v>
      </c>
      <c r="IV22" s="78">
        <v>0.26896180742334586</v>
      </c>
      <c r="IW22" s="79">
        <v>2086.0833333333335</v>
      </c>
      <c r="IX22" s="78">
        <v>-8.2233465317495238</v>
      </c>
      <c r="IY22" s="51">
        <v>1186</v>
      </c>
      <c r="IZ22" s="78">
        <v>0</v>
      </c>
      <c r="JA22" s="79">
        <v>1571.5833333333333</v>
      </c>
      <c r="JB22" s="78">
        <v>-7.4995095154012166</v>
      </c>
      <c r="JC22" s="51">
        <v>678</v>
      </c>
      <c r="JD22" s="78">
        <v>0.74294205052005935</v>
      </c>
      <c r="JE22" s="79">
        <v>514.5</v>
      </c>
      <c r="JF22" s="78">
        <v>-10.365853658536585</v>
      </c>
      <c r="JG22" s="51">
        <v>270</v>
      </c>
      <c r="JH22" s="78">
        <v>-5.5944055944055942</v>
      </c>
      <c r="JI22" s="79">
        <v>226.16666666666666</v>
      </c>
      <c r="JJ22" s="78">
        <v>-4.8720644935155972</v>
      </c>
      <c r="JK22" s="51" t="s">
        <v>378</v>
      </c>
      <c r="JL22" s="78">
        <v>-5.376344086021505</v>
      </c>
      <c r="JM22" s="79">
        <v>220.91666666666666</v>
      </c>
      <c r="JN22" s="78">
        <v>-5.9595601277048598</v>
      </c>
      <c r="JO22" s="51" t="s">
        <v>378</v>
      </c>
      <c r="JP22" s="78">
        <v>-14.285714285714285</v>
      </c>
      <c r="JQ22" s="79">
        <v>5.25</v>
      </c>
      <c r="JR22" s="78">
        <v>85.294117647058826</v>
      </c>
      <c r="JS22" s="51">
        <v>238</v>
      </c>
      <c r="JT22" s="78">
        <v>-12.177121771217712</v>
      </c>
      <c r="JU22" s="79">
        <v>227.08333333333334</v>
      </c>
      <c r="JV22" s="78">
        <v>-12.520064205457466</v>
      </c>
      <c r="JW22" s="51">
        <v>25</v>
      </c>
      <c r="JX22" s="78">
        <v>-7.4074074074074066</v>
      </c>
      <c r="JY22" s="79">
        <v>16.583333333333332</v>
      </c>
      <c r="JZ22" s="78">
        <v>-19.758064516129032</v>
      </c>
      <c r="KA22" s="51">
        <v>213</v>
      </c>
      <c r="KB22" s="78">
        <v>-12.704918032786885</v>
      </c>
      <c r="KC22" s="79">
        <v>210.5</v>
      </c>
      <c r="KD22" s="78">
        <v>-11.893965817928148</v>
      </c>
      <c r="KE22" s="51">
        <v>283</v>
      </c>
      <c r="KF22" s="78">
        <v>2.5362318840579712</v>
      </c>
      <c r="KG22" s="79">
        <v>28.083333333333332</v>
      </c>
      <c r="KH22" s="78">
        <v>-11.081794195250659</v>
      </c>
      <c r="KI22" s="51">
        <v>140</v>
      </c>
      <c r="KJ22" s="78">
        <v>-7.2847682119205297</v>
      </c>
      <c r="KK22" s="79">
        <v>17.583333333333332</v>
      </c>
      <c r="KL22" s="78">
        <v>-9.8290598290598297</v>
      </c>
      <c r="KM22" s="51">
        <v>143</v>
      </c>
      <c r="KN22" s="78">
        <v>14.399999999999999</v>
      </c>
      <c r="KO22" s="79">
        <v>10.5</v>
      </c>
      <c r="KP22" s="78">
        <v>-13.103448275862069</v>
      </c>
      <c r="KQ22" s="51">
        <v>314</v>
      </c>
      <c r="KR22" s="78">
        <v>-3.6809815950920246</v>
      </c>
      <c r="KS22" s="79">
        <v>760.41666666666663</v>
      </c>
      <c r="KT22" s="78">
        <v>-9.8587375284006704</v>
      </c>
      <c r="KU22" s="51" t="s">
        <v>378</v>
      </c>
      <c r="KV22" s="78">
        <v>-5</v>
      </c>
      <c r="KW22" s="79">
        <v>743.5</v>
      </c>
      <c r="KX22" s="78">
        <v>-9.8605778945241465</v>
      </c>
      <c r="KY22" s="51" t="s">
        <v>378</v>
      </c>
      <c r="KZ22" s="78">
        <v>66.666666666666657</v>
      </c>
      <c r="LA22" s="79">
        <v>16.916666666666668</v>
      </c>
      <c r="LB22" s="78">
        <v>-9.7777777777777786</v>
      </c>
      <c r="LC22" s="51">
        <v>26</v>
      </c>
      <c r="LD22" s="78">
        <v>44.444444444444443</v>
      </c>
      <c r="LE22" s="79">
        <v>31.083333333333332</v>
      </c>
      <c r="LF22" s="78">
        <v>7.4927953890489913</v>
      </c>
      <c r="LG22" s="51">
        <v>23</v>
      </c>
      <c r="LH22" s="78">
        <v>27.777777777777779</v>
      </c>
      <c r="LI22" s="79">
        <v>28.333333333333332</v>
      </c>
      <c r="LJ22" s="78">
        <v>9.32475884244373</v>
      </c>
      <c r="LK22" s="51">
        <v>3</v>
      </c>
      <c r="LL22" s="78" t="s">
        <v>264</v>
      </c>
      <c r="LM22" s="79">
        <v>2.75</v>
      </c>
      <c r="LN22" s="78">
        <v>-8.3333333333333321</v>
      </c>
      <c r="LO22" s="51">
        <v>283</v>
      </c>
      <c r="LP22" s="78">
        <v>16.460905349794238</v>
      </c>
      <c r="LQ22" s="79">
        <v>116.75</v>
      </c>
      <c r="LR22" s="78">
        <v>-0.28469750889679718</v>
      </c>
      <c r="LS22" s="51">
        <v>128</v>
      </c>
      <c r="LT22" s="78">
        <v>26.732673267326735</v>
      </c>
      <c r="LU22" s="79">
        <v>58.583333333333336</v>
      </c>
      <c r="LV22" s="78">
        <v>-1.1251758087201125</v>
      </c>
      <c r="LW22" s="51">
        <v>155</v>
      </c>
      <c r="LX22" s="78">
        <v>9.1549295774647899</v>
      </c>
      <c r="LY22" s="79">
        <v>58.166666666666664</v>
      </c>
      <c r="LZ22" s="78">
        <v>0.57636887608069165</v>
      </c>
      <c r="MA22" s="51">
        <v>387</v>
      </c>
      <c r="MB22" s="78">
        <v>6.0273972602739727</v>
      </c>
      <c r="MC22" s="79">
        <v>602.08333333333337</v>
      </c>
      <c r="MD22" s="78">
        <v>-6.3634007257646452</v>
      </c>
      <c r="ME22" s="51">
        <v>272</v>
      </c>
      <c r="MF22" s="78">
        <v>11.020408163265307</v>
      </c>
      <c r="MG22" s="79">
        <v>432.33333333333331</v>
      </c>
      <c r="MH22" s="78">
        <v>-4.6674016905549429</v>
      </c>
      <c r="MI22" s="51">
        <v>115</v>
      </c>
      <c r="MJ22" s="78">
        <v>-4.1666666666666661</v>
      </c>
      <c r="MK22" s="79">
        <v>169.75</v>
      </c>
      <c r="ML22" s="78">
        <v>-10.422163588390502</v>
      </c>
      <c r="MM22" s="51">
        <v>318</v>
      </c>
      <c r="MN22" s="78">
        <v>11.578947368421053</v>
      </c>
      <c r="MO22" s="79">
        <v>571.08333333333337</v>
      </c>
      <c r="MP22" s="78">
        <v>-6.6730219256434697</v>
      </c>
      <c r="MQ22" s="51">
        <v>231</v>
      </c>
      <c r="MR22" s="78">
        <v>11.594202898550725</v>
      </c>
      <c r="MS22" s="79">
        <v>415.16666666666669</v>
      </c>
      <c r="MT22" s="78">
        <v>-5.6975203482869583</v>
      </c>
      <c r="MU22" s="51">
        <v>87</v>
      </c>
      <c r="MV22" s="78">
        <v>11.538461538461538</v>
      </c>
      <c r="MW22" s="79">
        <v>155.91666666666666</v>
      </c>
      <c r="MX22" s="78">
        <v>-9.1747572815533989</v>
      </c>
      <c r="MY22" s="51">
        <v>37</v>
      </c>
      <c r="MZ22" s="78">
        <v>2.7777777777777777</v>
      </c>
      <c r="NA22" s="79">
        <v>14.833333333333334</v>
      </c>
      <c r="NB22" s="78">
        <v>4.7058823529411766</v>
      </c>
      <c r="NC22" s="51">
        <v>26</v>
      </c>
      <c r="ND22" s="78">
        <v>18.181818181818183</v>
      </c>
      <c r="NE22" s="79">
        <v>9.3333333333333339</v>
      </c>
      <c r="NF22" s="78">
        <v>23.076923076923077</v>
      </c>
      <c r="NG22" s="51">
        <v>11</v>
      </c>
      <c r="NH22" s="78">
        <v>-21.428571428571427</v>
      </c>
      <c r="NI22" s="79">
        <v>5.5</v>
      </c>
      <c r="NJ22" s="78">
        <v>-16.455696202531644</v>
      </c>
      <c r="NK22" s="51">
        <v>31</v>
      </c>
      <c r="NL22" s="78">
        <v>-27.906976744186046</v>
      </c>
      <c r="NM22" s="79">
        <v>15.416666666666666</v>
      </c>
      <c r="NN22" s="78">
        <v>-8.4158415841584162</v>
      </c>
      <c r="NO22" s="51">
        <v>15</v>
      </c>
      <c r="NP22" s="78">
        <v>-6.25</v>
      </c>
      <c r="NQ22" s="79">
        <v>7.833333333333333</v>
      </c>
      <c r="NR22" s="78">
        <v>38.235294117647058</v>
      </c>
      <c r="NS22" s="51">
        <v>16</v>
      </c>
      <c r="NT22" s="78">
        <v>-40.74074074074074</v>
      </c>
      <c r="NU22" s="79">
        <v>7.583333333333333</v>
      </c>
      <c r="NV22" s="78">
        <v>-32.089552238805972</v>
      </c>
      <c r="NW22" s="51" t="s">
        <v>378</v>
      </c>
      <c r="NX22" s="78">
        <v>100</v>
      </c>
      <c r="NY22" s="79">
        <v>1.5833333333333333</v>
      </c>
      <c r="NZ22" s="78" t="s">
        <v>267</v>
      </c>
      <c r="OA22" s="51" t="s">
        <v>378</v>
      </c>
      <c r="OB22" s="78">
        <v>100</v>
      </c>
      <c r="OC22" s="79">
        <v>1.5833333333333333</v>
      </c>
      <c r="OD22" s="78" t="s">
        <v>267</v>
      </c>
      <c r="OE22" s="51">
        <v>0</v>
      </c>
      <c r="OF22" s="78" t="s">
        <v>264</v>
      </c>
      <c r="OG22" s="79">
        <v>0</v>
      </c>
      <c r="OH22" s="78" t="s">
        <v>264</v>
      </c>
      <c r="OI22" s="51">
        <v>87</v>
      </c>
      <c r="OJ22" s="78">
        <v>-4.395604395604396</v>
      </c>
      <c r="OK22" s="79">
        <v>123.91666666666667</v>
      </c>
      <c r="OL22" s="78">
        <v>-11.645870469399881</v>
      </c>
      <c r="OM22" s="51">
        <v>51</v>
      </c>
      <c r="ON22" s="78">
        <v>-17.741935483870968</v>
      </c>
      <c r="OO22" s="79">
        <v>80.5</v>
      </c>
      <c r="OP22" s="78">
        <v>-6.5764023210831715</v>
      </c>
      <c r="OQ22" s="51">
        <v>36</v>
      </c>
      <c r="OR22" s="78">
        <v>24.137931034482758</v>
      </c>
      <c r="OS22" s="79">
        <v>43.416666666666664</v>
      </c>
      <c r="OT22" s="78">
        <v>-19.72265023112481</v>
      </c>
      <c r="OU22" s="51">
        <v>215</v>
      </c>
      <c r="OV22" s="78">
        <v>0</v>
      </c>
      <c r="OW22" s="79">
        <v>227</v>
      </c>
      <c r="OX22" s="78">
        <v>-8.2828282828282838</v>
      </c>
      <c r="OY22" s="51">
        <v>122</v>
      </c>
      <c r="OZ22" s="78">
        <v>0</v>
      </c>
      <c r="PA22" s="79">
        <v>126.41666666666667</v>
      </c>
      <c r="PB22" s="78">
        <v>-9.7023809523809526</v>
      </c>
      <c r="PC22" s="51">
        <v>93</v>
      </c>
      <c r="PD22" s="78">
        <v>0</v>
      </c>
      <c r="PE22" s="79">
        <v>100.58333333333333</v>
      </c>
      <c r="PF22" s="78">
        <v>-6.4341085271317837</v>
      </c>
      <c r="PG22" s="51">
        <v>120</v>
      </c>
      <c r="PH22" s="78">
        <v>0.84033613445378152</v>
      </c>
      <c r="PI22" s="79">
        <v>83.166666666666671</v>
      </c>
      <c r="PJ22" s="78">
        <v>-6.9897483690587139</v>
      </c>
      <c r="PK22" s="51">
        <v>60</v>
      </c>
      <c r="PL22" s="78">
        <v>-11.76470588235294</v>
      </c>
      <c r="PM22" s="79">
        <v>42.416666666666664</v>
      </c>
      <c r="PN22" s="78">
        <v>-3.2319391634980987</v>
      </c>
      <c r="PO22" s="51">
        <v>60</v>
      </c>
      <c r="PP22" s="78">
        <v>17.647058823529413</v>
      </c>
      <c r="PQ22" s="79">
        <v>40.75</v>
      </c>
      <c r="PR22" s="78">
        <v>-10.603290676416819</v>
      </c>
      <c r="PS22" s="51">
        <v>95</v>
      </c>
      <c r="PT22" s="78">
        <v>-1.0416666666666665</v>
      </c>
      <c r="PU22" s="79">
        <v>143.83333333333334</v>
      </c>
      <c r="PV22" s="78">
        <v>-9.0142329994728509</v>
      </c>
      <c r="PW22" s="51">
        <v>62</v>
      </c>
      <c r="PX22" s="78">
        <v>14.814814814814813</v>
      </c>
      <c r="PY22" s="79">
        <v>84</v>
      </c>
      <c r="PZ22" s="78">
        <v>-12.651646447140379</v>
      </c>
      <c r="QA22" s="51">
        <v>33</v>
      </c>
      <c r="QB22" s="78">
        <v>-21.428571428571427</v>
      </c>
      <c r="QC22" s="79">
        <v>59.833333333333336</v>
      </c>
      <c r="QD22" s="78">
        <v>-3.3647375504710633</v>
      </c>
    </row>
    <row r="23" spans="1:446" ht="22.5" x14ac:dyDescent="0.2">
      <c r="A23" s="9" t="s">
        <v>115</v>
      </c>
      <c r="B23" s="43"/>
      <c r="C23" s="44">
        <v>35115</v>
      </c>
      <c r="D23" s="78">
        <v>-0.3631926907470987</v>
      </c>
      <c r="E23" s="79">
        <v>35790.416666666664</v>
      </c>
      <c r="F23" s="78">
        <v>-2.2660504320241763</v>
      </c>
      <c r="G23" s="51">
        <v>34407</v>
      </c>
      <c r="H23" s="78">
        <v>-0.15090397283728488</v>
      </c>
      <c r="I23" s="79">
        <v>35196.583333333336</v>
      </c>
      <c r="J23" s="78">
        <v>-2.2213013422725565</v>
      </c>
      <c r="K23" s="51">
        <v>708</v>
      </c>
      <c r="L23" s="78">
        <v>-9.6938775510204085</v>
      </c>
      <c r="M23" s="79">
        <v>593.83333333333337</v>
      </c>
      <c r="N23" s="78">
        <v>-4.8471090933368943</v>
      </c>
      <c r="O23" s="51">
        <v>15519</v>
      </c>
      <c r="P23" s="78">
        <v>5.1576300689833023E-2</v>
      </c>
      <c r="Q23" s="79">
        <v>9492.3333333333339</v>
      </c>
      <c r="R23" s="78">
        <v>-5.4171648731234221</v>
      </c>
      <c r="S23" s="51">
        <v>15146</v>
      </c>
      <c r="T23" s="78">
        <v>6.6067653276955601E-2</v>
      </c>
      <c r="U23" s="79">
        <v>9321.75</v>
      </c>
      <c r="V23" s="78">
        <v>-5.5212081285156849</v>
      </c>
      <c r="W23" s="51">
        <v>373</v>
      </c>
      <c r="X23" s="78">
        <v>-0.53333333333333333</v>
      </c>
      <c r="Y23" s="79">
        <v>170.58333333333334</v>
      </c>
      <c r="Z23" s="78">
        <v>0.63913470993117005</v>
      </c>
      <c r="AA23" s="51">
        <v>8526</v>
      </c>
      <c r="AB23" s="78">
        <v>-0.91807088901801281</v>
      </c>
      <c r="AC23" s="79">
        <v>1596.5</v>
      </c>
      <c r="AD23" s="78">
        <v>1.3221916649037444</v>
      </c>
      <c r="AE23" s="51">
        <v>8263</v>
      </c>
      <c r="AF23" s="78">
        <v>-1.0774572010056267</v>
      </c>
      <c r="AG23" s="79">
        <v>1547.4166666666667</v>
      </c>
      <c r="AH23" s="78">
        <v>1.0997985517504221</v>
      </c>
      <c r="AI23" s="51">
        <v>263</v>
      </c>
      <c r="AJ23" s="78">
        <v>4.3650793650793647</v>
      </c>
      <c r="AK23" s="79">
        <v>49.083333333333336</v>
      </c>
      <c r="AL23" s="78">
        <v>8.8724584103512019</v>
      </c>
      <c r="AM23" s="51">
        <v>1322</v>
      </c>
      <c r="AN23" s="78">
        <v>-22.735242548217414</v>
      </c>
      <c r="AO23" s="79">
        <v>0</v>
      </c>
      <c r="AP23" s="78" t="s">
        <v>264</v>
      </c>
      <c r="AQ23" s="51">
        <v>1253</v>
      </c>
      <c r="AR23" s="78">
        <v>-22.939729397293974</v>
      </c>
      <c r="AS23" s="79">
        <v>0</v>
      </c>
      <c r="AT23" s="78" t="s">
        <v>264</v>
      </c>
      <c r="AU23" s="51">
        <v>69</v>
      </c>
      <c r="AV23" s="78">
        <v>-18.823529411764707</v>
      </c>
      <c r="AW23" s="79">
        <v>0</v>
      </c>
      <c r="AX23" s="78" t="s">
        <v>264</v>
      </c>
      <c r="AY23" s="51">
        <v>6866</v>
      </c>
      <c r="AZ23" s="78">
        <v>4.9686592264179792</v>
      </c>
      <c r="BA23" s="79">
        <v>1521.5833333333333</v>
      </c>
      <c r="BB23" s="78">
        <v>1.5347828504698882</v>
      </c>
      <c r="BC23" s="51">
        <v>6684</v>
      </c>
      <c r="BD23" s="78">
        <v>4.7648902821316614</v>
      </c>
      <c r="BE23" s="79">
        <v>1475.0833333333333</v>
      </c>
      <c r="BF23" s="78">
        <v>1.3744917244144093</v>
      </c>
      <c r="BG23" s="51">
        <v>182</v>
      </c>
      <c r="BH23" s="78">
        <v>13.043478260869565</v>
      </c>
      <c r="BI23" s="79">
        <v>46.5</v>
      </c>
      <c r="BJ23" s="78">
        <v>6.8965517241379306</v>
      </c>
      <c r="BK23" s="51" t="s">
        <v>378</v>
      </c>
      <c r="BL23" s="78">
        <v>-4.2735042735042734</v>
      </c>
      <c r="BM23" s="79">
        <v>74.916666666666671</v>
      </c>
      <c r="BN23" s="78">
        <v>-2.810810810810811</v>
      </c>
      <c r="BO23" s="51" t="s">
        <v>378</v>
      </c>
      <c r="BP23" s="78">
        <v>-6.0869565217391308</v>
      </c>
      <c r="BQ23" s="79">
        <v>72.333333333333329</v>
      </c>
      <c r="BR23" s="78">
        <v>-4.1942604856512142</v>
      </c>
      <c r="BS23" s="51">
        <v>12</v>
      </c>
      <c r="BT23" s="78">
        <v>100</v>
      </c>
      <c r="BU23" s="79">
        <v>2.5833333333333335</v>
      </c>
      <c r="BV23" s="78">
        <v>63.157894736842103</v>
      </c>
      <c r="BW23" s="51" t="s">
        <v>378</v>
      </c>
      <c r="BX23" s="78">
        <v>0</v>
      </c>
      <c r="BY23" s="79">
        <v>0</v>
      </c>
      <c r="BZ23" s="78" t="s">
        <v>264</v>
      </c>
      <c r="CA23" s="51" t="s">
        <v>378</v>
      </c>
      <c r="CB23" s="78">
        <v>0</v>
      </c>
      <c r="CC23" s="79">
        <v>0</v>
      </c>
      <c r="CD23" s="78" t="s">
        <v>264</v>
      </c>
      <c r="CE23" s="51">
        <v>0</v>
      </c>
      <c r="CF23" s="78" t="s">
        <v>264</v>
      </c>
      <c r="CG23" s="79">
        <v>0</v>
      </c>
      <c r="CH23" s="78" t="s">
        <v>264</v>
      </c>
      <c r="CI23" s="51">
        <v>4501</v>
      </c>
      <c r="CJ23" s="78">
        <v>-2.7861771058315337</v>
      </c>
      <c r="CK23" s="79">
        <v>6058.083333333333</v>
      </c>
      <c r="CL23" s="78">
        <v>-8.0238869418894474</v>
      </c>
      <c r="CM23" s="51">
        <v>4484</v>
      </c>
      <c r="CN23" s="78">
        <v>-2.7331887201735356</v>
      </c>
      <c r="CO23" s="79">
        <v>6035.333333333333</v>
      </c>
      <c r="CP23" s="78">
        <v>-8.0575338639854763</v>
      </c>
      <c r="CQ23" s="51">
        <v>17</v>
      </c>
      <c r="CR23" s="78">
        <v>-15</v>
      </c>
      <c r="CS23" s="79">
        <v>22.75</v>
      </c>
      <c r="CT23" s="78">
        <v>1.8656716417910446</v>
      </c>
      <c r="CU23" s="51">
        <v>1612</v>
      </c>
      <c r="CV23" s="78">
        <v>-7.3563218390804597</v>
      </c>
      <c r="CW23" s="79">
        <v>1261.6666666666667</v>
      </c>
      <c r="CX23" s="78">
        <v>-6.1201711415638371</v>
      </c>
      <c r="CY23" s="51" t="s">
        <v>378</v>
      </c>
      <c r="CZ23" s="78">
        <v>-7.5993091537132988</v>
      </c>
      <c r="DA23" s="79">
        <v>1258.6666666666667</v>
      </c>
      <c r="DB23" s="78">
        <v>-6.1571916744330535</v>
      </c>
      <c r="DC23" s="51" t="s">
        <v>378</v>
      </c>
      <c r="DD23" s="78">
        <v>133.33333333333331</v>
      </c>
      <c r="DE23" s="79">
        <v>3</v>
      </c>
      <c r="DF23" s="78">
        <v>12.5</v>
      </c>
      <c r="DG23" s="51">
        <v>265</v>
      </c>
      <c r="DH23" s="78">
        <v>-14.516129032258066</v>
      </c>
      <c r="DI23" s="79">
        <v>208.5</v>
      </c>
      <c r="DJ23" s="78">
        <v>-20.114942528735632</v>
      </c>
      <c r="DK23" s="51" t="s">
        <v>378</v>
      </c>
      <c r="DL23" s="78">
        <v>-14.052287581699346</v>
      </c>
      <c r="DM23" s="79">
        <v>207</v>
      </c>
      <c r="DN23" s="78">
        <v>-20.205589463539994</v>
      </c>
      <c r="DO23" s="51" t="s">
        <v>378</v>
      </c>
      <c r="DP23" s="78">
        <v>-50</v>
      </c>
      <c r="DQ23" s="79">
        <v>1.5</v>
      </c>
      <c r="DR23" s="78">
        <v>-5.2631578947368416</v>
      </c>
      <c r="DS23" s="51">
        <v>176</v>
      </c>
      <c r="DT23" s="78">
        <v>-78.484107579462105</v>
      </c>
      <c r="DU23" s="79">
        <v>826.91666666666663</v>
      </c>
      <c r="DV23" s="78">
        <v>-26.452712718648087</v>
      </c>
      <c r="DW23" s="51">
        <v>176</v>
      </c>
      <c r="DX23" s="78">
        <v>-78.457772337821297</v>
      </c>
      <c r="DY23" s="79">
        <v>824.66666666666663</v>
      </c>
      <c r="DZ23" s="78">
        <v>-26.374525704932665</v>
      </c>
      <c r="EA23" s="51">
        <v>0</v>
      </c>
      <c r="EB23" s="78">
        <v>-100</v>
      </c>
      <c r="EC23" s="79">
        <v>2.25</v>
      </c>
      <c r="ED23" s="78">
        <v>-47.058823529411761</v>
      </c>
      <c r="EE23" s="51">
        <v>474</v>
      </c>
      <c r="EF23" s="78">
        <v>-2.8688524590163933</v>
      </c>
      <c r="EG23" s="79">
        <v>981.16666666666663</v>
      </c>
      <c r="EH23" s="78">
        <v>-5.7853884932383766</v>
      </c>
      <c r="EI23" s="51" t="s">
        <v>378</v>
      </c>
      <c r="EJ23" s="78">
        <v>-2.4742268041237114</v>
      </c>
      <c r="EK23" s="79">
        <v>978.08333333333337</v>
      </c>
      <c r="EL23" s="78">
        <v>-5.6738728602427067</v>
      </c>
      <c r="EM23" s="51" t="s">
        <v>378</v>
      </c>
      <c r="EN23" s="78">
        <v>-66.666666666666657</v>
      </c>
      <c r="EO23" s="79">
        <v>3.0833333333333335</v>
      </c>
      <c r="EP23" s="78">
        <v>-31.481481481481481</v>
      </c>
      <c r="EQ23" s="51">
        <v>929</v>
      </c>
      <c r="ER23" s="78" t="s">
        <v>267</v>
      </c>
      <c r="ES23" s="79">
        <v>271</v>
      </c>
      <c r="ET23" s="78">
        <v>128.53127196064654</v>
      </c>
      <c r="EU23" s="51" t="s">
        <v>378</v>
      </c>
      <c r="EV23" s="78" t="s">
        <v>267</v>
      </c>
      <c r="EW23" s="79">
        <v>270.25</v>
      </c>
      <c r="EX23" s="78">
        <v>127.89880534082923</v>
      </c>
      <c r="EY23" s="51" t="s">
        <v>378</v>
      </c>
      <c r="EZ23" s="78" t="s">
        <v>264</v>
      </c>
      <c r="FA23" s="79">
        <v>0.75</v>
      </c>
      <c r="FB23" s="78" t="s">
        <v>264</v>
      </c>
      <c r="FC23" s="51">
        <v>21</v>
      </c>
      <c r="FD23" s="78">
        <v>-60.377358490566039</v>
      </c>
      <c r="FE23" s="79">
        <v>81.833333333333329</v>
      </c>
      <c r="FF23" s="78">
        <v>-36.440129449838189</v>
      </c>
      <c r="FG23" s="51">
        <v>21</v>
      </c>
      <c r="FH23" s="78">
        <v>-60.377358490566039</v>
      </c>
      <c r="FI23" s="79">
        <v>81.833333333333329</v>
      </c>
      <c r="FJ23" s="78">
        <v>-36.440129449838189</v>
      </c>
      <c r="FK23" s="51">
        <v>0</v>
      </c>
      <c r="FL23" s="78" t="s">
        <v>264</v>
      </c>
      <c r="FM23" s="79">
        <v>0</v>
      </c>
      <c r="FN23" s="78" t="s">
        <v>264</v>
      </c>
      <c r="FO23" s="51" t="s">
        <v>378</v>
      </c>
      <c r="FP23" s="78" t="s">
        <v>264</v>
      </c>
      <c r="FQ23" s="79">
        <v>1.4166666666666667</v>
      </c>
      <c r="FR23" s="78" t="s">
        <v>264</v>
      </c>
      <c r="FS23" s="51" t="s">
        <v>378</v>
      </c>
      <c r="FT23" s="78" t="s">
        <v>264</v>
      </c>
      <c r="FU23" s="79">
        <v>1.4166666666666667</v>
      </c>
      <c r="FV23" s="78" t="s">
        <v>264</v>
      </c>
      <c r="FW23" s="51">
        <v>0</v>
      </c>
      <c r="FX23" s="78" t="s">
        <v>264</v>
      </c>
      <c r="FY23" s="79">
        <v>0</v>
      </c>
      <c r="FZ23" s="78" t="s">
        <v>264</v>
      </c>
      <c r="GA23" s="51">
        <v>1002</v>
      </c>
      <c r="GB23" s="78">
        <v>-14.285714285714285</v>
      </c>
      <c r="GC23" s="79">
        <v>2414.4166666666665</v>
      </c>
      <c r="GD23" s="78">
        <v>-5.4313411887586902</v>
      </c>
      <c r="GE23" s="51" t="s">
        <v>378</v>
      </c>
      <c r="GF23" s="78">
        <v>-13.96551724137931</v>
      </c>
      <c r="GG23" s="79">
        <v>2402.25</v>
      </c>
      <c r="GH23" s="78">
        <v>-5.5626535626535629</v>
      </c>
      <c r="GI23" s="51" t="s">
        <v>378</v>
      </c>
      <c r="GJ23" s="78">
        <v>-55.555555555555557</v>
      </c>
      <c r="GK23" s="79">
        <v>12.166666666666666</v>
      </c>
      <c r="GL23" s="78">
        <v>30.357142857142854</v>
      </c>
      <c r="GM23" s="51" t="s">
        <v>378</v>
      </c>
      <c r="GN23" s="78">
        <v>23.076923076923077</v>
      </c>
      <c r="GO23" s="79">
        <v>11.166666666666666</v>
      </c>
      <c r="GP23" s="78">
        <v>-27.956989247311824</v>
      </c>
      <c r="GQ23" s="51" t="s">
        <v>378</v>
      </c>
      <c r="GR23" s="78">
        <v>23.076923076923077</v>
      </c>
      <c r="GS23" s="79">
        <v>11.166666666666666</v>
      </c>
      <c r="GT23" s="78">
        <v>-27.956989247311824</v>
      </c>
      <c r="GU23" s="51">
        <v>0</v>
      </c>
      <c r="GV23" s="78" t="s">
        <v>264</v>
      </c>
      <c r="GW23" s="79">
        <v>0</v>
      </c>
      <c r="GX23" s="78" t="s">
        <v>264</v>
      </c>
      <c r="GY23" s="51" t="s">
        <v>378</v>
      </c>
      <c r="GZ23" s="78">
        <v>-2.801120448179272</v>
      </c>
      <c r="HA23" s="79">
        <v>123.5</v>
      </c>
      <c r="HB23" s="78">
        <v>-12.514757969303425</v>
      </c>
      <c r="HC23" s="51" t="s">
        <v>378</v>
      </c>
      <c r="HD23" s="78">
        <v>0.60606060606060608</v>
      </c>
      <c r="HE23" s="79">
        <v>112.83333333333333</v>
      </c>
      <c r="HF23" s="78">
        <v>-12.532299741602069</v>
      </c>
      <c r="HG23" s="51">
        <v>15</v>
      </c>
      <c r="HH23" s="78">
        <v>-44.444444444444443</v>
      </c>
      <c r="HI23" s="79">
        <v>10.666666666666666</v>
      </c>
      <c r="HJ23" s="78">
        <v>-12.328767123287671</v>
      </c>
      <c r="HK23" s="51" t="s">
        <v>378</v>
      </c>
      <c r="HL23" s="78">
        <v>-2.801120448179272</v>
      </c>
      <c r="HM23" s="79">
        <v>123.5</v>
      </c>
      <c r="HN23" s="78">
        <v>-12.514757969303425</v>
      </c>
      <c r="HO23" s="51" t="s">
        <v>378</v>
      </c>
      <c r="HP23" s="78">
        <v>0.60606060606060608</v>
      </c>
      <c r="HQ23" s="79">
        <v>112.83333333333333</v>
      </c>
      <c r="HR23" s="78">
        <v>-12.532299741602069</v>
      </c>
      <c r="HS23" s="51">
        <v>15</v>
      </c>
      <c r="HT23" s="78">
        <v>-44.444444444444443</v>
      </c>
      <c r="HU23" s="79">
        <v>10.666666666666666</v>
      </c>
      <c r="HV23" s="78">
        <v>-12.328767123287671</v>
      </c>
      <c r="HW23" s="51" t="s">
        <v>378</v>
      </c>
      <c r="HX23" s="78">
        <v>-50</v>
      </c>
      <c r="HY23" s="79">
        <v>1</v>
      </c>
      <c r="HZ23" s="78">
        <v>-7.6923076923076925</v>
      </c>
      <c r="IA23" s="51" t="s">
        <v>378</v>
      </c>
      <c r="IB23" s="78">
        <v>-50</v>
      </c>
      <c r="IC23" s="79">
        <v>1</v>
      </c>
      <c r="ID23" s="78">
        <v>-7.6923076923076925</v>
      </c>
      <c r="IE23" s="51">
        <v>0</v>
      </c>
      <c r="IF23" s="78" t="s">
        <v>264</v>
      </c>
      <c r="IG23" s="79">
        <v>0</v>
      </c>
      <c r="IH23" s="78" t="s">
        <v>264</v>
      </c>
      <c r="II23" s="51" t="s">
        <v>378</v>
      </c>
      <c r="IJ23" s="78">
        <v>-50</v>
      </c>
      <c r="IK23" s="79">
        <v>1</v>
      </c>
      <c r="IL23" s="78">
        <v>-7.6923076923076925</v>
      </c>
      <c r="IM23" s="51" t="s">
        <v>378</v>
      </c>
      <c r="IN23" s="78">
        <v>-50</v>
      </c>
      <c r="IO23" s="79">
        <v>1</v>
      </c>
      <c r="IP23" s="78">
        <v>-7.6923076923076925</v>
      </c>
      <c r="IQ23" s="51">
        <v>0</v>
      </c>
      <c r="IR23" s="78" t="s">
        <v>264</v>
      </c>
      <c r="IS23" s="79">
        <v>0</v>
      </c>
      <c r="IT23" s="78" t="s">
        <v>264</v>
      </c>
      <c r="IU23" s="51">
        <v>19596</v>
      </c>
      <c r="IV23" s="78">
        <v>-0.68923575917291713</v>
      </c>
      <c r="IW23" s="79">
        <v>26298.083333333332</v>
      </c>
      <c r="IX23" s="78">
        <v>-1.076451909181815</v>
      </c>
      <c r="IY23" s="51">
        <v>19261</v>
      </c>
      <c r="IZ23" s="78">
        <v>-0.3208611499249599</v>
      </c>
      <c r="JA23" s="79">
        <v>25874.833333333332</v>
      </c>
      <c r="JB23" s="78">
        <v>-0.97526438658485248</v>
      </c>
      <c r="JC23" s="51">
        <v>335</v>
      </c>
      <c r="JD23" s="78">
        <v>-18.092909535452321</v>
      </c>
      <c r="JE23" s="79">
        <v>423.25</v>
      </c>
      <c r="JF23" s="78">
        <v>-6.8927589367552704</v>
      </c>
      <c r="JG23" s="51">
        <v>7843</v>
      </c>
      <c r="JH23" s="78">
        <v>-0.82195245321193733</v>
      </c>
      <c r="JI23" s="79">
        <v>6185.916666666667</v>
      </c>
      <c r="JJ23" s="78">
        <v>-1.1518589538723767</v>
      </c>
      <c r="JK23" s="51">
        <v>7828</v>
      </c>
      <c r="JL23" s="78">
        <v>-0.55894308943089432</v>
      </c>
      <c r="JM23" s="79">
        <v>6161.25</v>
      </c>
      <c r="JN23" s="78">
        <v>-1.086331223995612</v>
      </c>
      <c r="JO23" s="51">
        <v>15</v>
      </c>
      <c r="JP23" s="78">
        <v>-58.333333333333336</v>
      </c>
      <c r="JQ23" s="79">
        <v>24.666666666666668</v>
      </c>
      <c r="JR23" s="78">
        <v>-15.18624641833811</v>
      </c>
      <c r="JS23" s="51">
        <v>165</v>
      </c>
      <c r="JT23" s="78">
        <v>-4.6242774566473983</v>
      </c>
      <c r="JU23" s="79">
        <v>89.416666666666671</v>
      </c>
      <c r="JV23" s="78">
        <v>-18.650492797573921</v>
      </c>
      <c r="JW23" s="51">
        <v>152</v>
      </c>
      <c r="JX23" s="78">
        <v>7.8014184397163122</v>
      </c>
      <c r="JY23" s="79">
        <v>80.583333333333329</v>
      </c>
      <c r="JZ23" s="78">
        <v>-8.9453860640301315</v>
      </c>
      <c r="KA23" s="51">
        <v>13</v>
      </c>
      <c r="KB23" s="78">
        <v>-59.375</v>
      </c>
      <c r="KC23" s="79">
        <v>8.8333333333333339</v>
      </c>
      <c r="KD23" s="78">
        <v>-58.754863813229576</v>
      </c>
      <c r="KE23" s="51">
        <v>1172</v>
      </c>
      <c r="KF23" s="78">
        <v>13.346228239845262</v>
      </c>
      <c r="KG23" s="79">
        <v>156.58333333333334</v>
      </c>
      <c r="KH23" s="78">
        <v>10.399529964747355</v>
      </c>
      <c r="KI23" s="51">
        <v>1116</v>
      </c>
      <c r="KJ23" s="78">
        <v>15.051546391752577</v>
      </c>
      <c r="KK23" s="79">
        <v>147.66666666666666</v>
      </c>
      <c r="KL23" s="78">
        <v>13.371721049264234</v>
      </c>
      <c r="KM23" s="51">
        <v>56</v>
      </c>
      <c r="KN23" s="78">
        <v>-12.5</v>
      </c>
      <c r="KO23" s="79">
        <v>8.9166666666666661</v>
      </c>
      <c r="KP23" s="78">
        <v>-23.021582733812952</v>
      </c>
      <c r="KQ23" s="51">
        <v>7451</v>
      </c>
      <c r="KR23" s="78">
        <v>-2.6394877825689269</v>
      </c>
      <c r="KS23" s="79">
        <v>16164.5</v>
      </c>
      <c r="KT23" s="78">
        <v>-0.57102435823833342</v>
      </c>
      <c r="KU23" s="51">
        <v>7408</v>
      </c>
      <c r="KV23" s="78">
        <v>-2.6416086213694312</v>
      </c>
      <c r="KW23" s="79">
        <v>16089.916666666666</v>
      </c>
      <c r="KX23" s="78">
        <v>-0.65959734720442886</v>
      </c>
      <c r="KY23" s="51">
        <v>43</v>
      </c>
      <c r="KZ23" s="78">
        <v>-2.2727272727272729</v>
      </c>
      <c r="LA23" s="79">
        <v>74.583333333333329</v>
      </c>
      <c r="LB23" s="78">
        <v>23.108665749656122</v>
      </c>
      <c r="LC23" s="51">
        <v>793</v>
      </c>
      <c r="LD23" s="78">
        <v>26.475279106858054</v>
      </c>
      <c r="LE23" s="79">
        <v>1085.0833333333333</v>
      </c>
      <c r="LF23" s="78">
        <v>3.4397839211947892</v>
      </c>
      <c r="LG23" s="51">
        <v>787</v>
      </c>
      <c r="LH23" s="78">
        <v>26.121794871794872</v>
      </c>
      <c r="LI23" s="79">
        <v>1080</v>
      </c>
      <c r="LJ23" s="78">
        <v>3.225806451612903</v>
      </c>
      <c r="LK23" s="51">
        <v>6</v>
      </c>
      <c r="LL23" s="78">
        <v>100</v>
      </c>
      <c r="LM23" s="79">
        <v>5.083333333333333</v>
      </c>
      <c r="LN23" s="78">
        <v>84.848484848484844</v>
      </c>
      <c r="LO23" s="51">
        <v>205</v>
      </c>
      <c r="LP23" s="78">
        <v>-14.583333333333334</v>
      </c>
      <c r="LQ23" s="79">
        <v>28.916666666666668</v>
      </c>
      <c r="LR23" s="78">
        <v>27.106227106227106</v>
      </c>
      <c r="LS23" s="51">
        <v>196</v>
      </c>
      <c r="LT23" s="78">
        <v>-16.239316239316238</v>
      </c>
      <c r="LU23" s="79">
        <v>26.416666666666668</v>
      </c>
      <c r="LV23" s="78">
        <v>24.313725490196077</v>
      </c>
      <c r="LW23" s="51">
        <v>9</v>
      </c>
      <c r="LX23" s="78">
        <v>50</v>
      </c>
      <c r="LY23" s="79">
        <v>2.5</v>
      </c>
      <c r="LZ23" s="78">
        <v>66.666666666666657</v>
      </c>
      <c r="MA23" s="51">
        <v>1602</v>
      </c>
      <c r="MB23" s="78">
        <v>6.0225016545334213</v>
      </c>
      <c r="MC23" s="79">
        <v>2098.0833333333335</v>
      </c>
      <c r="MD23" s="78">
        <v>-5.7253051748670707</v>
      </c>
      <c r="ME23" s="51">
        <v>1502</v>
      </c>
      <c r="MF23" s="78">
        <v>7.2091363311920054</v>
      </c>
      <c r="MG23" s="79">
        <v>1939.4166666666667</v>
      </c>
      <c r="MH23" s="78">
        <v>-5.7391656541109759</v>
      </c>
      <c r="MI23" s="51">
        <v>100</v>
      </c>
      <c r="MJ23" s="78">
        <v>-9.0909090909090917</v>
      </c>
      <c r="MK23" s="79">
        <v>158.66666666666666</v>
      </c>
      <c r="ML23" s="78">
        <v>-5.5555555555555554</v>
      </c>
      <c r="MM23" s="51">
        <v>1177</v>
      </c>
      <c r="MN23" s="78">
        <v>9.7947761194029859</v>
      </c>
      <c r="MO23" s="79">
        <v>1933.8333333333333</v>
      </c>
      <c r="MP23" s="78">
        <v>-5.9991088427107382</v>
      </c>
      <c r="MQ23" s="51">
        <v>1089</v>
      </c>
      <c r="MR23" s="78">
        <v>11.009174311926607</v>
      </c>
      <c r="MS23" s="79">
        <v>1782.25</v>
      </c>
      <c r="MT23" s="78">
        <v>-6.0036039203621501</v>
      </c>
      <c r="MU23" s="51">
        <v>88</v>
      </c>
      <c r="MV23" s="78">
        <v>-3.296703296703297</v>
      </c>
      <c r="MW23" s="79">
        <v>151.58333333333334</v>
      </c>
      <c r="MX23" s="78">
        <v>-5.9462254395036194</v>
      </c>
      <c r="MY23" s="51">
        <v>212</v>
      </c>
      <c r="MZ23" s="78">
        <v>-17.1875</v>
      </c>
      <c r="NA23" s="79">
        <v>77.416666666666671</v>
      </c>
      <c r="NB23" s="78">
        <v>-15.85144927536232</v>
      </c>
      <c r="NC23" s="51">
        <v>205</v>
      </c>
      <c r="ND23" s="78">
        <v>-16.326530612244898</v>
      </c>
      <c r="NE23" s="79">
        <v>74.083333333333329</v>
      </c>
      <c r="NF23" s="78">
        <v>-15.574548907882241</v>
      </c>
      <c r="NG23" s="51">
        <v>7</v>
      </c>
      <c r="NH23" s="78">
        <v>-36.363636363636367</v>
      </c>
      <c r="NI23" s="79">
        <v>3.3333333333333335</v>
      </c>
      <c r="NJ23" s="78">
        <v>-21.568627450980394</v>
      </c>
      <c r="NK23" s="51">
        <v>208</v>
      </c>
      <c r="NL23" s="78">
        <v>13.661202185792352</v>
      </c>
      <c r="NM23" s="79">
        <v>84.75</v>
      </c>
      <c r="NN23" s="78">
        <v>12.624584717607974</v>
      </c>
      <c r="NO23" s="51">
        <v>203</v>
      </c>
      <c r="NP23" s="78">
        <v>16</v>
      </c>
      <c r="NQ23" s="79">
        <v>81</v>
      </c>
      <c r="NR23" s="78">
        <v>11.467889908256881</v>
      </c>
      <c r="NS23" s="51">
        <v>5</v>
      </c>
      <c r="NT23" s="78">
        <v>-37.5</v>
      </c>
      <c r="NU23" s="79">
        <v>3.75</v>
      </c>
      <c r="NV23" s="78">
        <v>45.161290322580641</v>
      </c>
      <c r="NW23" s="51" t="s">
        <v>378</v>
      </c>
      <c r="NX23" s="78">
        <v>200</v>
      </c>
      <c r="NY23" s="79">
        <v>1</v>
      </c>
      <c r="NZ23" s="78" t="s">
        <v>267</v>
      </c>
      <c r="OA23" s="51" t="s">
        <v>378</v>
      </c>
      <c r="OB23" s="78">
        <v>200</v>
      </c>
      <c r="OC23" s="79">
        <v>1</v>
      </c>
      <c r="OD23" s="78" t="s">
        <v>267</v>
      </c>
      <c r="OE23" s="51">
        <v>0</v>
      </c>
      <c r="OF23" s="78" t="s">
        <v>264</v>
      </c>
      <c r="OG23" s="79">
        <v>0</v>
      </c>
      <c r="OH23" s="78" t="s">
        <v>264</v>
      </c>
      <c r="OI23" s="51">
        <v>1155</v>
      </c>
      <c r="OJ23" s="78">
        <v>-4.7029702970297027</v>
      </c>
      <c r="OK23" s="79">
        <v>1573.6666666666667</v>
      </c>
      <c r="OL23" s="78">
        <v>0.31874203144921381</v>
      </c>
      <c r="OM23" s="51">
        <v>1056</v>
      </c>
      <c r="ON23" s="78">
        <v>-3.5616438356164384</v>
      </c>
      <c r="OO23" s="79">
        <v>1428.5833333333333</v>
      </c>
      <c r="OP23" s="78">
        <v>1.5881481481481483</v>
      </c>
      <c r="OQ23" s="51">
        <v>99</v>
      </c>
      <c r="OR23" s="78">
        <v>-15.384615384615385</v>
      </c>
      <c r="OS23" s="79">
        <v>145.08333333333334</v>
      </c>
      <c r="OT23" s="78">
        <v>-10.672139558748075</v>
      </c>
      <c r="OU23" s="51">
        <v>2144</v>
      </c>
      <c r="OV23" s="78">
        <v>11.841418883672405</v>
      </c>
      <c r="OW23" s="79">
        <v>1713.25</v>
      </c>
      <c r="OX23" s="78">
        <v>-1.0539994224660698</v>
      </c>
      <c r="OY23" s="51">
        <v>2066</v>
      </c>
      <c r="OZ23" s="78">
        <v>12.221618685497013</v>
      </c>
      <c r="PA23" s="79">
        <v>1625.1666666666667</v>
      </c>
      <c r="PB23" s="78">
        <v>-1.0000507639981724</v>
      </c>
      <c r="PC23" s="51">
        <v>78</v>
      </c>
      <c r="PD23" s="78">
        <v>2.6315789473684208</v>
      </c>
      <c r="PE23" s="79">
        <v>88.083333333333329</v>
      </c>
      <c r="PF23" s="78">
        <v>-2.0389249304911954</v>
      </c>
      <c r="PG23" s="51">
        <v>1743</v>
      </c>
      <c r="PH23" s="78">
        <v>13.77284595300261</v>
      </c>
      <c r="PI23" s="79">
        <v>1098.6666666666667</v>
      </c>
      <c r="PJ23" s="78">
        <v>-2.4635644003847008</v>
      </c>
      <c r="PK23" s="51">
        <v>1698</v>
      </c>
      <c r="PL23" s="78">
        <v>13.95973154362416</v>
      </c>
      <c r="PM23" s="79">
        <v>1065.75</v>
      </c>
      <c r="PN23" s="78">
        <v>-2.7230546892827263</v>
      </c>
      <c r="PO23" s="51">
        <v>45</v>
      </c>
      <c r="PP23" s="78">
        <v>7.1428571428571423</v>
      </c>
      <c r="PQ23" s="79">
        <v>32.916666666666664</v>
      </c>
      <c r="PR23" s="78">
        <v>6.756756756756757</v>
      </c>
      <c r="PS23" s="51">
        <v>401</v>
      </c>
      <c r="PT23" s="78">
        <v>4.1558441558441555</v>
      </c>
      <c r="PU23" s="79">
        <v>614.58333333333337</v>
      </c>
      <c r="PV23" s="78">
        <v>1.5700316760776754</v>
      </c>
      <c r="PW23" s="51">
        <v>368</v>
      </c>
      <c r="PX23" s="78">
        <v>4.8433048433048427</v>
      </c>
      <c r="PY23" s="79">
        <v>559.41666666666663</v>
      </c>
      <c r="PZ23" s="78">
        <v>2.4572649572649574</v>
      </c>
      <c r="QA23" s="51">
        <v>33</v>
      </c>
      <c r="QB23" s="78">
        <v>-2.9411764705882351</v>
      </c>
      <c r="QC23" s="79">
        <v>55.166666666666664</v>
      </c>
      <c r="QD23" s="78">
        <v>-6.6290550070521856</v>
      </c>
    </row>
    <row r="24" spans="1:446" ht="33.75" x14ac:dyDescent="0.2">
      <c r="A24" s="8" t="s">
        <v>111</v>
      </c>
      <c r="B24" s="43"/>
      <c r="C24" s="44">
        <v>8716</v>
      </c>
      <c r="D24" s="78">
        <v>7.0104358502148552</v>
      </c>
      <c r="E24" s="79">
        <v>14144.75</v>
      </c>
      <c r="F24" s="78">
        <v>-3.1330788063483368</v>
      </c>
      <c r="G24" s="51">
        <v>8288</v>
      </c>
      <c r="H24" s="78">
        <v>7.3297073297073299</v>
      </c>
      <c r="I24" s="79">
        <v>13544.416666666666</v>
      </c>
      <c r="J24" s="78">
        <v>-2.5441310500311798</v>
      </c>
      <c r="K24" s="51">
        <v>428</v>
      </c>
      <c r="L24" s="78">
        <v>1.1820330969267139</v>
      </c>
      <c r="M24" s="79">
        <v>600.33333333333337</v>
      </c>
      <c r="N24" s="78">
        <v>-14.755650218909006</v>
      </c>
      <c r="O24" s="51">
        <v>753</v>
      </c>
      <c r="P24" s="78">
        <v>22.439024390243905</v>
      </c>
      <c r="Q24" s="79">
        <v>642.75</v>
      </c>
      <c r="R24" s="78">
        <v>5.4264625478403499</v>
      </c>
      <c r="S24" s="51">
        <v>674</v>
      </c>
      <c r="T24" s="78">
        <v>25.981308411214954</v>
      </c>
      <c r="U24" s="79">
        <v>585.66666666666663</v>
      </c>
      <c r="V24" s="78">
        <v>5.7160048134777375</v>
      </c>
      <c r="W24" s="51">
        <v>79</v>
      </c>
      <c r="X24" s="78">
        <v>-1.25</v>
      </c>
      <c r="Y24" s="79">
        <v>57.083333333333336</v>
      </c>
      <c r="Z24" s="78">
        <v>2.5449101796407185</v>
      </c>
      <c r="AA24" s="51">
        <v>319</v>
      </c>
      <c r="AB24" s="78">
        <v>19.475655430711612</v>
      </c>
      <c r="AC24" s="79">
        <v>62.75</v>
      </c>
      <c r="AD24" s="78">
        <v>2.0325203252032518</v>
      </c>
      <c r="AE24" s="51" t="s">
        <v>378</v>
      </c>
      <c r="AF24" s="78">
        <v>27.727272727272727</v>
      </c>
      <c r="AG24" s="79">
        <v>54.583333333333336</v>
      </c>
      <c r="AH24" s="78">
        <v>6.3311688311688306</v>
      </c>
      <c r="AI24" s="51" t="s">
        <v>378</v>
      </c>
      <c r="AJ24" s="78">
        <v>-19.148936170212767</v>
      </c>
      <c r="AK24" s="79">
        <v>8.1666666666666661</v>
      </c>
      <c r="AL24" s="78">
        <v>-19.672131147540984</v>
      </c>
      <c r="AM24" s="51">
        <v>58</v>
      </c>
      <c r="AN24" s="78">
        <v>26.086956521739129</v>
      </c>
      <c r="AO24" s="79">
        <v>0</v>
      </c>
      <c r="AP24" s="78" t="s">
        <v>264</v>
      </c>
      <c r="AQ24" s="51">
        <v>54</v>
      </c>
      <c r="AR24" s="78">
        <v>42.105263157894733</v>
      </c>
      <c r="AS24" s="79">
        <v>0</v>
      </c>
      <c r="AT24" s="78" t="s">
        <v>264</v>
      </c>
      <c r="AU24" s="51">
        <v>4</v>
      </c>
      <c r="AV24" s="78">
        <v>-50</v>
      </c>
      <c r="AW24" s="79">
        <v>0</v>
      </c>
      <c r="AX24" s="78" t="s">
        <v>264</v>
      </c>
      <c r="AY24" s="51">
        <v>235</v>
      </c>
      <c r="AZ24" s="78">
        <v>12.440191387559809</v>
      </c>
      <c r="BA24" s="79">
        <v>57.5</v>
      </c>
      <c r="BB24" s="78">
        <v>-2.4045261669024045</v>
      </c>
      <c r="BC24" s="51">
        <v>207</v>
      </c>
      <c r="BD24" s="78">
        <v>21.052631578947366</v>
      </c>
      <c r="BE24" s="79">
        <v>50.583333333333336</v>
      </c>
      <c r="BF24" s="78">
        <v>3.5836177474402731</v>
      </c>
      <c r="BG24" s="51">
        <v>28</v>
      </c>
      <c r="BH24" s="78">
        <v>-26.315789473684209</v>
      </c>
      <c r="BI24" s="79">
        <v>6.916666666666667</v>
      </c>
      <c r="BJ24" s="78">
        <v>-31.404958677685951</v>
      </c>
      <c r="BK24" s="51" t="s">
        <v>378</v>
      </c>
      <c r="BL24" s="78">
        <v>108.33333333333333</v>
      </c>
      <c r="BM24" s="79">
        <v>5.25</v>
      </c>
      <c r="BN24" s="78">
        <v>103.2258064516129</v>
      </c>
      <c r="BO24" s="51">
        <v>19</v>
      </c>
      <c r="BP24" s="78">
        <v>72.727272727272734</v>
      </c>
      <c r="BQ24" s="79">
        <v>4</v>
      </c>
      <c r="BR24" s="78">
        <v>60</v>
      </c>
      <c r="BS24" s="51" t="s">
        <v>378</v>
      </c>
      <c r="BT24" s="78" t="s">
        <v>267</v>
      </c>
      <c r="BU24" s="79">
        <v>1.25</v>
      </c>
      <c r="BV24" s="78" t="s">
        <v>267</v>
      </c>
      <c r="BW24" s="51" t="s">
        <v>378</v>
      </c>
      <c r="BX24" s="78" t="s">
        <v>264</v>
      </c>
      <c r="BY24" s="79">
        <v>0</v>
      </c>
      <c r="BZ24" s="78" t="s">
        <v>264</v>
      </c>
      <c r="CA24" s="51" t="s">
        <v>378</v>
      </c>
      <c r="CB24" s="78" t="s">
        <v>264</v>
      </c>
      <c r="CC24" s="79">
        <v>0</v>
      </c>
      <c r="CD24" s="78" t="s">
        <v>264</v>
      </c>
      <c r="CE24" s="51">
        <v>0</v>
      </c>
      <c r="CF24" s="78" t="s">
        <v>264</v>
      </c>
      <c r="CG24" s="79">
        <v>0</v>
      </c>
      <c r="CH24" s="78" t="s">
        <v>264</v>
      </c>
      <c r="CI24" s="51" t="s">
        <v>378</v>
      </c>
      <c r="CJ24" s="78">
        <v>63.636363636363633</v>
      </c>
      <c r="CK24" s="79">
        <v>50.833333333333336</v>
      </c>
      <c r="CL24" s="78">
        <v>6.4572425828970328</v>
      </c>
      <c r="CM24" s="51">
        <v>53</v>
      </c>
      <c r="CN24" s="78">
        <v>60.606060606060609</v>
      </c>
      <c r="CO24" s="79">
        <v>50.666666666666664</v>
      </c>
      <c r="CP24" s="78">
        <v>6.4798598949211899</v>
      </c>
      <c r="CQ24" s="51" t="s">
        <v>378</v>
      </c>
      <c r="CR24" s="78" t="s">
        <v>264</v>
      </c>
      <c r="CS24" s="79">
        <v>0.16666666666666666</v>
      </c>
      <c r="CT24" s="78">
        <v>0</v>
      </c>
      <c r="CU24" s="51">
        <v>19</v>
      </c>
      <c r="CV24" s="78">
        <v>72.727272727272734</v>
      </c>
      <c r="CW24" s="79">
        <v>9.75</v>
      </c>
      <c r="CX24" s="78">
        <v>14.705882352941178</v>
      </c>
      <c r="CY24" s="51">
        <v>19</v>
      </c>
      <c r="CZ24" s="78">
        <v>72.727272727272734</v>
      </c>
      <c r="DA24" s="79">
        <v>9.75</v>
      </c>
      <c r="DB24" s="78">
        <v>14.705882352941178</v>
      </c>
      <c r="DC24" s="51">
        <v>0</v>
      </c>
      <c r="DD24" s="78" t="s">
        <v>264</v>
      </c>
      <c r="DE24" s="79">
        <v>0</v>
      </c>
      <c r="DF24" s="78" t="s">
        <v>264</v>
      </c>
      <c r="DG24" s="51">
        <v>3</v>
      </c>
      <c r="DH24" s="78">
        <v>0</v>
      </c>
      <c r="DI24" s="79">
        <v>3.1666666666666665</v>
      </c>
      <c r="DJ24" s="78">
        <v>11.76470588235294</v>
      </c>
      <c r="DK24" s="51">
        <v>3</v>
      </c>
      <c r="DL24" s="78">
        <v>0</v>
      </c>
      <c r="DM24" s="79">
        <v>3.1666666666666665</v>
      </c>
      <c r="DN24" s="78">
        <v>11.76470588235294</v>
      </c>
      <c r="DO24" s="51">
        <v>0</v>
      </c>
      <c r="DP24" s="78" t="s">
        <v>264</v>
      </c>
      <c r="DQ24" s="79">
        <v>0</v>
      </c>
      <c r="DR24" s="78" t="s">
        <v>264</v>
      </c>
      <c r="DS24" s="51" t="s">
        <v>378</v>
      </c>
      <c r="DT24" s="78">
        <v>-33.333333333333329</v>
      </c>
      <c r="DU24" s="79">
        <v>3.75</v>
      </c>
      <c r="DV24" s="78">
        <v>-40</v>
      </c>
      <c r="DW24" s="51" t="s">
        <v>378</v>
      </c>
      <c r="DX24" s="78">
        <v>-33.333333333333329</v>
      </c>
      <c r="DY24" s="79">
        <v>3.75</v>
      </c>
      <c r="DZ24" s="78">
        <v>-40</v>
      </c>
      <c r="EA24" s="51">
        <v>0</v>
      </c>
      <c r="EB24" s="78" t="s">
        <v>264</v>
      </c>
      <c r="EC24" s="79">
        <v>0</v>
      </c>
      <c r="ED24" s="78" t="s">
        <v>264</v>
      </c>
      <c r="EE24" s="51">
        <v>3</v>
      </c>
      <c r="EF24" s="78" t="s">
        <v>378</v>
      </c>
      <c r="EG24" s="79">
        <v>6.083333333333333</v>
      </c>
      <c r="EH24" s="78">
        <v>-15.11627906976744</v>
      </c>
      <c r="EI24" s="51">
        <v>3</v>
      </c>
      <c r="EJ24" s="78" t="s">
        <v>378</v>
      </c>
      <c r="EK24" s="79">
        <v>6.083333333333333</v>
      </c>
      <c r="EL24" s="78">
        <v>-15.11627906976744</v>
      </c>
      <c r="EM24" s="51">
        <v>0</v>
      </c>
      <c r="EN24" s="78" t="s">
        <v>264</v>
      </c>
      <c r="EO24" s="79">
        <v>0</v>
      </c>
      <c r="EP24" s="78" t="s">
        <v>264</v>
      </c>
      <c r="EQ24" s="51">
        <v>10</v>
      </c>
      <c r="ER24" s="78" t="s">
        <v>267</v>
      </c>
      <c r="ES24" s="79">
        <v>1.8333333333333333</v>
      </c>
      <c r="ET24" s="78" t="s">
        <v>264</v>
      </c>
      <c r="EU24" s="51" t="s">
        <v>378</v>
      </c>
      <c r="EV24" s="78" t="s">
        <v>267</v>
      </c>
      <c r="EW24" s="79">
        <v>1.6666666666666667</v>
      </c>
      <c r="EX24" s="78" t="s">
        <v>264</v>
      </c>
      <c r="EY24" s="51" t="s">
        <v>378</v>
      </c>
      <c r="EZ24" s="78" t="s">
        <v>264</v>
      </c>
      <c r="FA24" s="79">
        <v>0.16666666666666666</v>
      </c>
      <c r="FB24" s="78" t="s">
        <v>264</v>
      </c>
      <c r="FC24" s="51">
        <v>0</v>
      </c>
      <c r="FD24" s="78" t="s">
        <v>264</v>
      </c>
      <c r="FE24" s="79">
        <v>0</v>
      </c>
      <c r="FF24" s="78" t="s">
        <v>264</v>
      </c>
      <c r="FG24" s="51">
        <v>0</v>
      </c>
      <c r="FH24" s="78" t="s">
        <v>264</v>
      </c>
      <c r="FI24" s="79">
        <v>0</v>
      </c>
      <c r="FJ24" s="78" t="s">
        <v>264</v>
      </c>
      <c r="FK24" s="51">
        <v>0</v>
      </c>
      <c r="FL24" s="78" t="s">
        <v>264</v>
      </c>
      <c r="FM24" s="79">
        <v>0</v>
      </c>
      <c r="FN24" s="78" t="s">
        <v>264</v>
      </c>
      <c r="FO24" s="51">
        <v>0</v>
      </c>
      <c r="FP24" s="78" t="s">
        <v>264</v>
      </c>
      <c r="FQ24" s="79">
        <v>0</v>
      </c>
      <c r="FR24" s="78" t="s">
        <v>264</v>
      </c>
      <c r="FS24" s="51">
        <v>0</v>
      </c>
      <c r="FT24" s="78" t="s">
        <v>264</v>
      </c>
      <c r="FU24" s="79">
        <v>0</v>
      </c>
      <c r="FV24" s="78" t="s">
        <v>264</v>
      </c>
      <c r="FW24" s="51">
        <v>0</v>
      </c>
      <c r="FX24" s="78" t="s">
        <v>264</v>
      </c>
      <c r="FY24" s="79">
        <v>0</v>
      </c>
      <c r="FZ24" s="78" t="s">
        <v>264</v>
      </c>
      <c r="GA24" s="51">
        <v>16</v>
      </c>
      <c r="GB24" s="78">
        <v>23.076923076923077</v>
      </c>
      <c r="GC24" s="79">
        <v>25.833333333333332</v>
      </c>
      <c r="GD24" s="78">
        <v>20.155038759689923</v>
      </c>
      <c r="GE24" s="51">
        <v>16</v>
      </c>
      <c r="GF24" s="78">
        <v>23.076923076923077</v>
      </c>
      <c r="GG24" s="79">
        <v>25.833333333333332</v>
      </c>
      <c r="GH24" s="78">
        <v>21.09375</v>
      </c>
      <c r="GI24" s="51">
        <v>0</v>
      </c>
      <c r="GJ24" s="78" t="s">
        <v>264</v>
      </c>
      <c r="GK24" s="79">
        <v>0</v>
      </c>
      <c r="GL24" s="78">
        <v>-100</v>
      </c>
      <c r="GM24" s="51" t="s">
        <v>378</v>
      </c>
      <c r="GN24" s="78" t="s">
        <v>264</v>
      </c>
      <c r="GO24" s="79">
        <v>0.41666666666666669</v>
      </c>
      <c r="GP24" s="78">
        <v>-72.222222222222214</v>
      </c>
      <c r="GQ24" s="51" t="s">
        <v>378</v>
      </c>
      <c r="GR24" s="78" t="s">
        <v>264</v>
      </c>
      <c r="GS24" s="79">
        <v>0.41666666666666669</v>
      </c>
      <c r="GT24" s="78">
        <v>-72.222222222222214</v>
      </c>
      <c r="GU24" s="51">
        <v>0</v>
      </c>
      <c r="GV24" s="78" t="s">
        <v>264</v>
      </c>
      <c r="GW24" s="79">
        <v>0</v>
      </c>
      <c r="GX24" s="78" t="s">
        <v>264</v>
      </c>
      <c r="GY24" s="51" t="s">
        <v>378</v>
      </c>
      <c r="GZ24" s="78">
        <v>-7.1428571428571423</v>
      </c>
      <c r="HA24" s="79">
        <v>5.75</v>
      </c>
      <c r="HB24" s="78">
        <v>1.4705882352941175</v>
      </c>
      <c r="HC24" s="51" t="s">
        <v>378</v>
      </c>
      <c r="HD24" s="78">
        <v>20</v>
      </c>
      <c r="HE24" s="79">
        <v>4.583333333333333</v>
      </c>
      <c r="HF24" s="78">
        <v>129.16666666666669</v>
      </c>
      <c r="HG24" s="51" t="s">
        <v>378</v>
      </c>
      <c r="HH24" s="78">
        <v>-75</v>
      </c>
      <c r="HI24" s="79">
        <v>1.1666666666666667</v>
      </c>
      <c r="HJ24" s="78">
        <v>-68.181818181818173</v>
      </c>
      <c r="HK24" s="51" t="s">
        <v>378</v>
      </c>
      <c r="HL24" s="78">
        <v>-7.1428571428571423</v>
      </c>
      <c r="HM24" s="79">
        <v>5.75</v>
      </c>
      <c r="HN24" s="78">
        <v>1.4705882352941175</v>
      </c>
      <c r="HO24" s="51" t="s">
        <v>378</v>
      </c>
      <c r="HP24" s="78">
        <v>20</v>
      </c>
      <c r="HQ24" s="79">
        <v>4.583333333333333</v>
      </c>
      <c r="HR24" s="78">
        <v>129.16666666666669</v>
      </c>
      <c r="HS24" s="51" t="s">
        <v>378</v>
      </c>
      <c r="HT24" s="78">
        <v>-75</v>
      </c>
      <c r="HU24" s="79">
        <v>1.1666666666666667</v>
      </c>
      <c r="HV24" s="78">
        <v>-68.181818181818173</v>
      </c>
      <c r="HW24" s="51">
        <v>0</v>
      </c>
      <c r="HX24" s="78" t="s">
        <v>264</v>
      </c>
      <c r="HY24" s="79">
        <v>0</v>
      </c>
      <c r="HZ24" s="78" t="s">
        <v>264</v>
      </c>
      <c r="IA24" s="51">
        <v>0</v>
      </c>
      <c r="IB24" s="78" t="s">
        <v>264</v>
      </c>
      <c r="IC24" s="79">
        <v>0</v>
      </c>
      <c r="ID24" s="78" t="s">
        <v>264</v>
      </c>
      <c r="IE24" s="51">
        <v>0</v>
      </c>
      <c r="IF24" s="78" t="s">
        <v>264</v>
      </c>
      <c r="IG24" s="79">
        <v>0</v>
      </c>
      <c r="IH24" s="78" t="s">
        <v>264</v>
      </c>
      <c r="II24" s="51">
        <v>0</v>
      </c>
      <c r="IJ24" s="78" t="s">
        <v>264</v>
      </c>
      <c r="IK24" s="79">
        <v>0</v>
      </c>
      <c r="IL24" s="78" t="s">
        <v>264</v>
      </c>
      <c r="IM24" s="51">
        <v>0</v>
      </c>
      <c r="IN24" s="78" t="s">
        <v>264</v>
      </c>
      <c r="IO24" s="79">
        <v>0</v>
      </c>
      <c r="IP24" s="78" t="s">
        <v>264</v>
      </c>
      <c r="IQ24" s="51">
        <v>0</v>
      </c>
      <c r="IR24" s="78" t="s">
        <v>264</v>
      </c>
      <c r="IS24" s="79">
        <v>0</v>
      </c>
      <c r="IT24" s="78" t="s">
        <v>264</v>
      </c>
      <c r="IU24" s="51">
        <v>7963</v>
      </c>
      <c r="IV24" s="78">
        <v>5.7503320053120852</v>
      </c>
      <c r="IW24" s="79">
        <v>13502</v>
      </c>
      <c r="IX24" s="78">
        <v>-3.5060240246320968</v>
      </c>
      <c r="IY24" s="51">
        <v>7614</v>
      </c>
      <c r="IZ24" s="78">
        <v>5.9412828718519552</v>
      </c>
      <c r="JA24" s="79">
        <v>12958.75</v>
      </c>
      <c r="JB24" s="78">
        <v>-2.8870653477218227</v>
      </c>
      <c r="JC24" s="51">
        <v>349</v>
      </c>
      <c r="JD24" s="78">
        <v>1.749271137026239</v>
      </c>
      <c r="JE24" s="79">
        <v>543.25</v>
      </c>
      <c r="JF24" s="78">
        <v>-16.240524219452652</v>
      </c>
      <c r="JG24" s="51">
        <v>258</v>
      </c>
      <c r="JH24" s="78">
        <v>31.632653061224492</v>
      </c>
      <c r="JI24" s="79">
        <v>204.83333333333334</v>
      </c>
      <c r="JJ24" s="78">
        <v>0.73770491803278693</v>
      </c>
      <c r="JK24" s="51" t="s">
        <v>378</v>
      </c>
      <c r="JL24" s="78">
        <v>31.958762886597935</v>
      </c>
      <c r="JM24" s="79">
        <v>203.33333333333334</v>
      </c>
      <c r="JN24" s="78">
        <v>0.90984284532671633</v>
      </c>
      <c r="JO24" s="51" t="s">
        <v>378</v>
      </c>
      <c r="JP24" s="78">
        <v>0</v>
      </c>
      <c r="JQ24" s="79">
        <v>1.5</v>
      </c>
      <c r="JR24" s="78">
        <v>-18.181818181818183</v>
      </c>
      <c r="JS24" s="51">
        <v>9</v>
      </c>
      <c r="JT24" s="78">
        <v>-18.181818181818183</v>
      </c>
      <c r="JU24" s="79">
        <v>10.083333333333334</v>
      </c>
      <c r="JV24" s="78">
        <v>0</v>
      </c>
      <c r="JW24" s="51">
        <v>5</v>
      </c>
      <c r="JX24" s="78">
        <v>-28.571428571428569</v>
      </c>
      <c r="JY24" s="79">
        <v>6.916666666666667</v>
      </c>
      <c r="JZ24" s="78">
        <v>10.666666666666668</v>
      </c>
      <c r="KA24" s="51">
        <v>4</v>
      </c>
      <c r="KB24" s="78">
        <v>0</v>
      </c>
      <c r="KC24" s="79">
        <v>3.1666666666666665</v>
      </c>
      <c r="KD24" s="78">
        <v>-17.391304347826086</v>
      </c>
      <c r="KE24" s="51">
        <v>240</v>
      </c>
      <c r="KF24" s="78">
        <v>3.0042918454935621</v>
      </c>
      <c r="KG24" s="79">
        <v>45.833333333333336</v>
      </c>
      <c r="KH24" s="78">
        <v>13.636363636363635</v>
      </c>
      <c r="KI24" s="51">
        <v>214</v>
      </c>
      <c r="KJ24" s="78">
        <v>0.46948356807511737</v>
      </c>
      <c r="KK24" s="79">
        <v>41.75</v>
      </c>
      <c r="KL24" s="78">
        <v>13.092550790067719</v>
      </c>
      <c r="KM24" s="51">
        <v>26</v>
      </c>
      <c r="KN24" s="78">
        <v>30</v>
      </c>
      <c r="KO24" s="79">
        <v>4.083333333333333</v>
      </c>
      <c r="KP24" s="78">
        <v>19.512195121951219</v>
      </c>
      <c r="KQ24" s="51">
        <v>74</v>
      </c>
      <c r="KR24" s="78">
        <v>10.44776119402985</v>
      </c>
      <c r="KS24" s="79">
        <v>139.41666666666666</v>
      </c>
      <c r="KT24" s="78">
        <v>10.648148148148149</v>
      </c>
      <c r="KU24" s="51" t="s">
        <v>378</v>
      </c>
      <c r="KV24" s="78">
        <v>9.0909090909090917</v>
      </c>
      <c r="KW24" s="79">
        <v>137.41666666666666</v>
      </c>
      <c r="KX24" s="78">
        <v>10.745466756212222</v>
      </c>
      <c r="KY24" s="51" t="s">
        <v>378</v>
      </c>
      <c r="KZ24" s="78">
        <v>100</v>
      </c>
      <c r="LA24" s="79">
        <v>2</v>
      </c>
      <c r="LB24" s="78">
        <v>4.3478260869565215</v>
      </c>
      <c r="LC24" s="51">
        <v>7</v>
      </c>
      <c r="LD24" s="78">
        <v>-12.5</v>
      </c>
      <c r="LE24" s="79">
        <v>12.666666666666666</v>
      </c>
      <c r="LF24" s="78">
        <v>52</v>
      </c>
      <c r="LG24" s="51">
        <v>7</v>
      </c>
      <c r="LH24" s="78">
        <v>-12.5</v>
      </c>
      <c r="LI24" s="79">
        <v>12.666666666666666</v>
      </c>
      <c r="LJ24" s="78">
        <v>52</v>
      </c>
      <c r="LK24" s="51">
        <v>0</v>
      </c>
      <c r="LL24" s="78" t="s">
        <v>264</v>
      </c>
      <c r="LM24" s="79">
        <v>0</v>
      </c>
      <c r="LN24" s="78" t="s">
        <v>264</v>
      </c>
      <c r="LO24" s="51">
        <v>169</v>
      </c>
      <c r="LP24" s="78">
        <v>3.0487804878048781</v>
      </c>
      <c r="LQ24" s="79">
        <v>19</v>
      </c>
      <c r="LR24" s="78">
        <v>7.042253521126761</v>
      </c>
      <c r="LS24" s="51">
        <v>159</v>
      </c>
      <c r="LT24" s="78">
        <v>3.9215686274509802</v>
      </c>
      <c r="LU24" s="79">
        <v>11.583333333333334</v>
      </c>
      <c r="LV24" s="78">
        <v>-7.9470198675496695</v>
      </c>
      <c r="LW24" s="51">
        <v>10</v>
      </c>
      <c r="LX24" s="78">
        <v>-9.0909090909090917</v>
      </c>
      <c r="LY24" s="79">
        <v>7.416666666666667</v>
      </c>
      <c r="LZ24" s="78">
        <v>43.548387096774192</v>
      </c>
      <c r="MA24" s="51">
        <v>6746</v>
      </c>
      <c r="MB24" s="78">
        <v>5.4886630179827991</v>
      </c>
      <c r="MC24" s="79">
        <v>12427.416666666666</v>
      </c>
      <c r="MD24" s="78">
        <v>-4.0662592473464132</v>
      </c>
      <c r="ME24" s="51">
        <v>6467</v>
      </c>
      <c r="MF24" s="78">
        <v>5.5319843342036554</v>
      </c>
      <c r="MG24" s="79">
        <v>11952.583333333334</v>
      </c>
      <c r="MH24" s="78">
        <v>-3.4368772553455051</v>
      </c>
      <c r="MI24" s="51">
        <v>279</v>
      </c>
      <c r="MJ24" s="78">
        <v>4.4943820224719104</v>
      </c>
      <c r="MK24" s="79">
        <v>474.83333333333331</v>
      </c>
      <c r="ML24" s="78">
        <v>-17.587503615851897</v>
      </c>
      <c r="MM24" s="51">
        <v>6728</v>
      </c>
      <c r="MN24" s="78">
        <v>5.3059946783534198</v>
      </c>
      <c r="MO24" s="79">
        <v>12419.5</v>
      </c>
      <c r="MP24" s="78">
        <v>-4.103930198440275</v>
      </c>
      <c r="MQ24" s="51">
        <v>6454</v>
      </c>
      <c r="MR24" s="78">
        <v>5.4230643580529234</v>
      </c>
      <c r="MS24" s="79">
        <v>11947.166666666666</v>
      </c>
      <c r="MT24" s="78">
        <v>-3.4565889332588098</v>
      </c>
      <c r="MU24" s="51">
        <v>274</v>
      </c>
      <c r="MV24" s="78">
        <v>2.6217228464419478</v>
      </c>
      <c r="MW24" s="79">
        <v>472.33333333333331</v>
      </c>
      <c r="MX24" s="78">
        <v>-18.009547229856793</v>
      </c>
      <c r="MY24" s="51">
        <v>7</v>
      </c>
      <c r="MZ24" s="78">
        <v>75</v>
      </c>
      <c r="NA24" s="79">
        <v>2.75</v>
      </c>
      <c r="NB24" s="78">
        <v>200</v>
      </c>
      <c r="NC24" s="51">
        <v>7</v>
      </c>
      <c r="ND24" s="78">
        <v>75</v>
      </c>
      <c r="NE24" s="79">
        <v>2.75</v>
      </c>
      <c r="NF24" s="78">
        <v>229.99999999999997</v>
      </c>
      <c r="NG24" s="51">
        <v>0</v>
      </c>
      <c r="NH24" s="78" t="s">
        <v>264</v>
      </c>
      <c r="NI24" s="79">
        <v>0</v>
      </c>
      <c r="NJ24" s="78">
        <v>-100</v>
      </c>
      <c r="NK24" s="51">
        <v>8</v>
      </c>
      <c r="NL24" s="78" t="s">
        <v>267</v>
      </c>
      <c r="NM24" s="79">
        <v>3.6666666666666665</v>
      </c>
      <c r="NN24" s="78">
        <v>193.33333333333334</v>
      </c>
      <c r="NO24" s="51">
        <v>4</v>
      </c>
      <c r="NP24" s="78" t="s">
        <v>378</v>
      </c>
      <c r="NQ24" s="79">
        <v>1.5833333333333333</v>
      </c>
      <c r="NR24" s="78">
        <v>26.666666666666668</v>
      </c>
      <c r="NS24" s="51">
        <v>4</v>
      </c>
      <c r="NT24" s="78" t="s">
        <v>264</v>
      </c>
      <c r="NU24" s="79">
        <v>2.0833333333333335</v>
      </c>
      <c r="NV24" s="78" t="s">
        <v>264</v>
      </c>
      <c r="NW24" s="51">
        <v>9</v>
      </c>
      <c r="NX24" s="78" t="s">
        <v>264</v>
      </c>
      <c r="NY24" s="79">
        <v>2.8333333333333335</v>
      </c>
      <c r="NZ24" s="78" t="s">
        <v>264</v>
      </c>
      <c r="OA24" s="51">
        <v>9</v>
      </c>
      <c r="OB24" s="78" t="s">
        <v>264</v>
      </c>
      <c r="OC24" s="79">
        <v>2.8333333333333335</v>
      </c>
      <c r="OD24" s="78" t="s">
        <v>264</v>
      </c>
      <c r="OE24" s="51">
        <v>0</v>
      </c>
      <c r="OF24" s="78" t="s">
        <v>264</v>
      </c>
      <c r="OG24" s="79">
        <v>0</v>
      </c>
      <c r="OH24" s="78" t="s">
        <v>264</v>
      </c>
      <c r="OI24" s="51">
        <v>458</v>
      </c>
      <c r="OJ24" s="78">
        <v>-1.2931034482758621</v>
      </c>
      <c r="OK24" s="79">
        <v>652.58333333333337</v>
      </c>
      <c r="OL24" s="78">
        <v>1.820309452606943</v>
      </c>
      <c r="OM24" s="51">
        <v>432</v>
      </c>
      <c r="ON24" s="78">
        <v>1.4084507042253522</v>
      </c>
      <c r="OO24" s="79">
        <v>602.33333333333337</v>
      </c>
      <c r="OP24" s="78">
        <v>3.0216647662485747</v>
      </c>
      <c r="OQ24" s="51">
        <v>26</v>
      </c>
      <c r="OR24" s="78">
        <v>-31.578947368421051</v>
      </c>
      <c r="OS24" s="79">
        <v>50.25</v>
      </c>
      <c r="OT24" s="78">
        <v>-10.666666666666668</v>
      </c>
      <c r="OU24" s="51">
        <v>367</v>
      </c>
      <c r="OV24" s="78">
        <v>21.926910299003321</v>
      </c>
      <c r="OW24" s="79">
        <v>523.41666666666663</v>
      </c>
      <c r="OX24" s="78">
        <v>5.7941721408118578</v>
      </c>
      <c r="OY24" s="51">
        <v>328</v>
      </c>
      <c r="OZ24" s="78">
        <v>20.588235294117645</v>
      </c>
      <c r="PA24" s="79">
        <v>475.83333333333331</v>
      </c>
      <c r="PB24" s="78">
        <v>5.0211513702409416</v>
      </c>
      <c r="PC24" s="51">
        <v>39</v>
      </c>
      <c r="PD24" s="78">
        <v>34.482758620689658</v>
      </c>
      <c r="PE24" s="79">
        <v>47.583333333333336</v>
      </c>
      <c r="PF24" s="78">
        <v>14.2</v>
      </c>
      <c r="PG24" s="51">
        <v>84</v>
      </c>
      <c r="PH24" s="78">
        <v>20</v>
      </c>
      <c r="PI24" s="79">
        <v>66.333333333333329</v>
      </c>
      <c r="PJ24" s="78">
        <v>6.8456375838926178</v>
      </c>
      <c r="PK24" s="51">
        <v>77</v>
      </c>
      <c r="PL24" s="78">
        <v>16.666666666666664</v>
      </c>
      <c r="PM24" s="79">
        <v>59.25</v>
      </c>
      <c r="PN24" s="78">
        <v>1.8624641833810889</v>
      </c>
      <c r="PO24" s="51">
        <v>7</v>
      </c>
      <c r="PP24" s="78">
        <v>75</v>
      </c>
      <c r="PQ24" s="79">
        <v>7.083333333333333</v>
      </c>
      <c r="PR24" s="78">
        <v>80.851063829787222</v>
      </c>
      <c r="PS24" s="51">
        <v>283</v>
      </c>
      <c r="PT24" s="78">
        <v>22.510822510822511</v>
      </c>
      <c r="PU24" s="79">
        <v>457.08333333333331</v>
      </c>
      <c r="PV24" s="78">
        <v>5.6432973805855164</v>
      </c>
      <c r="PW24" s="51">
        <v>251</v>
      </c>
      <c r="PX24" s="78">
        <v>21.844660194174757</v>
      </c>
      <c r="PY24" s="79">
        <v>416.58333333333331</v>
      </c>
      <c r="PZ24" s="78">
        <v>5.4863895336568893</v>
      </c>
      <c r="QA24" s="51">
        <v>32</v>
      </c>
      <c r="QB24" s="78">
        <v>28.000000000000004</v>
      </c>
      <c r="QC24" s="79">
        <v>40.5</v>
      </c>
      <c r="QD24" s="78">
        <v>7.2847682119205297</v>
      </c>
    </row>
    <row r="25" spans="1:446" ht="33.75" x14ac:dyDescent="0.2">
      <c r="A25" s="7" t="s">
        <v>114</v>
      </c>
      <c r="B25" s="43"/>
      <c r="C25" s="44">
        <v>4726</v>
      </c>
      <c r="D25" s="78">
        <v>7.0684186678749423</v>
      </c>
      <c r="E25" s="79">
        <v>3503.9166666666665</v>
      </c>
      <c r="F25" s="78">
        <v>-5.1564297475920871</v>
      </c>
      <c r="G25" s="51">
        <v>3078</v>
      </c>
      <c r="H25" s="78">
        <v>12.131147540983607</v>
      </c>
      <c r="I25" s="79">
        <v>2741.9166666666665</v>
      </c>
      <c r="J25" s="78">
        <v>-4.2599004859312712</v>
      </c>
      <c r="K25" s="51">
        <v>1648</v>
      </c>
      <c r="L25" s="78">
        <v>-1.2582384661473938</v>
      </c>
      <c r="M25" s="79">
        <v>762</v>
      </c>
      <c r="N25" s="78">
        <v>-8.2480433473810955</v>
      </c>
      <c r="O25" s="51">
        <v>1773</v>
      </c>
      <c r="P25" s="78">
        <v>11.439346323067253</v>
      </c>
      <c r="Q25" s="79">
        <v>1125.6666666666667</v>
      </c>
      <c r="R25" s="78">
        <v>-8.2025144410465511</v>
      </c>
      <c r="S25" s="51">
        <v>1179</v>
      </c>
      <c r="T25" s="78">
        <v>20.30612244897959</v>
      </c>
      <c r="U25" s="79">
        <v>817.25</v>
      </c>
      <c r="V25" s="78">
        <v>-7.0514643161785617</v>
      </c>
      <c r="W25" s="51">
        <v>594</v>
      </c>
      <c r="X25" s="78">
        <v>-2.7823240589198037</v>
      </c>
      <c r="Y25" s="79">
        <v>308.41666666666669</v>
      </c>
      <c r="Z25" s="78">
        <v>-11.11911623439001</v>
      </c>
      <c r="AA25" s="51">
        <v>1069</v>
      </c>
      <c r="AB25" s="78">
        <v>12.763713080168776</v>
      </c>
      <c r="AC25" s="79">
        <v>141.58333333333334</v>
      </c>
      <c r="AD25" s="78">
        <v>16.689560439560438</v>
      </c>
      <c r="AE25" s="51">
        <v>665</v>
      </c>
      <c r="AF25" s="78">
        <v>19.81981981981982</v>
      </c>
      <c r="AG25" s="79">
        <v>91.75</v>
      </c>
      <c r="AH25" s="78">
        <v>26.697353279631759</v>
      </c>
      <c r="AI25" s="51">
        <v>404</v>
      </c>
      <c r="AJ25" s="78">
        <v>2.7989821882951653</v>
      </c>
      <c r="AK25" s="79">
        <v>49.833333333333336</v>
      </c>
      <c r="AL25" s="78">
        <v>1.8739352640545146</v>
      </c>
      <c r="AM25" s="51">
        <v>350</v>
      </c>
      <c r="AN25" s="78">
        <v>-6.4171122994652414</v>
      </c>
      <c r="AO25" s="79">
        <v>0</v>
      </c>
      <c r="AP25" s="78" t="s">
        <v>264</v>
      </c>
      <c r="AQ25" s="51">
        <v>178</v>
      </c>
      <c r="AR25" s="78">
        <v>0</v>
      </c>
      <c r="AS25" s="79">
        <v>0</v>
      </c>
      <c r="AT25" s="78" t="s">
        <v>264</v>
      </c>
      <c r="AU25" s="51">
        <v>172</v>
      </c>
      <c r="AV25" s="78">
        <v>-12.244897959183673</v>
      </c>
      <c r="AW25" s="79">
        <v>0</v>
      </c>
      <c r="AX25" s="78" t="s">
        <v>264</v>
      </c>
      <c r="AY25" s="51">
        <v>642</v>
      </c>
      <c r="AZ25" s="78">
        <v>31.288343558282211</v>
      </c>
      <c r="BA25" s="79">
        <v>128.16666666666666</v>
      </c>
      <c r="BB25" s="78">
        <v>16.958174904942965</v>
      </c>
      <c r="BC25" s="51">
        <v>445</v>
      </c>
      <c r="BD25" s="78">
        <v>36.50306748466258</v>
      </c>
      <c r="BE25" s="79">
        <v>84.083333333333329</v>
      </c>
      <c r="BF25" s="78">
        <v>29.525032092426191</v>
      </c>
      <c r="BG25" s="51">
        <v>197</v>
      </c>
      <c r="BH25" s="78">
        <v>20.858895705521473</v>
      </c>
      <c r="BI25" s="79">
        <v>44.083333333333336</v>
      </c>
      <c r="BJ25" s="78">
        <v>-1.3059701492537312</v>
      </c>
      <c r="BK25" s="51">
        <v>61</v>
      </c>
      <c r="BL25" s="78">
        <v>15.09433962264151</v>
      </c>
      <c r="BM25" s="79">
        <v>13.416666666666666</v>
      </c>
      <c r="BN25" s="78">
        <v>14.184397163120568</v>
      </c>
      <c r="BO25" s="51">
        <v>37</v>
      </c>
      <c r="BP25" s="78">
        <v>5.7142857142857144</v>
      </c>
      <c r="BQ25" s="79">
        <v>7.666666666666667</v>
      </c>
      <c r="BR25" s="78">
        <v>2.2222222222222223</v>
      </c>
      <c r="BS25" s="51">
        <v>24</v>
      </c>
      <c r="BT25" s="78">
        <v>33.333333333333329</v>
      </c>
      <c r="BU25" s="79">
        <v>5.75</v>
      </c>
      <c r="BV25" s="78">
        <v>35.294117647058826</v>
      </c>
      <c r="BW25" s="51">
        <v>16</v>
      </c>
      <c r="BX25" s="78">
        <v>-50</v>
      </c>
      <c r="BY25" s="79">
        <v>0</v>
      </c>
      <c r="BZ25" s="78" t="s">
        <v>264</v>
      </c>
      <c r="CA25" s="51">
        <v>5</v>
      </c>
      <c r="CB25" s="78">
        <v>-68.75</v>
      </c>
      <c r="CC25" s="79">
        <v>0</v>
      </c>
      <c r="CD25" s="78" t="s">
        <v>264</v>
      </c>
      <c r="CE25" s="51">
        <v>11</v>
      </c>
      <c r="CF25" s="78">
        <v>-31.25</v>
      </c>
      <c r="CG25" s="79">
        <v>0</v>
      </c>
      <c r="CH25" s="78" t="s">
        <v>264</v>
      </c>
      <c r="CI25" s="51">
        <v>257</v>
      </c>
      <c r="CJ25" s="78">
        <v>9.3617021276595747</v>
      </c>
      <c r="CK25" s="79">
        <v>507.83333333333331</v>
      </c>
      <c r="CL25" s="78">
        <v>-10.749853544229643</v>
      </c>
      <c r="CM25" s="51">
        <v>252</v>
      </c>
      <c r="CN25" s="78">
        <v>11.504424778761061</v>
      </c>
      <c r="CO25" s="79">
        <v>494.41666666666669</v>
      </c>
      <c r="CP25" s="78">
        <v>-11.711309523809524</v>
      </c>
      <c r="CQ25" s="51">
        <v>5</v>
      </c>
      <c r="CR25" s="78">
        <v>-44.444444444444443</v>
      </c>
      <c r="CS25" s="79">
        <v>13.416666666666666</v>
      </c>
      <c r="CT25" s="78">
        <v>49.074074074074076</v>
      </c>
      <c r="CU25" s="51">
        <v>14</v>
      </c>
      <c r="CV25" s="78">
        <v>40</v>
      </c>
      <c r="CW25" s="79">
        <v>8.8333333333333339</v>
      </c>
      <c r="CX25" s="78">
        <v>19.101123595505616</v>
      </c>
      <c r="CY25" s="51">
        <v>14</v>
      </c>
      <c r="CZ25" s="78">
        <v>40</v>
      </c>
      <c r="DA25" s="79">
        <v>8.8333333333333339</v>
      </c>
      <c r="DB25" s="78">
        <v>19.101123595505616</v>
      </c>
      <c r="DC25" s="51">
        <v>0</v>
      </c>
      <c r="DD25" s="78" t="s">
        <v>264</v>
      </c>
      <c r="DE25" s="79">
        <v>0</v>
      </c>
      <c r="DF25" s="78" t="s">
        <v>264</v>
      </c>
      <c r="DG25" s="51" t="s">
        <v>378</v>
      </c>
      <c r="DH25" s="78">
        <v>-33.333333333333329</v>
      </c>
      <c r="DI25" s="79">
        <v>5.166666666666667</v>
      </c>
      <c r="DJ25" s="78">
        <v>-32.608695652173914</v>
      </c>
      <c r="DK25" s="51" t="s">
        <v>378</v>
      </c>
      <c r="DL25" s="78">
        <v>-33.333333333333329</v>
      </c>
      <c r="DM25" s="79">
        <v>5.166666666666667</v>
      </c>
      <c r="DN25" s="78">
        <v>-32.608695652173914</v>
      </c>
      <c r="DO25" s="51">
        <v>0</v>
      </c>
      <c r="DP25" s="78" t="s">
        <v>264</v>
      </c>
      <c r="DQ25" s="79">
        <v>0</v>
      </c>
      <c r="DR25" s="78" t="s">
        <v>264</v>
      </c>
      <c r="DS25" s="51">
        <v>40</v>
      </c>
      <c r="DT25" s="78">
        <v>-32.20338983050847</v>
      </c>
      <c r="DU25" s="79">
        <v>96.166666666666671</v>
      </c>
      <c r="DV25" s="78">
        <v>-18.560338743824982</v>
      </c>
      <c r="DW25" s="51" t="s">
        <v>378</v>
      </c>
      <c r="DX25" s="78">
        <v>-30.357142857142854</v>
      </c>
      <c r="DY25" s="79">
        <v>93.583333333333329</v>
      </c>
      <c r="DZ25" s="78">
        <v>-19.498207885304662</v>
      </c>
      <c r="EA25" s="51" t="s">
        <v>378</v>
      </c>
      <c r="EB25" s="78">
        <v>-66.666666666666657</v>
      </c>
      <c r="EC25" s="79">
        <v>2.5833333333333335</v>
      </c>
      <c r="ED25" s="78">
        <v>40.909090909090914</v>
      </c>
      <c r="EE25" s="51">
        <v>8</v>
      </c>
      <c r="EF25" s="78">
        <v>14.285714285714285</v>
      </c>
      <c r="EG25" s="79">
        <v>16.5</v>
      </c>
      <c r="EH25" s="78">
        <v>-22.047244094488189</v>
      </c>
      <c r="EI25" s="51">
        <v>8</v>
      </c>
      <c r="EJ25" s="78">
        <v>33.333333333333329</v>
      </c>
      <c r="EK25" s="79">
        <v>14.5</v>
      </c>
      <c r="EL25" s="78">
        <v>-27.19665271966527</v>
      </c>
      <c r="EM25" s="51">
        <v>0</v>
      </c>
      <c r="EN25" s="78">
        <v>-100</v>
      </c>
      <c r="EO25" s="79">
        <v>2</v>
      </c>
      <c r="EP25" s="78">
        <v>60</v>
      </c>
      <c r="EQ25" s="51">
        <v>32</v>
      </c>
      <c r="ER25" s="78" t="s">
        <v>267</v>
      </c>
      <c r="ES25" s="79">
        <v>11.166666666666666</v>
      </c>
      <c r="ET25" s="78">
        <v>83.561643835616437</v>
      </c>
      <c r="EU25" s="51" t="s">
        <v>378</v>
      </c>
      <c r="EV25" s="78" t="s">
        <v>267</v>
      </c>
      <c r="EW25" s="79">
        <v>10.916666666666666</v>
      </c>
      <c r="EX25" s="78">
        <v>79.452054794520549</v>
      </c>
      <c r="EY25" s="51" t="s">
        <v>378</v>
      </c>
      <c r="EZ25" s="78" t="s">
        <v>264</v>
      </c>
      <c r="FA25" s="79">
        <v>0.25</v>
      </c>
      <c r="FB25" s="78" t="s">
        <v>264</v>
      </c>
      <c r="FC25" s="51" t="s">
        <v>378</v>
      </c>
      <c r="FD25" s="78">
        <v>0</v>
      </c>
      <c r="FE25" s="79">
        <v>4</v>
      </c>
      <c r="FF25" s="78">
        <v>-4</v>
      </c>
      <c r="FG25" s="51" t="s">
        <v>378</v>
      </c>
      <c r="FH25" s="78">
        <v>0</v>
      </c>
      <c r="FI25" s="79">
        <v>4</v>
      </c>
      <c r="FJ25" s="78">
        <v>-4</v>
      </c>
      <c r="FK25" s="51">
        <v>0</v>
      </c>
      <c r="FL25" s="78" t="s">
        <v>264</v>
      </c>
      <c r="FM25" s="79">
        <v>0</v>
      </c>
      <c r="FN25" s="78" t="s">
        <v>264</v>
      </c>
      <c r="FO25" s="51">
        <v>0</v>
      </c>
      <c r="FP25" s="78" t="s">
        <v>264</v>
      </c>
      <c r="FQ25" s="79">
        <v>0</v>
      </c>
      <c r="FR25" s="78" t="s">
        <v>264</v>
      </c>
      <c r="FS25" s="51">
        <v>0</v>
      </c>
      <c r="FT25" s="78" t="s">
        <v>264</v>
      </c>
      <c r="FU25" s="79">
        <v>0</v>
      </c>
      <c r="FV25" s="78" t="s">
        <v>264</v>
      </c>
      <c r="FW25" s="51">
        <v>0</v>
      </c>
      <c r="FX25" s="78" t="s">
        <v>264</v>
      </c>
      <c r="FY25" s="79">
        <v>0</v>
      </c>
      <c r="FZ25" s="78" t="s">
        <v>264</v>
      </c>
      <c r="GA25" s="51">
        <v>135</v>
      </c>
      <c r="GB25" s="78">
        <v>3.8461538461538463</v>
      </c>
      <c r="GC25" s="79">
        <v>352.08333333333331</v>
      </c>
      <c r="GD25" s="78">
        <v>-9.041980624327234</v>
      </c>
      <c r="GE25" s="51" t="s">
        <v>378</v>
      </c>
      <c r="GF25" s="78">
        <v>5.6000000000000005</v>
      </c>
      <c r="GG25" s="79">
        <v>343.5</v>
      </c>
      <c r="GH25" s="78">
        <v>-9.8819414079580241</v>
      </c>
      <c r="GI25" s="51" t="s">
        <v>378</v>
      </c>
      <c r="GJ25" s="78">
        <v>-40</v>
      </c>
      <c r="GK25" s="79">
        <v>8.5833333333333339</v>
      </c>
      <c r="GL25" s="78">
        <v>45.070422535211272</v>
      </c>
      <c r="GM25" s="51">
        <v>20</v>
      </c>
      <c r="GN25" s="78">
        <v>42.857142857142854</v>
      </c>
      <c r="GO25" s="79">
        <v>13.916666666666666</v>
      </c>
      <c r="GP25" s="78">
        <v>-19.71153846153846</v>
      </c>
      <c r="GQ25" s="51">
        <v>20</v>
      </c>
      <c r="GR25" s="78">
        <v>42.857142857142854</v>
      </c>
      <c r="GS25" s="79">
        <v>13.916666666666666</v>
      </c>
      <c r="GT25" s="78">
        <v>-19.71153846153846</v>
      </c>
      <c r="GU25" s="51">
        <v>0</v>
      </c>
      <c r="GV25" s="78" t="s">
        <v>264</v>
      </c>
      <c r="GW25" s="79">
        <v>0</v>
      </c>
      <c r="GX25" s="78" t="s">
        <v>264</v>
      </c>
      <c r="GY25" s="51">
        <v>79</v>
      </c>
      <c r="GZ25" s="78">
        <v>-19.387755102040817</v>
      </c>
      <c r="HA25" s="79">
        <v>75.666666666666671</v>
      </c>
      <c r="HB25" s="78">
        <v>-17.753623188405797</v>
      </c>
      <c r="HC25" s="51">
        <v>19</v>
      </c>
      <c r="HD25" s="78">
        <v>-44.117647058823529</v>
      </c>
      <c r="HE25" s="79">
        <v>10.666666666666666</v>
      </c>
      <c r="HF25" s="78">
        <v>-31.550802139037433</v>
      </c>
      <c r="HG25" s="51">
        <v>60</v>
      </c>
      <c r="HH25" s="78">
        <v>-6.25</v>
      </c>
      <c r="HI25" s="79">
        <v>65</v>
      </c>
      <c r="HJ25" s="78">
        <v>-14.940021810250817</v>
      </c>
      <c r="HK25" s="51">
        <v>79</v>
      </c>
      <c r="HL25" s="78">
        <v>-19.387755102040817</v>
      </c>
      <c r="HM25" s="79">
        <v>75.666666666666671</v>
      </c>
      <c r="HN25" s="78">
        <v>-17.753623188405797</v>
      </c>
      <c r="HO25" s="51">
        <v>19</v>
      </c>
      <c r="HP25" s="78">
        <v>-44.117647058823529</v>
      </c>
      <c r="HQ25" s="79">
        <v>10.666666666666666</v>
      </c>
      <c r="HR25" s="78">
        <v>-31.550802139037433</v>
      </c>
      <c r="HS25" s="51">
        <v>60</v>
      </c>
      <c r="HT25" s="78">
        <v>-6.25</v>
      </c>
      <c r="HU25" s="79">
        <v>65</v>
      </c>
      <c r="HV25" s="78">
        <v>-14.940021810250817</v>
      </c>
      <c r="HW25" s="51">
        <v>3</v>
      </c>
      <c r="HX25" s="78">
        <v>-57.142857142857139</v>
      </c>
      <c r="HY25" s="79" t="s">
        <v>378</v>
      </c>
      <c r="HZ25" s="78">
        <v>9.0909090909090917</v>
      </c>
      <c r="IA25" s="51">
        <v>0</v>
      </c>
      <c r="IB25" s="78" t="s">
        <v>264</v>
      </c>
      <c r="IC25" s="79">
        <v>0</v>
      </c>
      <c r="ID25" s="78" t="s">
        <v>264</v>
      </c>
      <c r="IE25" s="51">
        <v>3</v>
      </c>
      <c r="IF25" s="78">
        <v>-57.142857142857139</v>
      </c>
      <c r="IG25" s="79" t="s">
        <v>378</v>
      </c>
      <c r="IH25" s="78">
        <v>9.0909090909090917</v>
      </c>
      <c r="II25" s="51">
        <v>3</v>
      </c>
      <c r="IJ25" s="78">
        <v>-57.142857142857139</v>
      </c>
      <c r="IK25" s="79" t="s">
        <v>378</v>
      </c>
      <c r="IL25" s="78">
        <v>9.0909090909090917</v>
      </c>
      <c r="IM25" s="51">
        <v>0</v>
      </c>
      <c r="IN25" s="78" t="s">
        <v>264</v>
      </c>
      <c r="IO25" s="79">
        <v>0</v>
      </c>
      <c r="IP25" s="78" t="s">
        <v>264</v>
      </c>
      <c r="IQ25" s="51">
        <v>3</v>
      </c>
      <c r="IR25" s="78">
        <v>-57.142857142857139</v>
      </c>
      <c r="IS25" s="79" t="s">
        <v>378</v>
      </c>
      <c r="IT25" s="78">
        <v>9.0909090909090917</v>
      </c>
      <c r="IU25" s="51">
        <v>2953</v>
      </c>
      <c r="IV25" s="78">
        <v>4.6050301098122564</v>
      </c>
      <c r="IW25" s="79">
        <v>2378.25</v>
      </c>
      <c r="IX25" s="78">
        <v>-3.6430548990478764</v>
      </c>
      <c r="IY25" s="51">
        <v>1899</v>
      </c>
      <c r="IZ25" s="78">
        <v>7.5920679886685551</v>
      </c>
      <c r="JA25" s="79">
        <v>1924.6666666666667</v>
      </c>
      <c r="JB25" s="78">
        <v>-3.0231776956667784</v>
      </c>
      <c r="JC25" s="51">
        <v>1054</v>
      </c>
      <c r="JD25" s="78">
        <v>-0.3780718336483932</v>
      </c>
      <c r="JE25" s="79">
        <v>453.58333333333331</v>
      </c>
      <c r="JF25" s="78">
        <v>-6.1875215442950706</v>
      </c>
      <c r="JG25" s="51">
        <v>381</v>
      </c>
      <c r="JH25" s="78">
        <v>1.8716577540106951</v>
      </c>
      <c r="JI25" s="79">
        <v>295.08333333333331</v>
      </c>
      <c r="JJ25" s="78">
        <v>-10.286293387382822</v>
      </c>
      <c r="JK25" s="51">
        <v>377</v>
      </c>
      <c r="JL25" s="78">
        <v>2.168021680216802</v>
      </c>
      <c r="JM25" s="79">
        <v>293.16666666666669</v>
      </c>
      <c r="JN25" s="78">
        <v>-9.8642070202408405</v>
      </c>
      <c r="JO25" s="51">
        <v>4</v>
      </c>
      <c r="JP25" s="78">
        <v>-20</v>
      </c>
      <c r="JQ25" s="79">
        <v>1.9166666666666667</v>
      </c>
      <c r="JR25" s="78">
        <v>-47.727272727272727</v>
      </c>
      <c r="JS25" s="51">
        <v>290</v>
      </c>
      <c r="JT25" s="78">
        <v>-11.585365853658537</v>
      </c>
      <c r="JU25" s="79">
        <v>303.08333333333331</v>
      </c>
      <c r="JV25" s="78">
        <v>-7.7137782288759196</v>
      </c>
      <c r="JW25" s="51">
        <v>88</v>
      </c>
      <c r="JX25" s="78">
        <v>-3.296703296703297</v>
      </c>
      <c r="JY25" s="79">
        <v>101.75</v>
      </c>
      <c r="JZ25" s="78">
        <v>-7.6399394856278366</v>
      </c>
      <c r="KA25" s="51">
        <v>202</v>
      </c>
      <c r="KB25" s="78">
        <v>-14.767932489451477</v>
      </c>
      <c r="KC25" s="79">
        <v>201.33333333333334</v>
      </c>
      <c r="KD25" s="78">
        <v>-7.7510500190912559</v>
      </c>
      <c r="KE25" s="51">
        <v>340</v>
      </c>
      <c r="KF25" s="78">
        <v>20.141342756183743</v>
      </c>
      <c r="KG25" s="79">
        <v>24.916666666666668</v>
      </c>
      <c r="KH25" s="78">
        <v>10.74074074074074</v>
      </c>
      <c r="KI25" s="51">
        <v>213</v>
      </c>
      <c r="KJ25" s="78">
        <v>23.121387283236995</v>
      </c>
      <c r="KK25" s="79">
        <v>18.916666666666668</v>
      </c>
      <c r="KL25" s="78">
        <v>18.848167539267017</v>
      </c>
      <c r="KM25" s="51">
        <v>127</v>
      </c>
      <c r="KN25" s="78">
        <v>15.454545454545453</v>
      </c>
      <c r="KO25" s="79">
        <v>6</v>
      </c>
      <c r="KP25" s="78">
        <v>-8.8607594936708853</v>
      </c>
      <c r="KQ25" s="51">
        <v>482</v>
      </c>
      <c r="KR25" s="78">
        <v>15.311004784688995</v>
      </c>
      <c r="KS25" s="79">
        <v>1060.6666666666667</v>
      </c>
      <c r="KT25" s="78">
        <v>-5.0999105278854753</v>
      </c>
      <c r="KU25" s="51">
        <v>470</v>
      </c>
      <c r="KV25" s="78">
        <v>15.196078431372548</v>
      </c>
      <c r="KW25" s="79">
        <v>1038.5833333333333</v>
      </c>
      <c r="KX25" s="78">
        <v>-4.687977974915877</v>
      </c>
      <c r="KY25" s="51">
        <v>12</v>
      </c>
      <c r="KZ25" s="78">
        <v>20</v>
      </c>
      <c r="LA25" s="79">
        <v>22.083333333333332</v>
      </c>
      <c r="LB25" s="78">
        <v>-21.13095238095238</v>
      </c>
      <c r="LC25" s="51">
        <v>73</v>
      </c>
      <c r="LD25" s="78">
        <v>247.61904761904762</v>
      </c>
      <c r="LE25" s="79">
        <v>43.5</v>
      </c>
      <c r="LF25" s="78">
        <v>6.9672131147540979</v>
      </c>
      <c r="LG25" s="51">
        <v>73</v>
      </c>
      <c r="LH25" s="78">
        <v>247.61904761904762</v>
      </c>
      <c r="LI25" s="79">
        <v>43.5</v>
      </c>
      <c r="LJ25" s="78">
        <v>6.9672131147540979</v>
      </c>
      <c r="LK25" s="51">
        <v>0</v>
      </c>
      <c r="LL25" s="78" t="s">
        <v>264</v>
      </c>
      <c r="LM25" s="79">
        <v>0</v>
      </c>
      <c r="LN25" s="78" t="s">
        <v>264</v>
      </c>
      <c r="LO25" s="51">
        <v>1056</v>
      </c>
      <c r="LP25" s="78">
        <v>2.2265246853823815</v>
      </c>
      <c r="LQ25" s="79">
        <v>202.08333333333334</v>
      </c>
      <c r="LR25" s="78">
        <v>5.5724858511101436</v>
      </c>
      <c r="LS25" s="51">
        <v>464</v>
      </c>
      <c r="LT25" s="78">
        <v>4.2696629213483144</v>
      </c>
      <c r="LU25" s="79">
        <v>91.083333333333329</v>
      </c>
      <c r="LV25" s="78">
        <v>14.570230607966456</v>
      </c>
      <c r="LW25" s="51">
        <v>592</v>
      </c>
      <c r="LX25" s="78">
        <v>0.68027210884353739</v>
      </c>
      <c r="LY25" s="79">
        <v>111</v>
      </c>
      <c r="LZ25" s="78">
        <v>-0.81906180193596423</v>
      </c>
      <c r="MA25" s="51">
        <v>342</v>
      </c>
      <c r="MB25" s="78">
        <v>2.7027027027027026</v>
      </c>
      <c r="MC25" s="79">
        <v>416.83333333333331</v>
      </c>
      <c r="MD25" s="78">
        <v>3.5825222613377514</v>
      </c>
      <c r="ME25" s="51">
        <v>242</v>
      </c>
      <c r="MF25" s="78">
        <v>3.8626609442060089</v>
      </c>
      <c r="MG25" s="79">
        <v>325.66666666666669</v>
      </c>
      <c r="MH25" s="78">
        <v>5.3085421719213146</v>
      </c>
      <c r="MI25" s="51">
        <v>100</v>
      </c>
      <c r="MJ25" s="78">
        <v>0</v>
      </c>
      <c r="MK25" s="79">
        <v>91.166666666666671</v>
      </c>
      <c r="ML25" s="78">
        <v>-2.1466905187835419</v>
      </c>
      <c r="MM25" s="51">
        <v>148</v>
      </c>
      <c r="MN25" s="78">
        <v>0</v>
      </c>
      <c r="MO25" s="79">
        <v>301.75</v>
      </c>
      <c r="MP25" s="78">
        <v>2.201524132091448</v>
      </c>
      <c r="MQ25" s="51">
        <v>124</v>
      </c>
      <c r="MR25" s="78">
        <v>-1.5873015873015872</v>
      </c>
      <c r="MS25" s="79">
        <v>253.41666666666666</v>
      </c>
      <c r="MT25" s="78">
        <v>0.49570389953734301</v>
      </c>
      <c r="MU25" s="51">
        <v>24</v>
      </c>
      <c r="MV25" s="78">
        <v>9.0909090909090917</v>
      </c>
      <c r="MW25" s="79">
        <v>48.333333333333336</v>
      </c>
      <c r="MX25" s="78">
        <v>12.185686653771761</v>
      </c>
      <c r="MY25" s="51">
        <v>94</v>
      </c>
      <c r="MZ25" s="78">
        <v>32.394366197183103</v>
      </c>
      <c r="NA25" s="79">
        <v>42.75</v>
      </c>
      <c r="NB25" s="78">
        <v>18.475750577367204</v>
      </c>
      <c r="NC25" s="51">
        <v>54</v>
      </c>
      <c r="ND25" s="78">
        <v>42.105263157894733</v>
      </c>
      <c r="NE25" s="79">
        <v>26.5</v>
      </c>
      <c r="NF25" s="78">
        <v>27.200000000000003</v>
      </c>
      <c r="NG25" s="51">
        <v>40</v>
      </c>
      <c r="NH25" s="78">
        <v>21.212121212121211</v>
      </c>
      <c r="NI25" s="79">
        <v>16.25</v>
      </c>
      <c r="NJ25" s="78">
        <v>6.557377049180328</v>
      </c>
      <c r="NK25" s="51">
        <v>23</v>
      </c>
      <c r="NL25" s="78">
        <v>-39.473684210526315</v>
      </c>
      <c r="NM25" s="79">
        <v>12.333333333333334</v>
      </c>
      <c r="NN25" s="78">
        <v>-33.632286995515699</v>
      </c>
      <c r="NO25" s="51">
        <v>13</v>
      </c>
      <c r="NP25" s="78">
        <v>-53.571428571428569</v>
      </c>
      <c r="NQ25" s="79">
        <v>7.166666666666667</v>
      </c>
      <c r="NR25" s="78">
        <v>-34.351145038167942</v>
      </c>
      <c r="NS25" s="51">
        <v>10</v>
      </c>
      <c r="NT25" s="78">
        <v>0</v>
      </c>
      <c r="NU25" s="79">
        <v>5.166666666666667</v>
      </c>
      <c r="NV25" s="78">
        <v>-32.608695652173914</v>
      </c>
      <c r="NW25" s="51">
        <v>0</v>
      </c>
      <c r="NX25" s="78" t="s">
        <v>264</v>
      </c>
      <c r="NY25" s="79">
        <v>0</v>
      </c>
      <c r="NZ25" s="78" t="s">
        <v>264</v>
      </c>
      <c r="OA25" s="51">
        <v>0</v>
      </c>
      <c r="OB25" s="78" t="s">
        <v>264</v>
      </c>
      <c r="OC25" s="79">
        <v>0</v>
      </c>
      <c r="OD25" s="78" t="s">
        <v>264</v>
      </c>
      <c r="OE25" s="51">
        <v>0</v>
      </c>
      <c r="OF25" s="78" t="s">
        <v>264</v>
      </c>
      <c r="OG25" s="79">
        <v>0</v>
      </c>
      <c r="OH25" s="78" t="s">
        <v>264</v>
      </c>
      <c r="OI25" s="51">
        <v>62</v>
      </c>
      <c r="OJ25" s="78">
        <v>14.814814814814813</v>
      </c>
      <c r="OK25" s="79">
        <v>75.583333333333329</v>
      </c>
      <c r="OL25" s="78">
        <v>-1.6268980477223427</v>
      </c>
      <c r="OM25" s="51">
        <v>45</v>
      </c>
      <c r="ON25" s="78">
        <v>-2.1739130434782608</v>
      </c>
      <c r="OO25" s="79">
        <v>55.5</v>
      </c>
      <c r="OP25" s="78">
        <v>1.062215477996965</v>
      </c>
      <c r="OQ25" s="51">
        <v>17</v>
      </c>
      <c r="OR25" s="78">
        <v>112.5</v>
      </c>
      <c r="OS25" s="79">
        <v>20.083333333333332</v>
      </c>
      <c r="OT25" s="78">
        <v>-8.3650190114068437</v>
      </c>
      <c r="OU25" s="51">
        <v>365</v>
      </c>
      <c r="OV25" s="78">
        <v>20.462046204620464</v>
      </c>
      <c r="OW25" s="79">
        <v>394.58333333333331</v>
      </c>
      <c r="OX25" s="78">
        <v>-9.9980992206804782</v>
      </c>
      <c r="OY25" s="51">
        <v>243</v>
      </c>
      <c r="OZ25" s="78">
        <v>47.272727272727273</v>
      </c>
      <c r="PA25" s="79">
        <v>220.41666666666666</v>
      </c>
      <c r="PB25" s="78">
        <v>-4.6846846846846848</v>
      </c>
      <c r="PC25" s="51">
        <v>122</v>
      </c>
      <c r="PD25" s="78">
        <v>-11.594202898550725</v>
      </c>
      <c r="PE25" s="79">
        <v>174.16666666666666</v>
      </c>
      <c r="PF25" s="78">
        <v>-15.929203539823009</v>
      </c>
      <c r="PG25" s="51">
        <v>138</v>
      </c>
      <c r="PH25" s="78">
        <v>23.214285714285715</v>
      </c>
      <c r="PI25" s="79">
        <v>93.333333333333329</v>
      </c>
      <c r="PJ25" s="78">
        <v>-15.599095704596836</v>
      </c>
      <c r="PK25" s="51">
        <v>103</v>
      </c>
      <c r="PL25" s="78">
        <v>32.051282051282051</v>
      </c>
      <c r="PM25" s="79">
        <v>64</v>
      </c>
      <c r="PN25" s="78">
        <v>-7.2463768115942031</v>
      </c>
      <c r="PO25" s="51">
        <v>35</v>
      </c>
      <c r="PP25" s="78">
        <v>2.9411764705882351</v>
      </c>
      <c r="PQ25" s="79">
        <v>29.333333333333332</v>
      </c>
      <c r="PR25" s="78">
        <v>-29.458917835671343</v>
      </c>
      <c r="PS25" s="51">
        <v>227</v>
      </c>
      <c r="PT25" s="78">
        <v>18.848167539267017</v>
      </c>
      <c r="PU25" s="79">
        <v>301.25</v>
      </c>
      <c r="PV25" s="78">
        <v>-8.1087951194712762</v>
      </c>
      <c r="PW25" s="51">
        <v>140</v>
      </c>
      <c r="PX25" s="78">
        <v>60.919540229885058</v>
      </c>
      <c r="PY25" s="79">
        <v>156.41666666666666</v>
      </c>
      <c r="PZ25" s="78">
        <v>-3.5952747817154593</v>
      </c>
      <c r="QA25" s="51">
        <v>87</v>
      </c>
      <c r="QB25" s="78">
        <v>-16.346153846153847</v>
      </c>
      <c r="QC25" s="79">
        <v>144.83333333333334</v>
      </c>
      <c r="QD25" s="78">
        <v>-12.53145445395068</v>
      </c>
    </row>
    <row r="26" spans="1:446" ht="22.5" x14ac:dyDescent="0.2">
      <c r="A26" s="9" t="s">
        <v>116</v>
      </c>
      <c r="B26" s="43"/>
      <c r="C26" s="44">
        <v>2191</v>
      </c>
      <c r="D26" s="78">
        <v>2.9605263157894735</v>
      </c>
      <c r="E26" s="79">
        <v>1502.5833333333333</v>
      </c>
      <c r="F26" s="78">
        <v>-5.159899011150852</v>
      </c>
      <c r="G26" s="51">
        <v>1160</v>
      </c>
      <c r="H26" s="78">
        <v>8.4112149532710276</v>
      </c>
      <c r="I26" s="79">
        <v>986.08333333333337</v>
      </c>
      <c r="J26" s="78">
        <v>-1.2187995659070039</v>
      </c>
      <c r="K26" s="51">
        <v>1031</v>
      </c>
      <c r="L26" s="78">
        <v>-2.551984877126654</v>
      </c>
      <c r="M26" s="79">
        <v>516.5</v>
      </c>
      <c r="N26" s="78">
        <v>-11.8726005971847</v>
      </c>
      <c r="O26" s="51">
        <v>588</v>
      </c>
      <c r="P26" s="78">
        <v>5.1878354203935597</v>
      </c>
      <c r="Q26" s="79">
        <v>389.08333333333331</v>
      </c>
      <c r="R26" s="78">
        <v>-11.504927975739196</v>
      </c>
      <c r="S26" s="51">
        <v>307</v>
      </c>
      <c r="T26" s="78">
        <v>14.12639405204461</v>
      </c>
      <c r="U26" s="79">
        <v>211.16666666666666</v>
      </c>
      <c r="V26" s="78">
        <v>-5.9740259740259738</v>
      </c>
      <c r="W26" s="51">
        <v>281</v>
      </c>
      <c r="X26" s="78">
        <v>-3.103448275862069</v>
      </c>
      <c r="Y26" s="79">
        <v>177.91666666666666</v>
      </c>
      <c r="Z26" s="78">
        <v>-17.280123982952343</v>
      </c>
      <c r="AA26" s="51">
        <v>346</v>
      </c>
      <c r="AB26" s="78">
        <v>1.1695906432748537</v>
      </c>
      <c r="AC26" s="79">
        <v>61</v>
      </c>
      <c r="AD26" s="78">
        <v>9.4170403587443943</v>
      </c>
      <c r="AE26" s="51">
        <v>171</v>
      </c>
      <c r="AF26" s="78">
        <v>5.5555555555555554</v>
      </c>
      <c r="AG26" s="79">
        <v>31.083333333333332</v>
      </c>
      <c r="AH26" s="78">
        <v>27.303754266211605</v>
      </c>
      <c r="AI26" s="51">
        <v>175</v>
      </c>
      <c r="AJ26" s="78">
        <v>-2.7777777777777777</v>
      </c>
      <c r="AK26" s="79">
        <v>29.916666666666668</v>
      </c>
      <c r="AL26" s="78">
        <v>-4.5212765957446814</v>
      </c>
      <c r="AM26" s="51">
        <v>80</v>
      </c>
      <c r="AN26" s="78">
        <v>-31.623931623931622</v>
      </c>
      <c r="AO26" s="79">
        <v>0</v>
      </c>
      <c r="AP26" s="78" t="s">
        <v>264</v>
      </c>
      <c r="AQ26" s="51">
        <v>28</v>
      </c>
      <c r="AR26" s="78">
        <v>-42.857142857142854</v>
      </c>
      <c r="AS26" s="79">
        <v>0</v>
      </c>
      <c r="AT26" s="78" t="s">
        <v>264</v>
      </c>
      <c r="AU26" s="51">
        <v>52</v>
      </c>
      <c r="AV26" s="78">
        <v>-23.52941176470588</v>
      </c>
      <c r="AW26" s="79">
        <v>0</v>
      </c>
      <c r="AX26" s="78" t="s">
        <v>264</v>
      </c>
      <c r="AY26" s="51">
        <v>245</v>
      </c>
      <c r="AZ26" s="78">
        <v>26.94300518134715</v>
      </c>
      <c r="BA26" s="79">
        <v>57.25</v>
      </c>
      <c r="BB26" s="78">
        <v>10.985460420032309</v>
      </c>
      <c r="BC26" s="51">
        <v>138</v>
      </c>
      <c r="BD26" s="78">
        <v>39.393939393939391</v>
      </c>
      <c r="BE26" s="79">
        <v>30.333333333333332</v>
      </c>
      <c r="BF26" s="78">
        <v>35.820895522388057</v>
      </c>
      <c r="BG26" s="51">
        <v>107</v>
      </c>
      <c r="BH26" s="78">
        <v>13.829787234042554</v>
      </c>
      <c r="BI26" s="79">
        <v>26.916666666666668</v>
      </c>
      <c r="BJ26" s="78">
        <v>-7.9772079772079767</v>
      </c>
      <c r="BK26" s="51">
        <v>16</v>
      </c>
      <c r="BL26" s="78">
        <v>-15.789473684210526</v>
      </c>
      <c r="BM26" s="79">
        <v>3.75</v>
      </c>
      <c r="BN26" s="78">
        <v>-10</v>
      </c>
      <c r="BO26" s="51" t="s">
        <v>378</v>
      </c>
      <c r="BP26" s="78">
        <v>-62.5</v>
      </c>
      <c r="BQ26" s="79">
        <v>0.75</v>
      </c>
      <c r="BR26" s="78">
        <v>-64</v>
      </c>
      <c r="BS26" s="51" t="s">
        <v>378</v>
      </c>
      <c r="BT26" s="78">
        <v>18.181818181818183</v>
      </c>
      <c r="BU26" s="79">
        <v>3</v>
      </c>
      <c r="BV26" s="78">
        <v>44</v>
      </c>
      <c r="BW26" s="51">
        <v>5</v>
      </c>
      <c r="BX26" s="78">
        <v>-61.53846153846154</v>
      </c>
      <c r="BY26" s="79">
        <v>0</v>
      </c>
      <c r="BZ26" s="78" t="s">
        <v>264</v>
      </c>
      <c r="CA26" s="51" t="s">
        <v>378</v>
      </c>
      <c r="CB26" s="78">
        <v>-66.666666666666657</v>
      </c>
      <c r="CC26" s="79">
        <v>0</v>
      </c>
      <c r="CD26" s="78" t="s">
        <v>264</v>
      </c>
      <c r="CE26" s="51" t="s">
        <v>378</v>
      </c>
      <c r="CF26" s="78">
        <v>-57.142857142857139</v>
      </c>
      <c r="CG26" s="79">
        <v>0</v>
      </c>
      <c r="CH26" s="78" t="s">
        <v>264</v>
      </c>
      <c r="CI26" s="51">
        <v>61</v>
      </c>
      <c r="CJ26" s="78">
        <v>29.787234042553191</v>
      </c>
      <c r="CK26" s="79">
        <v>99.25</v>
      </c>
      <c r="CL26" s="78">
        <v>-11.119402985074627</v>
      </c>
      <c r="CM26" s="51" t="s">
        <v>378</v>
      </c>
      <c r="CN26" s="78">
        <v>46.341463414634148</v>
      </c>
      <c r="CO26" s="79">
        <v>93</v>
      </c>
      <c r="CP26" s="78">
        <v>-13.955281418658441</v>
      </c>
      <c r="CQ26" s="51" t="s">
        <v>378</v>
      </c>
      <c r="CR26" s="78">
        <v>-83.333333333333343</v>
      </c>
      <c r="CS26" s="79">
        <v>6.25</v>
      </c>
      <c r="CT26" s="78">
        <v>74.418604651162795</v>
      </c>
      <c r="CU26" s="51">
        <v>7</v>
      </c>
      <c r="CV26" s="78" t="s">
        <v>267</v>
      </c>
      <c r="CW26" s="79">
        <v>1.75</v>
      </c>
      <c r="CX26" s="78">
        <v>16.666666666666664</v>
      </c>
      <c r="CY26" s="51">
        <v>7</v>
      </c>
      <c r="CZ26" s="78" t="s">
        <v>267</v>
      </c>
      <c r="DA26" s="79">
        <v>1.75</v>
      </c>
      <c r="DB26" s="78">
        <v>16.666666666666664</v>
      </c>
      <c r="DC26" s="51">
        <v>0</v>
      </c>
      <c r="DD26" s="78" t="s">
        <v>264</v>
      </c>
      <c r="DE26" s="79">
        <v>0</v>
      </c>
      <c r="DF26" s="78" t="s">
        <v>264</v>
      </c>
      <c r="DG26" s="51">
        <v>3</v>
      </c>
      <c r="DH26" s="78" t="s">
        <v>378</v>
      </c>
      <c r="DI26" s="79">
        <v>0.66666666666666663</v>
      </c>
      <c r="DJ26" s="78">
        <v>-61.904761904761905</v>
      </c>
      <c r="DK26" s="51">
        <v>3</v>
      </c>
      <c r="DL26" s="78" t="s">
        <v>378</v>
      </c>
      <c r="DM26" s="79">
        <v>0.66666666666666663</v>
      </c>
      <c r="DN26" s="78">
        <v>-61.904761904761905</v>
      </c>
      <c r="DO26" s="51">
        <v>0</v>
      </c>
      <c r="DP26" s="78" t="s">
        <v>264</v>
      </c>
      <c r="DQ26" s="79">
        <v>0</v>
      </c>
      <c r="DR26" s="78" t="s">
        <v>264</v>
      </c>
      <c r="DS26" s="51">
        <v>3</v>
      </c>
      <c r="DT26" s="78">
        <v>-62.5</v>
      </c>
      <c r="DU26" s="79">
        <v>6.25</v>
      </c>
      <c r="DV26" s="78">
        <v>-16.666666666666664</v>
      </c>
      <c r="DW26" s="51">
        <v>3</v>
      </c>
      <c r="DX26" s="78">
        <v>-57.142857142857139</v>
      </c>
      <c r="DY26" s="79">
        <v>6.25</v>
      </c>
      <c r="DZ26" s="78">
        <v>-13.793103448275861</v>
      </c>
      <c r="EA26" s="51">
        <v>0</v>
      </c>
      <c r="EB26" s="78">
        <v>-100</v>
      </c>
      <c r="EC26" s="79">
        <v>0</v>
      </c>
      <c r="ED26" s="78">
        <v>-100</v>
      </c>
      <c r="EE26" s="51">
        <v>4</v>
      </c>
      <c r="EF26" s="78">
        <v>33.333333333333329</v>
      </c>
      <c r="EG26" s="79">
        <v>8.5</v>
      </c>
      <c r="EH26" s="78">
        <v>-21.53846153846154</v>
      </c>
      <c r="EI26" s="51">
        <v>4</v>
      </c>
      <c r="EJ26" s="78" t="s">
        <v>378</v>
      </c>
      <c r="EK26" s="79">
        <v>6.5</v>
      </c>
      <c r="EL26" s="78">
        <v>-32.173913043478258</v>
      </c>
      <c r="EM26" s="51">
        <v>0</v>
      </c>
      <c r="EN26" s="78">
        <v>-100</v>
      </c>
      <c r="EO26" s="79">
        <v>2</v>
      </c>
      <c r="EP26" s="78">
        <v>60</v>
      </c>
      <c r="EQ26" s="51">
        <v>8</v>
      </c>
      <c r="ER26" s="78" t="s">
        <v>267</v>
      </c>
      <c r="ES26" s="79">
        <v>3.75</v>
      </c>
      <c r="ET26" s="78">
        <v>73.076923076923066</v>
      </c>
      <c r="EU26" s="51">
        <v>8</v>
      </c>
      <c r="EV26" s="78" t="s">
        <v>267</v>
      </c>
      <c r="EW26" s="79">
        <v>3.75</v>
      </c>
      <c r="EX26" s="78">
        <v>73.076923076923066</v>
      </c>
      <c r="EY26" s="51">
        <v>0</v>
      </c>
      <c r="EZ26" s="78" t="s">
        <v>264</v>
      </c>
      <c r="FA26" s="79">
        <v>0</v>
      </c>
      <c r="FB26" s="78" t="s">
        <v>264</v>
      </c>
      <c r="FC26" s="51">
        <v>0</v>
      </c>
      <c r="FD26" s="78" t="s">
        <v>264</v>
      </c>
      <c r="FE26" s="79">
        <v>0</v>
      </c>
      <c r="FF26" s="78" t="s">
        <v>264</v>
      </c>
      <c r="FG26" s="51">
        <v>0</v>
      </c>
      <c r="FH26" s="78" t="s">
        <v>264</v>
      </c>
      <c r="FI26" s="79">
        <v>0</v>
      </c>
      <c r="FJ26" s="78" t="s">
        <v>264</v>
      </c>
      <c r="FK26" s="51">
        <v>0</v>
      </c>
      <c r="FL26" s="78" t="s">
        <v>264</v>
      </c>
      <c r="FM26" s="79">
        <v>0</v>
      </c>
      <c r="FN26" s="78" t="s">
        <v>264</v>
      </c>
      <c r="FO26" s="51">
        <v>0</v>
      </c>
      <c r="FP26" s="78" t="s">
        <v>264</v>
      </c>
      <c r="FQ26" s="79">
        <v>0</v>
      </c>
      <c r="FR26" s="78" t="s">
        <v>264</v>
      </c>
      <c r="FS26" s="51">
        <v>0</v>
      </c>
      <c r="FT26" s="78" t="s">
        <v>264</v>
      </c>
      <c r="FU26" s="79">
        <v>0</v>
      </c>
      <c r="FV26" s="78" t="s">
        <v>264</v>
      </c>
      <c r="FW26" s="51">
        <v>0</v>
      </c>
      <c r="FX26" s="78" t="s">
        <v>264</v>
      </c>
      <c r="FY26" s="79">
        <v>0</v>
      </c>
      <c r="FZ26" s="78" t="s">
        <v>264</v>
      </c>
      <c r="GA26" s="51">
        <v>29</v>
      </c>
      <c r="GB26" s="78">
        <v>3.5714285714285712</v>
      </c>
      <c r="GC26" s="79">
        <v>73.75</v>
      </c>
      <c r="GD26" s="78">
        <v>-9.4165813715455471</v>
      </c>
      <c r="GE26" s="51" t="s">
        <v>378</v>
      </c>
      <c r="GF26" s="78">
        <v>16.666666666666664</v>
      </c>
      <c r="GG26" s="79">
        <v>69.5</v>
      </c>
      <c r="GH26" s="78">
        <v>-12.394957983193278</v>
      </c>
      <c r="GI26" s="51" t="s">
        <v>378</v>
      </c>
      <c r="GJ26" s="78">
        <v>-75</v>
      </c>
      <c r="GK26" s="79">
        <v>4.25</v>
      </c>
      <c r="GL26" s="78">
        <v>104</v>
      </c>
      <c r="GM26" s="51">
        <v>7</v>
      </c>
      <c r="GN26" s="78">
        <v>133.33333333333331</v>
      </c>
      <c r="GO26" s="79">
        <v>4.583333333333333</v>
      </c>
      <c r="GP26" s="78">
        <v>-29.487179487179489</v>
      </c>
      <c r="GQ26" s="51">
        <v>7</v>
      </c>
      <c r="GR26" s="78">
        <v>133.33333333333331</v>
      </c>
      <c r="GS26" s="79">
        <v>4.583333333333333</v>
      </c>
      <c r="GT26" s="78">
        <v>-29.487179487179489</v>
      </c>
      <c r="GU26" s="51">
        <v>0</v>
      </c>
      <c r="GV26" s="78" t="s">
        <v>264</v>
      </c>
      <c r="GW26" s="79">
        <v>0</v>
      </c>
      <c r="GX26" s="78" t="s">
        <v>264</v>
      </c>
      <c r="GY26" s="51" t="s">
        <v>378</v>
      </c>
      <c r="GZ26" s="78">
        <v>-8.8888888888888893</v>
      </c>
      <c r="HA26" s="79">
        <v>38.25</v>
      </c>
      <c r="HB26" s="78">
        <v>-23.5</v>
      </c>
      <c r="HC26" s="51" t="s">
        <v>378</v>
      </c>
      <c r="HD26" s="78">
        <v>-56.25</v>
      </c>
      <c r="HE26" s="79">
        <v>4.166666666666667</v>
      </c>
      <c r="HF26" s="78">
        <v>-16.666666666666664</v>
      </c>
      <c r="HG26" s="51" t="s">
        <v>378</v>
      </c>
      <c r="HH26" s="78">
        <v>17.241379310344829</v>
      </c>
      <c r="HI26" s="79">
        <v>34.083333333333336</v>
      </c>
      <c r="HJ26" s="78">
        <v>-24.25925925925926</v>
      </c>
      <c r="HK26" s="51" t="s">
        <v>378</v>
      </c>
      <c r="HL26" s="78">
        <v>-8.8888888888888893</v>
      </c>
      <c r="HM26" s="79">
        <v>38.25</v>
      </c>
      <c r="HN26" s="78">
        <v>-23.5</v>
      </c>
      <c r="HO26" s="51" t="s">
        <v>378</v>
      </c>
      <c r="HP26" s="78">
        <v>-56.25</v>
      </c>
      <c r="HQ26" s="79">
        <v>4.166666666666667</v>
      </c>
      <c r="HR26" s="78">
        <v>-16.666666666666664</v>
      </c>
      <c r="HS26" s="51" t="s">
        <v>378</v>
      </c>
      <c r="HT26" s="78">
        <v>17.241379310344829</v>
      </c>
      <c r="HU26" s="79">
        <v>34.083333333333336</v>
      </c>
      <c r="HV26" s="78">
        <v>-24.25925925925926</v>
      </c>
      <c r="HW26" s="51" t="s">
        <v>378</v>
      </c>
      <c r="HX26" s="78">
        <v>-80</v>
      </c>
      <c r="HY26" s="79">
        <v>3.6666666666666665</v>
      </c>
      <c r="HZ26" s="78">
        <v>15.789473684210526</v>
      </c>
      <c r="IA26" s="51">
        <v>0</v>
      </c>
      <c r="IB26" s="78" t="s">
        <v>264</v>
      </c>
      <c r="IC26" s="79">
        <v>0</v>
      </c>
      <c r="ID26" s="78" t="s">
        <v>264</v>
      </c>
      <c r="IE26" s="51" t="s">
        <v>378</v>
      </c>
      <c r="IF26" s="78">
        <v>-80</v>
      </c>
      <c r="IG26" s="79">
        <v>3.6666666666666665</v>
      </c>
      <c r="IH26" s="78">
        <v>15.789473684210526</v>
      </c>
      <c r="II26" s="51" t="s">
        <v>378</v>
      </c>
      <c r="IJ26" s="78">
        <v>-80</v>
      </c>
      <c r="IK26" s="79">
        <v>3.6666666666666665</v>
      </c>
      <c r="IL26" s="78">
        <v>15.789473684210526</v>
      </c>
      <c r="IM26" s="51">
        <v>0</v>
      </c>
      <c r="IN26" s="78" t="s">
        <v>264</v>
      </c>
      <c r="IO26" s="79">
        <v>0</v>
      </c>
      <c r="IP26" s="78" t="s">
        <v>264</v>
      </c>
      <c r="IQ26" s="51" t="s">
        <v>378</v>
      </c>
      <c r="IR26" s="78">
        <v>-80</v>
      </c>
      <c r="IS26" s="79">
        <v>3.6666666666666665</v>
      </c>
      <c r="IT26" s="78">
        <v>15.789473684210526</v>
      </c>
      <c r="IU26" s="51">
        <v>1603</v>
      </c>
      <c r="IV26" s="78">
        <v>2.1669853409815167</v>
      </c>
      <c r="IW26" s="79">
        <v>1113.5</v>
      </c>
      <c r="IX26" s="78">
        <v>-2.722772277227723</v>
      </c>
      <c r="IY26" s="51">
        <v>853</v>
      </c>
      <c r="IZ26" s="78">
        <v>6.4918851435705376</v>
      </c>
      <c r="JA26" s="79">
        <v>774.91666666666663</v>
      </c>
      <c r="JB26" s="78">
        <v>0.16156828953037486</v>
      </c>
      <c r="JC26" s="51">
        <v>750</v>
      </c>
      <c r="JD26" s="78">
        <v>-2.34375</v>
      </c>
      <c r="JE26" s="79">
        <v>338.58333333333331</v>
      </c>
      <c r="JF26" s="78">
        <v>-8.7376460017969446</v>
      </c>
      <c r="JG26" s="51">
        <v>133</v>
      </c>
      <c r="JH26" s="78">
        <v>-7.6388888888888893</v>
      </c>
      <c r="JI26" s="79">
        <v>107.75</v>
      </c>
      <c r="JJ26" s="78">
        <v>-5.1357300073367567</v>
      </c>
      <c r="JK26" s="51" t="s">
        <v>378</v>
      </c>
      <c r="JL26" s="78">
        <v>-7.8014184397163122</v>
      </c>
      <c r="JM26" s="79">
        <v>106.16666666666667</v>
      </c>
      <c r="JN26" s="78">
        <v>-4.3543543543543537</v>
      </c>
      <c r="JO26" s="51" t="s">
        <v>378</v>
      </c>
      <c r="JP26" s="78">
        <v>0</v>
      </c>
      <c r="JQ26" s="79">
        <v>1.5833333333333333</v>
      </c>
      <c r="JR26" s="78">
        <v>-38.70967741935484</v>
      </c>
      <c r="JS26" s="51">
        <v>229</v>
      </c>
      <c r="JT26" s="78">
        <v>-18.214285714285712</v>
      </c>
      <c r="JU26" s="79">
        <v>243.5</v>
      </c>
      <c r="JV26" s="78">
        <v>-11.23936816524909</v>
      </c>
      <c r="JW26" s="51">
        <v>72</v>
      </c>
      <c r="JX26" s="78">
        <v>2.8571428571428572</v>
      </c>
      <c r="JY26" s="79">
        <v>76.333333333333329</v>
      </c>
      <c r="JZ26" s="78">
        <v>-15.653775322283609</v>
      </c>
      <c r="KA26" s="51">
        <v>157</v>
      </c>
      <c r="KB26" s="78">
        <v>-25.238095238095237</v>
      </c>
      <c r="KC26" s="79">
        <v>167.16666666666666</v>
      </c>
      <c r="KD26" s="78">
        <v>-9.0661831368993653</v>
      </c>
      <c r="KE26" s="51">
        <v>247</v>
      </c>
      <c r="KF26" s="78">
        <v>53.41614906832298</v>
      </c>
      <c r="KG26" s="79">
        <v>13.833333333333334</v>
      </c>
      <c r="KH26" s="78">
        <v>31.746031746031743</v>
      </c>
      <c r="KI26" s="51">
        <v>134</v>
      </c>
      <c r="KJ26" s="78">
        <v>78.666666666666657</v>
      </c>
      <c r="KK26" s="79">
        <v>8.9166666666666661</v>
      </c>
      <c r="KL26" s="78">
        <v>59.701492537313428</v>
      </c>
      <c r="KM26" s="51">
        <v>113</v>
      </c>
      <c r="KN26" s="78">
        <v>31.395348837209301</v>
      </c>
      <c r="KO26" s="79">
        <v>4.916666666666667</v>
      </c>
      <c r="KP26" s="78">
        <v>0</v>
      </c>
      <c r="KQ26" s="51">
        <v>152</v>
      </c>
      <c r="KR26" s="78">
        <v>4.8275862068965516</v>
      </c>
      <c r="KS26" s="79">
        <v>332.91666666666669</v>
      </c>
      <c r="KT26" s="78">
        <v>-4.5628284758719539</v>
      </c>
      <c r="KU26" s="51">
        <v>143</v>
      </c>
      <c r="KV26" s="78">
        <v>3.6231884057971016</v>
      </c>
      <c r="KW26" s="79">
        <v>318.91666666666669</v>
      </c>
      <c r="KX26" s="78">
        <v>-3.7716872014080964</v>
      </c>
      <c r="KY26" s="51">
        <v>9</v>
      </c>
      <c r="KZ26" s="78">
        <v>28.571428571428569</v>
      </c>
      <c r="LA26" s="79">
        <v>14</v>
      </c>
      <c r="LB26" s="78">
        <v>-19.617224880382775</v>
      </c>
      <c r="LC26" s="51">
        <v>5</v>
      </c>
      <c r="LD26" s="78">
        <v>66.666666666666657</v>
      </c>
      <c r="LE26" s="79">
        <v>9</v>
      </c>
      <c r="LF26" s="78">
        <v>-19.402985074626866</v>
      </c>
      <c r="LG26" s="51">
        <v>5</v>
      </c>
      <c r="LH26" s="78">
        <v>66.666666666666657</v>
      </c>
      <c r="LI26" s="79">
        <v>9</v>
      </c>
      <c r="LJ26" s="78">
        <v>-19.402985074626866</v>
      </c>
      <c r="LK26" s="51">
        <v>0</v>
      </c>
      <c r="LL26" s="78" t="s">
        <v>264</v>
      </c>
      <c r="LM26" s="79">
        <v>0</v>
      </c>
      <c r="LN26" s="78" t="s">
        <v>264</v>
      </c>
      <c r="LO26" s="51">
        <v>626</v>
      </c>
      <c r="LP26" s="78">
        <v>0.16</v>
      </c>
      <c r="LQ26" s="79">
        <v>130.91666666666666</v>
      </c>
      <c r="LR26" s="78">
        <v>-1.4429109159347553</v>
      </c>
      <c r="LS26" s="51">
        <v>224</v>
      </c>
      <c r="LT26" s="78">
        <v>-5.0847457627118651</v>
      </c>
      <c r="LU26" s="79">
        <v>49</v>
      </c>
      <c r="LV26" s="78">
        <v>0.68493150684931503</v>
      </c>
      <c r="LW26" s="51">
        <v>402</v>
      </c>
      <c r="LX26" s="78">
        <v>3.3419023136246784</v>
      </c>
      <c r="LY26" s="79">
        <v>81.916666666666671</v>
      </c>
      <c r="LZ26" s="78">
        <v>-2.6732673267326734</v>
      </c>
      <c r="MA26" s="51">
        <v>194</v>
      </c>
      <c r="MB26" s="78">
        <v>-2.512562814070352</v>
      </c>
      <c r="MC26" s="79">
        <v>250.66666666666666</v>
      </c>
      <c r="MD26" s="78">
        <v>10.955367023238658</v>
      </c>
      <c r="ME26" s="51">
        <v>137</v>
      </c>
      <c r="MF26" s="78">
        <v>4.5801526717557248</v>
      </c>
      <c r="MG26" s="79">
        <v>194.5</v>
      </c>
      <c r="MH26" s="78">
        <v>20.495611770779558</v>
      </c>
      <c r="MI26" s="51">
        <v>57</v>
      </c>
      <c r="MJ26" s="78">
        <v>-16.176470588235293</v>
      </c>
      <c r="MK26" s="79">
        <v>56.166666666666664</v>
      </c>
      <c r="ML26" s="78">
        <v>-12.919896640826872</v>
      </c>
      <c r="MM26" s="51">
        <v>78</v>
      </c>
      <c r="MN26" s="78">
        <v>-17.021276595744681</v>
      </c>
      <c r="MO26" s="79">
        <v>175</v>
      </c>
      <c r="MP26" s="78">
        <v>10.584518167456556</v>
      </c>
      <c r="MQ26" s="51">
        <v>71</v>
      </c>
      <c r="MR26" s="78">
        <v>-10.126582278481013</v>
      </c>
      <c r="MS26" s="79">
        <v>149.58333333333334</v>
      </c>
      <c r="MT26" s="78">
        <v>14.404079031230083</v>
      </c>
      <c r="MU26" s="51">
        <v>7</v>
      </c>
      <c r="MV26" s="78">
        <v>-53.333333333333336</v>
      </c>
      <c r="MW26" s="79">
        <v>25.416666666666668</v>
      </c>
      <c r="MX26" s="78">
        <v>-7.5757575757575761</v>
      </c>
      <c r="MY26" s="51">
        <v>32</v>
      </c>
      <c r="MZ26" s="78">
        <v>77.777777777777786</v>
      </c>
      <c r="NA26" s="79">
        <v>12.166666666666666</v>
      </c>
      <c r="NB26" s="78">
        <v>33.944954128440372</v>
      </c>
      <c r="NC26" s="51">
        <v>13</v>
      </c>
      <c r="ND26" s="78">
        <v>85.714285714285708</v>
      </c>
      <c r="NE26" s="79">
        <v>4.833333333333333</v>
      </c>
      <c r="NF26" s="78">
        <v>26.086956521739129</v>
      </c>
      <c r="NG26" s="51">
        <v>19</v>
      </c>
      <c r="NH26" s="78">
        <v>72.727272727272734</v>
      </c>
      <c r="NI26" s="79">
        <v>7.333333333333333</v>
      </c>
      <c r="NJ26" s="78">
        <v>39.682539682539684</v>
      </c>
      <c r="NK26" s="51">
        <v>9</v>
      </c>
      <c r="NL26" s="78">
        <v>-18.181818181818183</v>
      </c>
      <c r="NM26" s="79">
        <v>3.9166666666666665</v>
      </c>
      <c r="NN26" s="78">
        <v>-44.047619047619044</v>
      </c>
      <c r="NO26" s="51">
        <v>4</v>
      </c>
      <c r="NP26" s="78">
        <v>0</v>
      </c>
      <c r="NQ26" s="79">
        <v>1.9166666666666667</v>
      </c>
      <c r="NR26" s="78">
        <v>-14.814814814814813</v>
      </c>
      <c r="NS26" s="51">
        <v>5</v>
      </c>
      <c r="NT26" s="78">
        <v>-28.571428571428569</v>
      </c>
      <c r="NU26" s="79">
        <v>2</v>
      </c>
      <c r="NV26" s="78">
        <v>-57.894736842105267</v>
      </c>
      <c r="NW26" s="51">
        <v>0</v>
      </c>
      <c r="NX26" s="78" t="s">
        <v>264</v>
      </c>
      <c r="NY26" s="79">
        <v>0</v>
      </c>
      <c r="NZ26" s="78" t="s">
        <v>264</v>
      </c>
      <c r="OA26" s="51">
        <v>0</v>
      </c>
      <c r="OB26" s="78" t="s">
        <v>264</v>
      </c>
      <c r="OC26" s="79">
        <v>0</v>
      </c>
      <c r="OD26" s="78" t="s">
        <v>264</v>
      </c>
      <c r="OE26" s="51">
        <v>0</v>
      </c>
      <c r="OF26" s="78" t="s">
        <v>264</v>
      </c>
      <c r="OG26" s="79">
        <v>0</v>
      </c>
      <c r="OH26" s="78" t="s">
        <v>264</v>
      </c>
      <c r="OI26" s="51">
        <v>22</v>
      </c>
      <c r="OJ26" s="78">
        <v>46.666666666666664</v>
      </c>
      <c r="OK26" s="79">
        <v>33.916666666666664</v>
      </c>
      <c r="OL26" s="78">
        <v>-12.284482758620689</v>
      </c>
      <c r="OM26" s="51">
        <v>13</v>
      </c>
      <c r="ON26" s="78">
        <v>30</v>
      </c>
      <c r="OO26" s="79">
        <v>21.083333333333332</v>
      </c>
      <c r="OP26" s="78">
        <v>-15.946843853820598</v>
      </c>
      <c r="OQ26" s="51">
        <v>9</v>
      </c>
      <c r="OR26" s="78">
        <v>80</v>
      </c>
      <c r="OS26" s="79">
        <v>12.833333333333334</v>
      </c>
      <c r="OT26" s="78">
        <v>-5.5214723926380369</v>
      </c>
      <c r="OU26" s="51">
        <v>139</v>
      </c>
      <c r="OV26" s="78">
        <v>15.833333333333332</v>
      </c>
      <c r="OW26" s="79">
        <v>186.91666666666666</v>
      </c>
      <c r="OX26" s="78">
        <v>-14.682388740966147</v>
      </c>
      <c r="OY26" s="51">
        <v>69</v>
      </c>
      <c r="OZ26" s="78">
        <v>38</v>
      </c>
      <c r="PA26" s="79">
        <v>82.916666666666671</v>
      </c>
      <c r="PB26" s="78">
        <v>-4.7846889952153111</v>
      </c>
      <c r="PC26" s="51">
        <v>70</v>
      </c>
      <c r="PD26" s="78">
        <v>0</v>
      </c>
      <c r="PE26" s="79">
        <v>104</v>
      </c>
      <c r="PF26" s="78">
        <v>-21.212121212121211</v>
      </c>
      <c r="PG26" s="51">
        <v>39</v>
      </c>
      <c r="PH26" s="78">
        <v>11.428571428571429</v>
      </c>
      <c r="PI26" s="79">
        <v>28.25</v>
      </c>
      <c r="PJ26" s="78">
        <v>-32.738095238095241</v>
      </c>
      <c r="PK26" s="51">
        <v>19</v>
      </c>
      <c r="PL26" s="78">
        <v>18.75</v>
      </c>
      <c r="PM26" s="79">
        <v>13.666666666666666</v>
      </c>
      <c r="PN26" s="78">
        <v>-16.751269035532996</v>
      </c>
      <c r="PO26" s="51">
        <v>20</v>
      </c>
      <c r="PP26" s="78">
        <v>5.2631578947368416</v>
      </c>
      <c r="PQ26" s="79">
        <v>14.583333333333334</v>
      </c>
      <c r="PR26" s="78">
        <v>-42.996742671009777</v>
      </c>
      <c r="PS26" s="51">
        <v>100</v>
      </c>
      <c r="PT26" s="78">
        <v>17.647058823529413</v>
      </c>
      <c r="PU26" s="79">
        <v>158.66666666666666</v>
      </c>
      <c r="PV26" s="78">
        <v>-10.4</v>
      </c>
      <c r="PW26" s="51">
        <v>50</v>
      </c>
      <c r="PX26" s="78">
        <v>47.058823529411761</v>
      </c>
      <c r="PY26" s="79">
        <v>69.25</v>
      </c>
      <c r="PZ26" s="78">
        <v>-2.0047169811320753</v>
      </c>
      <c r="QA26" s="51">
        <v>50</v>
      </c>
      <c r="QB26" s="78">
        <v>-1.9607843137254901</v>
      </c>
      <c r="QC26" s="79">
        <v>89.416666666666671</v>
      </c>
      <c r="QD26" s="78">
        <v>-15.974941268598277</v>
      </c>
    </row>
    <row r="27" spans="1:446" ht="22.5" x14ac:dyDescent="0.2">
      <c r="A27" s="9" t="s">
        <v>117</v>
      </c>
      <c r="B27" s="43"/>
      <c r="C27" s="44">
        <v>2535</v>
      </c>
      <c r="D27" s="78">
        <v>10.892388451443571</v>
      </c>
      <c r="E27" s="79">
        <v>2001.3333333333333</v>
      </c>
      <c r="F27" s="78">
        <v>-5.153824888432526</v>
      </c>
      <c r="G27" s="51">
        <v>1918</v>
      </c>
      <c r="H27" s="78">
        <v>14.507462686567163</v>
      </c>
      <c r="I27" s="79">
        <v>1755.8333333333333</v>
      </c>
      <c r="J27" s="78">
        <v>-5.8870823655529749</v>
      </c>
      <c r="K27" s="51">
        <v>617</v>
      </c>
      <c r="L27" s="78">
        <v>0.98199672667757776</v>
      </c>
      <c r="M27" s="79">
        <v>245.5</v>
      </c>
      <c r="N27" s="78">
        <v>0.44323218547562221</v>
      </c>
      <c r="O27" s="51">
        <v>1185</v>
      </c>
      <c r="P27" s="78">
        <v>14.825581395348838</v>
      </c>
      <c r="Q27" s="79">
        <v>736.58333333333337</v>
      </c>
      <c r="R27" s="78">
        <v>-6.3566055726242183</v>
      </c>
      <c r="S27" s="51">
        <v>872</v>
      </c>
      <c r="T27" s="78">
        <v>22.644163150492265</v>
      </c>
      <c r="U27" s="79">
        <v>606.08333333333337</v>
      </c>
      <c r="V27" s="78">
        <v>-7.4210794297352347</v>
      </c>
      <c r="W27" s="51">
        <v>313</v>
      </c>
      <c r="X27" s="78">
        <v>-2.4922118380062304</v>
      </c>
      <c r="Y27" s="79">
        <v>130.5</v>
      </c>
      <c r="Z27" s="78">
        <v>-1.0739102969046115</v>
      </c>
      <c r="AA27" s="51">
        <v>723</v>
      </c>
      <c r="AB27" s="78">
        <v>19.306930693069308</v>
      </c>
      <c r="AC27" s="79">
        <v>80.583333333333329</v>
      </c>
      <c r="AD27" s="78">
        <v>22.871664548919949</v>
      </c>
      <c r="AE27" s="51">
        <v>494</v>
      </c>
      <c r="AF27" s="78">
        <v>25.699745547073793</v>
      </c>
      <c r="AG27" s="79">
        <v>60.666666666666664</v>
      </c>
      <c r="AH27" s="78">
        <v>26.388888888888889</v>
      </c>
      <c r="AI27" s="51">
        <v>229</v>
      </c>
      <c r="AJ27" s="78">
        <v>7.511737089201878</v>
      </c>
      <c r="AK27" s="79">
        <v>19.916666666666668</v>
      </c>
      <c r="AL27" s="78">
        <v>13.270142180094787</v>
      </c>
      <c r="AM27" s="51">
        <v>270</v>
      </c>
      <c r="AN27" s="78">
        <v>5.0583657587548636</v>
      </c>
      <c r="AO27" s="79">
        <v>0</v>
      </c>
      <c r="AP27" s="78" t="s">
        <v>264</v>
      </c>
      <c r="AQ27" s="51">
        <v>150</v>
      </c>
      <c r="AR27" s="78">
        <v>16.279069767441861</v>
      </c>
      <c r="AS27" s="79">
        <v>0</v>
      </c>
      <c r="AT27" s="78" t="s">
        <v>264</v>
      </c>
      <c r="AU27" s="51">
        <v>120</v>
      </c>
      <c r="AV27" s="78">
        <v>-6.25</v>
      </c>
      <c r="AW27" s="79">
        <v>0</v>
      </c>
      <c r="AX27" s="78" t="s">
        <v>264</v>
      </c>
      <c r="AY27" s="51">
        <v>397</v>
      </c>
      <c r="AZ27" s="78">
        <v>34.121621621621621</v>
      </c>
      <c r="BA27" s="79">
        <v>70.916666666666671</v>
      </c>
      <c r="BB27" s="78">
        <v>22.270114942528735</v>
      </c>
      <c r="BC27" s="51">
        <v>307</v>
      </c>
      <c r="BD27" s="78">
        <v>35.242290748898682</v>
      </c>
      <c r="BE27" s="79">
        <v>53.75</v>
      </c>
      <c r="BF27" s="78">
        <v>26.223091976516631</v>
      </c>
      <c r="BG27" s="51">
        <v>90</v>
      </c>
      <c r="BH27" s="78">
        <v>30.434782608695656</v>
      </c>
      <c r="BI27" s="79">
        <v>17.166666666666668</v>
      </c>
      <c r="BJ27" s="78">
        <v>11.351351351351353</v>
      </c>
      <c r="BK27" s="51">
        <v>45</v>
      </c>
      <c r="BL27" s="78">
        <v>32.352941176470587</v>
      </c>
      <c r="BM27" s="79">
        <v>9.6666666666666661</v>
      </c>
      <c r="BN27" s="78">
        <v>27.472527472527474</v>
      </c>
      <c r="BO27" s="51" t="s">
        <v>378</v>
      </c>
      <c r="BP27" s="78">
        <v>25.925925925925924</v>
      </c>
      <c r="BQ27" s="79">
        <v>6.916666666666667</v>
      </c>
      <c r="BR27" s="78">
        <v>27.692307692307693</v>
      </c>
      <c r="BS27" s="51" t="s">
        <v>378</v>
      </c>
      <c r="BT27" s="78">
        <v>57.142857142857139</v>
      </c>
      <c r="BU27" s="79">
        <v>2.75</v>
      </c>
      <c r="BV27" s="78">
        <v>26.923076923076923</v>
      </c>
      <c r="BW27" s="51">
        <v>11</v>
      </c>
      <c r="BX27" s="78">
        <v>-42.105263157894733</v>
      </c>
      <c r="BY27" s="79">
        <v>0</v>
      </c>
      <c r="BZ27" s="78" t="s">
        <v>264</v>
      </c>
      <c r="CA27" s="51" t="s">
        <v>378</v>
      </c>
      <c r="CB27" s="78">
        <v>-70</v>
      </c>
      <c r="CC27" s="79">
        <v>0</v>
      </c>
      <c r="CD27" s="78" t="s">
        <v>264</v>
      </c>
      <c r="CE27" s="51" t="s">
        <v>378</v>
      </c>
      <c r="CF27" s="78">
        <v>-11.111111111111111</v>
      </c>
      <c r="CG27" s="79">
        <v>0</v>
      </c>
      <c r="CH27" s="78" t="s">
        <v>264</v>
      </c>
      <c r="CI27" s="51">
        <v>196</v>
      </c>
      <c r="CJ27" s="78">
        <v>4.2553191489361701</v>
      </c>
      <c r="CK27" s="79">
        <v>408.58333333333331</v>
      </c>
      <c r="CL27" s="78">
        <v>-10.659620991253645</v>
      </c>
      <c r="CM27" s="51" t="s">
        <v>378</v>
      </c>
      <c r="CN27" s="78">
        <v>3.7837837837837842</v>
      </c>
      <c r="CO27" s="79">
        <v>401.41666666666669</v>
      </c>
      <c r="CP27" s="78">
        <v>-11.174626590448092</v>
      </c>
      <c r="CQ27" s="51" t="s">
        <v>378</v>
      </c>
      <c r="CR27" s="78">
        <v>33.333333333333329</v>
      </c>
      <c r="CS27" s="79">
        <v>7.166666666666667</v>
      </c>
      <c r="CT27" s="78">
        <v>32.307692307692307</v>
      </c>
      <c r="CU27" s="51">
        <v>7</v>
      </c>
      <c r="CV27" s="78">
        <v>-22.222222222222221</v>
      </c>
      <c r="CW27" s="79">
        <v>7.083333333333333</v>
      </c>
      <c r="CX27" s="78">
        <v>19.718309859154928</v>
      </c>
      <c r="CY27" s="51">
        <v>7</v>
      </c>
      <c r="CZ27" s="78">
        <v>-22.222222222222221</v>
      </c>
      <c r="DA27" s="79">
        <v>7.083333333333333</v>
      </c>
      <c r="DB27" s="78">
        <v>19.718309859154928</v>
      </c>
      <c r="DC27" s="51">
        <v>0</v>
      </c>
      <c r="DD27" s="78" t="s">
        <v>264</v>
      </c>
      <c r="DE27" s="79">
        <v>0</v>
      </c>
      <c r="DF27" s="78" t="s">
        <v>264</v>
      </c>
      <c r="DG27" s="51" t="s">
        <v>378</v>
      </c>
      <c r="DH27" s="78">
        <v>-57.142857142857139</v>
      </c>
      <c r="DI27" s="79">
        <v>4.5</v>
      </c>
      <c r="DJ27" s="78">
        <v>-23.943661971830984</v>
      </c>
      <c r="DK27" s="51" t="s">
        <v>378</v>
      </c>
      <c r="DL27" s="78">
        <v>-57.142857142857139</v>
      </c>
      <c r="DM27" s="79">
        <v>4.5</v>
      </c>
      <c r="DN27" s="78">
        <v>-23.943661971830984</v>
      </c>
      <c r="DO27" s="51">
        <v>0</v>
      </c>
      <c r="DP27" s="78" t="s">
        <v>264</v>
      </c>
      <c r="DQ27" s="79">
        <v>0</v>
      </c>
      <c r="DR27" s="78" t="s">
        <v>264</v>
      </c>
      <c r="DS27" s="51">
        <v>37</v>
      </c>
      <c r="DT27" s="78">
        <v>-27.450980392156865</v>
      </c>
      <c r="DU27" s="79">
        <v>89.916666666666671</v>
      </c>
      <c r="DV27" s="78">
        <v>-18.688771665410702</v>
      </c>
      <c r="DW27" s="51" t="s">
        <v>378</v>
      </c>
      <c r="DX27" s="78">
        <v>-26.530612244897959</v>
      </c>
      <c r="DY27" s="79">
        <v>87.333333333333329</v>
      </c>
      <c r="DZ27" s="78">
        <v>-19.877675840978593</v>
      </c>
      <c r="EA27" s="51" t="s">
        <v>378</v>
      </c>
      <c r="EB27" s="78">
        <v>-50</v>
      </c>
      <c r="EC27" s="79">
        <v>2.5833333333333335</v>
      </c>
      <c r="ED27" s="78">
        <v>63.157894736842103</v>
      </c>
      <c r="EE27" s="51">
        <v>4</v>
      </c>
      <c r="EF27" s="78">
        <v>0</v>
      </c>
      <c r="EG27" s="79">
        <v>8</v>
      </c>
      <c r="EH27" s="78">
        <v>-22.58064516129032</v>
      </c>
      <c r="EI27" s="51">
        <v>4</v>
      </c>
      <c r="EJ27" s="78">
        <v>0</v>
      </c>
      <c r="EK27" s="79">
        <v>8</v>
      </c>
      <c r="EL27" s="78">
        <v>-22.58064516129032</v>
      </c>
      <c r="EM27" s="51">
        <v>0</v>
      </c>
      <c r="EN27" s="78" t="s">
        <v>264</v>
      </c>
      <c r="EO27" s="79">
        <v>0</v>
      </c>
      <c r="EP27" s="78" t="s">
        <v>264</v>
      </c>
      <c r="EQ27" s="51">
        <v>24</v>
      </c>
      <c r="ER27" s="78" t="s">
        <v>267</v>
      </c>
      <c r="ES27" s="79">
        <v>7.416666666666667</v>
      </c>
      <c r="ET27" s="78">
        <v>89.361702127659569</v>
      </c>
      <c r="EU27" s="51" t="s">
        <v>378</v>
      </c>
      <c r="EV27" s="78" t="s">
        <v>267</v>
      </c>
      <c r="EW27" s="79">
        <v>7.166666666666667</v>
      </c>
      <c r="EX27" s="78">
        <v>82.978723404255319</v>
      </c>
      <c r="EY27" s="51" t="s">
        <v>378</v>
      </c>
      <c r="EZ27" s="78" t="s">
        <v>264</v>
      </c>
      <c r="FA27" s="79">
        <v>0.25</v>
      </c>
      <c r="FB27" s="78" t="s">
        <v>264</v>
      </c>
      <c r="FC27" s="51" t="s">
        <v>378</v>
      </c>
      <c r="FD27" s="78">
        <v>0</v>
      </c>
      <c r="FE27" s="79">
        <v>4</v>
      </c>
      <c r="FF27" s="78">
        <v>-4</v>
      </c>
      <c r="FG27" s="51" t="s">
        <v>378</v>
      </c>
      <c r="FH27" s="78">
        <v>0</v>
      </c>
      <c r="FI27" s="79">
        <v>4</v>
      </c>
      <c r="FJ27" s="78">
        <v>-4</v>
      </c>
      <c r="FK27" s="51">
        <v>0</v>
      </c>
      <c r="FL27" s="78" t="s">
        <v>264</v>
      </c>
      <c r="FM27" s="79">
        <v>0</v>
      </c>
      <c r="FN27" s="78" t="s">
        <v>264</v>
      </c>
      <c r="FO27" s="51">
        <v>0</v>
      </c>
      <c r="FP27" s="78" t="s">
        <v>264</v>
      </c>
      <c r="FQ27" s="79">
        <v>0</v>
      </c>
      <c r="FR27" s="78" t="s">
        <v>264</v>
      </c>
      <c r="FS27" s="51">
        <v>0</v>
      </c>
      <c r="FT27" s="78" t="s">
        <v>264</v>
      </c>
      <c r="FU27" s="79">
        <v>0</v>
      </c>
      <c r="FV27" s="78" t="s">
        <v>264</v>
      </c>
      <c r="FW27" s="51">
        <v>0</v>
      </c>
      <c r="FX27" s="78" t="s">
        <v>264</v>
      </c>
      <c r="FY27" s="79">
        <v>0</v>
      </c>
      <c r="FZ27" s="78" t="s">
        <v>264</v>
      </c>
      <c r="GA27" s="51">
        <v>106</v>
      </c>
      <c r="GB27" s="78">
        <v>3.9215686274509802</v>
      </c>
      <c r="GC27" s="79">
        <v>278.33333333333331</v>
      </c>
      <c r="GD27" s="78">
        <v>-8.9422028353326066</v>
      </c>
      <c r="GE27" s="51" t="s">
        <v>378</v>
      </c>
      <c r="GF27" s="78">
        <v>2.9702970297029703</v>
      </c>
      <c r="GG27" s="79">
        <v>274</v>
      </c>
      <c r="GH27" s="78">
        <v>-9.2214246272777469</v>
      </c>
      <c r="GI27" s="51" t="s">
        <v>378</v>
      </c>
      <c r="GJ27" s="78">
        <v>100</v>
      </c>
      <c r="GK27" s="79">
        <v>4.333333333333333</v>
      </c>
      <c r="GL27" s="78">
        <v>13.043478260869565</v>
      </c>
      <c r="GM27" s="51">
        <v>13</v>
      </c>
      <c r="GN27" s="78">
        <v>18.181818181818183</v>
      </c>
      <c r="GO27" s="79">
        <v>9.3333333333333339</v>
      </c>
      <c r="GP27" s="78">
        <v>-13.846153846153847</v>
      </c>
      <c r="GQ27" s="51">
        <v>13</v>
      </c>
      <c r="GR27" s="78">
        <v>18.181818181818183</v>
      </c>
      <c r="GS27" s="79">
        <v>9.3333333333333339</v>
      </c>
      <c r="GT27" s="78">
        <v>-13.846153846153847</v>
      </c>
      <c r="GU27" s="51">
        <v>0</v>
      </c>
      <c r="GV27" s="78" t="s">
        <v>264</v>
      </c>
      <c r="GW27" s="79">
        <v>0</v>
      </c>
      <c r="GX27" s="78" t="s">
        <v>264</v>
      </c>
      <c r="GY27" s="51" t="s">
        <v>378</v>
      </c>
      <c r="GZ27" s="78">
        <v>-28.30188679245283</v>
      </c>
      <c r="HA27" s="79">
        <v>37.416666666666664</v>
      </c>
      <c r="HB27" s="78">
        <v>-10.912698412698413</v>
      </c>
      <c r="HC27" s="51" t="s">
        <v>378</v>
      </c>
      <c r="HD27" s="78">
        <v>-33.333333333333329</v>
      </c>
      <c r="HE27" s="79">
        <v>6.5</v>
      </c>
      <c r="HF27" s="78">
        <v>-38.582677165354326</v>
      </c>
      <c r="HG27" s="51" t="s">
        <v>378</v>
      </c>
      <c r="HH27" s="78">
        <v>-25.714285714285712</v>
      </c>
      <c r="HI27" s="79">
        <v>30.916666666666668</v>
      </c>
      <c r="HJ27" s="78">
        <v>-1.5915119363395225</v>
      </c>
      <c r="HK27" s="51" t="s">
        <v>378</v>
      </c>
      <c r="HL27" s="78">
        <v>-28.30188679245283</v>
      </c>
      <c r="HM27" s="79">
        <v>37.416666666666664</v>
      </c>
      <c r="HN27" s="78">
        <v>-10.912698412698413</v>
      </c>
      <c r="HO27" s="51" t="s">
        <v>378</v>
      </c>
      <c r="HP27" s="78">
        <v>-33.333333333333329</v>
      </c>
      <c r="HQ27" s="79">
        <v>6.5</v>
      </c>
      <c r="HR27" s="78">
        <v>-38.582677165354326</v>
      </c>
      <c r="HS27" s="51" t="s">
        <v>378</v>
      </c>
      <c r="HT27" s="78">
        <v>-25.714285714285712</v>
      </c>
      <c r="HU27" s="79">
        <v>30.916666666666668</v>
      </c>
      <c r="HV27" s="78">
        <v>-1.5915119363395225</v>
      </c>
      <c r="HW27" s="51" t="s">
        <v>378</v>
      </c>
      <c r="HX27" s="78">
        <v>0</v>
      </c>
      <c r="HY27" s="79" t="s">
        <v>378</v>
      </c>
      <c r="HZ27" s="78">
        <v>0</v>
      </c>
      <c r="IA27" s="51">
        <v>0</v>
      </c>
      <c r="IB27" s="78" t="s">
        <v>264</v>
      </c>
      <c r="IC27" s="79">
        <v>0</v>
      </c>
      <c r="ID27" s="78" t="s">
        <v>264</v>
      </c>
      <c r="IE27" s="51" t="s">
        <v>378</v>
      </c>
      <c r="IF27" s="78">
        <v>0</v>
      </c>
      <c r="IG27" s="79" t="s">
        <v>378</v>
      </c>
      <c r="IH27" s="78">
        <v>0</v>
      </c>
      <c r="II27" s="51" t="s">
        <v>378</v>
      </c>
      <c r="IJ27" s="78">
        <v>0</v>
      </c>
      <c r="IK27" s="79" t="s">
        <v>378</v>
      </c>
      <c r="IL27" s="78">
        <v>0</v>
      </c>
      <c r="IM27" s="51">
        <v>0</v>
      </c>
      <c r="IN27" s="78" t="s">
        <v>264</v>
      </c>
      <c r="IO27" s="79">
        <v>0</v>
      </c>
      <c r="IP27" s="78" t="s">
        <v>264</v>
      </c>
      <c r="IQ27" s="51" t="s">
        <v>378</v>
      </c>
      <c r="IR27" s="78">
        <v>0</v>
      </c>
      <c r="IS27" s="79" t="s">
        <v>378</v>
      </c>
      <c r="IT27" s="78">
        <v>0</v>
      </c>
      <c r="IU27" s="51">
        <v>1350</v>
      </c>
      <c r="IV27" s="78">
        <v>7.6555023923444976</v>
      </c>
      <c r="IW27" s="79">
        <v>1264.75</v>
      </c>
      <c r="IX27" s="78">
        <v>-4.4389875330562898</v>
      </c>
      <c r="IY27" s="51">
        <v>1046</v>
      </c>
      <c r="IZ27" s="78">
        <v>8.5062240663900415</v>
      </c>
      <c r="JA27" s="79">
        <v>1149.75</v>
      </c>
      <c r="JB27" s="78">
        <v>-5.0578034682080926</v>
      </c>
      <c r="JC27" s="51">
        <v>304</v>
      </c>
      <c r="JD27" s="78">
        <v>4.8275862068965516</v>
      </c>
      <c r="JE27" s="79">
        <v>115</v>
      </c>
      <c r="JF27" s="78">
        <v>2.2222222222222223</v>
      </c>
      <c r="JG27" s="51">
        <v>248</v>
      </c>
      <c r="JH27" s="78">
        <v>7.8260869565217401</v>
      </c>
      <c r="JI27" s="79">
        <v>187.33333333333334</v>
      </c>
      <c r="JJ27" s="78">
        <v>-13.003095975232199</v>
      </c>
      <c r="JK27" s="51" t="s">
        <v>378</v>
      </c>
      <c r="JL27" s="78">
        <v>8.3333333333333321</v>
      </c>
      <c r="JM27" s="79">
        <v>187</v>
      </c>
      <c r="JN27" s="78">
        <v>-12.718786464410737</v>
      </c>
      <c r="JO27" s="51" t="s">
        <v>378</v>
      </c>
      <c r="JP27" s="78">
        <v>-50</v>
      </c>
      <c r="JQ27" s="79">
        <v>0.33333333333333331</v>
      </c>
      <c r="JR27" s="78">
        <v>-69.230769230769226</v>
      </c>
      <c r="JS27" s="51">
        <v>61</v>
      </c>
      <c r="JT27" s="78">
        <v>27.083333333333332</v>
      </c>
      <c r="JU27" s="79">
        <v>59.583333333333336</v>
      </c>
      <c r="JV27" s="78">
        <v>10.16949152542373</v>
      </c>
      <c r="JW27" s="51">
        <v>16</v>
      </c>
      <c r="JX27" s="78">
        <v>-23.809523809523807</v>
      </c>
      <c r="JY27" s="79">
        <v>25.416666666666668</v>
      </c>
      <c r="JZ27" s="78">
        <v>29.237288135593221</v>
      </c>
      <c r="KA27" s="51">
        <v>45</v>
      </c>
      <c r="KB27" s="78">
        <v>66.666666666666657</v>
      </c>
      <c r="KC27" s="79">
        <v>34.166666666666664</v>
      </c>
      <c r="KD27" s="78">
        <v>-0.72639225181598066</v>
      </c>
      <c r="KE27" s="51">
        <v>93</v>
      </c>
      <c r="KF27" s="78">
        <v>-23.770491803278688</v>
      </c>
      <c r="KG27" s="79">
        <v>11.083333333333334</v>
      </c>
      <c r="KH27" s="78">
        <v>-7.6388888888888893</v>
      </c>
      <c r="KI27" s="51">
        <v>79</v>
      </c>
      <c r="KJ27" s="78">
        <v>-19.387755102040817</v>
      </c>
      <c r="KK27" s="79">
        <v>10</v>
      </c>
      <c r="KL27" s="78">
        <v>-3.225806451612903</v>
      </c>
      <c r="KM27" s="51">
        <v>14</v>
      </c>
      <c r="KN27" s="78">
        <v>-41.666666666666671</v>
      </c>
      <c r="KO27" s="79">
        <v>1.0833333333333333</v>
      </c>
      <c r="KP27" s="78">
        <v>-35</v>
      </c>
      <c r="KQ27" s="51">
        <v>330</v>
      </c>
      <c r="KR27" s="78">
        <v>20.87912087912088</v>
      </c>
      <c r="KS27" s="79">
        <v>727.75</v>
      </c>
      <c r="KT27" s="78">
        <v>-5.3435941903316717</v>
      </c>
      <c r="KU27" s="51">
        <v>327</v>
      </c>
      <c r="KV27" s="78">
        <v>21.111111111111111</v>
      </c>
      <c r="KW27" s="79">
        <v>719.66666666666663</v>
      </c>
      <c r="KX27" s="78">
        <v>-5.0884712605780855</v>
      </c>
      <c r="KY27" s="51">
        <v>3</v>
      </c>
      <c r="KZ27" s="78">
        <v>0</v>
      </c>
      <c r="LA27" s="79">
        <v>8.0833333333333339</v>
      </c>
      <c r="LB27" s="78">
        <v>-23.622047244094489</v>
      </c>
      <c r="LC27" s="51">
        <v>68</v>
      </c>
      <c r="LD27" s="78" t="s">
        <v>267</v>
      </c>
      <c r="LE27" s="79">
        <v>34.5</v>
      </c>
      <c r="LF27" s="78">
        <v>16.949152542372879</v>
      </c>
      <c r="LG27" s="51">
        <v>68</v>
      </c>
      <c r="LH27" s="78" t="s">
        <v>267</v>
      </c>
      <c r="LI27" s="79">
        <v>34.5</v>
      </c>
      <c r="LJ27" s="78">
        <v>16.949152542372879</v>
      </c>
      <c r="LK27" s="51">
        <v>0</v>
      </c>
      <c r="LL27" s="78" t="s">
        <v>264</v>
      </c>
      <c r="LM27" s="79">
        <v>0</v>
      </c>
      <c r="LN27" s="78" t="s">
        <v>264</v>
      </c>
      <c r="LO27" s="51">
        <v>430</v>
      </c>
      <c r="LP27" s="78">
        <v>5.3921568627450984</v>
      </c>
      <c r="LQ27" s="79">
        <v>71.166666666666671</v>
      </c>
      <c r="LR27" s="78">
        <v>21.47937411095306</v>
      </c>
      <c r="LS27" s="51">
        <v>240</v>
      </c>
      <c r="LT27" s="78">
        <v>14.832535885167463</v>
      </c>
      <c r="LU27" s="79">
        <v>42.083333333333336</v>
      </c>
      <c r="LV27" s="78">
        <v>36.486486486486484</v>
      </c>
      <c r="LW27" s="51">
        <v>190</v>
      </c>
      <c r="LX27" s="78">
        <v>-4.5226130653266337</v>
      </c>
      <c r="LY27" s="79">
        <v>29.083333333333332</v>
      </c>
      <c r="LZ27" s="78">
        <v>4.8048048048048049</v>
      </c>
      <c r="MA27" s="51">
        <v>148</v>
      </c>
      <c r="MB27" s="78">
        <v>10.44776119402985</v>
      </c>
      <c r="MC27" s="79">
        <v>166.16666666666666</v>
      </c>
      <c r="MD27" s="78">
        <v>-5.8545797922568461</v>
      </c>
      <c r="ME27" s="51">
        <v>105</v>
      </c>
      <c r="MF27" s="78">
        <v>2.9411764705882351</v>
      </c>
      <c r="MG27" s="79">
        <v>131.16666666666666</v>
      </c>
      <c r="MH27" s="78">
        <v>-11.273957158962796</v>
      </c>
      <c r="MI27" s="51">
        <v>43</v>
      </c>
      <c r="MJ27" s="78">
        <v>34.375</v>
      </c>
      <c r="MK27" s="79">
        <v>35</v>
      </c>
      <c r="ML27" s="78">
        <v>22.093023255813954</v>
      </c>
      <c r="MM27" s="51">
        <v>70</v>
      </c>
      <c r="MN27" s="78">
        <v>29.629629629629626</v>
      </c>
      <c r="MO27" s="79">
        <v>126.75</v>
      </c>
      <c r="MP27" s="78">
        <v>-7.4817518248175192</v>
      </c>
      <c r="MQ27" s="51">
        <v>53</v>
      </c>
      <c r="MR27" s="78">
        <v>12.76595744680851</v>
      </c>
      <c r="MS27" s="79">
        <v>103.83333333333333</v>
      </c>
      <c r="MT27" s="78">
        <v>-14.481811942347289</v>
      </c>
      <c r="MU27" s="51">
        <v>17</v>
      </c>
      <c r="MV27" s="78">
        <v>142.85714285714286</v>
      </c>
      <c r="MW27" s="79">
        <v>22.916666666666668</v>
      </c>
      <c r="MX27" s="78">
        <v>47.058823529411761</v>
      </c>
      <c r="MY27" s="51">
        <v>62</v>
      </c>
      <c r="MZ27" s="78">
        <v>16.981132075471699</v>
      </c>
      <c r="NA27" s="79">
        <v>30.583333333333332</v>
      </c>
      <c r="NB27" s="78">
        <v>13.271604938271606</v>
      </c>
      <c r="NC27" s="51">
        <v>41</v>
      </c>
      <c r="ND27" s="78">
        <v>32.258064516129032</v>
      </c>
      <c r="NE27" s="79">
        <v>21.666666666666668</v>
      </c>
      <c r="NF27" s="78">
        <v>27.450980392156865</v>
      </c>
      <c r="NG27" s="51">
        <v>21</v>
      </c>
      <c r="NH27" s="78">
        <v>-4.5454545454545459</v>
      </c>
      <c r="NI27" s="79">
        <v>8.9166666666666661</v>
      </c>
      <c r="NJ27" s="78">
        <v>-10.833333333333334</v>
      </c>
      <c r="NK27" s="51">
        <v>14</v>
      </c>
      <c r="NL27" s="78">
        <v>-48.148148148148145</v>
      </c>
      <c r="NM27" s="79">
        <v>8.4166666666666661</v>
      </c>
      <c r="NN27" s="78">
        <v>-27.338129496402878</v>
      </c>
      <c r="NO27" s="51">
        <v>9</v>
      </c>
      <c r="NP27" s="78">
        <v>-62.5</v>
      </c>
      <c r="NQ27" s="79">
        <v>5.25</v>
      </c>
      <c r="NR27" s="78">
        <v>-39.42307692307692</v>
      </c>
      <c r="NS27" s="51">
        <v>5</v>
      </c>
      <c r="NT27" s="78">
        <v>66.666666666666657</v>
      </c>
      <c r="NU27" s="79">
        <v>3.1666666666666665</v>
      </c>
      <c r="NV27" s="78">
        <v>8.5714285714285712</v>
      </c>
      <c r="NW27" s="51">
        <v>0</v>
      </c>
      <c r="NX27" s="78" t="s">
        <v>264</v>
      </c>
      <c r="NY27" s="79">
        <v>0</v>
      </c>
      <c r="NZ27" s="78" t="s">
        <v>264</v>
      </c>
      <c r="OA27" s="51">
        <v>0</v>
      </c>
      <c r="OB27" s="78" t="s">
        <v>264</v>
      </c>
      <c r="OC27" s="79">
        <v>0</v>
      </c>
      <c r="OD27" s="78" t="s">
        <v>264</v>
      </c>
      <c r="OE27" s="51">
        <v>0</v>
      </c>
      <c r="OF27" s="78" t="s">
        <v>264</v>
      </c>
      <c r="OG27" s="79">
        <v>0</v>
      </c>
      <c r="OH27" s="78" t="s">
        <v>264</v>
      </c>
      <c r="OI27" s="51">
        <v>40</v>
      </c>
      <c r="OJ27" s="78">
        <v>2.5641025641025639</v>
      </c>
      <c r="OK27" s="79">
        <v>41.666666666666664</v>
      </c>
      <c r="OL27" s="78">
        <v>9.1703056768558966</v>
      </c>
      <c r="OM27" s="51">
        <v>32</v>
      </c>
      <c r="ON27" s="78">
        <v>-11.111111111111111</v>
      </c>
      <c r="OO27" s="79">
        <v>34.416666666666664</v>
      </c>
      <c r="OP27" s="78">
        <v>15.363128491620111</v>
      </c>
      <c r="OQ27" s="51">
        <v>8</v>
      </c>
      <c r="OR27" s="78">
        <v>166.66666666666669</v>
      </c>
      <c r="OS27" s="79">
        <v>7.25</v>
      </c>
      <c r="OT27" s="78">
        <v>-13</v>
      </c>
      <c r="OU27" s="51">
        <v>226</v>
      </c>
      <c r="OV27" s="78">
        <v>23.497267759562842</v>
      </c>
      <c r="OW27" s="79">
        <v>207.66666666666666</v>
      </c>
      <c r="OX27" s="78">
        <v>-5.3191489361702127</v>
      </c>
      <c r="OY27" s="51">
        <v>174</v>
      </c>
      <c r="OZ27" s="78">
        <v>51.304347826086961</v>
      </c>
      <c r="PA27" s="79">
        <v>137.5</v>
      </c>
      <c r="PB27" s="78">
        <v>-4.6242774566473983</v>
      </c>
      <c r="PC27" s="51">
        <v>52</v>
      </c>
      <c r="PD27" s="78">
        <v>-23.52941176470588</v>
      </c>
      <c r="PE27" s="79">
        <v>70.166666666666671</v>
      </c>
      <c r="PF27" s="78">
        <v>-6.651884700665188</v>
      </c>
      <c r="PG27" s="51">
        <v>99</v>
      </c>
      <c r="PH27" s="78">
        <v>28.571428571428569</v>
      </c>
      <c r="PI27" s="79">
        <v>65.083333333333329</v>
      </c>
      <c r="PJ27" s="78">
        <v>-5.1032806804374244</v>
      </c>
      <c r="PK27" s="51">
        <v>84</v>
      </c>
      <c r="PL27" s="78">
        <v>35.483870967741936</v>
      </c>
      <c r="PM27" s="79">
        <v>50.333333333333336</v>
      </c>
      <c r="PN27" s="78">
        <v>-4.2789223454833598</v>
      </c>
      <c r="PO27" s="51">
        <v>15</v>
      </c>
      <c r="PP27" s="78">
        <v>0</v>
      </c>
      <c r="PQ27" s="79">
        <v>14.75</v>
      </c>
      <c r="PR27" s="78">
        <v>-7.8125</v>
      </c>
      <c r="PS27" s="51">
        <v>127</v>
      </c>
      <c r="PT27" s="78">
        <v>19.811320754716981</v>
      </c>
      <c r="PU27" s="79">
        <v>142.58333333333334</v>
      </c>
      <c r="PV27" s="78">
        <v>-5.4173576561636265</v>
      </c>
      <c r="PW27" s="51">
        <v>90</v>
      </c>
      <c r="PX27" s="78">
        <v>69.811320754716974</v>
      </c>
      <c r="PY27" s="79">
        <v>87.166666666666671</v>
      </c>
      <c r="PZ27" s="78">
        <v>-4.8225659690627847</v>
      </c>
      <c r="QA27" s="51">
        <v>37</v>
      </c>
      <c r="QB27" s="78">
        <v>-30.188679245283019</v>
      </c>
      <c r="QC27" s="79">
        <v>55.416666666666664</v>
      </c>
      <c r="QD27" s="78">
        <v>-6.3380281690140841</v>
      </c>
    </row>
    <row r="28" spans="1:446" ht="33.75" x14ac:dyDescent="0.2">
      <c r="A28" s="7" t="s">
        <v>118</v>
      </c>
      <c r="B28" s="43"/>
      <c r="C28" s="44">
        <v>21509</v>
      </c>
      <c r="D28" s="78">
        <v>2.9138755980861246</v>
      </c>
      <c r="E28" s="79">
        <v>10869.416666666666</v>
      </c>
      <c r="F28" s="78">
        <v>-9.1755448784903564</v>
      </c>
      <c r="G28" s="51">
        <v>5733</v>
      </c>
      <c r="H28" s="78">
        <v>1.7030335284725917</v>
      </c>
      <c r="I28" s="79">
        <v>4426.333333333333</v>
      </c>
      <c r="J28" s="78">
        <v>-7.6452280354006916</v>
      </c>
      <c r="K28" s="51">
        <v>15776</v>
      </c>
      <c r="L28" s="78">
        <v>3.3610692524405428</v>
      </c>
      <c r="M28" s="79">
        <v>6443.083333333333</v>
      </c>
      <c r="N28" s="78">
        <v>-10.197800155638408</v>
      </c>
      <c r="O28" s="51">
        <v>8013</v>
      </c>
      <c r="P28" s="78">
        <v>-6.6410346032855641</v>
      </c>
      <c r="Q28" s="79">
        <v>5109.5</v>
      </c>
      <c r="R28" s="78">
        <v>-11.508486317977139</v>
      </c>
      <c r="S28" s="51">
        <v>1641</v>
      </c>
      <c r="T28" s="78">
        <v>-10.229759299781181</v>
      </c>
      <c r="U28" s="79">
        <v>1150.5</v>
      </c>
      <c r="V28" s="78">
        <v>-13.863239331170451</v>
      </c>
      <c r="W28" s="51">
        <v>6372</v>
      </c>
      <c r="X28" s="78">
        <v>-5.6698741672834938</v>
      </c>
      <c r="Y28" s="79">
        <v>3959</v>
      </c>
      <c r="Z28" s="78">
        <v>-10.799849793466015</v>
      </c>
      <c r="AA28" s="51">
        <v>4079</v>
      </c>
      <c r="AB28" s="78">
        <v>-8.9915216421240522</v>
      </c>
      <c r="AC28" s="79">
        <v>513.75</v>
      </c>
      <c r="AD28" s="78">
        <v>-3.020292590844738</v>
      </c>
      <c r="AE28" s="51">
        <v>940</v>
      </c>
      <c r="AF28" s="78">
        <v>-12.231559290382819</v>
      </c>
      <c r="AG28" s="79">
        <v>153.58333333333334</v>
      </c>
      <c r="AH28" s="78">
        <v>-3.3053515215110179</v>
      </c>
      <c r="AI28" s="51">
        <v>3139</v>
      </c>
      <c r="AJ28" s="78">
        <v>-7.9742011140428035</v>
      </c>
      <c r="AK28" s="79">
        <v>360.16666666666669</v>
      </c>
      <c r="AL28" s="78">
        <v>-2.8982251179510223</v>
      </c>
      <c r="AM28" s="51">
        <v>1455</v>
      </c>
      <c r="AN28" s="78">
        <v>-14.462081128747794</v>
      </c>
      <c r="AO28" s="79">
        <v>0</v>
      </c>
      <c r="AP28" s="78" t="s">
        <v>264</v>
      </c>
      <c r="AQ28" s="51">
        <v>244</v>
      </c>
      <c r="AR28" s="78">
        <v>-20</v>
      </c>
      <c r="AS28" s="79">
        <v>0</v>
      </c>
      <c r="AT28" s="78" t="s">
        <v>264</v>
      </c>
      <c r="AU28" s="51">
        <v>1211</v>
      </c>
      <c r="AV28" s="78">
        <v>-13.252148997134672</v>
      </c>
      <c r="AW28" s="79">
        <v>0</v>
      </c>
      <c r="AX28" s="78" t="s">
        <v>264</v>
      </c>
      <c r="AY28" s="51">
        <v>2419</v>
      </c>
      <c r="AZ28" s="78">
        <v>-5.4339327599687257</v>
      </c>
      <c r="BA28" s="79">
        <v>484.33333333333331</v>
      </c>
      <c r="BB28" s="78">
        <v>-3.503237589241242</v>
      </c>
      <c r="BC28" s="51">
        <v>605</v>
      </c>
      <c r="BD28" s="78">
        <v>-7.774390243902439</v>
      </c>
      <c r="BE28" s="79">
        <v>139.83333333333334</v>
      </c>
      <c r="BF28" s="78">
        <v>-3.6186099942561745</v>
      </c>
      <c r="BG28" s="51">
        <v>1814</v>
      </c>
      <c r="BH28" s="78">
        <v>-4.6267087276550996</v>
      </c>
      <c r="BI28" s="79">
        <v>344.5</v>
      </c>
      <c r="BJ28" s="78">
        <v>-3.4563288183092009</v>
      </c>
      <c r="BK28" s="51">
        <v>123</v>
      </c>
      <c r="BL28" s="78">
        <v>0.81967213114754101</v>
      </c>
      <c r="BM28" s="79">
        <v>29.416666666666668</v>
      </c>
      <c r="BN28" s="78">
        <v>5.6886227544910177</v>
      </c>
      <c r="BO28" s="51">
        <v>56</v>
      </c>
      <c r="BP28" s="78">
        <v>-12.5</v>
      </c>
      <c r="BQ28" s="79">
        <v>13.75</v>
      </c>
      <c r="BR28" s="78">
        <v>0</v>
      </c>
      <c r="BS28" s="51">
        <v>67</v>
      </c>
      <c r="BT28" s="78">
        <v>15.517241379310345</v>
      </c>
      <c r="BU28" s="79">
        <v>15.666666666666666</v>
      </c>
      <c r="BV28" s="78">
        <v>11.242603550295858</v>
      </c>
      <c r="BW28" s="51">
        <v>82</v>
      </c>
      <c r="BX28" s="78">
        <v>-18.811881188118811</v>
      </c>
      <c r="BY28" s="79">
        <v>0</v>
      </c>
      <c r="BZ28" s="78" t="s">
        <v>264</v>
      </c>
      <c r="CA28" s="51">
        <v>35</v>
      </c>
      <c r="CB28" s="78">
        <v>-23.913043478260871</v>
      </c>
      <c r="CC28" s="79">
        <v>0</v>
      </c>
      <c r="CD28" s="78" t="s">
        <v>264</v>
      </c>
      <c r="CE28" s="51">
        <v>47</v>
      </c>
      <c r="CF28" s="78">
        <v>-14.545454545454545</v>
      </c>
      <c r="CG28" s="79">
        <v>0</v>
      </c>
      <c r="CH28" s="78" t="s">
        <v>264</v>
      </c>
      <c r="CI28" s="51">
        <v>413</v>
      </c>
      <c r="CJ28" s="78">
        <v>-3.5046728971962615</v>
      </c>
      <c r="CK28" s="79">
        <v>717.16666666666663</v>
      </c>
      <c r="CL28" s="78">
        <v>-13.715660717866454</v>
      </c>
      <c r="CM28" s="51">
        <v>376</v>
      </c>
      <c r="CN28" s="78">
        <v>-5.0505050505050502</v>
      </c>
      <c r="CO28" s="79">
        <v>656.83333333333337</v>
      </c>
      <c r="CP28" s="78">
        <v>-14.474826388888889</v>
      </c>
      <c r="CQ28" s="51">
        <v>37</v>
      </c>
      <c r="CR28" s="78">
        <v>15.625</v>
      </c>
      <c r="CS28" s="79">
        <v>60.333333333333336</v>
      </c>
      <c r="CT28" s="78">
        <v>-4.4854881266490763</v>
      </c>
      <c r="CU28" s="51">
        <v>68</v>
      </c>
      <c r="CV28" s="78">
        <v>1.4925373134328357</v>
      </c>
      <c r="CW28" s="79">
        <v>46.833333333333336</v>
      </c>
      <c r="CX28" s="78">
        <v>-15.233785822021115</v>
      </c>
      <c r="CY28" s="51">
        <v>68</v>
      </c>
      <c r="CZ28" s="78">
        <v>3.0303030303030303</v>
      </c>
      <c r="DA28" s="79">
        <v>44.666666666666664</v>
      </c>
      <c r="DB28" s="78">
        <v>-18.787878787878785</v>
      </c>
      <c r="DC28" s="51">
        <v>0</v>
      </c>
      <c r="DD28" s="78">
        <v>-100</v>
      </c>
      <c r="DE28" s="79">
        <v>2.1666666666666665</v>
      </c>
      <c r="DF28" s="78" t="s">
        <v>267</v>
      </c>
      <c r="DG28" s="51" t="s">
        <v>378</v>
      </c>
      <c r="DH28" s="78">
        <v>-26.923076923076923</v>
      </c>
      <c r="DI28" s="79">
        <v>16.333333333333332</v>
      </c>
      <c r="DJ28" s="78">
        <v>-13.274336283185843</v>
      </c>
      <c r="DK28" s="51" t="s">
        <v>378</v>
      </c>
      <c r="DL28" s="78">
        <v>-20.833333333333336</v>
      </c>
      <c r="DM28" s="79">
        <v>15.666666666666666</v>
      </c>
      <c r="DN28" s="78">
        <v>-10.900473933649289</v>
      </c>
      <c r="DO28" s="51">
        <v>0</v>
      </c>
      <c r="DP28" s="78">
        <v>-100</v>
      </c>
      <c r="DQ28" s="79">
        <v>0.66666666666666663</v>
      </c>
      <c r="DR28" s="78">
        <v>-46.666666666666664</v>
      </c>
      <c r="DS28" s="51">
        <v>20</v>
      </c>
      <c r="DT28" s="78">
        <v>-65.517241379310349</v>
      </c>
      <c r="DU28" s="79">
        <v>59.25</v>
      </c>
      <c r="DV28" s="78">
        <v>-35.245901639344261</v>
      </c>
      <c r="DW28" s="51" t="s">
        <v>378</v>
      </c>
      <c r="DX28" s="78">
        <v>-73.076923076923066</v>
      </c>
      <c r="DY28" s="79">
        <v>51.25</v>
      </c>
      <c r="DZ28" s="78">
        <v>-38.066465256797585</v>
      </c>
      <c r="EA28" s="51" t="s">
        <v>378</v>
      </c>
      <c r="EB28" s="78">
        <v>0</v>
      </c>
      <c r="EC28" s="79">
        <v>8</v>
      </c>
      <c r="ED28" s="78">
        <v>-8.5714285714285712</v>
      </c>
      <c r="EE28" s="51">
        <v>16</v>
      </c>
      <c r="EF28" s="78">
        <v>-30.434782608695656</v>
      </c>
      <c r="EG28" s="79">
        <v>41.5</v>
      </c>
      <c r="EH28" s="78">
        <v>-23.029366306027821</v>
      </c>
      <c r="EI28" s="51">
        <v>13</v>
      </c>
      <c r="EJ28" s="78">
        <v>-35</v>
      </c>
      <c r="EK28" s="79">
        <v>36.083333333333336</v>
      </c>
      <c r="EL28" s="78">
        <v>-23.767605633802816</v>
      </c>
      <c r="EM28" s="51">
        <v>3</v>
      </c>
      <c r="EN28" s="78">
        <v>0</v>
      </c>
      <c r="EO28" s="79">
        <v>5.416666666666667</v>
      </c>
      <c r="EP28" s="78">
        <v>-17.721518987341771</v>
      </c>
      <c r="EQ28" s="51">
        <v>62</v>
      </c>
      <c r="ER28" s="78" t="s">
        <v>267</v>
      </c>
      <c r="ES28" s="79">
        <v>17.25</v>
      </c>
      <c r="ET28" s="78">
        <v>130</v>
      </c>
      <c r="EU28" s="51" t="s">
        <v>378</v>
      </c>
      <c r="EV28" s="78" t="s">
        <v>267</v>
      </c>
      <c r="EW28" s="79">
        <v>15.5</v>
      </c>
      <c r="EX28" s="78">
        <v>106.66666666666667</v>
      </c>
      <c r="EY28" s="51" t="s">
        <v>378</v>
      </c>
      <c r="EZ28" s="78" t="s">
        <v>264</v>
      </c>
      <c r="FA28" s="79">
        <v>1.75</v>
      </c>
      <c r="FB28" s="78" t="s">
        <v>264</v>
      </c>
      <c r="FC28" s="51" t="s">
        <v>378</v>
      </c>
      <c r="FD28" s="78">
        <v>-75</v>
      </c>
      <c r="FE28" s="79">
        <v>6.666666666666667</v>
      </c>
      <c r="FF28" s="78">
        <v>-36</v>
      </c>
      <c r="FG28" s="51">
        <v>0</v>
      </c>
      <c r="FH28" s="78">
        <v>-100</v>
      </c>
      <c r="FI28" s="79">
        <v>6.25</v>
      </c>
      <c r="FJ28" s="78">
        <v>-40</v>
      </c>
      <c r="FK28" s="51" t="s">
        <v>378</v>
      </c>
      <c r="FL28" s="78" t="s">
        <v>264</v>
      </c>
      <c r="FM28" s="79">
        <v>0.41666666666666669</v>
      </c>
      <c r="FN28" s="78" t="s">
        <v>264</v>
      </c>
      <c r="FO28" s="51">
        <v>0</v>
      </c>
      <c r="FP28" s="78" t="s">
        <v>264</v>
      </c>
      <c r="FQ28" s="79">
        <v>0</v>
      </c>
      <c r="FR28" s="78" t="s">
        <v>264</v>
      </c>
      <c r="FS28" s="51">
        <v>0</v>
      </c>
      <c r="FT28" s="78" t="s">
        <v>264</v>
      </c>
      <c r="FU28" s="79">
        <v>0</v>
      </c>
      <c r="FV28" s="78" t="s">
        <v>264</v>
      </c>
      <c r="FW28" s="51">
        <v>0</v>
      </c>
      <c r="FX28" s="78" t="s">
        <v>264</v>
      </c>
      <c r="FY28" s="79">
        <v>0</v>
      </c>
      <c r="FZ28" s="78" t="s">
        <v>264</v>
      </c>
      <c r="GA28" s="51">
        <v>203</v>
      </c>
      <c r="GB28" s="78">
        <v>-1.4563106796116505</v>
      </c>
      <c r="GC28" s="79">
        <v>497.41666666666669</v>
      </c>
      <c r="GD28" s="78">
        <v>-11.896678966789668</v>
      </c>
      <c r="GE28" s="51" t="s">
        <v>378</v>
      </c>
      <c r="GF28" s="78">
        <v>-2.1164021164021163</v>
      </c>
      <c r="GG28" s="79">
        <v>456.91666666666669</v>
      </c>
      <c r="GH28" s="78">
        <v>-12.229870337762126</v>
      </c>
      <c r="GI28" s="51" t="s">
        <v>378</v>
      </c>
      <c r="GJ28" s="78">
        <v>5.8823529411764701</v>
      </c>
      <c r="GK28" s="79">
        <v>40.5</v>
      </c>
      <c r="GL28" s="78">
        <v>-7.9545454545454541</v>
      </c>
      <c r="GM28" s="51">
        <v>24</v>
      </c>
      <c r="GN28" s="78">
        <v>-41.463414634146339</v>
      </c>
      <c r="GO28" s="79">
        <v>31.916666666666668</v>
      </c>
      <c r="GP28" s="78">
        <v>9.4285714285714288</v>
      </c>
      <c r="GQ28" s="51">
        <v>24</v>
      </c>
      <c r="GR28" s="78">
        <v>-36.84210526315789</v>
      </c>
      <c r="GS28" s="79">
        <v>30.5</v>
      </c>
      <c r="GT28" s="78">
        <v>13.664596273291925</v>
      </c>
      <c r="GU28" s="51">
        <v>0</v>
      </c>
      <c r="GV28" s="78">
        <v>-100</v>
      </c>
      <c r="GW28" s="79">
        <v>1.4166666666666667</v>
      </c>
      <c r="GX28" s="78">
        <v>-39.285714285714285</v>
      </c>
      <c r="GY28" s="51">
        <v>2517</v>
      </c>
      <c r="GZ28" s="78">
        <v>-3.2295271049596308</v>
      </c>
      <c r="HA28" s="79">
        <v>2991.4166666666665</v>
      </c>
      <c r="HB28" s="78">
        <v>-12.219396488482417</v>
      </c>
      <c r="HC28" s="51" t="s">
        <v>378</v>
      </c>
      <c r="HD28" s="78">
        <v>-7.6923076923076925</v>
      </c>
      <c r="HE28" s="79">
        <v>44.75</v>
      </c>
      <c r="HF28" s="78">
        <v>-7.4137931034482758</v>
      </c>
      <c r="HG28" s="51" t="s">
        <v>378</v>
      </c>
      <c r="HH28" s="78">
        <v>-3.1151419558359623</v>
      </c>
      <c r="HI28" s="79">
        <v>2946.6666666666665</v>
      </c>
      <c r="HJ28" s="78">
        <v>-12.288535000248054</v>
      </c>
      <c r="HK28" s="51">
        <v>2517</v>
      </c>
      <c r="HL28" s="78">
        <v>-3.2295271049596308</v>
      </c>
      <c r="HM28" s="79">
        <v>2991.4166666666665</v>
      </c>
      <c r="HN28" s="78">
        <v>-12.219396488482417</v>
      </c>
      <c r="HO28" s="51" t="s">
        <v>378</v>
      </c>
      <c r="HP28" s="78">
        <v>-7.6923076923076925</v>
      </c>
      <c r="HQ28" s="79">
        <v>44.75</v>
      </c>
      <c r="HR28" s="78">
        <v>-7.4137931034482758</v>
      </c>
      <c r="HS28" s="51" t="s">
        <v>378</v>
      </c>
      <c r="HT28" s="78">
        <v>-3.1151419558359623</v>
      </c>
      <c r="HU28" s="79">
        <v>2946.6666666666665</v>
      </c>
      <c r="HV28" s="78">
        <v>-12.288535000248054</v>
      </c>
      <c r="HW28" s="51">
        <v>35</v>
      </c>
      <c r="HX28" s="78">
        <v>-5.4054054054054053</v>
      </c>
      <c r="HY28" s="79">
        <v>34.583333333333336</v>
      </c>
      <c r="HZ28" s="78">
        <v>-8.791208791208792</v>
      </c>
      <c r="IA28" s="51" t="s">
        <v>378</v>
      </c>
      <c r="IB28" s="78" t="s">
        <v>264</v>
      </c>
      <c r="IC28" s="79">
        <v>0.83333333333333337</v>
      </c>
      <c r="ID28" s="78">
        <v>-37.5</v>
      </c>
      <c r="IE28" s="51" t="s">
        <v>378</v>
      </c>
      <c r="IF28" s="78">
        <v>-8.1081081081081088</v>
      </c>
      <c r="IG28" s="79">
        <v>33.75</v>
      </c>
      <c r="IH28" s="78">
        <v>-7.7448747152619593</v>
      </c>
      <c r="II28" s="51">
        <v>35</v>
      </c>
      <c r="IJ28" s="78">
        <v>-5.4054054054054053</v>
      </c>
      <c r="IK28" s="79">
        <v>34.583333333333336</v>
      </c>
      <c r="IL28" s="78">
        <v>-8.791208791208792</v>
      </c>
      <c r="IM28" s="51" t="s">
        <v>378</v>
      </c>
      <c r="IN28" s="78" t="s">
        <v>264</v>
      </c>
      <c r="IO28" s="79">
        <v>0.83333333333333337</v>
      </c>
      <c r="IP28" s="78">
        <v>-37.5</v>
      </c>
      <c r="IQ28" s="51" t="s">
        <v>378</v>
      </c>
      <c r="IR28" s="78">
        <v>-8.1081081081081088</v>
      </c>
      <c r="IS28" s="79">
        <v>33.75</v>
      </c>
      <c r="IT28" s="78">
        <v>-7.7448747152619593</v>
      </c>
      <c r="IU28" s="51">
        <v>13496</v>
      </c>
      <c r="IV28" s="78">
        <v>9.5721360720954767</v>
      </c>
      <c r="IW28" s="79">
        <v>5759.916666666667</v>
      </c>
      <c r="IX28" s="78">
        <v>-7.0006189284464888</v>
      </c>
      <c r="IY28" s="51">
        <v>4092</v>
      </c>
      <c r="IZ28" s="78">
        <v>7.4297715935941184</v>
      </c>
      <c r="JA28" s="79">
        <v>3275.8333333333335</v>
      </c>
      <c r="JB28" s="78">
        <v>-5.2428588646498735</v>
      </c>
      <c r="JC28" s="51">
        <v>9404</v>
      </c>
      <c r="JD28" s="78">
        <v>10.531264692054537</v>
      </c>
      <c r="JE28" s="79">
        <v>2484.0833333333335</v>
      </c>
      <c r="JF28" s="78">
        <v>-9.2213052349483817</v>
      </c>
      <c r="JG28" s="51">
        <v>534</v>
      </c>
      <c r="JH28" s="78">
        <v>7.4446680080482901</v>
      </c>
      <c r="JI28" s="79">
        <v>391</v>
      </c>
      <c r="JJ28" s="78">
        <v>-13.765851865465905</v>
      </c>
      <c r="JK28" s="51">
        <v>530</v>
      </c>
      <c r="JL28" s="78">
        <v>7.5050709939148073</v>
      </c>
      <c r="JM28" s="79">
        <v>388.16666666666669</v>
      </c>
      <c r="JN28" s="78">
        <v>-13.82053654024052</v>
      </c>
      <c r="JO28" s="51">
        <v>4</v>
      </c>
      <c r="JP28" s="78">
        <v>0</v>
      </c>
      <c r="JQ28" s="79">
        <v>2.8333333333333335</v>
      </c>
      <c r="JR28" s="78">
        <v>-5.5555555555555554</v>
      </c>
      <c r="JS28" s="51">
        <v>1799</v>
      </c>
      <c r="JT28" s="78">
        <v>-5.4650551760378345</v>
      </c>
      <c r="JU28" s="79">
        <v>1750.75</v>
      </c>
      <c r="JV28" s="78">
        <v>-10.21411171417582</v>
      </c>
      <c r="JW28" s="51">
        <v>80</v>
      </c>
      <c r="JX28" s="78">
        <v>-8.0459770114942533</v>
      </c>
      <c r="JY28" s="79">
        <v>69.416666666666671</v>
      </c>
      <c r="JZ28" s="78">
        <v>0.36144578313253012</v>
      </c>
      <c r="KA28" s="51">
        <v>1719</v>
      </c>
      <c r="KB28" s="78">
        <v>-5.3414096916299556</v>
      </c>
      <c r="KC28" s="79">
        <v>1681.3333333333333</v>
      </c>
      <c r="KD28" s="78">
        <v>-10.603039567548407</v>
      </c>
      <c r="KE28" s="51">
        <v>1221</v>
      </c>
      <c r="KF28" s="78">
        <v>14.755639097744361</v>
      </c>
      <c r="KG28" s="79">
        <v>91.333333333333329</v>
      </c>
      <c r="KH28" s="78">
        <v>9.0547263681592032</v>
      </c>
      <c r="KI28" s="51">
        <v>306</v>
      </c>
      <c r="KJ28" s="78">
        <v>12.087912087912088</v>
      </c>
      <c r="KK28" s="79">
        <v>35.166666666666664</v>
      </c>
      <c r="KL28" s="78">
        <v>14.054054054054054</v>
      </c>
      <c r="KM28" s="51">
        <v>915</v>
      </c>
      <c r="KN28" s="78">
        <v>15.676359039190899</v>
      </c>
      <c r="KO28" s="79">
        <v>56.166666666666664</v>
      </c>
      <c r="KP28" s="78">
        <v>6.1417322834645667</v>
      </c>
      <c r="KQ28" s="51">
        <v>715</v>
      </c>
      <c r="KR28" s="78">
        <v>-4.539385847797063</v>
      </c>
      <c r="KS28" s="79">
        <v>1666</v>
      </c>
      <c r="KT28" s="78">
        <v>-5.3588335542510892</v>
      </c>
      <c r="KU28" s="51">
        <v>690</v>
      </c>
      <c r="KV28" s="78">
        <v>-4.5643153526970952</v>
      </c>
      <c r="KW28" s="79">
        <v>1614.0833333333333</v>
      </c>
      <c r="KX28" s="78">
        <v>-5.1097393689986284</v>
      </c>
      <c r="KY28" s="51">
        <v>25</v>
      </c>
      <c r="KZ28" s="78">
        <v>-3.8461538461538463</v>
      </c>
      <c r="LA28" s="79">
        <v>51.916666666666664</v>
      </c>
      <c r="LB28" s="78">
        <v>-12.5</v>
      </c>
      <c r="LC28" s="51">
        <v>66</v>
      </c>
      <c r="LD28" s="78">
        <v>20</v>
      </c>
      <c r="LE28" s="79">
        <v>89.666666666666671</v>
      </c>
      <c r="LF28" s="78">
        <v>13.862433862433862</v>
      </c>
      <c r="LG28" s="51">
        <v>61</v>
      </c>
      <c r="LH28" s="78">
        <v>22</v>
      </c>
      <c r="LI28" s="79">
        <v>84.583333333333329</v>
      </c>
      <c r="LJ28" s="78">
        <v>10.326086956521738</v>
      </c>
      <c r="LK28" s="51">
        <v>5</v>
      </c>
      <c r="LL28" s="78">
        <v>0</v>
      </c>
      <c r="LM28" s="79">
        <v>5.083333333333333</v>
      </c>
      <c r="LN28" s="78">
        <v>144</v>
      </c>
      <c r="LO28" s="51">
        <v>8242</v>
      </c>
      <c r="LP28" s="78">
        <v>15.256607467487065</v>
      </c>
      <c r="LQ28" s="79">
        <v>664.58333333333337</v>
      </c>
      <c r="LR28" s="78">
        <v>-5.6659569434587178</v>
      </c>
      <c r="LS28" s="51">
        <v>1916</v>
      </c>
      <c r="LT28" s="78">
        <v>11.460151250727167</v>
      </c>
      <c r="LU28" s="79">
        <v>356.5</v>
      </c>
      <c r="LV28" s="78">
        <v>-4.1666666666666661</v>
      </c>
      <c r="LW28" s="51">
        <v>6326</v>
      </c>
      <c r="LX28" s="78">
        <v>16.4580265095729</v>
      </c>
      <c r="LY28" s="79">
        <v>308.08333333333331</v>
      </c>
      <c r="LZ28" s="78">
        <v>-7.3433583959899753</v>
      </c>
      <c r="MA28" s="51">
        <v>796</v>
      </c>
      <c r="MB28" s="78">
        <v>4.5992115637319317</v>
      </c>
      <c r="MC28" s="79">
        <v>949.75</v>
      </c>
      <c r="MD28" s="78">
        <v>-5.7164129715420255</v>
      </c>
      <c r="ME28" s="51">
        <v>474</v>
      </c>
      <c r="MF28" s="78">
        <v>12.589073634204276</v>
      </c>
      <c r="MG28" s="79">
        <v>682</v>
      </c>
      <c r="MH28" s="78">
        <v>-4.0675184620794749</v>
      </c>
      <c r="MI28" s="51">
        <v>322</v>
      </c>
      <c r="MJ28" s="78">
        <v>-5.2941176470588234</v>
      </c>
      <c r="MK28" s="79">
        <v>267.75</v>
      </c>
      <c r="ML28" s="78">
        <v>-9.6710711273545122</v>
      </c>
      <c r="MM28" s="51">
        <v>473</v>
      </c>
      <c r="MN28" s="78">
        <v>13.701923076923078</v>
      </c>
      <c r="MO28" s="79">
        <v>812.58333333333337</v>
      </c>
      <c r="MP28" s="78">
        <v>-5.2380952380952381</v>
      </c>
      <c r="MQ28" s="51">
        <v>363</v>
      </c>
      <c r="MR28" s="78">
        <v>15.605095541401273</v>
      </c>
      <c r="MS28" s="79">
        <v>632.58333333333337</v>
      </c>
      <c r="MT28" s="78">
        <v>-3.483788938334393</v>
      </c>
      <c r="MU28" s="51">
        <v>110</v>
      </c>
      <c r="MV28" s="78">
        <v>7.8431372549019605</v>
      </c>
      <c r="MW28" s="79">
        <v>180</v>
      </c>
      <c r="MX28" s="78">
        <v>-10.927835051546392</v>
      </c>
      <c r="MY28" s="51">
        <v>117</v>
      </c>
      <c r="MZ28" s="78">
        <v>-13.333333333333334</v>
      </c>
      <c r="NA28" s="79">
        <v>52.75</v>
      </c>
      <c r="NB28" s="78">
        <v>-11.468531468531468</v>
      </c>
      <c r="NC28" s="51">
        <v>56</v>
      </c>
      <c r="ND28" s="78">
        <v>14.285714285714285</v>
      </c>
      <c r="NE28" s="79">
        <v>26.75</v>
      </c>
      <c r="NF28" s="78">
        <v>-0.61919504643962853</v>
      </c>
      <c r="NG28" s="51">
        <v>61</v>
      </c>
      <c r="NH28" s="78">
        <v>-29.069767441860467</v>
      </c>
      <c r="NI28" s="79">
        <v>26</v>
      </c>
      <c r="NJ28" s="78">
        <v>-20.408163265306122</v>
      </c>
      <c r="NK28" s="51">
        <v>201</v>
      </c>
      <c r="NL28" s="78">
        <v>-2.8985507246376812</v>
      </c>
      <c r="NM28" s="79">
        <v>81.833333333333329</v>
      </c>
      <c r="NN28" s="78">
        <v>-7.879924953095685</v>
      </c>
      <c r="NO28" s="51">
        <v>54</v>
      </c>
      <c r="NP28" s="78">
        <v>-6.8965517241379306</v>
      </c>
      <c r="NQ28" s="79">
        <v>22.583333333333332</v>
      </c>
      <c r="NR28" s="78">
        <v>-18.862275449101794</v>
      </c>
      <c r="NS28" s="51">
        <v>147</v>
      </c>
      <c r="NT28" s="78">
        <v>-1.3422818791946309</v>
      </c>
      <c r="NU28" s="79">
        <v>59.25</v>
      </c>
      <c r="NV28" s="78">
        <v>-2.8688524590163933</v>
      </c>
      <c r="NW28" s="51">
        <v>0</v>
      </c>
      <c r="NX28" s="78" t="s">
        <v>264</v>
      </c>
      <c r="NY28" s="79">
        <v>0</v>
      </c>
      <c r="NZ28" s="78" t="s">
        <v>264</v>
      </c>
      <c r="OA28" s="51">
        <v>0</v>
      </c>
      <c r="OB28" s="78" t="s">
        <v>264</v>
      </c>
      <c r="OC28" s="79">
        <v>0</v>
      </c>
      <c r="OD28" s="78" t="s">
        <v>264</v>
      </c>
      <c r="OE28" s="51">
        <v>0</v>
      </c>
      <c r="OF28" s="78" t="s">
        <v>264</v>
      </c>
      <c r="OG28" s="79">
        <v>0</v>
      </c>
      <c r="OH28" s="78" t="s">
        <v>264</v>
      </c>
      <c r="OI28" s="51">
        <v>189</v>
      </c>
      <c r="OJ28" s="78">
        <v>-1.5625</v>
      </c>
      <c r="OK28" s="79">
        <v>246.5</v>
      </c>
      <c r="OL28" s="78">
        <v>5.2294557097118464</v>
      </c>
      <c r="OM28" s="51">
        <v>96</v>
      </c>
      <c r="ON28" s="78">
        <v>3.225806451612903</v>
      </c>
      <c r="OO28" s="79">
        <v>130.5</v>
      </c>
      <c r="OP28" s="78">
        <v>6.313645621181263</v>
      </c>
      <c r="OQ28" s="51">
        <v>93</v>
      </c>
      <c r="OR28" s="78">
        <v>-6.0606060606060606</v>
      </c>
      <c r="OS28" s="79">
        <v>116</v>
      </c>
      <c r="OT28" s="78">
        <v>4.0358744394618835</v>
      </c>
      <c r="OU28" s="51">
        <v>969</v>
      </c>
      <c r="OV28" s="78">
        <v>-6.3768115942028984</v>
      </c>
      <c r="OW28" s="79">
        <v>852.58333333333337</v>
      </c>
      <c r="OX28" s="78">
        <v>-11.86250861474845</v>
      </c>
      <c r="OY28" s="51">
        <v>264</v>
      </c>
      <c r="OZ28" s="78">
        <v>-10.810810810810811</v>
      </c>
      <c r="PA28" s="79">
        <v>294.5</v>
      </c>
      <c r="PB28" s="78">
        <v>-18.004640371229698</v>
      </c>
      <c r="PC28" s="51">
        <v>705</v>
      </c>
      <c r="PD28" s="78">
        <v>-4.6008119079837613</v>
      </c>
      <c r="PE28" s="79">
        <v>558.08333333333337</v>
      </c>
      <c r="PF28" s="78">
        <v>-8.2351329131268844</v>
      </c>
      <c r="PG28" s="51">
        <v>731</v>
      </c>
      <c r="PH28" s="78">
        <v>-5.67741935483871</v>
      </c>
      <c r="PI28" s="79">
        <v>498.16666666666669</v>
      </c>
      <c r="PJ28" s="78">
        <v>-10.696145802210935</v>
      </c>
      <c r="PK28" s="51">
        <v>127</v>
      </c>
      <c r="PL28" s="78">
        <v>-15.333333333333332</v>
      </c>
      <c r="PM28" s="79">
        <v>94</v>
      </c>
      <c r="PN28" s="78">
        <v>-15.758028379387603</v>
      </c>
      <c r="PO28" s="51">
        <v>604</v>
      </c>
      <c r="PP28" s="78">
        <v>-3.36</v>
      </c>
      <c r="PQ28" s="79">
        <v>404.16666666666669</v>
      </c>
      <c r="PR28" s="78">
        <v>-9.4304388422035483</v>
      </c>
      <c r="PS28" s="51">
        <v>238</v>
      </c>
      <c r="PT28" s="78">
        <v>-8.4615384615384617</v>
      </c>
      <c r="PU28" s="79">
        <v>354.41666666666669</v>
      </c>
      <c r="PV28" s="78">
        <v>-13.451363451363452</v>
      </c>
      <c r="PW28" s="51">
        <v>137</v>
      </c>
      <c r="PX28" s="78">
        <v>-6.1643835616438354</v>
      </c>
      <c r="PY28" s="79">
        <v>200.5</v>
      </c>
      <c r="PZ28" s="78">
        <v>-19.017165937394818</v>
      </c>
      <c r="QA28" s="51">
        <v>101</v>
      </c>
      <c r="QB28" s="78">
        <v>-11.403508771929824</v>
      </c>
      <c r="QC28" s="79">
        <v>153.91666666666666</v>
      </c>
      <c r="QD28" s="78">
        <v>-4.9408131755018019</v>
      </c>
    </row>
    <row r="29" spans="1:446" ht="90" x14ac:dyDescent="0.2">
      <c r="A29" s="8" t="s">
        <v>119</v>
      </c>
      <c r="B29" s="43"/>
      <c r="C29" s="44">
        <v>17207</v>
      </c>
      <c r="D29" s="78">
        <v>3.2275481432599435</v>
      </c>
      <c r="E29" s="79">
        <v>7594.083333333333</v>
      </c>
      <c r="F29" s="78">
        <v>-9.112760058245069</v>
      </c>
      <c r="G29" s="51">
        <v>4110</v>
      </c>
      <c r="H29" s="78">
        <v>3.5264483627204033</v>
      </c>
      <c r="I29" s="79">
        <v>2759.6666666666665</v>
      </c>
      <c r="J29" s="78">
        <v>-7.3652409857618393</v>
      </c>
      <c r="K29" s="51">
        <v>13097</v>
      </c>
      <c r="L29" s="78">
        <v>3.1341050476415466</v>
      </c>
      <c r="M29" s="79">
        <v>4834.416666666667</v>
      </c>
      <c r="N29" s="78">
        <v>-10.081063905637274</v>
      </c>
      <c r="O29" s="51">
        <v>5834</v>
      </c>
      <c r="P29" s="78">
        <v>-7.9955842926983127</v>
      </c>
      <c r="Q29" s="79">
        <v>3729.8333333333335</v>
      </c>
      <c r="R29" s="78">
        <v>-10.902757041903055</v>
      </c>
      <c r="S29" s="51">
        <v>1059</v>
      </c>
      <c r="T29" s="78">
        <v>-8.3116883116883109</v>
      </c>
      <c r="U29" s="79">
        <v>720.41666666666663</v>
      </c>
      <c r="V29" s="78">
        <v>-12.349183818310859</v>
      </c>
      <c r="W29" s="51">
        <v>4775</v>
      </c>
      <c r="X29" s="78">
        <v>-7.9251831854994208</v>
      </c>
      <c r="Y29" s="79">
        <v>3009.4166666666665</v>
      </c>
      <c r="Z29" s="78">
        <v>-10.549390666798772</v>
      </c>
      <c r="AA29" s="51">
        <v>2967</v>
      </c>
      <c r="AB29" s="78">
        <v>-10.118146016358679</v>
      </c>
      <c r="AC29" s="79">
        <v>350.58333333333331</v>
      </c>
      <c r="AD29" s="78">
        <v>-3.84</v>
      </c>
      <c r="AE29" s="51">
        <v>617</v>
      </c>
      <c r="AF29" s="78">
        <v>-10.189228529839884</v>
      </c>
      <c r="AG29" s="79">
        <v>93.416666666666671</v>
      </c>
      <c r="AH29" s="78">
        <v>2.0018198362147408</v>
      </c>
      <c r="AI29" s="51">
        <v>2350</v>
      </c>
      <c r="AJ29" s="78">
        <v>-10.099464422341239</v>
      </c>
      <c r="AK29" s="79">
        <v>257.16666666666669</v>
      </c>
      <c r="AL29" s="78">
        <v>-5.7997557997557996</v>
      </c>
      <c r="AM29" s="51">
        <v>1104</v>
      </c>
      <c r="AN29" s="78">
        <v>-13.817330210772832</v>
      </c>
      <c r="AO29" s="79">
        <v>0</v>
      </c>
      <c r="AP29" s="78" t="s">
        <v>264</v>
      </c>
      <c r="AQ29" s="51">
        <v>182</v>
      </c>
      <c r="AR29" s="78">
        <v>-12.5</v>
      </c>
      <c r="AS29" s="79">
        <v>0</v>
      </c>
      <c r="AT29" s="78" t="s">
        <v>264</v>
      </c>
      <c r="AU29" s="51">
        <v>922</v>
      </c>
      <c r="AV29" s="78">
        <v>-14.07269338303821</v>
      </c>
      <c r="AW29" s="79">
        <v>0</v>
      </c>
      <c r="AX29" s="78" t="s">
        <v>264</v>
      </c>
      <c r="AY29" s="51">
        <v>1695</v>
      </c>
      <c r="AZ29" s="78">
        <v>-7.4781659388646284</v>
      </c>
      <c r="BA29" s="79">
        <v>330.16666666666669</v>
      </c>
      <c r="BB29" s="78">
        <v>-3.4600389863547756</v>
      </c>
      <c r="BC29" s="51">
        <v>361</v>
      </c>
      <c r="BD29" s="78">
        <v>-6.9587628865979383</v>
      </c>
      <c r="BE29" s="79">
        <v>84.083333333333329</v>
      </c>
      <c r="BF29" s="78">
        <v>4.1279669762641902</v>
      </c>
      <c r="BG29" s="51">
        <v>1334</v>
      </c>
      <c r="BH29" s="78">
        <v>-7.6177285318559553</v>
      </c>
      <c r="BI29" s="79">
        <v>246.08333333333334</v>
      </c>
      <c r="BJ29" s="78">
        <v>-5.8054226475279105</v>
      </c>
      <c r="BK29" s="51" t="s">
        <v>378</v>
      </c>
      <c r="BL29" s="78">
        <v>-7.291666666666667</v>
      </c>
      <c r="BM29" s="79">
        <v>20.416666666666668</v>
      </c>
      <c r="BN29" s="78">
        <v>-9.5940959409594093</v>
      </c>
      <c r="BO29" s="51" t="s">
        <v>378</v>
      </c>
      <c r="BP29" s="78">
        <v>-21.568627450980394</v>
      </c>
      <c r="BQ29" s="79">
        <v>9.3333333333333339</v>
      </c>
      <c r="BR29" s="78">
        <v>-13.846153846153847</v>
      </c>
      <c r="BS29" s="51" t="s">
        <v>378</v>
      </c>
      <c r="BT29" s="78">
        <v>8.8888888888888893</v>
      </c>
      <c r="BU29" s="79">
        <v>11.083333333333334</v>
      </c>
      <c r="BV29" s="78">
        <v>-5.6737588652482271</v>
      </c>
      <c r="BW29" s="51" t="s">
        <v>378</v>
      </c>
      <c r="BX29" s="78">
        <v>-14.130434782608695</v>
      </c>
      <c r="BY29" s="79">
        <v>0</v>
      </c>
      <c r="BZ29" s="78" t="s">
        <v>264</v>
      </c>
      <c r="CA29" s="51" t="s">
        <v>378</v>
      </c>
      <c r="CB29" s="78">
        <v>-15</v>
      </c>
      <c r="CC29" s="79">
        <v>0</v>
      </c>
      <c r="CD29" s="78" t="s">
        <v>264</v>
      </c>
      <c r="CE29" s="51" t="s">
        <v>378</v>
      </c>
      <c r="CF29" s="78">
        <v>-13.461538461538462</v>
      </c>
      <c r="CG29" s="79">
        <v>0</v>
      </c>
      <c r="CH29" s="78" t="s">
        <v>264</v>
      </c>
      <c r="CI29" s="51">
        <v>245</v>
      </c>
      <c r="CJ29" s="78">
        <v>-3.1620553359683794</v>
      </c>
      <c r="CK29" s="79">
        <v>430.66666666666669</v>
      </c>
      <c r="CL29" s="78">
        <v>-12.183517417162278</v>
      </c>
      <c r="CM29" s="51">
        <v>218</v>
      </c>
      <c r="CN29" s="78">
        <v>-3.9647577092511015</v>
      </c>
      <c r="CO29" s="79">
        <v>386.91666666666669</v>
      </c>
      <c r="CP29" s="78">
        <v>-13.746981237228312</v>
      </c>
      <c r="CQ29" s="51">
        <v>27</v>
      </c>
      <c r="CR29" s="78">
        <v>3.8461538461538463</v>
      </c>
      <c r="CS29" s="79">
        <v>43.75</v>
      </c>
      <c r="CT29" s="78">
        <v>4.5816733067729087</v>
      </c>
      <c r="CU29" s="51">
        <v>30</v>
      </c>
      <c r="CV29" s="78">
        <v>-16.666666666666664</v>
      </c>
      <c r="CW29" s="79">
        <v>24.5</v>
      </c>
      <c r="CX29" s="78">
        <v>-26.5</v>
      </c>
      <c r="CY29" s="51">
        <v>30</v>
      </c>
      <c r="CZ29" s="78">
        <v>-14.285714285714285</v>
      </c>
      <c r="DA29" s="79">
        <v>22.333333333333332</v>
      </c>
      <c r="DB29" s="78">
        <v>-32.493702770780857</v>
      </c>
      <c r="DC29" s="51">
        <v>0</v>
      </c>
      <c r="DD29" s="78">
        <v>-100</v>
      </c>
      <c r="DE29" s="79">
        <v>2.1666666666666665</v>
      </c>
      <c r="DF29" s="78" t="s">
        <v>267</v>
      </c>
      <c r="DG29" s="51">
        <v>7</v>
      </c>
      <c r="DH29" s="78">
        <v>-36.363636363636367</v>
      </c>
      <c r="DI29" s="79">
        <v>6</v>
      </c>
      <c r="DJ29" s="78">
        <v>-30.76923076923077</v>
      </c>
      <c r="DK29" s="51">
        <v>7</v>
      </c>
      <c r="DL29" s="78">
        <v>-22.222222222222221</v>
      </c>
      <c r="DM29" s="79">
        <v>6</v>
      </c>
      <c r="DN29" s="78">
        <v>-19.101123595505616</v>
      </c>
      <c r="DO29" s="51">
        <v>0</v>
      </c>
      <c r="DP29" s="78">
        <v>-100</v>
      </c>
      <c r="DQ29" s="79">
        <v>0</v>
      </c>
      <c r="DR29" s="78">
        <v>-100</v>
      </c>
      <c r="DS29" s="51" t="s">
        <v>378</v>
      </c>
      <c r="DT29" s="78">
        <v>-52.777777777777779</v>
      </c>
      <c r="DU29" s="79">
        <v>39.75</v>
      </c>
      <c r="DV29" s="78">
        <v>-36.569148936170215</v>
      </c>
      <c r="DW29" s="51">
        <v>12</v>
      </c>
      <c r="DX29" s="78">
        <v>-61.29032258064516</v>
      </c>
      <c r="DY29" s="79">
        <v>32.833333333333336</v>
      </c>
      <c r="DZ29" s="78">
        <v>-40.030441400304412</v>
      </c>
      <c r="EA29" s="51" t="s">
        <v>378</v>
      </c>
      <c r="EB29" s="78">
        <v>0</v>
      </c>
      <c r="EC29" s="79">
        <v>6.916666666666667</v>
      </c>
      <c r="ED29" s="78">
        <v>-12.631578947368421</v>
      </c>
      <c r="EE29" s="51">
        <v>8</v>
      </c>
      <c r="EF29" s="78">
        <v>-38.461538461538467</v>
      </c>
      <c r="EG29" s="79">
        <v>22.083333333333332</v>
      </c>
      <c r="EH29" s="78">
        <v>-22.287390029325511</v>
      </c>
      <c r="EI29" s="51">
        <v>5</v>
      </c>
      <c r="EJ29" s="78">
        <v>-50</v>
      </c>
      <c r="EK29" s="79">
        <v>16.666666666666668</v>
      </c>
      <c r="EL29" s="78">
        <v>-28.825622775800714</v>
      </c>
      <c r="EM29" s="51">
        <v>3</v>
      </c>
      <c r="EN29" s="78">
        <v>0</v>
      </c>
      <c r="EO29" s="79">
        <v>5.416666666666667</v>
      </c>
      <c r="EP29" s="78">
        <v>8.3333333333333321</v>
      </c>
      <c r="EQ29" s="51">
        <v>47</v>
      </c>
      <c r="ER29" s="78" t="s">
        <v>267</v>
      </c>
      <c r="ES29" s="79">
        <v>10.333333333333334</v>
      </c>
      <c r="ET29" s="78" t="s">
        <v>267</v>
      </c>
      <c r="EU29" s="51">
        <v>40</v>
      </c>
      <c r="EV29" s="78" t="s">
        <v>267</v>
      </c>
      <c r="EW29" s="79">
        <v>8.8333333333333339</v>
      </c>
      <c r="EX29" s="78" t="s">
        <v>267</v>
      </c>
      <c r="EY29" s="51">
        <v>7</v>
      </c>
      <c r="EZ29" s="78" t="s">
        <v>264</v>
      </c>
      <c r="FA29" s="79">
        <v>1.5</v>
      </c>
      <c r="FB29" s="78" t="s">
        <v>264</v>
      </c>
      <c r="FC29" s="51" t="s">
        <v>378</v>
      </c>
      <c r="FD29" s="78">
        <v>-50</v>
      </c>
      <c r="FE29" s="79">
        <v>2.25</v>
      </c>
      <c r="FF29" s="78">
        <v>-41.304347826086953</v>
      </c>
      <c r="FG29" s="51">
        <v>0</v>
      </c>
      <c r="FH29" s="78">
        <v>-100</v>
      </c>
      <c r="FI29" s="79">
        <v>1.8333333333333333</v>
      </c>
      <c r="FJ29" s="78">
        <v>-52.173913043478258</v>
      </c>
      <c r="FK29" s="51" t="s">
        <v>378</v>
      </c>
      <c r="FL29" s="78" t="s">
        <v>264</v>
      </c>
      <c r="FM29" s="79">
        <v>0.41666666666666669</v>
      </c>
      <c r="FN29" s="78" t="s">
        <v>264</v>
      </c>
      <c r="FO29" s="51">
        <v>0</v>
      </c>
      <c r="FP29" s="78" t="s">
        <v>264</v>
      </c>
      <c r="FQ29" s="79">
        <v>0</v>
      </c>
      <c r="FR29" s="78" t="s">
        <v>264</v>
      </c>
      <c r="FS29" s="51">
        <v>0</v>
      </c>
      <c r="FT29" s="78" t="s">
        <v>264</v>
      </c>
      <c r="FU29" s="79">
        <v>0</v>
      </c>
      <c r="FV29" s="78" t="s">
        <v>264</v>
      </c>
      <c r="FW29" s="51">
        <v>0</v>
      </c>
      <c r="FX29" s="78" t="s">
        <v>264</v>
      </c>
      <c r="FY29" s="79">
        <v>0</v>
      </c>
      <c r="FZ29" s="78" t="s">
        <v>264</v>
      </c>
      <c r="GA29" s="51">
        <v>117</v>
      </c>
      <c r="GB29" s="78">
        <v>-7.1428571428571423</v>
      </c>
      <c r="GC29" s="79">
        <v>302.16666666666669</v>
      </c>
      <c r="GD29" s="78">
        <v>-9.890656063618291</v>
      </c>
      <c r="GE29" s="51">
        <v>106</v>
      </c>
      <c r="GF29" s="78">
        <v>-6.1946902654867255</v>
      </c>
      <c r="GG29" s="79">
        <v>276.25</v>
      </c>
      <c r="GH29" s="78">
        <v>-10.502159827213822</v>
      </c>
      <c r="GI29" s="51">
        <v>11</v>
      </c>
      <c r="GJ29" s="78">
        <v>-15.384615384615385</v>
      </c>
      <c r="GK29" s="79">
        <v>25.916666666666668</v>
      </c>
      <c r="GL29" s="78">
        <v>-2.8125</v>
      </c>
      <c r="GM29" s="51">
        <v>18</v>
      </c>
      <c r="GN29" s="78">
        <v>-35.714285714285715</v>
      </c>
      <c r="GO29" s="79">
        <v>23.583333333333332</v>
      </c>
      <c r="GP29" s="78">
        <v>38.725490196078432</v>
      </c>
      <c r="GQ29" s="51">
        <v>18</v>
      </c>
      <c r="GR29" s="78">
        <v>-30.76923076923077</v>
      </c>
      <c r="GS29" s="79">
        <v>22.166666666666668</v>
      </c>
      <c r="GT29" s="78">
        <v>36.410256410256409</v>
      </c>
      <c r="GU29" s="51">
        <v>0</v>
      </c>
      <c r="GV29" s="78">
        <v>-100</v>
      </c>
      <c r="GW29" s="79">
        <v>1.4166666666666667</v>
      </c>
      <c r="GX29" s="78">
        <v>88.888888888888886</v>
      </c>
      <c r="GY29" s="51">
        <v>1899</v>
      </c>
      <c r="GZ29" s="78">
        <v>-4.380664652567976</v>
      </c>
      <c r="HA29" s="79">
        <v>2288.4166666666665</v>
      </c>
      <c r="HB29" s="78">
        <v>-11.304544426859596</v>
      </c>
      <c r="HC29" s="51">
        <v>46</v>
      </c>
      <c r="HD29" s="78">
        <v>-2.1276595744680851</v>
      </c>
      <c r="HE29" s="79">
        <v>34.25</v>
      </c>
      <c r="HF29" s="78">
        <v>4.3147208121827409</v>
      </c>
      <c r="HG29" s="51">
        <v>1853</v>
      </c>
      <c r="HH29" s="78">
        <v>-4.4352759154203198</v>
      </c>
      <c r="HI29" s="79">
        <v>2254.1666666666665</v>
      </c>
      <c r="HJ29" s="78">
        <v>-11.505872345994046</v>
      </c>
      <c r="HK29" s="51">
        <v>1899</v>
      </c>
      <c r="HL29" s="78">
        <v>-4.380664652567976</v>
      </c>
      <c r="HM29" s="79">
        <v>2288.4166666666665</v>
      </c>
      <c r="HN29" s="78">
        <v>-11.304544426859596</v>
      </c>
      <c r="HO29" s="51">
        <v>46</v>
      </c>
      <c r="HP29" s="78">
        <v>-2.1276595744680851</v>
      </c>
      <c r="HQ29" s="79">
        <v>34.25</v>
      </c>
      <c r="HR29" s="78">
        <v>4.3147208121827409</v>
      </c>
      <c r="HS29" s="51">
        <v>1853</v>
      </c>
      <c r="HT29" s="78">
        <v>-4.4352759154203198</v>
      </c>
      <c r="HU29" s="79">
        <v>2254.1666666666665</v>
      </c>
      <c r="HV29" s="78">
        <v>-11.505872345994046</v>
      </c>
      <c r="HW29" s="51">
        <v>27</v>
      </c>
      <c r="HX29" s="78">
        <v>3.8461538461538463</v>
      </c>
      <c r="HY29" s="79">
        <v>25.25</v>
      </c>
      <c r="HZ29" s="78">
        <v>-14.887640449438203</v>
      </c>
      <c r="IA29" s="51">
        <v>0</v>
      </c>
      <c r="IB29" s="78" t="s">
        <v>264</v>
      </c>
      <c r="IC29" s="79">
        <v>0</v>
      </c>
      <c r="ID29" s="78">
        <v>-100</v>
      </c>
      <c r="IE29" s="51">
        <v>27</v>
      </c>
      <c r="IF29" s="78">
        <v>3.8461538461538463</v>
      </c>
      <c r="IG29" s="79">
        <v>25.25</v>
      </c>
      <c r="IH29" s="78">
        <v>-10.882352941176471</v>
      </c>
      <c r="II29" s="51">
        <v>27</v>
      </c>
      <c r="IJ29" s="78">
        <v>3.8461538461538463</v>
      </c>
      <c r="IK29" s="79">
        <v>25.25</v>
      </c>
      <c r="IL29" s="78">
        <v>-14.887640449438203</v>
      </c>
      <c r="IM29" s="51">
        <v>0</v>
      </c>
      <c r="IN29" s="78" t="s">
        <v>264</v>
      </c>
      <c r="IO29" s="79">
        <v>0</v>
      </c>
      <c r="IP29" s="78">
        <v>-100</v>
      </c>
      <c r="IQ29" s="51">
        <v>27</v>
      </c>
      <c r="IR29" s="78">
        <v>3.8461538461538463</v>
      </c>
      <c r="IS29" s="79">
        <v>25.25</v>
      </c>
      <c r="IT29" s="78">
        <v>-10.882352941176471</v>
      </c>
      <c r="IU29" s="51">
        <v>11373</v>
      </c>
      <c r="IV29" s="78">
        <v>10.118125484120837</v>
      </c>
      <c r="IW29" s="79">
        <v>3864.25</v>
      </c>
      <c r="IX29" s="78">
        <v>-7.3154644120645189</v>
      </c>
      <c r="IY29" s="51">
        <v>3051</v>
      </c>
      <c r="IZ29" s="78">
        <v>8.3836589698046176</v>
      </c>
      <c r="JA29" s="79">
        <v>2039.25</v>
      </c>
      <c r="JB29" s="78">
        <v>-5.466275206675423</v>
      </c>
      <c r="JC29" s="51">
        <v>8322</v>
      </c>
      <c r="JD29" s="78">
        <v>10.768002129641955</v>
      </c>
      <c r="JE29" s="79">
        <v>1825</v>
      </c>
      <c r="JF29" s="78">
        <v>-9.2979913025471106</v>
      </c>
      <c r="JG29" s="51">
        <v>265</v>
      </c>
      <c r="JH29" s="78">
        <v>-7.0175438596491224</v>
      </c>
      <c r="JI29" s="79">
        <v>218.08333333333334</v>
      </c>
      <c r="JJ29" s="78">
        <v>-11.974436596030944</v>
      </c>
      <c r="JK29" s="51" t="s">
        <v>378</v>
      </c>
      <c r="JL29" s="78">
        <v>-6.7375886524822697</v>
      </c>
      <c r="JM29" s="79">
        <v>216.33333333333334</v>
      </c>
      <c r="JN29" s="78">
        <v>-11.730703842230533</v>
      </c>
      <c r="JO29" s="51" t="s">
        <v>378</v>
      </c>
      <c r="JP29" s="78">
        <v>-33.333333333333329</v>
      </c>
      <c r="JQ29" s="79">
        <v>1.75</v>
      </c>
      <c r="JR29" s="78">
        <v>-34.375</v>
      </c>
      <c r="JS29" s="51">
        <v>1279</v>
      </c>
      <c r="JT29" s="78">
        <v>-9.7388849682427665</v>
      </c>
      <c r="JU29" s="79">
        <v>1247.0833333333333</v>
      </c>
      <c r="JV29" s="78">
        <v>-10.970313522517699</v>
      </c>
      <c r="JW29" s="51">
        <v>37</v>
      </c>
      <c r="JX29" s="78">
        <v>-17.777777777777779</v>
      </c>
      <c r="JY29" s="79">
        <v>33.916666666666664</v>
      </c>
      <c r="JZ29" s="78">
        <v>-16.768916155419223</v>
      </c>
      <c r="KA29" s="51">
        <v>1242</v>
      </c>
      <c r="KB29" s="78">
        <v>-9.4752186588921283</v>
      </c>
      <c r="KC29" s="79">
        <v>1213.1666666666667</v>
      </c>
      <c r="KD29" s="78">
        <v>-10.796568627450981</v>
      </c>
      <c r="KE29" s="51">
        <v>851</v>
      </c>
      <c r="KF29" s="78">
        <v>15.782312925170066</v>
      </c>
      <c r="KG29" s="79">
        <v>60.75</v>
      </c>
      <c r="KH29" s="78">
        <v>10.790273556231003</v>
      </c>
      <c r="KI29" s="51">
        <v>180</v>
      </c>
      <c r="KJ29" s="78">
        <v>28.571428571428569</v>
      </c>
      <c r="KK29" s="79">
        <v>20.833333333333332</v>
      </c>
      <c r="KL29" s="78">
        <v>26.262626262626267</v>
      </c>
      <c r="KM29" s="51">
        <v>671</v>
      </c>
      <c r="KN29" s="78">
        <v>12.773109243697478</v>
      </c>
      <c r="KO29" s="79">
        <v>39.916666666666664</v>
      </c>
      <c r="KP29" s="78">
        <v>4.1304347826086953</v>
      </c>
      <c r="KQ29" s="51">
        <v>414</v>
      </c>
      <c r="KR29" s="78">
        <v>4.0201005025125625</v>
      </c>
      <c r="KS29" s="79">
        <v>937</v>
      </c>
      <c r="KT29" s="78">
        <v>-5.6315568610994546</v>
      </c>
      <c r="KU29" s="51">
        <v>396</v>
      </c>
      <c r="KV29" s="78">
        <v>4.2105263157894735</v>
      </c>
      <c r="KW29" s="79">
        <v>900.83333333333337</v>
      </c>
      <c r="KX29" s="78">
        <v>-5.1088483146067416</v>
      </c>
      <c r="KY29" s="51">
        <v>18</v>
      </c>
      <c r="KZ29" s="78">
        <v>0</v>
      </c>
      <c r="LA29" s="79">
        <v>36.166666666666664</v>
      </c>
      <c r="LB29" s="78">
        <v>-17.01720841300191</v>
      </c>
      <c r="LC29" s="51">
        <v>37</v>
      </c>
      <c r="LD29" s="78">
        <v>85</v>
      </c>
      <c r="LE29" s="79">
        <v>43.166666666666664</v>
      </c>
      <c r="LF29" s="78">
        <v>23.333333333333332</v>
      </c>
      <c r="LG29" s="51">
        <v>32</v>
      </c>
      <c r="LH29" s="78">
        <v>100</v>
      </c>
      <c r="LI29" s="79">
        <v>39.083333333333336</v>
      </c>
      <c r="LJ29" s="78">
        <v>16.089108910891088</v>
      </c>
      <c r="LK29" s="51">
        <v>5</v>
      </c>
      <c r="LL29" s="78">
        <v>25</v>
      </c>
      <c r="LM29" s="79">
        <v>4.083333333333333</v>
      </c>
      <c r="LN29" s="78">
        <v>206.25</v>
      </c>
      <c r="LO29" s="51">
        <v>7933</v>
      </c>
      <c r="LP29" s="78">
        <v>15.759521377498906</v>
      </c>
      <c r="LQ29" s="79">
        <v>621.25</v>
      </c>
      <c r="LR29" s="78">
        <v>-6.1792096652403723</v>
      </c>
      <c r="LS29" s="51">
        <v>1819</v>
      </c>
      <c r="LT29" s="78">
        <v>11.732186732186731</v>
      </c>
      <c r="LU29" s="79">
        <v>326.83333333333331</v>
      </c>
      <c r="LV29" s="78">
        <v>-6.3291139240506329</v>
      </c>
      <c r="LW29" s="51">
        <v>6114</v>
      </c>
      <c r="LX29" s="78">
        <v>17.014354066985646</v>
      </c>
      <c r="LY29" s="79">
        <v>294.41666666666669</v>
      </c>
      <c r="LZ29" s="78">
        <v>-6.0122372971534981</v>
      </c>
      <c r="MA29" s="51">
        <v>508</v>
      </c>
      <c r="MB29" s="78">
        <v>-1.3592233009708738</v>
      </c>
      <c r="MC29" s="79">
        <v>623</v>
      </c>
      <c r="MD29" s="78">
        <v>-6.1039939713639786</v>
      </c>
      <c r="ME29" s="51">
        <v>296</v>
      </c>
      <c r="MF29" s="78">
        <v>6.8592057761732859</v>
      </c>
      <c r="MG29" s="79">
        <v>454.41666666666669</v>
      </c>
      <c r="MH29" s="78">
        <v>-4.2997542997542997</v>
      </c>
      <c r="MI29" s="51">
        <v>212</v>
      </c>
      <c r="MJ29" s="78">
        <v>-10.92436974789916</v>
      </c>
      <c r="MK29" s="79">
        <v>168.58333333333334</v>
      </c>
      <c r="ML29" s="78">
        <v>-10.644876325088338</v>
      </c>
      <c r="MM29" s="51">
        <v>282</v>
      </c>
      <c r="MN29" s="78">
        <v>2.5454545454545454</v>
      </c>
      <c r="MO29" s="79">
        <v>530.16666666666663</v>
      </c>
      <c r="MP29" s="78">
        <v>-4.9738610903659453</v>
      </c>
      <c r="MQ29" s="51">
        <v>232</v>
      </c>
      <c r="MR29" s="78">
        <v>9.9526066350710902</v>
      </c>
      <c r="MS29" s="79">
        <v>425.66666666666669</v>
      </c>
      <c r="MT29" s="78">
        <v>-2.9819563152896489</v>
      </c>
      <c r="MU29" s="51">
        <v>50</v>
      </c>
      <c r="MV29" s="78">
        <v>-21.875</v>
      </c>
      <c r="MW29" s="79">
        <v>104.5</v>
      </c>
      <c r="MX29" s="78">
        <v>-12.307692307692308</v>
      </c>
      <c r="MY29" s="51">
        <v>88</v>
      </c>
      <c r="MZ29" s="78">
        <v>-1.1235955056179776</v>
      </c>
      <c r="NA29" s="79">
        <v>37.5</v>
      </c>
      <c r="NB29" s="78">
        <v>-5.2631578947368416</v>
      </c>
      <c r="NC29" s="51">
        <v>35</v>
      </c>
      <c r="ND29" s="78">
        <v>12.903225806451612</v>
      </c>
      <c r="NE29" s="79">
        <v>16.833333333333332</v>
      </c>
      <c r="NF29" s="78">
        <v>-4.716981132075472</v>
      </c>
      <c r="NG29" s="51">
        <v>53</v>
      </c>
      <c r="NH29" s="78">
        <v>-8.6206896551724146</v>
      </c>
      <c r="NI29" s="79">
        <v>20.666666666666668</v>
      </c>
      <c r="NJ29" s="78">
        <v>-5.7034220532319395</v>
      </c>
      <c r="NK29" s="51">
        <v>136</v>
      </c>
      <c r="NL29" s="78">
        <v>-8.1081081081081088</v>
      </c>
      <c r="NM29" s="79">
        <v>54.5</v>
      </c>
      <c r="NN29" s="78">
        <v>-15.612903225806452</v>
      </c>
      <c r="NO29" s="51">
        <v>28</v>
      </c>
      <c r="NP29" s="78">
        <v>-20</v>
      </c>
      <c r="NQ29" s="79">
        <v>11.833333333333334</v>
      </c>
      <c r="NR29" s="78">
        <v>-33.018867924528301</v>
      </c>
      <c r="NS29" s="51">
        <v>108</v>
      </c>
      <c r="NT29" s="78">
        <v>-4.4247787610619467</v>
      </c>
      <c r="NU29" s="79">
        <v>42.666666666666664</v>
      </c>
      <c r="NV29" s="78">
        <v>-9.0586145648312613</v>
      </c>
      <c r="NW29" s="51">
        <v>0</v>
      </c>
      <c r="NX29" s="78" t="s">
        <v>264</v>
      </c>
      <c r="NY29" s="79">
        <v>0</v>
      </c>
      <c r="NZ29" s="78" t="s">
        <v>264</v>
      </c>
      <c r="OA29" s="51">
        <v>0</v>
      </c>
      <c r="OB29" s="78" t="s">
        <v>264</v>
      </c>
      <c r="OC29" s="79">
        <v>0</v>
      </c>
      <c r="OD29" s="78" t="s">
        <v>264</v>
      </c>
      <c r="OE29" s="51">
        <v>0</v>
      </c>
      <c r="OF29" s="78" t="s">
        <v>264</v>
      </c>
      <c r="OG29" s="79">
        <v>0</v>
      </c>
      <c r="OH29" s="78" t="s">
        <v>264</v>
      </c>
      <c r="OI29" s="51">
        <v>123</v>
      </c>
      <c r="OJ29" s="78">
        <v>-1.6</v>
      </c>
      <c r="OK29" s="79">
        <v>157.08333333333334</v>
      </c>
      <c r="OL29" s="78">
        <v>6.6176470588235299</v>
      </c>
      <c r="OM29" s="51">
        <v>60</v>
      </c>
      <c r="ON29" s="78">
        <v>-4.7619047619047619</v>
      </c>
      <c r="OO29" s="79">
        <v>86.083333333333329</v>
      </c>
      <c r="OP29" s="78">
        <v>5.3007135575942916</v>
      </c>
      <c r="OQ29" s="51">
        <v>63</v>
      </c>
      <c r="OR29" s="78">
        <v>1.6129032258064515</v>
      </c>
      <c r="OS29" s="79">
        <v>71</v>
      </c>
      <c r="OT29" s="78">
        <v>8.2592121982210926</v>
      </c>
      <c r="OU29" s="51">
        <v>696</v>
      </c>
      <c r="OV29" s="78">
        <v>-10.193548387096774</v>
      </c>
      <c r="OW29" s="79">
        <v>634.91666666666663</v>
      </c>
      <c r="OX29" s="78">
        <v>-12.000462000462001</v>
      </c>
      <c r="OY29" s="51">
        <v>178</v>
      </c>
      <c r="OZ29" s="78">
        <v>-8.2474226804123703</v>
      </c>
      <c r="PA29" s="79">
        <v>205.83333333333334</v>
      </c>
      <c r="PB29" s="78">
        <v>-16.86300908784921</v>
      </c>
      <c r="PC29" s="51">
        <v>518</v>
      </c>
      <c r="PD29" s="78">
        <v>-10.843373493975903</v>
      </c>
      <c r="PE29" s="79">
        <v>429.08333333333331</v>
      </c>
      <c r="PF29" s="78">
        <v>-9.4601723228415686</v>
      </c>
      <c r="PG29" s="51">
        <v>515</v>
      </c>
      <c r="PH29" s="78">
        <v>-11.206896551724139</v>
      </c>
      <c r="PI29" s="79">
        <v>366.58333333333331</v>
      </c>
      <c r="PJ29" s="78">
        <v>-11.613421740004018</v>
      </c>
      <c r="PK29" s="51">
        <v>72</v>
      </c>
      <c r="PL29" s="78">
        <v>-16.279069767441861</v>
      </c>
      <c r="PM29" s="79">
        <v>55.25</v>
      </c>
      <c r="PN29" s="78">
        <v>-15.325670498084291</v>
      </c>
      <c r="PO29" s="51">
        <v>443</v>
      </c>
      <c r="PP29" s="78">
        <v>-10.323886639676113</v>
      </c>
      <c r="PQ29" s="79">
        <v>311.33333333333331</v>
      </c>
      <c r="PR29" s="78">
        <v>-10.920362422508346</v>
      </c>
      <c r="PS29" s="51">
        <v>181</v>
      </c>
      <c r="PT29" s="78">
        <v>-7.1794871794871788</v>
      </c>
      <c r="PU29" s="79">
        <v>268.33333333333331</v>
      </c>
      <c r="PV29" s="78">
        <v>-12.523770714479761</v>
      </c>
      <c r="PW29" s="51">
        <v>106</v>
      </c>
      <c r="PX29" s="78">
        <v>-1.8518518518518516</v>
      </c>
      <c r="PY29" s="79">
        <v>150.58333333333334</v>
      </c>
      <c r="PZ29" s="78">
        <v>-17.413162705667276</v>
      </c>
      <c r="QA29" s="51">
        <v>75</v>
      </c>
      <c r="QB29" s="78">
        <v>-13.793103448275861</v>
      </c>
      <c r="QC29" s="79">
        <v>117.75</v>
      </c>
      <c r="QD29" s="78">
        <v>-5.35833891493637</v>
      </c>
    </row>
    <row r="30" spans="1:446" ht="45" x14ac:dyDescent="0.2">
      <c r="A30" s="8" t="s">
        <v>112</v>
      </c>
      <c r="B30" s="43"/>
      <c r="C30" s="44">
        <v>2945</v>
      </c>
      <c r="D30" s="78">
        <v>0.92529129540781363</v>
      </c>
      <c r="E30" s="79">
        <v>2238.8333333333335</v>
      </c>
      <c r="F30" s="78">
        <v>-10.918797042342252</v>
      </c>
      <c r="G30" s="51">
        <v>1002</v>
      </c>
      <c r="H30" s="78">
        <v>-3.6538461538461542</v>
      </c>
      <c r="I30" s="79">
        <v>1037.9166666666667</v>
      </c>
      <c r="J30" s="78">
        <v>-10.704043590478921</v>
      </c>
      <c r="K30" s="51">
        <v>1943</v>
      </c>
      <c r="L30" s="78">
        <v>3.4611288604898829</v>
      </c>
      <c r="M30" s="79">
        <v>1200.9166666666667</v>
      </c>
      <c r="N30" s="78">
        <v>-11.10357164888039</v>
      </c>
      <c r="O30" s="51">
        <v>1566</v>
      </c>
      <c r="P30" s="78">
        <v>-4.1615667074663403</v>
      </c>
      <c r="Q30" s="79">
        <v>971.25</v>
      </c>
      <c r="R30" s="78">
        <v>-13.602668643439586</v>
      </c>
      <c r="S30" s="51">
        <v>377</v>
      </c>
      <c r="T30" s="78">
        <v>-12.529002320185615</v>
      </c>
      <c r="U30" s="79">
        <v>267.25</v>
      </c>
      <c r="V30" s="78">
        <v>-16.178776790381598</v>
      </c>
      <c r="W30" s="51">
        <v>1189</v>
      </c>
      <c r="X30" s="78">
        <v>-1.1637572734829593</v>
      </c>
      <c r="Y30" s="79">
        <v>704</v>
      </c>
      <c r="Z30" s="78">
        <v>-12.582781456953644</v>
      </c>
      <c r="AA30" s="51">
        <v>814</v>
      </c>
      <c r="AB30" s="78">
        <v>-7.2892938496583142</v>
      </c>
      <c r="AC30" s="79">
        <v>121.25</v>
      </c>
      <c r="AD30" s="78">
        <v>2.1052631578947367</v>
      </c>
      <c r="AE30" s="51">
        <v>220</v>
      </c>
      <c r="AF30" s="78">
        <v>-13.385826771653544</v>
      </c>
      <c r="AG30" s="79">
        <v>40.166666666666664</v>
      </c>
      <c r="AH30" s="78">
        <v>-2.82258064516129</v>
      </c>
      <c r="AI30" s="51">
        <v>594</v>
      </c>
      <c r="AJ30" s="78">
        <v>-4.8076923076923084</v>
      </c>
      <c r="AK30" s="79">
        <v>81.083333333333329</v>
      </c>
      <c r="AL30" s="78">
        <v>4.7362755651237887</v>
      </c>
      <c r="AM30" s="51">
        <v>269</v>
      </c>
      <c r="AN30" s="78">
        <v>-16.199376947040498</v>
      </c>
      <c r="AO30" s="79">
        <v>0</v>
      </c>
      <c r="AP30" s="78" t="s">
        <v>264</v>
      </c>
      <c r="AQ30" s="51">
        <v>47</v>
      </c>
      <c r="AR30" s="78">
        <v>-32.857142857142854</v>
      </c>
      <c r="AS30" s="79">
        <v>0</v>
      </c>
      <c r="AT30" s="78" t="s">
        <v>264</v>
      </c>
      <c r="AU30" s="51">
        <v>222</v>
      </c>
      <c r="AV30" s="78">
        <v>-11.553784860557768</v>
      </c>
      <c r="AW30" s="79">
        <v>0</v>
      </c>
      <c r="AX30" s="78" t="s">
        <v>264</v>
      </c>
      <c r="AY30" s="51">
        <v>526</v>
      </c>
      <c r="AZ30" s="78">
        <v>-1.1278195488721803</v>
      </c>
      <c r="BA30" s="79">
        <v>116.33333333333333</v>
      </c>
      <c r="BB30" s="78">
        <v>1.3062409288824384</v>
      </c>
      <c r="BC30" s="51">
        <v>166</v>
      </c>
      <c r="BD30" s="78">
        <v>-2.9239766081871341</v>
      </c>
      <c r="BE30" s="79">
        <v>38.333333333333336</v>
      </c>
      <c r="BF30" s="78">
        <v>-2.1276595744680851</v>
      </c>
      <c r="BG30" s="51">
        <v>360</v>
      </c>
      <c r="BH30" s="78">
        <v>-0.2770083102493075</v>
      </c>
      <c r="BI30" s="79">
        <v>78</v>
      </c>
      <c r="BJ30" s="78">
        <v>3.0837004405286343</v>
      </c>
      <c r="BK30" s="51" t="s">
        <v>378</v>
      </c>
      <c r="BL30" s="78">
        <v>-15</v>
      </c>
      <c r="BM30" s="79">
        <v>4.916666666666667</v>
      </c>
      <c r="BN30" s="78">
        <v>25.531914893617021</v>
      </c>
      <c r="BO30" s="51" t="s">
        <v>378</v>
      </c>
      <c r="BP30" s="78">
        <v>-40</v>
      </c>
      <c r="BQ30" s="79">
        <v>1.8333333333333333</v>
      </c>
      <c r="BR30" s="78">
        <v>-15.384615384615385</v>
      </c>
      <c r="BS30" s="51" t="s">
        <v>378</v>
      </c>
      <c r="BT30" s="78">
        <v>10</v>
      </c>
      <c r="BU30" s="79">
        <v>3.0833333333333335</v>
      </c>
      <c r="BV30" s="78">
        <v>76.19047619047619</v>
      </c>
      <c r="BW30" s="51" t="s">
        <v>378</v>
      </c>
      <c r="BX30" s="78">
        <v>-60</v>
      </c>
      <c r="BY30" s="79">
        <v>0</v>
      </c>
      <c r="BZ30" s="78" t="s">
        <v>264</v>
      </c>
      <c r="CA30" s="51" t="s">
        <v>378</v>
      </c>
      <c r="CB30" s="78">
        <v>-66.666666666666657</v>
      </c>
      <c r="CC30" s="79">
        <v>0</v>
      </c>
      <c r="CD30" s="78" t="s">
        <v>264</v>
      </c>
      <c r="CE30" s="51" t="s">
        <v>378</v>
      </c>
      <c r="CF30" s="78">
        <v>-50</v>
      </c>
      <c r="CG30" s="79">
        <v>0</v>
      </c>
      <c r="CH30" s="78" t="s">
        <v>264</v>
      </c>
      <c r="CI30" s="51">
        <v>98</v>
      </c>
      <c r="CJ30" s="78">
        <v>-10.909090909090908</v>
      </c>
      <c r="CK30" s="79">
        <v>183.33333333333334</v>
      </c>
      <c r="CL30" s="78">
        <v>-18.032786885245901</v>
      </c>
      <c r="CM30" s="51">
        <v>94</v>
      </c>
      <c r="CN30" s="78">
        <v>-10.476190476190476</v>
      </c>
      <c r="CO30" s="79">
        <v>170.58333333333334</v>
      </c>
      <c r="CP30" s="78">
        <v>-16.483068135454918</v>
      </c>
      <c r="CQ30" s="51">
        <v>4</v>
      </c>
      <c r="CR30" s="78">
        <v>-20</v>
      </c>
      <c r="CS30" s="79">
        <v>12.75</v>
      </c>
      <c r="CT30" s="78">
        <v>-34.334763948497852</v>
      </c>
      <c r="CU30" s="51">
        <v>18</v>
      </c>
      <c r="CV30" s="78">
        <v>-28.000000000000004</v>
      </c>
      <c r="CW30" s="79">
        <v>15.416666666666666</v>
      </c>
      <c r="CX30" s="78">
        <v>5.1136363636363642</v>
      </c>
      <c r="CY30" s="51">
        <v>18</v>
      </c>
      <c r="CZ30" s="78">
        <v>-28.000000000000004</v>
      </c>
      <c r="DA30" s="79">
        <v>15.416666666666666</v>
      </c>
      <c r="DB30" s="78">
        <v>5.1136363636363642</v>
      </c>
      <c r="DC30" s="51">
        <v>0</v>
      </c>
      <c r="DD30" s="78" t="s">
        <v>264</v>
      </c>
      <c r="DE30" s="79">
        <v>0</v>
      </c>
      <c r="DF30" s="78" t="s">
        <v>264</v>
      </c>
      <c r="DG30" s="51">
        <v>9</v>
      </c>
      <c r="DH30" s="78">
        <v>12.5</v>
      </c>
      <c r="DI30" s="79">
        <v>5.583333333333333</v>
      </c>
      <c r="DJ30" s="78">
        <v>-18.292682926829269</v>
      </c>
      <c r="DK30" s="51">
        <v>9</v>
      </c>
      <c r="DL30" s="78">
        <v>12.5</v>
      </c>
      <c r="DM30" s="79">
        <v>5.583333333333333</v>
      </c>
      <c r="DN30" s="78">
        <v>-18.292682926829269</v>
      </c>
      <c r="DO30" s="51">
        <v>0</v>
      </c>
      <c r="DP30" s="78" t="s">
        <v>264</v>
      </c>
      <c r="DQ30" s="79">
        <v>0</v>
      </c>
      <c r="DR30" s="78" t="s">
        <v>264</v>
      </c>
      <c r="DS30" s="51" t="s">
        <v>378</v>
      </c>
      <c r="DT30" s="78">
        <v>-90</v>
      </c>
      <c r="DU30" s="79">
        <v>9.25</v>
      </c>
      <c r="DV30" s="78">
        <v>-40.322580645161288</v>
      </c>
      <c r="DW30" s="51" t="s">
        <v>378</v>
      </c>
      <c r="DX30" s="78">
        <v>-90</v>
      </c>
      <c r="DY30" s="79">
        <v>9.25</v>
      </c>
      <c r="DZ30" s="78">
        <v>-37.640449438202246</v>
      </c>
      <c r="EA30" s="51">
        <v>0</v>
      </c>
      <c r="EB30" s="78" t="s">
        <v>264</v>
      </c>
      <c r="EC30" s="79">
        <v>0</v>
      </c>
      <c r="ED30" s="78">
        <v>-100</v>
      </c>
      <c r="EE30" s="51">
        <v>4</v>
      </c>
      <c r="EF30" s="78">
        <v>-50</v>
      </c>
      <c r="EG30" s="79">
        <v>12.166666666666666</v>
      </c>
      <c r="EH30" s="78">
        <v>-21.081081081081081</v>
      </c>
      <c r="EI30" s="51">
        <v>4</v>
      </c>
      <c r="EJ30" s="78">
        <v>-50</v>
      </c>
      <c r="EK30" s="79">
        <v>12.166666666666666</v>
      </c>
      <c r="EL30" s="78">
        <v>-12.048192771084338</v>
      </c>
      <c r="EM30" s="51">
        <v>0</v>
      </c>
      <c r="EN30" s="78" t="s">
        <v>264</v>
      </c>
      <c r="EO30" s="79">
        <v>0</v>
      </c>
      <c r="EP30" s="78">
        <v>-100</v>
      </c>
      <c r="EQ30" s="51">
        <v>9</v>
      </c>
      <c r="ER30" s="78" t="s">
        <v>267</v>
      </c>
      <c r="ES30" s="79">
        <v>3.75</v>
      </c>
      <c r="ET30" s="78">
        <v>-15.09433962264151</v>
      </c>
      <c r="EU30" s="51">
        <v>9</v>
      </c>
      <c r="EV30" s="78" t="s">
        <v>267</v>
      </c>
      <c r="EW30" s="79">
        <v>3.75</v>
      </c>
      <c r="EX30" s="78">
        <v>-15.09433962264151</v>
      </c>
      <c r="EY30" s="51">
        <v>0</v>
      </c>
      <c r="EZ30" s="78" t="s">
        <v>264</v>
      </c>
      <c r="FA30" s="79">
        <v>0</v>
      </c>
      <c r="FB30" s="78" t="s">
        <v>264</v>
      </c>
      <c r="FC30" s="51">
        <v>0</v>
      </c>
      <c r="FD30" s="78">
        <v>-100</v>
      </c>
      <c r="FE30" s="79">
        <v>2</v>
      </c>
      <c r="FF30" s="78">
        <v>4.3478260869565215</v>
      </c>
      <c r="FG30" s="51">
        <v>0</v>
      </c>
      <c r="FH30" s="78">
        <v>-100</v>
      </c>
      <c r="FI30" s="79">
        <v>2</v>
      </c>
      <c r="FJ30" s="78">
        <v>4.3478260869565215</v>
      </c>
      <c r="FK30" s="51">
        <v>0</v>
      </c>
      <c r="FL30" s="78" t="s">
        <v>264</v>
      </c>
      <c r="FM30" s="79">
        <v>0</v>
      </c>
      <c r="FN30" s="78" t="s">
        <v>264</v>
      </c>
      <c r="FO30" s="51">
        <v>0</v>
      </c>
      <c r="FP30" s="78" t="s">
        <v>264</v>
      </c>
      <c r="FQ30" s="79">
        <v>0</v>
      </c>
      <c r="FR30" s="78" t="s">
        <v>264</v>
      </c>
      <c r="FS30" s="51">
        <v>0</v>
      </c>
      <c r="FT30" s="78" t="s">
        <v>264</v>
      </c>
      <c r="FU30" s="79">
        <v>0</v>
      </c>
      <c r="FV30" s="78" t="s">
        <v>264</v>
      </c>
      <c r="FW30" s="51">
        <v>0</v>
      </c>
      <c r="FX30" s="78" t="s">
        <v>264</v>
      </c>
      <c r="FY30" s="79">
        <v>0</v>
      </c>
      <c r="FZ30" s="78" t="s">
        <v>264</v>
      </c>
      <c r="GA30" s="51">
        <v>53</v>
      </c>
      <c r="GB30" s="78">
        <v>3.9215686274509802</v>
      </c>
      <c r="GC30" s="79">
        <v>131.33333333333334</v>
      </c>
      <c r="GD30" s="78">
        <v>-16.348195329087048</v>
      </c>
      <c r="GE30" s="51">
        <v>49</v>
      </c>
      <c r="GF30" s="78">
        <v>4.2553191489361701</v>
      </c>
      <c r="GG30" s="79">
        <v>118.58333333333333</v>
      </c>
      <c r="GH30" s="78">
        <v>-16.14614024749558</v>
      </c>
      <c r="GI30" s="51">
        <v>4</v>
      </c>
      <c r="GJ30" s="78">
        <v>0</v>
      </c>
      <c r="GK30" s="79">
        <v>12.75</v>
      </c>
      <c r="GL30" s="78">
        <v>-18.181818181818183</v>
      </c>
      <c r="GM30" s="51" t="s">
        <v>378</v>
      </c>
      <c r="GN30" s="78">
        <v>-33.333333333333329</v>
      </c>
      <c r="GO30" s="79">
        <v>3.8333333333333335</v>
      </c>
      <c r="GP30" s="78">
        <v>-51.578947368421055</v>
      </c>
      <c r="GQ30" s="51" t="s">
        <v>378</v>
      </c>
      <c r="GR30" s="78">
        <v>-20</v>
      </c>
      <c r="GS30" s="79">
        <v>3.8333333333333335</v>
      </c>
      <c r="GT30" s="78">
        <v>-39.473684210526315</v>
      </c>
      <c r="GU30" s="51">
        <v>0</v>
      </c>
      <c r="GV30" s="78">
        <v>-100</v>
      </c>
      <c r="GW30" s="79">
        <v>0</v>
      </c>
      <c r="GX30" s="78">
        <v>-100</v>
      </c>
      <c r="GY30" s="51">
        <v>455</v>
      </c>
      <c r="GZ30" s="78">
        <v>-1.5151515151515151</v>
      </c>
      <c r="HA30" s="79">
        <v>514.75</v>
      </c>
      <c r="HB30" s="78">
        <v>-16.673411574261433</v>
      </c>
      <c r="HC30" s="51">
        <v>12</v>
      </c>
      <c r="HD30" s="78">
        <v>-7.6923076923076925</v>
      </c>
      <c r="HE30" s="79">
        <v>7.333333333333333</v>
      </c>
      <c r="HF30" s="78">
        <v>-38.461538461538467</v>
      </c>
      <c r="HG30" s="51">
        <v>443</v>
      </c>
      <c r="HH30" s="78">
        <v>-1.3363028953229399</v>
      </c>
      <c r="HI30" s="79">
        <v>507.41666666666669</v>
      </c>
      <c r="HJ30" s="78">
        <v>-16.244841815680878</v>
      </c>
      <c r="HK30" s="51">
        <v>455</v>
      </c>
      <c r="HL30" s="78">
        <v>-1.5151515151515151</v>
      </c>
      <c r="HM30" s="79">
        <v>514.75</v>
      </c>
      <c r="HN30" s="78">
        <v>-16.673411574261433</v>
      </c>
      <c r="HO30" s="51">
        <v>12</v>
      </c>
      <c r="HP30" s="78">
        <v>-7.6923076923076925</v>
      </c>
      <c r="HQ30" s="79">
        <v>7.333333333333333</v>
      </c>
      <c r="HR30" s="78">
        <v>-38.461538461538467</v>
      </c>
      <c r="HS30" s="51">
        <v>443</v>
      </c>
      <c r="HT30" s="78">
        <v>-1.3363028953229399</v>
      </c>
      <c r="HU30" s="79">
        <v>507.41666666666669</v>
      </c>
      <c r="HV30" s="78">
        <v>-16.244841815680878</v>
      </c>
      <c r="HW30" s="51">
        <v>8</v>
      </c>
      <c r="HX30" s="78">
        <v>-11.111111111111111</v>
      </c>
      <c r="HY30" s="79">
        <v>7.416666666666667</v>
      </c>
      <c r="HZ30" s="78">
        <v>-3.2608695652173911</v>
      </c>
      <c r="IA30" s="51" t="s">
        <v>378</v>
      </c>
      <c r="IB30" s="78" t="s">
        <v>264</v>
      </c>
      <c r="IC30" s="79">
        <v>0.83333333333333337</v>
      </c>
      <c r="ID30" s="78" t="s">
        <v>264</v>
      </c>
      <c r="IE30" s="51" t="s">
        <v>378</v>
      </c>
      <c r="IF30" s="78">
        <v>-22.222222222222221</v>
      </c>
      <c r="IG30" s="79">
        <v>6.583333333333333</v>
      </c>
      <c r="IH30" s="78">
        <v>-14.130434782608695</v>
      </c>
      <c r="II30" s="51">
        <v>8</v>
      </c>
      <c r="IJ30" s="78">
        <v>-11.111111111111111</v>
      </c>
      <c r="IK30" s="79">
        <v>7.416666666666667</v>
      </c>
      <c r="IL30" s="78">
        <v>-3.2608695652173911</v>
      </c>
      <c r="IM30" s="51" t="s">
        <v>378</v>
      </c>
      <c r="IN30" s="78" t="s">
        <v>264</v>
      </c>
      <c r="IO30" s="79">
        <v>0.83333333333333337</v>
      </c>
      <c r="IP30" s="78" t="s">
        <v>264</v>
      </c>
      <c r="IQ30" s="51" t="s">
        <v>378</v>
      </c>
      <c r="IR30" s="78">
        <v>-22.222222222222221</v>
      </c>
      <c r="IS30" s="79">
        <v>6.583333333333333</v>
      </c>
      <c r="IT30" s="78">
        <v>-14.130434782608695</v>
      </c>
      <c r="IU30" s="51">
        <v>1379</v>
      </c>
      <c r="IV30" s="78">
        <v>7.398753894080996</v>
      </c>
      <c r="IW30" s="79">
        <v>1267.5833333333333</v>
      </c>
      <c r="IX30" s="78">
        <v>-8.7467754514367986</v>
      </c>
      <c r="IY30" s="51">
        <v>625</v>
      </c>
      <c r="IZ30" s="78">
        <v>2.6272577996715927</v>
      </c>
      <c r="JA30" s="79">
        <v>770.66666666666663</v>
      </c>
      <c r="JB30" s="78">
        <v>-8.6346571823750242</v>
      </c>
      <c r="JC30" s="51">
        <v>754</v>
      </c>
      <c r="JD30" s="78">
        <v>11.703703703703704</v>
      </c>
      <c r="JE30" s="79">
        <v>496.91666666666669</v>
      </c>
      <c r="JF30" s="78">
        <v>-8.9201160837024585</v>
      </c>
      <c r="JG30" s="51">
        <v>156</v>
      </c>
      <c r="JH30" s="78">
        <v>17.293233082706767</v>
      </c>
      <c r="JI30" s="79">
        <v>101.08333333333333</v>
      </c>
      <c r="JJ30" s="78">
        <v>-22.442455242966751</v>
      </c>
      <c r="JK30" s="51" t="s">
        <v>378</v>
      </c>
      <c r="JL30" s="78">
        <v>17.424242424242426</v>
      </c>
      <c r="JM30" s="79">
        <v>100.25</v>
      </c>
      <c r="JN30" s="78">
        <v>-22.884615384615383</v>
      </c>
      <c r="JO30" s="51" t="s">
        <v>378</v>
      </c>
      <c r="JP30" s="78">
        <v>0</v>
      </c>
      <c r="JQ30" s="79">
        <v>0.83333333333333337</v>
      </c>
      <c r="JR30" s="78">
        <v>150</v>
      </c>
      <c r="JS30" s="51">
        <v>432</v>
      </c>
      <c r="JT30" s="78">
        <v>11.917098445595855</v>
      </c>
      <c r="JU30" s="79">
        <v>408.5</v>
      </c>
      <c r="JV30" s="78">
        <v>-8.0817551096943561</v>
      </c>
      <c r="JW30" s="51">
        <v>33</v>
      </c>
      <c r="JX30" s="78">
        <v>6.4516129032258061</v>
      </c>
      <c r="JY30" s="79">
        <v>27.333333333333332</v>
      </c>
      <c r="JZ30" s="78">
        <v>32.258064516129032</v>
      </c>
      <c r="KA30" s="51">
        <v>399</v>
      </c>
      <c r="KB30" s="78">
        <v>12.394366197183098</v>
      </c>
      <c r="KC30" s="79">
        <v>381.16666666666669</v>
      </c>
      <c r="KD30" s="78">
        <v>-10.049164208456244</v>
      </c>
      <c r="KE30" s="51">
        <v>295</v>
      </c>
      <c r="KF30" s="78">
        <v>15.234375</v>
      </c>
      <c r="KG30" s="79">
        <v>23.5</v>
      </c>
      <c r="KH30" s="78">
        <v>8.0459770114942533</v>
      </c>
      <c r="KI30" s="51">
        <v>96</v>
      </c>
      <c r="KJ30" s="78">
        <v>2.1276595744680851</v>
      </c>
      <c r="KK30" s="79">
        <v>11.083333333333334</v>
      </c>
      <c r="KL30" s="78">
        <v>16.666666666666664</v>
      </c>
      <c r="KM30" s="51">
        <v>199</v>
      </c>
      <c r="KN30" s="78">
        <v>22.839506172839506</v>
      </c>
      <c r="KO30" s="79">
        <v>12.416666666666666</v>
      </c>
      <c r="KP30" s="78">
        <v>1.3605442176870748</v>
      </c>
      <c r="KQ30" s="51">
        <v>177</v>
      </c>
      <c r="KR30" s="78">
        <v>-20.982142857142858</v>
      </c>
      <c r="KS30" s="79">
        <v>473.33333333333331</v>
      </c>
      <c r="KT30" s="78">
        <v>-7.6723016905071519</v>
      </c>
      <c r="KU30" s="51">
        <v>173</v>
      </c>
      <c r="KV30" s="78">
        <v>-21.363636363636363</v>
      </c>
      <c r="KW30" s="79">
        <v>462.33333333333331</v>
      </c>
      <c r="KX30" s="78">
        <v>-7.564145284905031</v>
      </c>
      <c r="KY30" s="51">
        <v>4</v>
      </c>
      <c r="KZ30" s="78">
        <v>0</v>
      </c>
      <c r="LA30" s="79">
        <v>11</v>
      </c>
      <c r="LB30" s="78">
        <v>-12</v>
      </c>
      <c r="LC30" s="51">
        <v>13</v>
      </c>
      <c r="LD30" s="78">
        <v>-31.578947368421051</v>
      </c>
      <c r="LE30" s="79">
        <v>23.5</v>
      </c>
      <c r="LF30" s="78">
        <v>0.35587188612099641</v>
      </c>
      <c r="LG30" s="51">
        <v>13</v>
      </c>
      <c r="LH30" s="78">
        <v>-31.578947368421051</v>
      </c>
      <c r="LI30" s="79">
        <v>23.5</v>
      </c>
      <c r="LJ30" s="78">
        <v>0.35587188612099641</v>
      </c>
      <c r="LK30" s="51">
        <v>0</v>
      </c>
      <c r="LL30" s="78" t="s">
        <v>264</v>
      </c>
      <c r="LM30" s="79">
        <v>0</v>
      </c>
      <c r="LN30" s="78" t="s">
        <v>264</v>
      </c>
      <c r="LO30" s="51">
        <v>103</v>
      </c>
      <c r="LP30" s="78">
        <v>0</v>
      </c>
      <c r="LQ30" s="79">
        <v>28.833333333333332</v>
      </c>
      <c r="LR30" s="78">
        <v>9.1482649842271293</v>
      </c>
      <c r="LS30" s="51">
        <v>47</v>
      </c>
      <c r="LT30" s="78">
        <v>30.555555555555557</v>
      </c>
      <c r="LU30" s="79">
        <v>21.5</v>
      </c>
      <c r="LV30" s="78">
        <v>21.12676056338028</v>
      </c>
      <c r="LW30" s="51">
        <v>56</v>
      </c>
      <c r="LX30" s="78">
        <v>-16.417910447761194</v>
      </c>
      <c r="LY30" s="79">
        <v>7.333333333333333</v>
      </c>
      <c r="LZ30" s="78">
        <v>-15.384615384615385</v>
      </c>
      <c r="MA30" s="51">
        <v>173</v>
      </c>
      <c r="MB30" s="78">
        <v>24.46043165467626</v>
      </c>
      <c r="MC30" s="79">
        <v>180.66666666666666</v>
      </c>
      <c r="MD30" s="78">
        <v>-9.7418817651956697</v>
      </c>
      <c r="ME30" s="51">
        <v>99</v>
      </c>
      <c r="MF30" s="78">
        <v>28.571428571428569</v>
      </c>
      <c r="MG30" s="79">
        <v>121.66666666666667</v>
      </c>
      <c r="MH30" s="78">
        <v>-14.519906323185012</v>
      </c>
      <c r="MI30" s="51">
        <v>74</v>
      </c>
      <c r="MJ30" s="78">
        <v>19.35483870967742</v>
      </c>
      <c r="MK30" s="79">
        <v>59</v>
      </c>
      <c r="ML30" s="78">
        <v>2.0172910662824206</v>
      </c>
      <c r="MM30" s="51">
        <v>92</v>
      </c>
      <c r="MN30" s="78">
        <v>24.324324324324326</v>
      </c>
      <c r="MO30" s="79">
        <v>147.5</v>
      </c>
      <c r="MP30" s="78">
        <v>-15.026404224675948</v>
      </c>
      <c r="MQ30" s="51">
        <v>61</v>
      </c>
      <c r="MR30" s="78">
        <v>10.909090909090908</v>
      </c>
      <c r="MS30" s="79">
        <v>107.41666666666667</v>
      </c>
      <c r="MT30" s="78">
        <v>-18.366054464851171</v>
      </c>
      <c r="MU30" s="51">
        <v>31</v>
      </c>
      <c r="MV30" s="78">
        <v>63.157894736842103</v>
      </c>
      <c r="MW30" s="79">
        <v>40.083333333333336</v>
      </c>
      <c r="MX30" s="78">
        <v>-4.5634920634920633</v>
      </c>
      <c r="MY30" s="51" t="s">
        <v>378</v>
      </c>
      <c r="MZ30" s="78">
        <v>-15.384615384615385</v>
      </c>
      <c r="NA30" s="79">
        <v>10.833333333333334</v>
      </c>
      <c r="NB30" s="78">
        <v>1.5625</v>
      </c>
      <c r="NC30" s="51" t="s">
        <v>378</v>
      </c>
      <c r="ND30" s="78">
        <v>40</v>
      </c>
      <c r="NE30" s="79">
        <v>6.333333333333333</v>
      </c>
      <c r="NF30" s="78">
        <v>18.75</v>
      </c>
      <c r="NG30" s="51">
        <v>8</v>
      </c>
      <c r="NH30" s="78">
        <v>-50</v>
      </c>
      <c r="NI30" s="79">
        <v>4.5</v>
      </c>
      <c r="NJ30" s="78">
        <v>-15.625</v>
      </c>
      <c r="NK30" s="51">
        <v>57</v>
      </c>
      <c r="NL30" s="78">
        <v>46.153846153846153</v>
      </c>
      <c r="NM30" s="79">
        <v>21.416666666666668</v>
      </c>
      <c r="NN30" s="78">
        <v>34.554973821989527</v>
      </c>
      <c r="NO30" s="51" t="s">
        <v>378</v>
      </c>
      <c r="NP30" s="78">
        <v>100</v>
      </c>
      <c r="NQ30" s="79">
        <v>7.916666666666667</v>
      </c>
      <c r="NR30" s="78">
        <v>46.153846153846153</v>
      </c>
      <c r="NS30" s="51" t="s">
        <v>378</v>
      </c>
      <c r="NT30" s="78">
        <v>22.222222222222221</v>
      </c>
      <c r="NU30" s="79">
        <v>13.5</v>
      </c>
      <c r="NV30" s="78">
        <v>28.571428571428569</v>
      </c>
      <c r="NW30" s="51">
        <v>0</v>
      </c>
      <c r="NX30" s="78" t="s">
        <v>264</v>
      </c>
      <c r="NY30" s="79">
        <v>0</v>
      </c>
      <c r="NZ30" s="78" t="s">
        <v>264</v>
      </c>
      <c r="OA30" s="51">
        <v>0</v>
      </c>
      <c r="OB30" s="78" t="s">
        <v>264</v>
      </c>
      <c r="OC30" s="79">
        <v>0</v>
      </c>
      <c r="OD30" s="78" t="s">
        <v>264</v>
      </c>
      <c r="OE30" s="51">
        <v>0</v>
      </c>
      <c r="OF30" s="78" t="s">
        <v>264</v>
      </c>
      <c r="OG30" s="79">
        <v>0</v>
      </c>
      <c r="OH30" s="78" t="s">
        <v>264</v>
      </c>
      <c r="OI30" s="51">
        <v>43</v>
      </c>
      <c r="OJ30" s="78">
        <v>0</v>
      </c>
      <c r="OK30" s="79">
        <v>51.666666666666664</v>
      </c>
      <c r="OL30" s="78">
        <v>-3.125</v>
      </c>
      <c r="OM30" s="51">
        <v>22</v>
      </c>
      <c r="ON30" s="78">
        <v>15.789473684210526</v>
      </c>
      <c r="OO30" s="79">
        <v>26.5</v>
      </c>
      <c r="OP30" s="78">
        <v>14.801444043321299</v>
      </c>
      <c r="OQ30" s="51">
        <v>21</v>
      </c>
      <c r="OR30" s="78">
        <v>-12.5</v>
      </c>
      <c r="OS30" s="79">
        <v>25.166666666666668</v>
      </c>
      <c r="OT30" s="78">
        <v>-16.804407713498623</v>
      </c>
      <c r="OU30" s="51">
        <v>191</v>
      </c>
      <c r="OV30" s="78">
        <v>9.1428571428571423</v>
      </c>
      <c r="OW30" s="79">
        <v>144.5</v>
      </c>
      <c r="OX30" s="78">
        <v>-7.569296375266525</v>
      </c>
      <c r="OY30" s="51" t="s">
        <v>378</v>
      </c>
      <c r="OZ30" s="78">
        <v>-15.254237288135593</v>
      </c>
      <c r="PA30" s="79">
        <v>48.333333333333336</v>
      </c>
      <c r="PB30" s="78">
        <v>-21.195652173913043</v>
      </c>
      <c r="PC30" s="51" t="s">
        <v>378</v>
      </c>
      <c r="PD30" s="78">
        <v>21.551724137931032</v>
      </c>
      <c r="PE30" s="79">
        <v>96.166666666666671</v>
      </c>
      <c r="PF30" s="78">
        <v>1.2280701754385965</v>
      </c>
      <c r="PG30" s="51">
        <v>153</v>
      </c>
      <c r="PH30" s="78">
        <v>16.793893129770993</v>
      </c>
      <c r="PI30" s="79">
        <v>90.583333333333329</v>
      </c>
      <c r="PJ30" s="78">
        <v>-4.4815465729349739</v>
      </c>
      <c r="PK30" s="51">
        <v>30</v>
      </c>
      <c r="PL30" s="78">
        <v>-14.285714285714285</v>
      </c>
      <c r="PM30" s="79">
        <v>20.583333333333332</v>
      </c>
      <c r="PN30" s="78">
        <v>-18.75</v>
      </c>
      <c r="PO30" s="51">
        <v>123</v>
      </c>
      <c r="PP30" s="78">
        <v>28.125</v>
      </c>
      <c r="PQ30" s="79">
        <v>70</v>
      </c>
      <c r="PR30" s="78">
        <v>0.71942446043165476</v>
      </c>
      <c r="PS30" s="51">
        <v>38</v>
      </c>
      <c r="PT30" s="78">
        <v>-13.636363636363635</v>
      </c>
      <c r="PU30" s="79">
        <v>53.916666666666664</v>
      </c>
      <c r="PV30" s="78">
        <v>-12.330623306233063</v>
      </c>
      <c r="PW30" s="51" t="s">
        <v>378</v>
      </c>
      <c r="PX30" s="78">
        <v>-16.666666666666664</v>
      </c>
      <c r="PY30" s="79">
        <v>27.75</v>
      </c>
      <c r="PZ30" s="78">
        <v>-22.916666666666664</v>
      </c>
      <c r="QA30" s="51" t="s">
        <v>378</v>
      </c>
      <c r="QB30" s="78">
        <v>-10</v>
      </c>
      <c r="QC30" s="79">
        <v>26.166666666666668</v>
      </c>
      <c r="QD30" s="78">
        <v>2.6143790849673203</v>
      </c>
    </row>
    <row r="31" spans="1:446" ht="33.75" x14ac:dyDescent="0.2">
      <c r="A31" s="8" t="s">
        <v>113</v>
      </c>
      <c r="B31" s="43"/>
      <c r="C31" s="44">
        <v>1357</v>
      </c>
      <c r="D31" s="78">
        <v>3.3511043412033508</v>
      </c>
      <c r="E31" s="79">
        <v>1036.5</v>
      </c>
      <c r="F31" s="78">
        <v>-5.6655290102389078</v>
      </c>
      <c r="G31" s="51">
        <v>621</v>
      </c>
      <c r="H31" s="78">
        <v>-0.9569377990430622</v>
      </c>
      <c r="I31" s="79">
        <v>628.75</v>
      </c>
      <c r="J31" s="78">
        <v>-3.4672466734902763</v>
      </c>
      <c r="K31" s="51">
        <v>736</v>
      </c>
      <c r="L31" s="78">
        <v>7.2886297376093294</v>
      </c>
      <c r="M31" s="79">
        <v>407.75</v>
      </c>
      <c r="N31" s="78">
        <v>-8.865710560625816</v>
      </c>
      <c r="O31" s="51">
        <v>613</v>
      </c>
      <c r="P31" s="78">
        <v>0.82236842105263153</v>
      </c>
      <c r="Q31" s="79">
        <v>408.41666666666669</v>
      </c>
      <c r="R31" s="78">
        <v>-11.900053927736833</v>
      </c>
      <c r="S31" s="51">
        <v>205</v>
      </c>
      <c r="T31" s="78">
        <v>-15.289256198347106</v>
      </c>
      <c r="U31" s="79">
        <v>162.83333333333334</v>
      </c>
      <c r="V31" s="78">
        <v>-16.460025651988026</v>
      </c>
      <c r="W31" s="51">
        <v>408</v>
      </c>
      <c r="X31" s="78">
        <v>11.475409836065573</v>
      </c>
      <c r="Y31" s="79">
        <v>245.58333333333334</v>
      </c>
      <c r="Z31" s="78">
        <v>-8.5918114143920601</v>
      </c>
      <c r="AA31" s="51">
        <v>298</v>
      </c>
      <c r="AB31" s="78">
        <v>-1.6501650165016499</v>
      </c>
      <c r="AC31" s="79">
        <v>41.916666666666664</v>
      </c>
      <c r="AD31" s="78">
        <v>-9.6947935368043083</v>
      </c>
      <c r="AE31" s="51">
        <v>103</v>
      </c>
      <c r="AF31" s="78">
        <v>-20.76923076923077</v>
      </c>
      <c r="AG31" s="79">
        <v>20</v>
      </c>
      <c r="AH31" s="78">
        <v>-22.829581993569132</v>
      </c>
      <c r="AI31" s="51">
        <v>195</v>
      </c>
      <c r="AJ31" s="78">
        <v>12.716763005780345</v>
      </c>
      <c r="AK31" s="79">
        <v>21.916666666666668</v>
      </c>
      <c r="AL31" s="78">
        <v>6.9105691056910574</v>
      </c>
      <c r="AM31" s="51">
        <v>82</v>
      </c>
      <c r="AN31" s="78">
        <v>-17.171717171717169</v>
      </c>
      <c r="AO31" s="79">
        <v>0</v>
      </c>
      <c r="AP31" s="78" t="s">
        <v>264</v>
      </c>
      <c r="AQ31" s="51">
        <v>15</v>
      </c>
      <c r="AR31" s="78">
        <v>-44.444444444444443</v>
      </c>
      <c r="AS31" s="79">
        <v>0</v>
      </c>
      <c r="AT31" s="78" t="s">
        <v>264</v>
      </c>
      <c r="AU31" s="51">
        <v>67</v>
      </c>
      <c r="AV31" s="78">
        <v>-6.9444444444444446</v>
      </c>
      <c r="AW31" s="79">
        <v>0</v>
      </c>
      <c r="AX31" s="78" t="s">
        <v>264</v>
      </c>
      <c r="AY31" s="51">
        <v>198</v>
      </c>
      <c r="AZ31" s="78">
        <v>2.0618556701030926</v>
      </c>
      <c r="BA31" s="79">
        <v>37.833333333333336</v>
      </c>
      <c r="BB31" s="78">
        <v>-16.081330868761555</v>
      </c>
      <c r="BC31" s="51">
        <v>78</v>
      </c>
      <c r="BD31" s="78">
        <v>-19.587628865979383</v>
      </c>
      <c r="BE31" s="79">
        <v>17.416666666666668</v>
      </c>
      <c r="BF31" s="78">
        <v>-30.794701986754969</v>
      </c>
      <c r="BG31" s="51">
        <v>120</v>
      </c>
      <c r="BH31" s="78">
        <v>23.711340206185564</v>
      </c>
      <c r="BI31" s="79">
        <v>20.416666666666668</v>
      </c>
      <c r="BJ31" s="78">
        <v>2.510460251046025</v>
      </c>
      <c r="BK31" s="51" t="s">
        <v>378</v>
      </c>
      <c r="BL31" s="78">
        <v>183.33333333333331</v>
      </c>
      <c r="BM31" s="79">
        <v>4.083333333333333</v>
      </c>
      <c r="BN31" s="78">
        <v>206.25</v>
      </c>
      <c r="BO31" s="51">
        <v>10</v>
      </c>
      <c r="BP31" s="78">
        <v>233.33333333333334</v>
      </c>
      <c r="BQ31" s="79">
        <v>2.5833333333333335</v>
      </c>
      <c r="BR31" s="78">
        <v>244.44444444444446</v>
      </c>
      <c r="BS31" s="51" t="s">
        <v>378</v>
      </c>
      <c r="BT31" s="78">
        <v>133.33333333333331</v>
      </c>
      <c r="BU31" s="79">
        <v>1.5</v>
      </c>
      <c r="BV31" s="78">
        <v>157.14285714285714</v>
      </c>
      <c r="BW31" s="51" t="s">
        <v>378</v>
      </c>
      <c r="BX31" s="78">
        <v>-75</v>
      </c>
      <c r="BY31" s="79">
        <v>0</v>
      </c>
      <c r="BZ31" s="78" t="s">
        <v>264</v>
      </c>
      <c r="CA31" s="51">
        <v>0</v>
      </c>
      <c r="CB31" s="78">
        <v>-100</v>
      </c>
      <c r="CC31" s="79">
        <v>0</v>
      </c>
      <c r="CD31" s="78" t="s">
        <v>264</v>
      </c>
      <c r="CE31" s="51" t="s">
        <v>378</v>
      </c>
      <c r="CF31" s="78">
        <v>0</v>
      </c>
      <c r="CG31" s="79">
        <v>0</v>
      </c>
      <c r="CH31" s="78" t="s">
        <v>264</v>
      </c>
      <c r="CI31" s="51">
        <v>70</v>
      </c>
      <c r="CJ31" s="78">
        <v>7.6923076923076925</v>
      </c>
      <c r="CK31" s="79">
        <v>103.16666666666667</v>
      </c>
      <c r="CL31" s="78">
        <v>-11.886120996441282</v>
      </c>
      <c r="CM31" s="51">
        <v>64</v>
      </c>
      <c r="CN31" s="78">
        <v>0</v>
      </c>
      <c r="CO31" s="79">
        <v>99.333333333333329</v>
      </c>
      <c r="CP31" s="78">
        <v>-13.748191027496382</v>
      </c>
      <c r="CQ31" s="51">
        <v>6</v>
      </c>
      <c r="CR31" s="78" t="s">
        <v>267</v>
      </c>
      <c r="CS31" s="79">
        <v>3.8333333333333335</v>
      </c>
      <c r="CT31" s="78">
        <v>100</v>
      </c>
      <c r="CU31" s="51">
        <v>20</v>
      </c>
      <c r="CV31" s="78">
        <v>233.33333333333334</v>
      </c>
      <c r="CW31" s="79">
        <v>6.916666666666667</v>
      </c>
      <c r="CX31" s="78">
        <v>-4.5977011494252871</v>
      </c>
      <c r="CY31" s="51">
        <v>20</v>
      </c>
      <c r="CZ31" s="78">
        <v>233.33333333333334</v>
      </c>
      <c r="DA31" s="79">
        <v>6.916666666666667</v>
      </c>
      <c r="DB31" s="78">
        <v>-4.5977011494252871</v>
      </c>
      <c r="DC31" s="51">
        <v>0</v>
      </c>
      <c r="DD31" s="78" t="s">
        <v>264</v>
      </c>
      <c r="DE31" s="79">
        <v>0</v>
      </c>
      <c r="DF31" s="78" t="s">
        <v>264</v>
      </c>
      <c r="DG31" s="51" t="s">
        <v>378</v>
      </c>
      <c r="DH31" s="78">
        <v>-57.142857142857139</v>
      </c>
      <c r="DI31" s="79">
        <v>4.75</v>
      </c>
      <c r="DJ31" s="78">
        <v>42.5</v>
      </c>
      <c r="DK31" s="51" t="s">
        <v>378</v>
      </c>
      <c r="DL31" s="78">
        <v>-57.142857142857139</v>
      </c>
      <c r="DM31" s="79">
        <v>4.083333333333333</v>
      </c>
      <c r="DN31" s="78">
        <v>22.5</v>
      </c>
      <c r="DO31" s="51">
        <v>0</v>
      </c>
      <c r="DP31" s="78" t="s">
        <v>264</v>
      </c>
      <c r="DQ31" s="79">
        <v>0.66666666666666663</v>
      </c>
      <c r="DR31" s="78" t="s">
        <v>264</v>
      </c>
      <c r="DS31" s="51" t="s">
        <v>378</v>
      </c>
      <c r="DT31" s="78">
        <v>-83.333333333333343</v>
      </c>
      <c r="DU31" s="79">
        <v>10.25</v>
      </c>
      <c r="DV31" s="78">
        <v>-23.125</v>
      </c>
      <c r="DW31" s="51" t="s">
        <v>378</v>
      </c>
      <c r="DX31" s="78">
        <v>-90.909090909090907</v>
      </c>
      <c r="DY31" s="79">
        <v>9.1666666666666661</v>
      </c>
      <c r="DZ31" s="78">
        <v>-30.37974683544304</v>
      </c>
      <c r="EA31" s="51" t="s">
        <v>378</v>
      </c>
      <c r="EB31" s="78">
        <v>0</v>
      </c>
      <c r="EC31" s="79">
        <v>1.0833333333333333</v>
      </c>
      <c r="ED31" s="78" t="s">
        <v>267</v>
      </c>
      <c r="EE31" s="51">
        <v>4</v>
      </c>
      <c r="EF31" s="78" t="s">
        <v>378</v>
      </c>
      <c r="EG31" s="79">
        <v>7.25</v>
      </c>
      <c r="EH31" s="78">
        <v>-28.099173553719009</v>
      </c>
      <c r="EI31" s="51">
        <v>4</v>
      </c>
      <c r="EJ31" s="78" t="s">
        <v>378</v>
      </c>
      <c r="EK31" s="79">
        <v>7.25</v>
      </c>
      <c r="EL31" s="78">
        <v>-28.099173553719009</v>
      </c>
      <c r="EM31" s="51">
        <v>0</v>
      </c>
      <c r="EN31" s="78" t="s">
        <v>264</v>
      </c>
      <c r="EO31" s="79">
        <v>0</v>
      </c>
      <c r="EP31" s="78" t="s">
        <v>264</v>
      </c>
      <c r="EQ31" s="51">
        <v>6</v>
      </c>
      <c r="ER31" s="78" t="s">
        <v>267</v>
      </c>
      <c r="ES31" s="79">
        <v>3.1666666666666665</v>
      </c>
      <c r="ET31" s="78">
        <v>65.217391304347828</v>
      </c>
      <c r="EU31" s="51" t="s">
        <v>378</v>
      </c>
      <c r="EV31" s="78" t="s">
        <v>267</v>
      </c>
      <c r="EW31" s="79">
        <v>2.9166666666666665</v>
      </c>
      <c r="EX31" s="78">
        <v>52.173913043478258</v>
      </c>
      <c r="EY31" s="51" t="s">
        <v>378</v>
      </c>
      <c r="EZ31" s="78" t="s">
        <v>264</v>
      </c>
      <c r="FA31" s="79">
        <v>0.25</v>
      </c>
      <c r="FB31" s="78" t="s">
        <v>264</v>
      </c>
      <c r="FC31" s="51">
        <v>0</v>
      </c>
      <c r="FD31" s="78">
        <v>-100</v>
      </c>
      <c r="FE31" s="79">
        <v>2.4166666666666665</v>
      </c>
      <c r="FF31" s="78">
        <v>-48.214285714285715</v>
      </c>
      <c r="FG31" s="51">
        <v>0</v>
      </c>
      <c r="FH31" s="78">
        <v>-100</v>
      </c>
      <c r="FI31" s="79">
        <v>2.4166666666666665</v>
      </c>
      <c r="FJ31" s="78">
        <v>-48.214285714285715</v>
      </c>
      <c r="FK31" s="51">
        <v>0</v>
      </c>
      <c r="FL31" s="78" t="s">
        <v>264</v>
      </c>
      <c r="FM31" s="79">
        <v>0</v>
      </c>
      <c r="FN31" s="78" t="s">
        <v>264</v>
      </c>
      <c r="FO31" s="51">
        <v>0</v>
      </c>
      <c r="FP31" s="78" t="s">
        <v>264</v>
      </c>
      <c r="FQ31" s="79">
        <v>0</v>
      </c>
      <c r="FR31" s="78" t="s">
        <v>264</v>
      </c>
      <c r="FS31" s="51">
        <v>0</v>
      </c>
      <c r="FT31" s="78" t="s">
        <v>264</v>
      </c>
      <c r="FU31" s="79">
        <v>0</v>
      </c>
      <c r="FV31" s="78" t="s">
        <v>264</v>
      </c>
      <c r="FW31" s="51">
        <v>0</v>
      </c>
      <c r="FX31" s="78" t="s">
        <v>264</v>
      </c>
      <c r="FY31" s="79">
        <v>0</v>
      </c>
      <c r="FZ31" s="78" t="s">
        <v>264</v>
      </c>
      <c r="GA31" s="51">
        <v>33</v>
      </c>
      <c r="GB31" s="78">
        <v>13.793103448275861</v>
      </c>
      <c r="GC31" s="79">
        <v>63.916666666666664</v>
      </c>
      <c r="GD31" s="78">
        <v>-11.534025374855824</v>
      </c>
      <c r="GE31" s="51" t="s">
        <v>378</v>
      </c>
      <c r="GF31" s="78">
        <v>3.4482758620689653</v>
      </c>
      <c r="GG31" s="79">
        <v>62.083333333333336</v>
      </c>
      <c r="GH31" s="78">
        <v>-11.938534278959811</v>
      </c>
      <c r="GI31" s="51" t="s">
        <v>378</v>
      </c>
      <c r="GJ31" s="78" t="s">
        <v>264</v>
      </c>
      <c r="GK31" s="79">
        <v>1.8333333333333333</v>
      </c>
      <c r="GL31" s="78">
        <v>4.7619047619047619</v>
      </c>
      <c r="GM31" s="51" t="s">
        <v>378</v>
      </c>
      <c r="GN31" s="78">
        <v>-71.428571428571431</v>
      </c>
      <c r="GO31" s="79">
        <v>4.5</v>
      </c>
      <c r="GP31" s="78">
        <v>5.8823529411764701</v>
      </c>
      <c r="GQ31" s="51" t="s">
        <v>378</v>
      </c>
      <c r="GR31" s="78">
        <v>-71.428571428571431</v>
      </c>
      <c r="GS31" s="79">
        <v>4.5</v>
      </c>
      <c r="GT31" s="78">
        <v>5.8823529411764701</v>
      </c>
      <c r="GU31" s="51">
        <v>0</v>
      </c>
      <c r="GV31" s="78" t="s">
        <v>264</v>
      </c>
      <c r="GW31" s="79">
        <v>0</v>
      </c>
      <c r="GX31" s="78" t="s">
        <v>264</v>
      </c>
      <c r="GY31" s="51">
        <v>163</v>
      </c>
      <c r="GZ31" s="78">
        <v>6.5359477124183014</v>
      </c>
      <c r="HA31" s="79">
        <v>188.25</v>
      </c>
      <c r="HB31" s="78">
        <v>-10.357142857142858</v>
      </c>
      <c r="HC31" s="51" t="s">
        <v>378</v>
      </c>
      <c r="HD31" s="78">
        <v>-60</v>
      </c>
      <c r="HE31" s="79">
        <v>3.1666666666666665</v>
      </c>
      <c r="HF31" s="78">
        <v>-11.627906976744185</v>
      </c>
      <c r="HG31" s="51" t="s">
        <v>378</v>
      </c>
      <c r="HH31" s="78">
        <v>8.7837837837837842</v>
      </c>
      <c r="HI31" s="79">
        <v>185.08333333333334</v>
      </c>
      <c r="HJ31" s="78">
        <v>-10.335082761404925</v>
      </c>
      <c r="HK31" s="51">
        <v>163</v>
      </c>
      <c r="HL31" s="78">
        <v>6.5359477124183014</v>
      </c>
      <c r="HM31" s="79">
        <v>188.25</v>
      </c>
      <c r="HN31" s="78">
        <v>-10.357142857142858</v>
      </c>
      <c r="HO31" s="51" t="s">
        <v>378</v>
      </c>
      <c r="HP31" s="78">
        <v>-60</v>
      </c>
      <c r="HQ31" s="79">
        <v>3.1666666666666665</v>
      </c>
      <c r="HR31" s="78">
        <v>-11.627906976744185</v>
      </c>
      <c r="HS31" s="51" t="s">
        <v>378</v>
      </c>
      <c r="HT31" s="78">
        <v>8.7837837837837842</v>
      </c>
      <c r="HU31" s="79">
        <v>185.08333333333334</v>
      </c>
      <c r="HV31" s="78">
        <v>-10.335082761404925</v>
      </c>
      <c r="HW31" s="51">
        <v>0</v>
      </c>
      <c r="HX31" s="78">
        <v>-100</v>
      </c>
      <c r="HY31" s="79">
        <v>1.9166666666666667</v>
      </c>
      <c r="HZ31" s="78">
        <v>228.57142857142856</v>
      </c>
      <c r="IA31" s="51">
        <v>0</v>
      </c>
      <c r="IB31" s="78" t="s">
        <v>264</v>
      </c>
      <c r="IC31" s="79">
        <v>0</v>
      </c>
      <c r="ID31" s="78" t="s">
        <v>264</v>
      </c>
      <c r="IE31" s="51">
        <v>0</v>
      </c>
      <c r="IF31" s="78">
        <v>-100</v>
      </c>
      <c r="IG31" s="79">
        <v>1.9166666666666667</v>
      </c>
      <c r="IH31" s="78">
        <v>228.57142857142856</v>
      </c>
      <c r="II31" s="51">
        <v>0</v>
      </c>
      <c r="IJ31" s="78">
        <v>-100</v>
      </c>
      <c r="IK31" s="79">
        <v>1.9166666666666667</v>
      </c>
      <c r="IL31" s="78">
        <v>228.57142857142856</v>
      </c>
      <c r="IM31" s="51">
        <v>0</v>
      </c>
      <c r="IN31" s="78" t="s">
        <v>264</v>
      </c>
      <c r="IO31" s="79">
        <v>0</v>
      </c>
      <c r="IP31" s="78" t="s">
        <v>264</v>
      </c>
      <c r="IQ31" s="51">
        <v>0</v>
      </c>
      <c r="IR31" s="78">
        <v>-100</v>
      </c>
      <c r="IS31" s="79">
        <v>1.9166666666666667</v>
      </c>
      <c r="IT31" s="78">
        <v>228.57142857142856</v>
      </c>
      <c r="IU31" s="51">
        <v>744</v>
      </c>
      <c r="IV31" s="78">
        <v>5.5319148936170208</v>
      </c>
      <c r="IW31" s="79">
        <v>628.08333333333337</v>
      </c>
      <c r="IX31" s="78">
        <v>-1.1151928627656782</v>
      </c>
      <c r="IY31" s="51">
        <v>416</v>
      </c>
      <c r="IZ31" s="78">
        <v>8.0519480519480524</v>
      </c>
      <c r="JA31" s="79">
        <v>465.91666666666669</v>
      </c>
      <c r="JB31" s="78">
        <v>2.0814314405696548</v>
      </c>
      <c r="JC31" s="51">
        <v>328</v>
      </c>
      <c r="JD31" s="78">
        <v>2.5</v>
      </c>
      <c r="JE31" s="79">
        <v>162.16666666666666</v>
      </c>
      <c r="JF31" s="78">
        <v>-9.2773892773892772</v>
      </c>
      <c r="JG31" s="51">
        <v>113</v>
      </c>
      <c r="JH31" s="78">
        <v>43.037974683544306</v>
      </c>
      <c r="JI31" s="79">
        <v>71.833333333333329</v>
      </c>
      <c r="JJ31" s="78">
        <v>-4.6460176991150446</v>
      </c>
      <c r="JK31" s="51" t="s">
        <v>378</v>
      </c>
      <c r="JL31" s="78">
        <v>41.77215189873418</v>
      </c>
      <c r="JM31" s="79">
        <v>71.583333333333329</v>
      </c>
      <c r="JN31" s="78">
        <v>-4.9778761061946906</v>
      </c>
      <c r="JO31" s="51" t="s">
        <v>378</v>
      </c>
      <c r="JP31" s="78" t="s">
        <v>264</v>
      </c>
      <c r="JQ31" s="79">
        <v>0.25</v>
      </c>
      <c r="JR31" s="78" t="s">
        <v>264</v>
      </c>
      <c r="JS31" s="51">
        <v>88</v>
      </c>
      <c r="JT31" s="78">
        <v>-12</v>
      </c>
      <c r="JU31" s="79">
        <v>95.166666666666671</v>
      </c>
      <c r="JV31" s="78">
        <v>-9.1487669053301506</v>
      </c>
      <c r="JW31" s="51">
        <v>10</v>
      </c>
      <c r="JX31" s="78">
        <v>-9.0909090909090917</v>
      </c>
      <c r="JY31" s="79">
        <v>8.1666666666666661</v>
      </c>
      <c r="JZ31" s="78">
        <v>5.376344086021505</v>
      </c>
      <c r="KA31" s="51">
        <v>78</v>
      </c>
      <c r="KB31" s="78">
        <v>-12.359550561797752</v>
      </c>
      <c r="KC31" s="79">
        <v>87</v>
      </c>
      <c r="KD31" s="78">
        <v>-10.309278350515463</v>
      </c>
      <c r="KE31" s="51">
        <v>75</v>
      </c>
      <c r="KF31" s="78">
        <v>2.7397260273972601</v>
      </c>
      <c r="KG31" s="79">
        <v>7.083333333333333</v>
      </c>
      <c r="KH31" s="78">
        <v>-1.1627906976744187</v>
      </c>
      <c r="KI31" s="51">
        <v>30</v>
      </c>
      <c r="KJ31" s="78">
        <v>-23.076923076923077</v>
      </c>
      <c r="KK31" s="79">
        <v>3.25</v>
      </c>
      <c r="KL31" s="78">
        <v>-32.758620689655174</v>
      </c>
      <c r="KM31" s="51">
        <v>45</v>
      </c>
      <c r="KN31" s="78">
        <v>32.352941176470587</v>
      </c>
      <c r="KO31" s="79">
        <v>3.8333333333333335</v>
      </c>
      <c r="KP31" s="78">
        <v>64.285714285714292</v>
      </c>
      <c r="KQ31" s="51">
        <v>124</v>
      </c>
      <c r="KR31" s="78">
        <v>-2.3622047244094486</v>
      </c>
      <c r="KS31" s="79">
        <v>255.66666666666666</v>
      </c>
      <c r="KT31" s="78">
        <v>0.35982989859339221</v>
      </c>
      <c r="KU31" s="51">
        <v>121</v>
      </c>
      <c r="KV31" s="78">
        <v>-1.6260162601626018</v>
      </c>
      <c r="KW31" s="79">
        <v>250.91666666666666</v>
      </c>
      <c r="KX31" s="78">
        <v>-0.23194168323392977</v>
      </c>
      <c r="KY31" s="51">
        <v>3</v>
      </c>
      <c r="KZ31" s="78">
        <v>-25</v>
      </c>
      <c r="LA31" s="79">
        <v>4.75</v>
      </c>
      <c r="LB31" s="78">
        <v>46.153846153846153</v>
      </c>
      <c r="LC31" s="51">
        <v>16</v>
      </c>
      <c r="LD31" s="78">
        <v>0</v>
      </c>
      <c r="LE31" s="79">
        <v>23</v>
      </c>
      <c r="LF31" s="78">
        <v>13.114754098360656</v>
      </c>
      <c r="LG31" s="51">
        <v>16</v>
      </c>
      <c r="LH31" s="78">
        <v>6.666666666666667</v>
      </c>
      <c r="LI31" s="79">
        <v>22</v>
      </c>
      <c r="LJ31" s="78">
        <v>12.340425531914894</v>
      </c>
      <c r="LK31" s="51">
        <v>0</v>
      </c>
      <c r="LL31" s="78">
        <v>-100</v>
      </c>
      <c r="LM31" s="79">
        <v>1</v>
      </c>
      <c r="LN31" s="78">
        <v>33.333333333333329</v>
      </c>
      <c r="LO31" s="51">
        <v>206</v>
      </c>
      <c r="LP31" s="78">
        <v>5.6410256410256414</v>
      </c>
      <c r="LQ31" s="79">
        <v>14.5</v>
      </c>
      <c r="LR31" s="78">
        <v>-8.9005235602094235</v>
      </c>
      <c r="LS31" s="51">
        <v>50</v>
      </c>
      <c r="LT31" s="78">
        <v>-9.0909090909090917</v>
      </c>
      <c r="LU31" s="79">
        <v>8.1666666666666661</v>
      </c>
      <c r="LV31" s="78">
        <v>53.125</v>
      </c>
      <c r="LW31" s="51">
        <v>156</v>
      </c>
      <c r="LX31" s="78">
        <v>11.428571428571429</v>
      </c>
      <c r="LY31" s="79">
        <v>6.333333333333333</v>
      </c>
      <c r="LZ31" s="78">
        <v>-40.15748031496063</v>
      </c>
      <c r="MA31" s="51">
        <v>115</v>
      </c>
      <c r="MB31" s="78">
        <v>7.4766355140186906</v>
      </c>
      <c r="MC31" s="79">
        <v>146.08333333333334</v>
      </c>
      <c r="MD31" s="78">
        <v>1.6821345707656612</v>
      </c>
      <c r="ME31" s="51">
        <v>79</v>
      </c>
      <c r="MF31" s="78">
        <v>17.910447761194028</v>
      </c>
      <c r="MG31" s="79">
        <v>105.91666666666667</v>
      </c>
      <c r="MH31" s="78">
        <v>12.977777777777778</v>
      </c>
      <c r="MI31" s="51">
        <v>36</v>
      </c>
      <c r="MJ31" s="78">
        <v>-10</v>
      </c>
      <c r="MK31" s="79">
        <v>40.166666666666664</v>
      </c>
      <c r="ML31" s="78">
        <v>-19.532554257095157</v>
      </c>
      <c r="MM31" s="51">
        <v>99</v>
      </c>
      <c r="MN31" s="78">
        <v>47.761194029850742</v>
      </c>
      <c r="MO31" s="79">
        <v>134.91666666666666</v>
      </c>
      <c r="MP31" s="78">
        <v>7.0767195767195767</v>
      </c>
      <c r="MQ31" s="51">
        <v>70</v>
      </c>
      <c r="MR31" s="78">
        <v>45.833333333333329</v>
      </c>
      <c r="MS31" s="79">
        <v>99.5</v>
      </c>
      <c r="MT31" s="78">
        <v>16.944172380019591</v>
      </c>
      <c r="MU31" s="51">
        <v>29</v>
      </c>
      <c r="MV31" s="78">
        <v>52.631578947368418</v>
      </c>
      <c r="MW31" s="79">
        <v>35.416666666666664</v>
      </c>
      <c r="MX31" s="78">
        <v>-13.441955193482688</v>
      </c>
      <c r="MY31" s="51" t="s">
        <v>378</v>
      </c>
      <c r="MZ31" s="78">
        <v>-65</v>
      </c>
      <c r="NA31" s="79">
        <v>4.416666666666667</v>
      </c>
      <c r="NB31" s="78">
        <v>-52.678571428571431</v>
      </c>
      <c r="NC31" s="51" t="s">
        <v>378</v>
      </c>
      <c r="ND31" s="78">
        <v>-12.5</v>
      </c>
      <c r="NE31" s="79">
        <v>3.5833333333333335</v>
      </c>
      <c r="NF31" s="78">
        <v>-8.5106382978723403</v>
      </c>
      <c r="NG31" s="51">
        <v>0</v>
      </c>
      <c r="NH31" s="78">
        <v>-100</v>
      </c>
      <c r="NI31" s="79">
        <v>0.83333333333333337</v>
      </c>
      <c r="NJ31" s="78">
        <v>-84.615384615384613</v>
      </c>
      <c r="NK31" s="51">
        <v>8</v>
      </c>
      <c r="NL31" s="78">
        <v>-60</v>
      </c>
      <c r="NM31" s="79">
        <v>5.916666666666667</v>
      </c>
      <c r="NN31" s="78">
        <v>-28.999999999999996</v>
      </c>
      <c r="NO31" s="51" t="s">
        <v>378</v>
      </c>
      <c r="NP31" s="78">
        <v>-81.818181818181827</v>
      </c>
      <c r="NQ31" s="79">
        <v>2.8333333333333335</v>
      </c>
      <c r="NR31" s="78">
        <v>-40.350877192982452</v>
      </c>
      <c r="NS31" s="51" t="s">
        <v>378</v>
      </c>
      <c r="NT31" s="78">
        <v>-33.333333333333329</v>
      </c>
      <c r="NU31" s="79">
        <v>3.0833333333333335</v>
      </c>
      <c r="NV31" s="78">
        <v>-13.953488372093023</v>
      </c>
      <c r="NW31" s="51">
        <v>0</v>
      </c>
      <c r="NX31" s="78" t="s">
        <v>264</v>
      </c>
      <c r="NY31" s="79">
        <v>0</v>
      </c>
      <c r="NZ31" s="78" t="s">
        <v>264</v>
      </c>
      <c r="OA31" s="51">
        <v>0</v>
      </c>
      <c r="OB31" s="78" t="s">
        <v>264</v>
      </c>
      <c r="OC31" s="79">
        <v>0</v>
      </c>
      <c r="OD31" s="78" t="s">
        <v>264</v>
      </c>
      <c r="OE31" s="51">
        <v>0</v>
      </c>
      <c r="OF31" s="78" t="s">
        <v>264</v>
      </c>
      <c r="OG31" s="79">
        <v>0</v>
      </c>
      <c r="OH31" s="78" t="s">
        <v>264</v>
      </c>
      <c r="OI31" s="51">
        <v>23</v>
      </c>
      <c r="OJ31" s="78">
        <v>-4.1666666666666661</v>
      </c>
      <c r="OK31" s="79">
        <v>37.75</v>
      </c>
      <c r="OL31" s="78">
        <v>12.406947890818859</v>
      </c>
      <c r="OM31" s="51">
        <v>14</v>
      </c>
      <c r="ON31" s="78">
        <v>27.27272727272727</v>
      </c>
      <c r="OO31" s="79">
        <v>17.916666666666668</v>
      </c>
      <c r="OP31" s="78">
        <v>0</v>
      </c>
      <c r="OQ31" s="51">
        <v>9</v>
      </c>
      <c r="OR31" s="78">
        <v>-30.76923076923077</v>
      </c>
      <c r="OS31" s="79">
        <v>19.833333333333332</v>
      </c>
      <c r="OT31" s="78">
        <v>26.595744680851062</v>
      </c>
      <c r="OU31" s="51">
        <v>82</v>
      </c>
      <c r="OV31" s="78">
        <v>-3.5294117647058822</v>
      </c>
      <c r="OW31" s="79">
        <v>73.166666666666671</v>
      </c>
      <c r="OX31" s="78">
        <v>-18.249534450651769</v>
      </c>
      <c r="OY31" s="51" t="s">
        <v>378</v>
      </c>
      <c r="OZ31" s="78">
        <v>-16.279069767441861</v>
      </c>
      <c r="PA31" s="79">
        <v>40.333333333333336</v>
      </c>
      <c r="PB31" s="78">
        <v>-19.734660033167494</v>
      </c>
      <c r="PC31" s="51" t="s">
        <v>378</v>
      </c>
      <c r="PD31" s="78">
        <v>9.5238095238095237</v>
      </c>
      <c r="PE31" s="79">
        <v>32.833333333333336</v>
      </c>
      <c r="PF31" s="78">
        <v>-16.348195329087048</v>
      </c>
      <c r="PG31" s="51">
        <v>63</v>
      </c>
      <c r="PH31" s="78">
        <v>-1.5625</v>
      </c>
      <c r="PI31" s="79">
        <v>41</v>
      </c>
      <c r="PJ31" s="78">
        <v>-15.025906735751295</v>
      </c>
      <c r="PK31" s="51">
        <v>25</v>
      </c>
      <c r="PL31" s="78">
        <v>-13.793103448275861</v>
      </c>
      <c r="PM31" s="79">
        <v>18.166666666666668</v>
      </c>
      <c r="PN31" s="78">
        <v>-13.492063492063492</v>
      </c>
      <c r="PO31" s="51">
        <v>38</v>
      </c>
      <c r="PP31" s="78">
        <v>8.5714285714285712</v>
      </c>
      <c r="PQ31" s="79">
        <v>22.833333333333332</v>
      </c>
      <c r="PR31" s="78">
        <v>-16.207951070336392</v>
      </c>
      <c r="PS31" s="51">
        <v>19</v>
      </c>
      <c r="PT31" s="78">
        <v>-9.5238095238095237</v>
      </c>
      <c r="PU31" s="79">
        <v>32.166666666666664</v>
      </c>
      <c r="PV31" s="78">
        <v>-22.020202020202021</v>
      </c>
      <c r="PW31" s="51" t="s">
        <v>378</v>
      </c>
      <c r="PX31" s="78">
        <v>-21.428571428571427</v>
      </c>
      <c r="PY31" s="79">
        <v>22.166666666666668</v>
      </c>
      <c r="PZ31" s="78">
        <v>-24.216524216524217</v>
      </c>
      <c r="QA31" s="51" t="s">
        <v>378</v>
      </c>
      <c r="QB31" s="78">
        <v>14.285714285714285</v>
      </c>
      <c r="QC31" s="79">
        <v>10</v>
      </c>
      <c r="QD31" s="78">
        <v>-16.666666666666664</v>
      </c>
    </row>
    <row r="32" spans="1:446" x14ac:dyDescent="0.2">
      <c r="A32" s="10" t="s">
        <v>177</v>
      </c>
      <c r="B32" s="43"/>
      <c r="C32" s="44" t="s">
        <v>378</v>
      </c>
      <c r="D32" s="78">
        <v>-66.666666666666657</v>
      </c>
      <c r="E32" s="79">
        <v>23.5</v>
      </c>
      <c r="F32" s="78">
        <v>-20.56338028169014</v>
      </c>
      <c r="G32" s="51" t="s">
        <v>378</v>
      </c>
      <c r="H32" s="78">
        <v>0</v>
      </c>
      <c r="I32" s="79">
        <v>14.25</v>
      </c>
      <c r="J32" s="78">
        <v>-19.339622641509436</v>
      </c>
      <c r="K32" s="51">
        <v>0</v>
      </c>
      <c r="L32" s="78">
        <v>-100</v>
      </c>
      <c r="M32" s="79">
        <v>9.25</v>
      </c>
      <c r="N32" s="78">
        <v>-22.377622377622377</v>
      </c>
      <c r="O32" s="51">
        <v>0</v>
      </c>
      <c r="P32" s="78">
        <v>-100</v>
      </c>
      <c r="Q32" s="79">
        <v>20.666666666666668</v>
      </c>
      <c r="R32" s="78">
        <v>0.40485829959514169</v>
      </c>
      <c r="S32" s="51">
        <v>0</v>
      </c>
      <c r="T32" s="78" t="s">
        <v>264</v>
      </c>
      <c r="U32" s="79">
        <v>13.583333333333334</v>
      </c>
      <c r="V32" s="78">
        <v>4.4871794871794872</v>
      </c>
      <c r="W32" s="51">
        <v>0</v>
      </c>
      <c r="X32" s="78">
        <v>-100</v>
      </c>
      <c r="Y32" s="79">
        <v>7.083333333333333</v>
      </c>
      <c r="Z32" s="78">
        <v>-6.593406593406594</v>
      </c>
      <c r="AA32" s="51">
        <v>0</v>
      </c>
      <c r="AB32" s="78">
        <v>-100</v>
      </c>
      <c r="AC32" s="79">
        <v>3.9166666666666665</v>
      </c>
      <c r="AD32" s="78">
        <v>80.769230769230774</v>
      </c>
      <c r="AE32" s="51">
        <v>0</v>
      </c>
      <c r="AF32" s="78" t="s">
        <v>264</v>
      </c>
      <c r="AG32" s="79">
        <v>2.9166666666666665</v>
      </c>
      <c r="AH32" s="78">
        <v>218.18181818181816</v>
      </c>
      <c r="AI32" s="51">
        <v>0</v>
      </c>
      <c r="AJ32" s="78">
        <v>-100</v>
      </c>
      <c r="AK32" s="79">
        <v>1</v>
      </c>
      <c r="AL32" s="78">
        <v>-20</v>
      </c>
      <c r="AM32" s="51">
        <v>0</v>
      </c>
      <c r="AN32" s="78" t="s">
        <v>264</v>
      </c>
      <c r="AO32" s="79">
        <v>0</v>
      </c>
      <c r="AP32" s="78" t="s">
        <v>264</v>
      </c>
      <c r="AQ32" s="51">
        <v>0</v>
      </c>
      <c r="AR32" s="78" t="s">
        <v>264</v>
      </c>
      <c r="AS32" s="79">
        <v>0</v>
      </c>
      <c r="AT32" s="78" t="s">
        <v>264</v>
      </c>
      <c r="AU32" s="51">
        <v>0</v>
      </c>
      <c r="AV32" s="78" t="s">
        <v>264</v>
      </c>
      <c r="AW32" s="79">
        <v>0</v>
      </c>
      <c r="AX32" s="78" t="s">
        <v>264</v>
      </c>
      <c r="AY32" s="51">
        <v>0</v>
      </c>
      <c r="AZ32" s="78">
        <v>-100</v>
      </c>
      <c r="BA32" s="79">
        <v>3.9166666666666665</v>
      </c>
      <c r="BB32" s="78">
        <v>80.769230769230774</v>
      </c>
      <c r="BC32" s="51">
        <v>0</v>
      </c>
      <c r="BD32" s="78" t="s">
        <v>264</v>
      </c>
      <c r="BE32" s="79">
        <v>2.9166666666666665</v>
      </c>
      <c r="BF32" s="78">
        <v>218.18181818181816</v>
      </c>
      <c r="BG32" s="51">
        <v>0</v>
      </c>
      <c r="BH32" s="78">
        <v>-100</v>
      </c>
      <c r="BI32" s="79">
        <v>1</v>
      </c>
      <c r="BJ32" s="78">
        <v>-20</v>
      </c>
      <c r="BK32" s="51">
        <v>0</v>
      </c>
      <c r="BL32" s="78" t="s">
        <v>264</v>
      </c>
      <c r="BM32" s="79">
        <v>0</v>
      </c>
      <c r="BN32" s="78" t="s">
        <v>264</v>
      </c>
      <c r="BO32" s="51">
        <v>0</v>
      </c>
      <c r="BP32" s="78" t="s">
        <v>264</v>
      </c>
      <c r="BQ32" s="79">
        <v>0</v>
      </c>
      <c r="BR32" s="78" t="s">
        <v>264</v>
      </c>
      <c r="BS32" s="51">
        <v>0</v>
      </c>
      <c r="BT32" s="78" t="s">
        <v>264</v>
      </c>
      <c r="BU32" s="79">
        <v>0</v>
      </c>
      <c r="BV32" s="78" t="s">
        <v>264</v>
      </c>
      <c r="BW32" s="51">
        <v>0</v>
      </c>
      <c r="BX32" s="78" t="s">
        <v>264</v>
      </c>
      <c r="BY32" s="79">
        <v>0</v>
      </c>
      <c r="BZ32" s="78" t="s">
        <v>264</v>
      </c>
      <c r="CA32" s="51">
        <v>0</v>
      </c>
      <c r="CB32" s="78" t="s">
        <v>264</v>
      </c>
      <c r="CC32" s="79">
        <v>0</v>
      </c>
      <c r="CD32" s="78" t="s">
        <v>264</v>
      </c>
      <c r="CE32" s="51">
        <v>0</v>
      </c>
      <c r="CF32" s="78" t="s">
        <v>264</v>
      </c>
      <c r="CG32" s="79">
        <v>0</v>
      </c>
      <c r="CH32" s="78" t="s">
        <v>264</v>
      </c>
      <c r="CI32" s="51">
        <v>0</v>
      </c>
      <c r="CJ32" s="78" t="s">
        <v>264</v>
      </c>
      <c r="CK32" s="79">
        <v>6.333333333333333</v>
      </c>
      <c r="CL32" s="78">
        <v>-7.3170731707317067</v>
      </c>
      <c r="CM32" s="51">
        <v>0</v>
      </c>
      <c r="CN32" s="78" t="s">
        <v>264</v>
      </c>
      <c r="CO32" s="79">
        <v>6.333333333333333</v>
      </c>
      <c r="CP32" s="78">
        <v>4.10958904109589</v>
      </c>
      <c r="CQ32" s="51">
        <v>0</v>
      </c>
      <c r="CR32" s="78" t="s">
        <v>264</v>
      </c>
      <c r="CS32" s="79">
        <v>0</v>
      </c>
      <c r="CT32" s="78">
        <v>-100</v>
      </c>
      <c r="CU32" s="51">
        <v>0</v>
      </c>
      <c r="CV32" s="78" t="s">
        <v>264</v>
      </c>
      <c r="CW32" s="79">
        <v>0</v>
      </c>
      <c r="CX32" s="78" t="s">
        <v>264</v>
      </c>
      <c r="CY32" s="51">
        <v>0</v>
      </c>
      <c r="CZ32" s="78" t="s">
        <v>264</v>
      </c>
      <c r="DA32" s="79">
        <v>0</v>
      </c>
      <c r="DB32" s="78" t="s">
        <v>264</v>
      </c>
      <c r="DC32" s="51">
        <v>0</v>
      </c>
      <c r="DD32" s="78" t="s">
        <v>264</v>
      </c>
      <c r="DE32" s="79">
        <v>0</v>
      </c>
      <c r="DF32" s="78" t="s">
        <v>264</v>
      </c>
      <c r="DG32" s="51">
        <v>0</v>
      </c>
      <c r="DH32" s="78" t="s">
        <v>264</v>
      </c>
      <c r="DI32" s="79">
        <v>0</v>
      </c>
      <c r="DJ32" s="78">
        <v>-100</v>
      </c>
      <c r="DK32" s="51">
        <v>0</v>
      </c>
      <c r="DL32" s="78" t="s">
        <v>264</v>
      </c>
      <c r="DM32" s="79">
        <v>0</v>
      </c>
      <c r="DN32" s="78">
        <v>-100</v>
      </c>
      <c r="DO32" s="51">
        <v>0</v>
      </c>
      <c r="DP32" s="78" t="s">
        <v>264</v>
      </c>
      <c r="DQ32" s="79">
        <v>0</v>
      </c>
      <c r="DR32" s="78" t="s">
        <v>264</v>
      </c>
      <c r="DS32" s="51">
        <v>0</v>
      </c>
      <c r="DT32" s="78" t="s">
        <v>264</v>
      </c>
      <c r="DU32" s="79">
        <v>1.5</v>
      </c>
      <c r="DV32" s="78">
        <v>-43.75</v>
      </c>
      <c r="DW32" s="51">
        <v>0</v>
      </c>
      <c r="DX32" s="78" t="s">
        <v>264</v>
      </c>
      <c r="DY32" s="79">
        <v>1.5</v>
      </c>
      <c r="DZ32" s="78">
        <v>-37.931034482758619</v>
      </c>
      <c r="EA32" s="51">
        <v>0</v>
      </c>
      <c r="EB32" s="78" t="s">
        <v>264</v>
      </c>
      <c r="EC32" s="79">
        <v>0</v>
      </c>
      <c r="ED32" s="78">
        <v>-100</v>
      </c>
      <c r="EE32" s="51">
        <v>0</v>
      </c>
      <c r="EF32" s="78" t="s">
        <v>264</v>
      </c>
      <c r="EG32" s="79">
        <v>1.6666666666666667</v>
      </c>
      <c r="EH32" s="78" t="s">
        <v>267</v>
      </c>
      <c r="EI32" s="51">
        <v>0</v>
      </c>
      <c r="EJ32" s="78" t="s">
        <v>264</v>
      </c>
      <c r="EK32" s="79">
        <v>1.6666666666666667</v>
      </c>
      <c r="EL32" s="78" t="s">
        <v>267</v>
      </c>
      <c r="EM32" s="51">
        <v>0</v>
      </c>
      <c r="EN32" s="78" t="s">
        <v>264</v>
      </c>
      <c r="EO32" s="79">
        <v>0</v>
      </c>
      <c r="EP32" s="78" t="s">
        <v>264</v>
      </c>
      <c r="EQ32" s="51">
        <v>0</v>
      </c>
      <c r="ER32" s="78" t="s">
        <v>264</v>
      </c>
      <c r="ES32" s="79">
        <v>0</v>
      </c>
      <c r="ET32" s="78">
        <v>-100</v>
      </c>
      <c r="EU32" s="51">
        <v>0</v>
      </c>
      <c r="EV32" s="78" t="s">
        <v>264</v>
      </c>
      <c r="EW32" s="79">
        <v>0</v>
      </c>
      <c r="EX32" s="78">
        <v>-100</v>
      </c>
      <c r="EY32" s="51">
        <v>0</v>
      </c>
      <c r="EZ32" s="78" t="s">
        <v>264</v>
      </c>
      <c r="FA32" s="79">
        <v>0</v>
      </c>
      <c r="FB32" s="78" t="s">
        <v>264</v>
      </c>
      <c r="FC32" s="51">
        <v>0</v>
      </c>
      <c r="FD32" s="78" t="s">
        <v>264</v>
      </c>
      <c r="FE32" s="79">
        <v>1</v>
      </c>
      <c r="FF32" s="78" t="s">
        <v>267</v>
      </c>
      <c r="FG32" s="51">
        <v>0</v>
      </c>
      <c r="FH32" s="78" t="s">
        <v>264</v>
      </c>
      <c r="FI32" s="79">
        <v>1</v>
      </c>
      <c r="FJ32" s="78" t="s">
        <v>267</v>
      </c>
      <c r="FK32" s="51">
        <v>0</v>
      </c>
      <c r="FL32" s="78" t="s">
        <v>264</v>
      </c>
      <c r="FM32" s="79">
        <v>0</v>
      </c>
      <c r="FN32" s="78" t="s">
        <v>264</v>
      </c>
      <c r="FO32" s="51">
        <v>0</v>
      </c>
      <c r="FP32" s="78" t="s">
        <v>264</v>
      </c>
      <c r="FQ32" s="79">
        <v>0</v>
      </c>
      <c r="FR32" s="78" t="s">
        <v>264</v>
      </c>
      <c r="FS32" s="51">
        <v>0</v>
      </c>
      <c r="FT32" s="78" t="s">
        <v>264</v>
      </c>
      <c r="FU32" s="79">
        <v>0</v>
      </c>
      <c r="FV32" s="78" t="s">
        <v>264</v>
      </c>
      <c r="FW32" s="51">
        <v>0</v>
      </c>
      <c r="FX32" s="78" t="s">
        <v>264</v>
      </c>
      <c r="FY32" s="79">
        <v>0</v>
      </c>
      <c r="FZ32" s="78" t="s">
        <v>264</v>
      </c>
      <c r="GA32" s="51">
        <v>0</v>
      </c>
      <c r="GB32" s="78" t="s">
        <v>264</v>
      </c>
      <c r="GC32" s="79">
        <v>2</v>
      </c>
      <c r="GD32" s="78">
        <v>100</v>
      </c>
      <c r="GE32" s="51">
        <v>0</v>
      </c>
      <c r="GF32" s="78" t="s">
        <v>264</v>
      </c>
      <c r="GG32" s="79">
        <v>2</v>
      </c>
      <c r="GH32" s="78" t="s">
        <v>267</v>
      </c>
      <c r="GI32" s="51">
        <v>0</v>
      </c>
      <c r="GJ32" s="78" t="s">
        <v>264</v>
      </c>
      <c r="GK32" s="79">
        <v>0</v>
      </c>
      <c r="GL32" s="78">
        <v>-100</v>
      </c>
      <c r="GM32" s="51">
        <v>0</v>
      </c>
      <c r="GN32" s="78" t="s">
        <v>264</v>
      </c>
      <c r="GO32" s="79">
        <v>0.16666666666666666</v>
      </c>
      <c r="GP32" s="78">
        <v>-50</v>
      </c>
      <c r="GQ32" s="51">
        <v>0</v>
      </c>
      <c r="GR32" s="78" t="s">
        <v>264</v>
      </c>
      <c r="GS32" s="79">
        <v>0.16666666666666666</v>
      </c>
      <c r="GT32" s="78">
        <v>-50</v>
      </c>
      <c r="GU32" s="51">
        <v>0</v>
      </c>
      <c r="GV32" s="78" t="s">
        <v>264</v>
      </c>
      <c r="GW32" s="79">
        <v>0</v>
      </c>
      <c r="GX32" s="78" t="s">
        <v>264</v>
      </c>
      <c r="GY32" s="51">
        <v>0</v>
      </c>
      <c r="GZ32" s="78" t="s">
        <v>264</v>
      </c>
      <c r="HA32" s="79">
        <v>3.75</v>
      </c>
      <c r="HB32" s="78">
        <v>4.6511627906976747</v>
      </c>
      <c r="HC32" s="51">
        <v>0</v>
      </c>
      <c r="HD32" s="78" t="s">
        <v>264</v>
      </c>
      <c r="HE32" s="79">
        <v>1.8333333333333333</v>
      </c>
      <c r="HF32" s="78">
        <v>-26.666666666666668</v>
      </c>
      <c r="HG32" s="51">
        <v>0</v>
      </c>
      <c r="HH32" s="78" t="s">
        <v>264</v>
      </c>
      <c r="HI32" s="79">
        <v>1.9166666666666667</v>
      </c>
      <c r="HJ32" s="78">
        <v>76.923076923076934</v>
      </c>
      <c r="HK32" s="51">
        <v>0</v>
      </c>
      <c r="HL32" s="78" t="s">
        <v>264</v>
      </c>
      <c r="HM32" s="79">
        <v>3.75</v>
      </c>
      <c r="HN32" s="78">
        <v>4.6511627906976747</v>
      </c>
      <c r="HO32" s="51">
        <v>0</v>
      </c>
      <c r="HP32" s="78" t="s">
        <v>264</v>
      </c>
      <c r="HQ32" s="79">
        <v>1.8333333333333333</v>
      </c>
      <c r="HR32" s="78">
        <v>-26.666666666666668</v>
      </c>
      <c r="HS32" s="51">
        <v>0</v>
      </c>
      <c r="HT32" s="78" t="s">
        <v>264</v>
      </c>
      <c r="HU32" s="79">
        <v>1.9166666666666667</v>
      </c>
      <c r="HV32" s="78">
        <v>76.923076923076934</v>
      </c>
      <c r="HW32" s="51">
        <v>0</v>
      </c>
      <c r="HX32" s="78" t="s">
        <v>264</v>
      </c>
      <c r="HY32" s="79">
        <v>0</v>
      </c>
      <c r="HZ32" s="78" t="s">
        <v>264</v>
      </c>
      <c r="IA32" s="51">
        <v>0</v>
      </c>
      <c r="IB32" s="78" t="s">
        <v>264</v>
      </c>
      <c r="IC32" s="79">
        <v>0</v>
      </c>
      <c r="ID32" s="78" t="s">
        <v>264</v>
      </c>
      <c r="IE32" s="51">
        <v>0</v>
      </c>
      <c r="IF32" s="78" t="s">
        <v>264</v>
      </c>
      <c r="IG32" s="79">
        <v>0</v>
      </c>
      <c r="IH32" s="78" t="s">
        <v>264</v>
      </c>
      <c r="II32" s="51">
        <v>0</v>
      </c>
      <c r="IJ32" s="78" t="s">
        <v>264</v>
      </c>
      <c r="IK32" s="79">
        <v>0</v>
      </c>
      <c r="IL32" s="78" t="s">
        <v>264</v>
      </c>
      <c r="IM32" s="51">
        <v>0</v>
      </c>
      <c r="IN32" s="78" t="s">
        <v>264</v>
      </c>
      <c r="IO32" s="79">
        <v>0</v>
      </c>
      <c r="IP32" s="78" t="s">
        <v>264</v>
      </c>
      <c r="IQ32" s="51">
        <v>0</v>
      </c>
      <c r="IR32" s="78" t="s">
        <v>264</v>
      </c>
      <c r="IS32" s="79">
        <v>0</v>
      </c>
      <c r="IT32" s="78" t="s">
        <v>264</v>
      </c>
      <c r="IU32" s="51" t="s">
        <v>378</v>
      </c>
      <c r="IV32" s="78">
        <v>-50</v>
      </c>
      <c r="IW32" s="79">
        <v>2.8333333333333335</v>
      </c>
      <c r="IX32" s="78">
        <v>-68.518518518518519</v>
      </c>
      <c r="IY32" s="51" t="s">
        <v>378</v>
      </c>
      <c r="IZ32" s="78">
        <v>0</v>
      </c>
      <c r="JA32" s="79">
        <v>0.66666666666666663</v>
      </c>
      <c r="JB32" s="78">
        <v>-85.714285714285708</v>
      </c>
      <c r="JC32" s="51">
        <v>0</v>
      </c>
      <c r="JD32" s="78">
        <v>-100</v>
      </c>
      <c r="JE32" s="79">
        <v>2.1666666666666665</v>
      </c>
      <c r="JF32" s="78">
        <v>-50</v>
      </c>
      <c r="JG32" s="51">
        <v>0</v>
      </c>
      <c r="JH32" s="78">
        <v>-100</v>
      </c>
      <c r="JI32" s="79">
        <v>0.25</v>
      </c>
      <c r="JJ32" s="78">
        <v>-25</v>
      </c>
      <c r="JK32" s="51">
        <v>0</v>
      </c>
      <c r="JL32" s="78">
        <v>-100</v>
      </c>
      <c r="JM32" s="79">
        <v>0.25</v>
      </c>
      <c r="JN32" s="78">
        <v>-25</v>
      </c>
      <c r="JO32" s="51">
        <v>0</v>
      </c>
      <c r="JP32" s="78" t="s">
        <v>264</v>
      </c>
      <c r="JQ32" s="79">
        <v>0</v>
      </c>
      <c r="JR32" s="78" t="s">
        <v>264</v>
      </c>
      <c r="JS32" s="51">
        <v>0</v>
      </c>
      <c r="JT32" s="78" t="s">
        <v>264</v>
      </c>
      <c r="JU32" s="79">
        <v>0.16666666666666666</v>
      </c>
      <c r="JV32" s="78" t="s">
        <v>264</v>
      </c>
      <c r="JW32" s="51">
        <v>0</v>
      </c>
      <c r="JX32" s="78" t="s">
        <v>264</v>
      </c>
      <c r="JY32" s="79">
        <v>8.3333333333333329E-2</v>
      </c>
      <c r="JZ32" s="78" t="s">
        <v>264</v>
      </c>
      <c r="KA32" s="51">
        <v>0</v>
      </c>
      <c r="KB32" s="78" t="s">
        <v>264</v>
      </c>
      <c r="KC32" s="79">
        <v>8.3333333333333329E-2</v>
      </c>
      <c r="KD32" s="78" t="s">
        <v>264</v>
      </c>
      <c r="KE32" s="51">
        <v>0</v>
      </c>
      <c r="KF32" s="78" t="s">
        <v>264</v>
      </c>
      <c r="KG32" s="79">
        <v>0</v>
      </c>
      <c r="KH32" s="78" t="s">
        <v>264</v>
      </c>
      <c r="KI32" s="51">
        <v>0</v>
      </c>
      <c r="KJ32" s="78" t="s">
        <v>264</v>
      </c>
      <c r="KK32" s="79">
        <v>0</v>
      </c>
      <c r="KL32" s="78" t="s">
        <v>264</v>
      </c>
      <c r="KM32" s="51">
        <v>0</v>
      </c>
      <c r="KN32" s="78" t="s">
        <v>264</v>
      </c>
      <c r="KO32" s="79">
        <v>0</v>
      </c>
      <c r="KP32" s="78" t="s">
        <v>264</v>
      </c>
      <c r="KQ32" s="51">
        <v>0</v>
      </c>
      <c r="KR32" s="78" t="s">
        <v>264</v>
      </c>
      <c r="KS32" s="79">
        <v>0</v>
      </c>
      <c r="KT32" s="78">
        <v>-100</v>
      </c>
      <c r="KU32" s="51">
        <v>0</v>
      </c>
      <c r="KV32" s="78" t="s">
        <v>264</v>
      </c>
      <c r="KW32" s="79">
        <v>0</v>
      </c>
      <c r="KX32" s="78">
        <v>-100</v>
      </c>
      <c r="KY32" s="51">
        <v>0</v>
      </c>
      <c r="KZ32" s="78" t="s">
        <v>264</v>
      </c>
      <c r="LA32" s="79">
        <v>0</v>
      </c>
      <c r="LB32" s="78" t="s">
        <v>264</v>
      </c>
      <c r="LC32" s="51">
        <v>0</v>
      </c>
      <c r="LD32" s="78" t="s">
        <v>264</v>
      </c>
      <c r="LE32" s="79">
        <v>0</v>
      </c>
      <c r="LF32" s="78">
        <v>-100</v>
      </c>
      <c r="LG32" s="51">
        <v>0</v>
      </c>
      <c r="LH32" s="78" t="s">
        <v>264</v>
      </c>
      <c r="LI32" s="79">
        <v>0</v>
      </c>
      <c r="LJ32" s="78">
        <v>-100</v>
      </c>
      <c r="LK32" s="51">
        <v>0</v>
      </c>
      <c r="LL32" s="78" t="s">
        <v>264</v>
      </c>
      <c r="LM32" s="79">
        <v>0</v>
      </c>
      <c r="LN32" s="78" t="s">
        <v>264</v>
      </c>
      <c r="LO32" s="51">
        <v>0</v>
      </c>
      <c r="LP32" s="78">
        <v>-100</v>
      </c>
      <c r="LQ32" s="79">
        <v>2</v>
      </c>
      <c r="LR32" s="78">
        <v>-56.36363636363636</v>
      </c>
      <c r="LS32" s="51">
        <v>0</v>
      </c>
      <c r="LT32" s="78" t="s">
        <v>264</v>
      </c>
      <c r="LU32" s="79">
        <v>0</v>
      </c>
      <c r="LV32" s="78">
        <v>-100</v>
      </c>
      <c r="LW32" s="51">
        <v>0</v>
      </c>
      <c r="LX32" s="78">
        <v>-100</v>
      </c>
      <c r="LY32" s="79">
        <v>2</v>
      </c>
      <c r="LZ32" s="78">
        <v>-40</v>
      </c>
      <c r="MA32" s="51">
        <v>0</v>
      </c>
      <c r="MB32" s="78" t="s">
        <v>264</v>
      </c>
      <c r="MC32" s="79">
        <v>0.16666666666666666</v>
      </c>
      <c r="MD32" s="78">
        <v>-95.238095238095227</v>
      </c>
      <c r="ME32" s="51">
        <v>0</v>
      </c>
      <c r="MF32" s="78" t="s">
        <v>264</v>
      </c>
      <c r="MG32" s="79">
        <v>8.3333333333333329E-2</v>
      </c>
      <c r="MH32" s="78">
        <v>-96.666666666666671</v>
      </c>
      <c r="MI32" s="51">
        <v>0</v>
      </c>
      <c r="MJ32" s="78" t="s">
        <v>264</v>
      </c>
      <c r="MK32" s="79">
        <v>8.3333333333333329E-2</v>
      </c>
      <c r="ML32" s="78">
        <v>-91.666666666666657</v>
      </c>
      <c r="MM32" s="51">
        <v>0</v>
      </c>
      <c r="MN32" s="78" t="s">
        <v>264</v>
      </c>
      <c r="MO32" s="79">
        <v>8.3333333333333329E-2</v>
      </c>
      <c r="MP32" s="78">
        <v>-96.666666666666671</v>
      </c>
      <c r="MQ32" s="51">
        <v>0</v>
      </c>
      <c r="MR32" s="78" t="s">
        <v>264</v>
      </c>
      <c r="MS32" s="79">
        <v>0</v>
      </c>
      <c r="MT32" s="78">
        <v>-100</v>
      </c>
      <c r="MU32" s="51">
        <v>0</v>
      </c>
      <c r="MV32" s="78" t="s">
        <v>264</v>
      </c>
      <c r="MW32" s="79">
        <v>8.3333333333333329E-2</v>
      </c>
      <c r="MX32" s="78">
        <v>-91.666666666666657</v>
      </c>
      <c r="MY32" s="51">
        <v>0</v>
      </c>
      <c r="MZ32" s="78" t="s">
        <v>264</v>
      </c>
      <c r="NA32" s="79">
        <v>8.3333333333333329E-2</v>
      </c>
      <c r="NB32" s="78">
        <v>-90</v>
      </c>
      <c r="NC32" s="51">
        <v>0</v>
      </c>
      <c r="ND32" s="78" t="s">
        <v>264</v>
      </c>
      <c r="NE32" s="79">
        <v>8.3333333333333329E-2</v>
      </c>
      <c r="NF32" s="78">
        <v>-90</v>
      </c>
      <c r="NG32" s="51">
        <v>0</v>
      </c>
      <c r="NH32" s="78" t="s">
        <v>264</v>
      </c>
      <c r="NI32" s="79">
        <v>0</v>
      </c>
      <c r="NJ32" s="78" t="s">
        <v>264</v>
      </c>
      <c r="NK32" s="51">
        <v>0</v>
      </c>
      <c r="NL32" s="78" t="s">
        <v>264</v>
      </c>
      <c r="NM32" s="79">
        <v>0</v>
      </c>
      <c r="NN32" s="78">
        <v>-100</v>
      </c>
      <c r="NO32" s="51">
        <v>0</v>
      </c>
      <c r="NP32" s="78" t="s">
        <v>264</v>
      </c>
      <c r="NQ32" s="79">
        <v>0</v>
      </c>
      <c r="NR32" s="78">
        <v>-100</v>
      </c>
      <c r="NS32" s="51">
        <v>0</v>
      </c>
      <c r="NT32" s="78" t="s">
        <v>264</v>
      </c>
      <c r="NU32" s="79">
        <v>0</v>
      </c>
      <c r="NV32" s="78" t="s">
        <v>264</v>
      </c>
      <c r="NW32" s="51">
        <v>0</v>
      </c>
      <c r="NX32" s="78" t="s">
        <v>264</v>
      </c>
      <c r="NY32" s="79">
        <v>0</v>
      </c>
      <c r="NZ32" s="78" t="s">
        <v>264</v>
      </c>
      <c r="OA32" s="51">
        <v>0</v>
      </c>
      <c r="OB32" s="78" t="s">
        <v>264</v>
      </c>
      <c r="OC32" s="79">
        <v>0</v>
      </c>
      <c r="OD32" s="78" t="s">
        <v>264</v>
      </c>
      <c r="OE32" s="51">
        <v>0</v>
      </c>
      <c r="OF32" s="78" t="s">
        <v>264</v>
      </c>
      <c r="OG32" s="79">
        <v>0</v>
      </c>
      <c r="OH32" s="78" t="s">
        <v>264</v>
      </c>
      <c r="OI32" s="51" t="s">
        <v>378</v>
      </c>
      <c r="OJ32" s="78" t="s">
        <v>264</v>
      </c>
      <c r="OK32" s="79">
        <v>0.25</v>
      </c>
      <c r="OL32" s="78" t="s">
        <v>264</v>
      </c>
      <c r="OM32" s="51" t="s">
        <v>378</v>
      </c>
      <c r="ON32" s="78" t="s">
        <v>264</v>
      </c>
      <c r="OO32" s="79">
        <v>0.25</v>
      </c>
      <c r="OP32" s="78" t="s">
        <v>264</v>
      </c>
      <c r="OQ32" s="51">
        <v>0</v>
      </c>
      <c r="OR32" s="78" t="s">
        <v>264</v>
      </c>
      <c r="OS32" s="79">
        <v>0</v>
      </c>
      <c r="OT32" s="78" t="s">
        <v>264</v>
      </c>
      <c r="OU32" s="51">
        <v>0</v>
      </c>
      <c r="OV32" s="78" t="s">
        <v>264</v>
      </c>
      <c r="OW32" s="79">
        <v>6.666666666666667</v>
      </c>
      <c r="OX32" s="78">
        <v>-16.666666666666664</v>
      </c>
      <c r="OY32" s="51">
        <v>0</v>
      </c>
      <c r="OZ32" s="78" t="s">
        <v>264</v>
      </c>
      <c r="PA32" s="79">
        <v>2.5</v>
      </c>
      <c r="PB32" s="78">
        <v>-28.571428571428569</v>
      </c>
      <c r="PC32" s="51">
        <v>0</v>
      </c>
      <c r="PD32" s="78" t="s">
        <v>264</v>
      </c>
      <c r="PE32" s="79">
        <v>4.166666666666667</v>
      </c>
      <c r="PF32" s="78">
        <v>-7.4074074074074066</v>
      </c>
      <c r="PG32" s="51">
        <v>0</v>
      </c>
      <c r="PH32" s="78" t="s">
        <v>264</v>
      </c>
      <c r="PI32" s="79">
        <v>0.83333333333333337</v>
      </c>
      <c r="PJ32" s="78">
        <v>0</v>
      </c>
      <c r="PK32" s="51">
        <v>0</v>
      </c>
      <c r="PL32" s="78" t="s">
        <v>264</v>
      </c>
      <c r="PM32" s="79">
        <v>0.41666666666666669</v>
      </c>
      <c r="PN32" s="78">
        <v>-16.666666666666664</v>
      </c>
      <c r="PO32" s="51">
        <v>0</v>
      </c>
      <c r="PP32" s="78" t="s">
        <v>264</v>
      </c>
      <c r="PQ32" s="79">
        <v>0.41666666666666669</v>
      </c>
      <c r="PR32" s="78">
        <v>25</v>
      </c>
      <c r="PS32" s="51">
        <v>0</v>
      </c>
      <c r="PT32" s="78" t="s">
        <v>264</v>
      </c>
      <c r="PU32" s="79">
        <v>5.833333333333333</v>
      </c>
      <c r="PV32" s="78">
        <v>-18.604651162790699</v>
      </c>
      <c r="PW32" s="51">
        <v>0</v>
      </c>
      <c r="PX32" s="78" t="s">
        <v>264</v>
      </c>
      <c r="PY32" s="79">
        <v>2.0833333333333335</v>
      </c>
      <c r="PZ32" s="78">
        <v>-30.555555555555557</v>
      </c>
      <c r="QA32" s="51">
        <v>0</v>
      </c>
      <c r="QB32" s="78" t="s">
        <v>264</v>
      </c>
      <c r="QC32" s="79">
        <v>3.75</v>
      </c>
      <c r="QD32" s="78">
        <v>-10</v>
      </c>
    </row>
  </sheetData>
  <sheetProtection sheet="1" objects="1" scenarios="1"/>
  <mergeCells count="371">
    <mergeCell ref="PO16:PP16"/>
    <mergeCell ref="PQ16:PR16"/>
    <mergeCell ref="PS16:PT16"/>
    <mergeCell ref="PU16:PV16"/>
    <mergeCell ref="PW16:PX16"/>
    <mergeCell ref="PY16:PZ16"/>
    <mergeCell ref="QA16:QB16"/>
    <mergeCell ref="QC16:QD16"/>
    <mergeCell ref="OW16:OX16"/>
    <mergeCell ref="OY16:OZ16"/>
    <mergeCell ref="PA16:PB16"/>
    <mergeCell ref="PC16:PD16"/>
    <mergeCell ref="PE16:PF16"/>
    <mergeCell ref="PG16:PH16"/>
    <mergeCell ref="PI16:PJ16"/>
    <mergeCell ref="PK16:PL16"/>
    <mergeCell ref="PM16:PN16"/>
    <mergeCell ref="NG16:NH16"/>
    <mergeCell ref="NI16:NJ16"/>
    <mergeCell ref="OI16:OJ16"/>
    <mergeCell ref="OK16:OL16"/>
    <mergeCell ref="OM16:ON16"/>
    <mergeCell ref="OO16:OP16"/>
    <mergeCell ref="OQ16:OR16"/>
    <mergeCell ref="OS16:OT16"/>
    <mergeCell ref="OU16:OV16"/>
    <mergeCell ref="NW16:NX16"/>
    <mergeCell ref="NY16:NZ16"/>
    <mergeCell ref="OA16:OB16"/>
    <mergeCell ref="OC16:OD16"/>
    <mergeCell ref="OE16:OF16"/>
    <mergeCell ref="OG16:OH16"/>
    <mergeCell ref="NK16:NL16"/>
    <mergeCell ref="NM16:NN16"/>
    <mergeCell ref="NO16:NP16"/>
    <mergeCell ref="NQ16:NR16"/>
    <mergeCell ref="NS16:NT16"/>
    <mergeCell ref="NU16:NV16"/>
    <mergeCell ref="MO16:MP16"/>
    <mergeCell ref="MQ16:MR16"/>
    <mergeCell ref="MS16:MT16"/>
    <mergeCell ref="MU16:MV16"/>
    <mergeCell ref="MW16:MX16"/>
    <mergeCell ref="MY16:MZ16"/>
    <mergeCell ref="NA16:NB16"/>
    <mergeCell ref="NC16:ND16"/>
    <mergeCell ref="NE16:NF16"/>
    <mergeCell ref="LW16:LX16"/>
    <mergeCell ref="LY16:LZ16"/>
    <mergeCell ref="MA16:MB16"/>
    <mergeCell ref="MC16:MD16"/>
    <mergeCell ref="ME16:MF16"/>
    <mergeCell ref="MG16:MH16"/>
    <mergeCell ref="MI16:MJ16"/>
    <mergeCell ref="MK16:ML16"/>
    <mergeCell ref="MM16:MN16"/>
    <mergeCell ref="LE16:LF16"/>
    <mergeCell ref="LG16:LH16"/>
    <mergeCell ref="LI16:LJ16"/>
    <mergeCell ref="LK16:LL16"/>
    <mergeCell ref="LM16:LN16"/>
    <mergeCell ref="LO16:LP16"/>
    <mergeCell ref="LQ16:LR16"/>
    <mergeCell ref="LS16:LT16"/>
    <mergeCell ref="LU16:LV16"/>
    <mergeCell ref="KM16:KN16"/>
    <mergeCell ref="KO16:KP16"/>
    <mergeCell ref="KQ16:KR16"/>
    <mergeCell ref="KS16:KT16"/>
    <mergeCell ref="KU16:KV16"/>
    <mergeCell ref="KW16:KX16"/>
    <mergeCell ref="KY16:KZ16"/>
    <mergeCell ref="LA16:LB16"/>
    <mergeCell ref="LC16:LD16"/>
    <mergeCell ref="JU16:JV16"/>
    <mergeCell ref="JW16:JX16"/>
    <mergeCell ref="JY16:JZ16"/>
    <mergeCell ref="KA16:KB16"/>
    <mergeCell ref="KC16:KD16"/>
    <mergeCell ref="KE16:KF16"/>
    <mergeCell ref="KG16:KH16"/>
    <mergeCell ref="KI16:KJ16"/>
    <mergeCell ref="KK16:KL16"/>
    <mergeCell ref="JC16:JD16"/>
    <mergeCell ref="JE16:JF16"/>
    <mergeCell ref="JG16:JH16"/>
    <mergeCell ref="JI16:JJ16"/>
    <mergeCell ref="JK16:JL16"/>
    <mergeCell ref="JM16:JN16"/>
    <mergeCell ref="JO16:JP16"/>
    <mergeCell ref="JQ16:JR16"/>
    <mergeCell ref="JS16:JT16"/>
    <mergeCell ref="IK16:IL16"/>
    <mergeCell ref="IM16:IN16"/>
    <mergeCell ref="IO16:IP16"/>
    <mergeCell ref="IQ16:IR16"/>
    <mergeCell ref="IS16:IT16"/>
    <mergeCell ref="IU16:IV16"/>
    <mergeCell ref="IW16:IX16"/>
    <mergeCell ref="IY16:IZ16"/>
    <mergeCell ref="JA16:JB16"/>
    <mergeCell ref="HS16:HT16"/>
    <mergeCell ref="HU16:HV16"/>
    <mergeCell ref="HW16:HX16"/>
    <mergeCell ref="HY16:HZ16"/>
    <mergeCell ref="IA16:IB16"/>
    <mergeCell ref="IC16:ID16"/>
    <mergeCell ref="IE16:IF16"/>
    <mergeCell ref="IG16:IH16"/>
    <mergeCell ref="II16:IJ16"/>
    <mergeCell ref="HA16:HB16"/>
    <mergeCell ref="HC16:HD16"/>
    <mergeCell ref="HE16:HF16"/>
    <mergeCell ref="HG16:HH16"/>
    <mergeCell ref="HI16:HJ16"/>
    <mergeCell ref="HK16:HL16"/>
    <mergeCell ref="HM16:HN16"/>
    <mergeCell ref="HO16:HP16"/>
    <mergeCell ref="HQ16:HR16"/>
    <mergeCell ref="GI16:GJ16"/>
    <mergeCell ref="GK16:GL16"/>
    <mergeCell ref="GM16:GN16"/>
    <mergeCell ref="GO16:GP16"/>
    <mergeCell ref="GQ16:GR16"/>
    <mergeCell ref="GS16:GT16"/>
    <mergeCell ref="GU16:GV16"/>
    <mergeCell ref="GW16:GX16"/>
    <mergeCell ref="GY16:GZ16"/>
    <mergeCell ref="ES16:ET16"/>
    <mergeCell ref="EU16:EV16"/>
    <mergeCell ref="EW16:EX16"/>
    <mergeCell ref="EY16:EZ16"/>
    <mergeCell ref="FA16:FB16"/>
    <mergeCell ref="GA16:GB16"/>
    <mergeCell ref="GC16:GD16"/>
    <mergeCell ref="GE16:GF16"/>
    <mergeCell ref="GG16:GH16"/>
    <mergeCell ref="FC16:FD16"/>
    <mergeCell ref="FE16:FF16"/>
    <mergeCell ref="FG16:FH16"/>
    <mergeCell ref="FI16:FJ16"/>
    <mergeCell ref="FK16:FL16"/>
    <mergeCell ref="FM16:FN16"/>
    <mergeCell ref="FO16:FP16"/>
    <mergeCell ref="FQ16:FR16"/>
    <mergeCell ref="FS16:FT16"/>
    <mergeCell ref="FU16:FV16"/>
    <mergeCell ref="FW16:FX16"/>
    <mergeCell ref="FY16:FZ16"/>
    <mergeCell ref="EA16:EB16"/>
    <mergeCell ref="EC16:ED16"/>
    <mergeCell ref="EE16:EF16"/>
    <mergeCell ref="EG16:EH16"/>
    <mergeCell ref="EI16:EJ16"/>
    <mergeCell ref="EK16:EL16"/>
    <mergeCell ref="EM16:EN16"/>
    <mergeCell ref="EO16:EP16"/>
    <mergeCell ref="EQ16:ER16"/>
    <mergeCell ref="DI16:DJ16"/>
    <mergeCell ref="DK16:DL16"/>
    <mergeCell ref="DM16:DN16"/>
    <mergeCell ref="DO16:DP16"/>
    <mergeCell ref="DQ16:DR16"/>
    <mergeCell ref="DS16:DT16"/>
    <mergeCell ref="DU16:DV16"/>
    <mergeCell ref="DW16:DX16"/>
    <mergeCell ref="DY16:DZ16"/>
    <mergeCell ref="CQ16:CR16"/>
    <mergeCell ref="CS16:CT16"/>
    <mergeCell ref="CU16:CV16"/>
    <mergeCell ref="CW16:CX16"/>
    <mergeCell ref="CY16:CZ16"/>
    <mergeCell ref="DA16:DB16"/>
    <mergeCell ref="DC16:DD16"/>
    <mergeCell ref="DE16:DF16"/>
    <mergeCell ref="DG16:DH16"/>
    <mergeCell ref="BY16:BZ16"/>
    <mergeCell ref="CA16:CB16"/>
    <mergeCell ref="CC16:CD16"/>
    <mergeCell ref="CE16:CF16"/>
    <mergeCell ref="CG16:CH16"/>
    <mergeCell ref="CI16:CJ16"/>
    <mergeCell ref="CK16:CL16"/>
    <mergeCell ref="CM16:CN16"/>
    <mergeCell ref="CO16:CP16"/>
    <mergeCell ref="BG16:BH16"/>
    <mergeCell ref="BI16:BJ16"/>
    <mergeCell ref="BK16:BL16"/>
    <mergeCell ref="BM16:BN16"/>
    <mergeCell ref="BO16:BP16"/>
    <mergeCell ref="BQ16:BR16"/>
    <mergeCell ref="BS16:BT16"/>
    <mergeCell ref="BU16:BV16"/>
    <mergeCell ref="BW16:BX16"/>
    <mergeCell ref="AO16:AP16"/>
    <mergeCell ref="AQ16:AR16"/>
    <mergeCell ref="AS16:AT16"/>
    <mergeCell ref="AU16:AV16"/>
    <mergeCell ref="AW16:AX16"/>
    <mergeCell ref="AY16:AZ16"/>
    <mergeCell ref="BA16:BB16"/>
    <mergeCell ref="BC16:BD16"/>
    <mergeCell ref="BE16:BF16"/>
    <mergeCell ref="A14:A17"/>
    <mergeCell ref="C14:N14"/>
    <mergeCell ref="O14:Z14"/>
    <mergeCell ref="AA14:AL14"/>
    <mergeCell ref="AM14:AX14"/>
    <mergeCell ref="C16:D16"/>
    <mergeCell ref="E16:F16"/>
    <mergeCell ref="G16:H16"/>
    <mergeCell ref="I16:J16"/>
    <mergeCell ref="K16:L16"/>
    <mergeCell ref="M16:N16"/>
    <mergeCell ref="O16:P16"/>
    <mergeCell ref="Q16:R16"/>
    <mergeCell ref="S16:T16"/>
    <mergeCell ref="U16:V16"/>
    <mergeCell ref="W16:X16"/>
    <mergeCell ref="Y16:Z16"/>
    <mergeCell ref="AA16:AB16"/>
    <mergeCell ref="AC16:AD16"/>
    <mergeCell ref="AE16:AF16"/>
    <mergeCell ref="AG16:AH16"/>
    <mergeCell ref="AI16:AJ16"/>
    <mergeCell ref="AK16:AL16"/>
    <mergeCell ref="AM16:AN16"/>
    <mergeCell ref="PS14:QD14"/>
    <mergeCell ref="KE14:KP14"/>
    <mergeCell ref="KQ14:LB14"/>
    <mergeCell ref="LC14:LN14"/>
    <mergeCell ref="LO14:LZ14"/>
    <mergeCell ref="MA14:ML14"/>
    <mergeCell ref="MM14:MX14"/>
    <mergeCell ref="HK14:HV14"/>
    <mergeCell ref="HW14:IH14"/>
    <mergeCell ref="II14:IT14"/>
    <mergeCell ref="IU14:JF14"/>
    <mergeCell ref="JG14:JR14"/>
    <mergeCell ref="JS14:KD14"/>
    <mergeCell ref="MY14:NJ14"/>
    <mergeCell ref="OI14:OT14"/>
    <mergeCell ref="OU14:PF14"/>
    <mergeCell ref="GY14:HJ14"/>
    <mergeCell ref="AY14:BJ14"/>
    <mergeCell ref="BK14:BV14"/>
    <mergeCell ref="BW14:CH14"/>
    <mergeCell ref="CI14:CT14"/>
    <mergeCell ref="CU14:DF14"/>
    <mergeCell ref="DG14:DR14"/>
    <mergeCell ref="PG14:PR14"/>
    <mergeCell ref="DS14:ED14"/>
    <mergeCell ref="EE14:EP14"/>
    <mergeCell ref="EQ14:FB14"/>
    <mergeCell ref="GA14:GL14"/>
    <mergeCell ref="GM14:GX14"/>
    <mergeCell ref="NW14:OH14"/>
    <mergeCell ref="NK14:NV14"/>
    <mergeCell ref="FC14:FN14"/>
    <mergeCell ref="FO14:FZ14"/>
    <mergeCell ref="O15:R15"/>
    <mergeCell ref="S15:V15"/>
    <mergeCell ref="W15:Z15"/>
    <mergeCell ref="C15:F15"/>
    <mergeCell ref="G15:J15"/>
    <mergeCell ref="K15:N15"/>
    <mergeCell ref="AA15:AD15"/>
    <mergeCell ref="AE15:AH15"/>
    <mergeCell ref="AI15:AL15"/>
    <mergeCell ref="CE15:CH15"/>
    <mergeCell ref="CI15:CL15"/>
    <mergeCell ref="CM15:CP15"/>
    <mergeCell ref="CQ15:CT15"/>
    <mergeCell ref="AM15:AP15"/>
    <mergeCell ref="AQ15:AT15"/>
    <mergeCell ref="AU15:AX15"/>
    <mergeCell ref="BK15:BN15"/>
    <mergeCell ref="BO15:BR15"/>
    <mergeCell ref="BS15:BV15"/>
    <mergeCell ref="AY15:BB15"/>
    <mergeCell ref="BC15:BF15"/>
    <mergeCell ref="BG15:BJ15"/>
    <mergeCell ref="BW15:BZ15"/>
    <mergeCell ref="CA15:CD15"/>
    <mergeCell ref="EE15:EH15"/>
    <mergeCell ref="EI15:EL15"/>
    <mergeCell ref="EM15:EP15"/>
    <mergeCell ref="DG15:DJ15"/>
    <mergeCell ref="DK15:DN15"/>
    <mergeCell ref="DO15:DR15"/>
    <mergeCell ref="CU15:CX15"/>
    <mergeCell ref="CY15:DB15"/>
    <mergeCell ref="DC15:DF15"/>
    <mergeCell ref="DS15:DV15"/>
    <mergeCell ref="DW15:DZ15"/>
    <mergeCell ref="EA15:ED15"/>
    <mergeCell ref="GY15:HB15"/>
    <mergeCell ref="HC15:HF15"/>
    <mergeCell ref="HG15:HJ15"/>
    <mergeCell ref="GA15:GD15"/>
    <mergeCell ref="GE15:GH15"/>
    <mergeCell ref="GI15:GL15"/>
    <mergeCell ref="EQ15:ET15"/>
    <mergeCell ref="EU15:EX15"/>
    <mergeCell ref="EY15:FB15"/>
    <mergeCell ref="GM15:GP15"/>
    <mergeCell ref="GQ15:GT15"/>
    <mergeCell ref="GU15:GX15"/>
    <mergeCell ref="FC15:FF15"/>
    <mergeCell ref="FG15:FJ15"/>
    <mergeCell ref="FK15:FN15"/>
    <mergeCell ref="FO15:FR15"/>
    <mergeCell ref="FS15:FV15"/>
    <mergeCell ref="FW15:FZ15"/>
    <mergeCell ref="IU15:IX15"/>
    <mergeCell ref="IY15:JB15"/>
    <mergeCell ref="JC15:JF15"/>
    <mergeCell ref="HW15:HZ15"/>
    <mergeCell ref="IA15:ID15"/>
    <mergeCell ref="IE15:IH15"/>
    <mergeCell ref="HK15:HN15"/>
    <mergeCell ref="HO15:HR15"/>
    <mergeCell ref="HS15:HV15"/>
    <mergeCell ref="II15:IL15"/>
    <mergeCell ref="IM15:IP15"/>
    <mergeCell ref="IQ15:IT15"/>
    <mergeCell ref="KQ15:KT15"/>
    <mergeCell ref="KU15:KX15"/>
    <mergeCell ref="KY15:LB15"/>
    <mergeCell ref="JS15:JV15"/>
    <mergeCell ref="JW15:JZ15"/>
    <mergeCell ref="KA15:KD15"/>
    <mergeCell ref="JG15:JJ15"/>
    <mergeCell ref="JK15:JN15"/>
    <mergeCell ref="JO15:JR15"/>
    <mergeCell ref="KE15:KH15"/>
    <mergeCell ref="KI15:KL15"/>
    <mergeCell ref="KM15:KP15"/>
    <mergeCell ref="LO15:LR15"/>
    <mergeCell ref="LS15:LV15"/>
    <mergeCell ref="LW15:LZ15"/>
    <mergeCell ref="LC15:LF15"/>
    <mergeCell ref="LG15:LJ15"/>
    <mergeCell ref="LK15:LN15"/>
    <mergeCell ref="MA15:MD15"/>
    <mergeCell ref="ME15:MH15"/>
    <mergeCell ref="MI15:ML15"/>
    <mergeCell ref="MY15:NB15"/>
    <mergeCell ref="NC15:NF15"/>
    <mergeCell ref="NG15:NJ15"/>
    <mergeCell ref="OU15:OX15"/>
    <mergeCell ref="OY15:PB15"/>
    <mergeCell ref="PC15:PF15"/>
    <mergeCell ref="MM15:MP15"/>
    <mergeCell ref="MQ15:MT15"/>
    <mergeCell ref="MU15:MX15"/>
    <mergeCell ref="NW15:NZ15"/>
    <mergeCell ref="OA15:OD15"/>
    <mergeCell ref="OE15:OH15"/>
    <mergeCell ref="NK15:NN15"/>
    <mergeCell ref="NO15:NR15"/>
    <mergeCell ref="NS15:NV15"/>
    <mergeCell ref="PS15:PV15"/>
    <mergeCell ref="PW15:PZ15"/>
    <mergeCell ref="QA15:QD15"/>
    <mergeCell ref="PG15:PJ15"/>
    <mergeCell ref="PK15:PN15"/>
    <mergeCell ref="PO15:PR15"/>
    <mergeCell ref="OI15:OL15"/>
    <mergeCell ref="OM15:OP15"/>
    <mergeCell ref="OQ15:OT1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2"/>
  <dimension ref="A1:A53"/>
  <sheetViews>
    <sheetView tabSelected="1" workbookViewId="0"/>
  </sheetViews>
  <sheetFormatPr baseColWidth="10" defaultRowHeight="14.25" x14ac:dyDescent="0.2"/>
  <cols>
    <col min="1" max="2" width="45.625" style="12" customWidth="1"/>
    <col min="3" max="16384" width="11" style="12"/>
  </cols>
  <sheetData>
    <row r="1" ht="14.1" customHeight="1" x14ac:dyDescent="0.2"/>
    <row r="2" ht="14.1" customHeight="1" x14ac:dyDescent="0.2"/>
    <row r="3" ht="14.1" customHeight="1" x14ac:dyDescent="0.2"/>
    <row r="4" ht="14.1" customHeight="1" x14ac:dyDescent="0.2"/>
    <row r="5" ht="14.1" customHeight="1" x14ac:dyDescent="0.2"/>
    <row r="6" ht="14.1" customHeight="1" x14ac:dyDescent="0.2"/>
    <row r="7" ht="14.1" customHeight="1" x14ac:dyDescent="0.2"/>
    <row r="8" ht="14.1" customHeight="1" x14ac:dyDescent="0.2"/>
    <row r="9" ht="14.1" customHeight="1" x14ac:dyDescent="0.2"/>
    <row r="10" ht="14.1" customHeight="1" x14ac:dyDescent="0.2"/>
    <row r="11" ht="14.1" customHeight="1" x14ac:dyDescent="0.2"/>
    <row r="12" ht="14.1" customHeight="1" x14ac:dyDescent="0.2"/>
    <row r="13" ht="14.1" customHeight="1" x14ac:dyDescent="0.2"/>
    <row r="14" ht="14.1" customHeight="1" x14ac:dyDescent="0.2"/>
    <row r="15" ht="14.1" customHeight="1" x14ac:dyDescent="0.2"/>
    <row r="16"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23" customHeight="1" x14ac:dyDescent="0.2"/>
  </sheetData>
  <sheetProtection sheet="1" objects="1" scenarios="1"/>
  <pageMargins left="0.31496062992126" right="0" top="0" bottom="0"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
    <pageSetUpPr fitToPage="1"/>
  </sheetPr>
  <dimension ref="A1:W53"/>
  <sheetViews>
    <sheetView showGridLines="0" zoomScaleNormal="100" zoomScaleSheetLayoutView="100" workbookViewId="0"/>
  </sheetViews>
  <sheetFormatPr baseColWidth="10" defaultColWidth="8.625" defaultRowHeight="16.5" customHeight="1" x14ac:dyDescent="0.2"/>
  <cols>
    <col min="1" max="1" width="6.5" style="235" customWidth="1"/>
    <col min="2" max="2" width="14.125" style="235" customWidth="1"/>
    <col min="3" max="3" width="42.375" style="235" customWidth="1"/>
    <col min="4" max="5" width="5" style="235" customWidth="1"/>
    <col min="6" max="6" width="10.625" style="235" customWidth="1"/>
    <col min="7" max="10" width="8.625" style="235"/>
    <col min="11" max="23" width="0" style="235" hidden="1" customWidth="1"/>
    <col min="24" max="16384" width="8.625" style="235"/>
  </cols>
  <sheetData>
    <row r="1" spans="1:23" s="224" customFormat="1" ht="33.75" customHeight="1" x14ac:dyDescent="0.2">
      <c r="A1" s="368"/>
      <c r="B1" s="369"/>
      <c r="C1" s="369"/>
      <c r="D1" s="369"/>
      <c r="E1" s="369"/>
      <c r="F1" s="370"/>
      <c r="K1" s="225" t="s">
        <v>238</v>
      </c>
      <c r="L1" s="225" t="s">
        <v>239</v>
      </c>
      <c r="M1" s="225" t="s">
        <v>240</v>
      </c>
      <c r="N1" s="225" t="s">
        <v>241</v>
      </c>
      <c r="O1" s="225" t="s">
        <v>242</v>
      </c>
      <c r="P1" s="225" t="s">
        <v>243</v>
      </c>
      <c r="Q1" s="225" t="s">
        <v>244</v>
      </c>
      <c r="R1" s="225" t="s">
        <v>245</v>
      </c>
      <c r="S1" s="225" t="s">
        <v>246</v>
      </c>
      <c r="T1" s="225" t="s">
        <v>247</v>
      </c>
      <c r="U1" s="225" t="s">
        <v>248</v>
      </c>
      <c r="V1" s="225" t="s">
        <v>249</v>
      </c>
      <c r="W1" s="226" t="s">
        <v>243</v>
      </c>
    </row>
    <row r="2" spans="1:23" s="231" customFormat="1" ht="15" customHeight="1" x14ac:dyDescent="0.2">
      <c r="A2" s="227"/>
      <c r="B2" s="228"/>
      <c r="C2" s="229"/>
      <c r="D2" s="230"/>
      <c r="E2" s="230"/>
      <c r="F2" s="229"/>
      <c r="K2" s="232">
        <v>1</v>
      </c>
      <c r="L2" s="232">
        <v>2</v>
      </c>
      <c r="M2" s="232">
        <v>3</v>
      </c>
      <c r="N2" s="232">
        <v>4</v>
      </c>
      <c r="O2" s="232">
        <v>5</v>
      </c>
      <c r="P2" s="232">
        <v>6</v>
      </c>
      <c r="Q2" s="232">
        <v>7</v>
      </c>
      <c r="R2" s="232">
        <v>8</v>
      </c>
      <c r="S2" s="232">
        <v>9</v>
      </c>
      <c r="T2" s="232">
        <v>10</v>
      </c>
      <c r="U2" s="232">
        <v>11</v>
      </c>
      <c r="V2" s="232">
        <v>12</v>
      </c>
      <c r="W2" s="233">
        <v>6</v>
      </c>
    </row>
    <row r="3" spans="1:23" ht="12.75" x14ac:dyDescent="0.2">
      <c r="A3" s="231"/>
      <c r="B3" s="234"/>
      <c r="C3" s="231"/>
      <c r="D3" s="234"/>
      <c r="E3" s="231"/>
      <c r="F3" s="231"/>
    </row>
    <row r="4" spans="1:23" s="236" customFormat="1" ht="15.75" x14ac:dyDescent="0.25">
      <c r="A4" s="501" t="s">
        <v>199</v>
      </c>
      <c r="B4" s="501"/>
      <c r="C4" s="501"/>
      <c r="D4" s="501"/>
      <c r="E4" s="501"/>
      <c r="F4" s="501"/>
    </row>
    <row r="5" spans="1:23" ht="12.75" customHeight="1" x14ac:dyDescent="0.2">
      <c r="A5" s="231"/>
      <c r="B5" s="234"/>
      <c r="C5" s="231"/>
      <c r="D5" s="234"/>
      <c r="E5" s="231"/>
      <c r="F5" s="231"/>
    </row>
    <row r="6" spans="1:23" ht="12.75" customHeight="1" x14ac:dyDescent="0.2">
      <c r="A6" s="237"/>
      <c r="B6" s="238"/>
      <c r="C6" s="239"/>
      <c r="D6" s="239"/>
      <c r="E6" s="239"/>
      <c r="F6" s="239"/>
    </row>
    <row r="7" spans="1:23" ht="12.75" customHeight="1" x14ac:dyDescent="0.2">
      <c r="A7" s="237" t="s">
        <v>252</v>
      </c>
      <c r="B7" s="238"/>
      <c r="C7" s="497" t="s">
        <v>253</v>
      </c>
      <c r="D7" s="497"/>
      <c r="E7" s="497"/>
      <c r="F7" s="497"/>
    </row>
    <row r="8" spans="1:23" ht="12.75" customHeight="1" x14ac:dyDescent="0.2">
      <c r="A8" s="237"/>
      <c r="B8" s="238"/>
      <c r="C8" s="239"/>
      <c r="D8" s="239"/>
      <c r="E8" s="239"/>
      <c r="F8" s="239"/>
    </row>
    <row r="9" spans="1:23" ht="12.75" customHeight="1" x14ac:dyDescent="0.2">
      <c r="A9" s="237" t="s">
        <v>200</v>
      </c>
      <c r="B9" s="238"/>
      <c r="C9" s="497" t="s">
        <v>70</v>
      </c>
      <c r="D9" s="497"/>
      <c r="E9" s="497"/>
      <c r="F9" s="497"/>
    </row>
    <row r="10" spans="1:23" ht="12.75" customHeight="1" x14ac:dyDescent="0.2">
      <c r="A10" s="237"/>
      <c r="B10" s="238"/>
      <c r="C10" s="239"/>
      <c r="D10" s="239"/>
      <c r="E10" s="239"/>
      <c r="F10" s="239"/>
    </row>
    <row r="11" spans="1:23" ht="12.75" customHeight="1" x14ac:dyDescent="0.2">
      <c r="A11" s="237" t="s">
        <v>201</v>
      </c>
      <c r="C11" s="497" t="s">
        <v>377</v>
      </c>
      <c r="D11" s="497"/>
      <c r="E11" s="497"/>
      <c r="F11" s="497"/>
    </row>
    <row r="12" spans="1:23" ht="12.75" customHeight="1" x14ac:dyDescent="0.2">
      <c r="A12" s="234"/>
      <c r="B12" s="231"/>
      <c r="C12" s="240"/>
      <c r="D12" s="239"/>
      <c r="E12" s="241"/>
      <c r="F12" s="239"/>
    </row>
    <row r="13" spans="1:23" ht="12.75" customHeight="1" x14ac:dyDescent="0.2">
      <c r="A13" s="237" t="s">
        <v>202</v>
      </c>
      <c r="B13" s="231"/>
      <c r="C13" s="497" t="s">
        <v>379</v>
      </c>
      <c r="D13" s="497"/>
      <c r="E13" s="497"/>
      <c r="F13" s="497"/>
    </row>
    <row r="14" spans="1:23" ht="12.75" customHeight="1" x14ac:dyDescent="0.2">
      <c r="C14" s="242"/>
      <c r="D14" s="242"/>
      <c r="E14" s="242"/>
      <c r="F14" s="242"/>
    </row>
    <row r="15" spans="1:23" ht="12.75" customHeight="1" x14ac:dyDescent="0.2">
      <c r="A15" s="237" t="s">
        <v>203</v>
      </c>
      <c r="B15" s="231"/>
      <c r="C15" s="243">
        <v>44616</v>
      </c>
      <c r="D15" s="239"/>
      <c r="E15" s="239"/>
      <c r="F15" s="239"/>
    </row>
    <row r="16" spans="1:23" ht="12.75" customHeight="1" x14ac:dyDescent="0.2">
      <c r="A16" s="234"/>
      <c r="B16" s="231"/>
      <c r="C16" s="243"/>
      <c r="D16" s="239"/>
      <c r="E16" s="239"/>
      <c r="F16" s="239"/>
    </row>
    <row r="17" spans="1:6" ht="12.75" customHeight="1" x14ac:dyDescent="0.2">
      <c r="A17" s="234" t="s">
        <v>250</v>
      </c>
      <c r="B17" s="231"/>
      <c r="C17" s="243" t="s">
        <v>251</v>
      </c>
      <c r="D17" s="239"/>
      <c r="E17" s="239"/>
      <c r="F17" s="239"/>
    </row>
    <row r="18" spans="1:6" ht="12.75" customHeight="1" x14ac:dyDescent="0.2">
      <c r="A18" s="234"/>
      <c r="B18" s="231"/>
      <c r="C18" s="243"/>
      <c r="D18" s="239"/>
      <c r="E18" s="239"/>
      <c r="F18" s="239"/>
    </row>
    <row r="19" spans="1:6" ht="24.75" customHeight="1" x14ac:dyDescent="0.2">
      <c r="A19" s="500" t="s">
        <v>254</v>
      </c>
      <c r="B19" s="500"/>
      <c r="C19" s="243">
        <v>44651</v>
      </c>
      <c r="D19" s="239"/>
      <c r="E19" s="239"/>
      <c r="F19" s="239"/>
    </row>
    <row r="20" spans="1:6" ht="12.75" customHeight="1" x14ac:dyDescent="0.2">
      <c r="A20" s="234"/>
      <c r="B20" s="231"/>
      <c r="C20" s="243"/>
      <c r="D20" s="239"/>
      <c r="E20" s="239"/>
      <c r="F20" s="239"/>
    </row>
    <row r="21" spans="1:6" ht="12.75" customHeight="1" x14ac:dyDescent="0.2">
      <c r="A21" s="237" t="s">
        <v>204</v>
      </c>
      <c r="B21" s="231"/>
      <c r="C21" s="497"/>
      <c r="D21" s="497"/>
      <c r="E21" s="497"/>
      <c r="F21" s="497"/>
    </row>
    <row r="22" spans="1:6" ht="12.75" customHeight="1" x14ac:dyDescent="0.2">
      <c r="A22" s="234"/>
      <c r="B22" s="231"/>
      <c r="C22" s="239"/>
      <c r="D22" s="239"/>
      <c r="E22" s="239"/>
      <c r="F22" s="239"/>
    </row>
    <row r="23" spans="1:6" ht="12.75" customHeight="1" x14ac:dyDescent="0.2">
      <c r="A23" s="398" t="s">
        <v>205</v>
      </c>
      <c r="B23" s="399"/>
      <c r="C23" s="400" t="s">
        <v>206</v>
      </c>
      <c r="D23" s="401"/>
      <c r="E23" s="401"/>
      <c r="F23" s="401"/>
    </row>
    <row r="24" spans="1:6" ht="12.75" customHeight="1" x14ac:dyDescent="0.2">
      <c r="A24" s="402"/>
      <c r="B24" s="399"/>
      <c r="C24" s="400" t="s">
        <v>207</v>
      </c>
      <c r="D24" s="403"/>
      <c r="E24" s="403"/>
      <c r="F24" s="403"/>
    </row>
    <row r="25" spans="1:6" ht="12.75" customHeight="1" x14ac:dyDescent="0.2">
      <c r="A25" s="402"/>
      <c r="B25" s="399"/>
      <c r="C25" s="403"/>
      <c r="D25" s="403"/>
      <c r="E25" s="403"/>
      <c r="F25" s="403"/>
    </row>
    <row r="26" spans="1:6" ht="15.75" customHeight="1" x14ac:dyDescent="0.2">
      <c r="A26" s="398" t="s">
        <v>208</v>
      </c>
      <c r="B26" s="399"/>
      <c r="C26" s="400" t="s">
        <v>345</v>
      </c>
      <c r="D26" s="401"/>
      <c r="E26" s="401"/>
      <c r="F26" s="401"/>
    </row>
    <row r="27" spans="1:6" ht="12.75" x14ac:dyDescent="0.2">
      <c r="A27" s="402"/>
      <c r="B27" s="399"/>
      <c r="C27" s="400" t="s">
        <v>206</v>
      </c>
      <c r="D27" s="401"/>
      <c r="E27" s="401"/>
      <c r="F27" s="401"/>
    </row>
    <row r="28" spans="1:6" ht="15.75" customHeight="1" x14ac:dyDescent="0.2">
      <c r="A28" s="402"/>
      <c r="B28" s="399"/>
      <c r="C28" s="400" t="s">
        <v>346</v>
      </c>
      <c r="D28" s="401"/>
      <c r="E28" s="401"/>
      <c r="F28" s="401"/>
    </row>
    <row r="29" spans="1:6" ht="12.75" x14ac:dyDescent="0.2">
      <c r="A29" s="404" t="s">
        <v>209</v>
      </c>
      <c r="B29" s="405"/>
      <c r="C29" s="406" t="s">
        <v>347</v>
      </c>
      <c r="D29" s="407"/>
      <c r="E29" s="407"/>
      <c r="F29" s="407"/>
    </row>
    <row r="30" spans="1:6" ht="18" customHeight="1" x14ac:dyDescent="0.2">
      <c r="A30" s="404" t="s">
        <v>210</v>
      </c>
      <c r="B30" s="408"/>
      <c r="C30" s="400" t="s">
        <v>348</v>
      </c>
      <c r="D30" s="401"/>
      <c r="E30" s="401"/>
      <c r="F30" s="401"/>
    </row>
    <row r="31" spans="1:6" ht="18" customHeight="1" x14ac:dyDescent="0.2">
      <c r="A31" s="404" t="s">
        <v>211</v>
      </c>
      <c r="B31" s="408"/>
      <c r="C31" s="400" t="s">
        <v>349</v>
      </c>
      <c r="D31" s="401"/>
      <c r="E31" s="401"/>
      <c r="F31" s="401"/>
    </row>
    <row r="32" spans="1:6" s="244" customFormat="1" ht="20.100000000000001" customHeight="1" x14ac:dyDescent="0.2">
      <c r="A32" s="409"/>
      <c r="B32" s="409"/>
      <c r="C32" s="409"/>
      <c r="D32" s="409"/>
      <c r="E32" s="409"/>
      <c r="F32" s="409"/>
    </row>
    <row r="33" spans="1:6" ht="15" customHeight="1" x14ac:dyDescent="0.2">
      <c r="A33" s="410"/>
      <c r="B33" s="411"/>
      <c r="C33" s="411"/>
      <c r="D33" s="411"/>
      <c r="E33" s="411"/>
      <c r="F33" s="411"/>
    </row>
    <row r="34" spans="1:6" ht="15" customHeight="1" x14ac:dyDescent="0.2">
      <c r="A34" s="398" t="s">
        <v>212</v>
      </c>
      <c r="B34" s="399"/>
      <c r="C34" s="499" t="s">
        <v>350</v>
      </c>
      <c r="D34" s="499"/>
      <c r="E34" s="499"/>
      <c r="F34" s="499"/>
    </row>
    <row r="35" spans="1:6" ht="12.75" x14ac:dyDescent="0.2">
      <c r="A35" s="412"/>
      <c r="B35" s="399"/>
      <c r="C35" s="412"/>
      <c r="D35" s="412"/>
      <c r="E35" s="412"/>
      <c r="F35" s="412"/>
    </row>
    <row r="36" spans="1:6" ht="12.75" x14ac:dyDescent="0.2">
      <c r="A36" s="398" t="s">
        <v>213</v>
      </c>
      <c r="B36" s="412"/>
      <c r="C36" s="413" t="s">
        <v>353</v>
      </c>
      <c r="D36" s="401"/>
      <c r="E36" s="401"/>
      <c r="F36" s="401"/>
    </row>
    <row r="37" spans="1:6" ht="12.75" x14ac:dyDescent="0.2">
      <c r="A37" s="412"/>
      <c r="B37" s="412"/>
      <c r="C37" s="498" t="s">
        <v>352</v>
      </c>
      <c r="D37" s="498"/>
      <c r="E37" s="498"/>
      <c r="F37" s="498"/>
    </row>
    <row r="38" spans="1:6" ht="12.75" x14ac:dyDescent="0.2">
      <c r="A38" s="412"/>
      <c r="B38" s="412"/>
      <c r="C38" s="414"/>
      <c r="D38" s="401"/>
      <c r="E38" s="401"/>
      <c r="F38" s="401"/>
    </row>
    <row r="39" spans="1:6" ht="25.5" customHeight="1" x14ac:dyDescent="0.2">
      <c r="A39" s="415" t="s">
        <v>214</v>
      </c>
      <c r="B39" s="416"/>
      <c r="C39" s="417" t="s">
        <v>6</v>
      </c>
      <c r="D39" s="416"/>
      <c r="E39" s="416"/>
      <c r="F39" s="416"/>
    </row>
    <row r="40" spans="1:6" ht="12.75" x14ac:dyDescent="0.2">
      <c r="A40" s="418"/>
      <c r="B40" s="418"/>
      <c r="C40" s="419" t="s">
        <v>215</v>
      </c>
      <c r="D40" s="418"/>
      <c r="E40" s="418"/>
      <c r="F40" s="418"/>
    </row>
    <row r="41" spans="1:6" ht="12.75" x14ac:dyDescent="0.2">
      <c r="A41" s="416"/>
      <c r="B41" s="416"/>
      <c r="C41" s="419" t="s">
        <v>351</v>
      </c>
      <c r="D41" s="416"/>
      <c r="E41" s="416"/>
      <c r="F41" s="416"/>
    </row>
    <row r="42" spans="1:6" ht="30" customHeight="1" x14ac:dyDescent="0.2">
      <c r="A42" s="420"/>
      <c r="B42" s="399"/>
      <c r="C42" s="421" t="s">
        <v>216</v>
      </c>
      <c r="D42" s="401"/>
      <c r="E42" s="401"/>
      <c r="F42" s="401"/>
    </row>
    <row r="43" spans="1:6" ht="12.75" x14ac:dyDescent="0.2">
      <c r="A43" s="420"/>
      <c r="B43" s="399"/>
      <c r="C43" s="421" t="s">
        <v>217</v>
      </c>
      <c r="D43" s="401"/>
      <c r="E43" s="401"/>
      <c r="F43" s="401"/>
    </row>
    <row r="44" spans="1:6" ht="12.75" customHeight="1" x14ac:dyDescent="0.2">
      <c r="A44" s="420"/>
      <c r="B44" s="399"/>
      <c r="C44" s="421" t="s">
        <v>218</v>
      </c>
      <c r="D44" s="401"/>
      <c r="E44" s="401"/>
      <c r="F44" s="401"/>
    </row>
    <row r="45" spans="1:6" ht="12.75" x14ac:dyDescent="0.2">
      <c r="A45" s="420"/>
      <c r="B45" s="399"/>
      <c r="C45" s="421" t="s">
        <v>219</v>
      </c>
      <c r="D45" s="399"/>
      <c r="E45" s="399"/>
      <c r="F45" s="399"/>
    </row>
    <row r="46" spans="1:6" ht="12.75" x14ac:dyDescent="0.2">
      <c r="A46" s="422"/>
      <c r="B46" s="422"/>
      <c r="C46" s="423" t="s">
        <v>220</v>
      </c>
      <c r="D46" s="422"/>
      <c r="E46" s="422"/>
      <c r="F46" s="422"/>
    </row>
    <row r="47" spans="1:6" ht="12.75" x14ac:dyDescent="0.2">
      <c r="A47" s="422"/>
      <c r="B47" s="422"/>
      <c r="C47" s="423" t="s">
        <v>221</v>
      </c>
      <c r="D47" s="422"/>
      <c r="E47" s="422"/>
      <c r="F47" s="422"/>
    </row>
    <row r="48" spans="1:6" ht="12.75" x14ac:dyDescent="0.2">
      <c r="A48" s="422"/>
      <c r="B48" s="422"/>
      <c r="C48" s="423" t="s">
        <v>222</v>
      </c>
      <c r="D48" s="422"/>
      <c r="E48" s="422"/>
      <c r="F48" s="422"/>
    </row>
    <row r="49" spans="1:6" ht="12.75" x14ac:dyDescent="0.2">
      <c r="A49" s="422"/>
      <c r="B49" s="422"/>
      <c r="C49" s="423" t="s">
        <v>223</v>
      </c>
      <c r="D49" s="422"/>
      <c r="E49" s="422"/>
      <c r="F49" s="422"/>
    </row>
    <row r="50" spans="1:6" ht="12.75" x14ac:dyDescent="0.2">
      <c r="A50" s="422"/>
      <c r="B50" s="422"/>
      <c r="C50" s="422"/>
      <c r="D50" s="422"/>
      <c r="E50" s="422"/>
      <c r="F50" s="422"/>
    </row>
    <row r="51" spans="1:6" ht="12.75" customHeight="1" x14ac:dyDescent="0.2">
      <c r="A51" s="422"/>
      <c r="B51" s="422"/>
      <c r="C51" s="422"/>
      <c r="D51" s="422"/>
      <c r="E51" s="422"/>
      <c r="F51" s="422"/>
    </row>
    <row r="52" spans="1:6" ht="12.75" customHeight="1" x14ac:dyDescent="0.2">
      <c r="A52" s="422"/>
      <c r="B52" s="422"/>
      <c r="C52" s="422"/>
      <c r="D52" s="422"/>
      <c r="E52" s="422"/>
      <c r="F52" s="422"/>
    </row>
    <row r="53" spans="1:6" ht="24" customHeight="1" x14ac:dyDescent="0.2">
      <c r="A53" s="245"/>
      <c r="B53" s="245"/>
      <c r="C53" s="245"/>
      <c r="D53" s="245"/>
      <c r="E53" s="245"/>
      <c r="F53" s="245"/>
    </row>
  </sheetData>
  <sheetProtection sheet="1" objects="1" scenarios="1"/>
  <mergeCells count="9">
    <mergeCell ref="C21:F21"/>
    <mergeCell ref="C37:F37"/>
    <mergeCell ref="C34:F34"/>
    <mergeCell ref="A19:B19"/>
    <mergeCell ref="A4:F4"/>
    <mergeCell ref="C7:F7"/>
    <mergeCell ref="C9:F9"/>
    <mergeCell ref="C11:F11"/>
    <mergeCell ref="C13:F13"/>
  </mergeCells>
  <hyperlinks>
    <hyperlink ref="C34" r:id="rId1" display="http://statistik.arbeitsagentur.de " xr:uid="{00000000-0004-0000-1A00-000000000000}"/>
    <hyperlink ref="C34:F34" r:id="rId2" display="https://statistik.arbeitsagentur.de " xr:uid="{00000000-0004-0000-1A00-000001000000}"/>
    <hyperlink ref="C29" r:id="rId3" xr:uid="{00000000-0004-0000-1A00-000002000000}"/>
  </hyperlinks>
  <printOptions horizontalCentered="1"/>
  <pageMargins left="0.70866141732283472" right="0.39370078740157483" top="0.39370078740157483" bottom="0.39370078740157483" header="0.39370078740157483" footer="0.39370078740157483"/>
  <pageSetup paperSize="9" scale="90" orientation="portrait" r:id="rId4"/>
  <headerFooter alignWithMargins="0"/>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24">
    <pageSetUpPr autoPageBreaks="0" fitToPage="1"/>
  </sheetPr>
  <dimension ref="A1:H48"/>
  <sheetViews>
    <sheetView showGridLines="0" zoomScaleNormal="100" workbookViewId="0"/>
  </sheetViews>
  <sheetFormatPr baseColWidth="10" defaultColWidth="8.625" defaultRowHeight="16.5" customHeight="1" x14ac:dyDescent="0.2"/>
  <cols>
    <col min="1" max="1" width="8.625" style="185"/>
    <col min="2" max="2" width="15.5" style="185" customWidth="1"/>
    <col min="3" max="5" width="11.625" style="185" customWidth="1"/>
    <col min="6" max="6" width="5" style="185" customWidth="1"/>
    <col min="7" max="7" width="20.625" style="185" customWidth="1"/>
    <col min="8" max="8" width="7.75" style="185" customWidth="1"/>
    <col min="9" max="16384" width="8.625" style="185"/>
  </cols>
  <sheetData>
    <row r="1" spans="1:8" s="184" customFormat="1" ht="33.75" customHeight="1" x14ac:dyDescent="0.2">
      <c r="A1" s="371"/>
      <c r="B1" s="372"/>
      <c r="C1" s="371"/>
      <c r="D1" s="371"/>
      <c r="E1" s="371"/>
      <c r="F1" s="371"/>
      <c r="G1" s="371"/>
      <c r="H1" s="372"/>
    </row>
    <row r="2" spans="1:8" ht="12.75" customHeight="1" x14ac:dyDescent="0.2"/>
    <row r="3" spans="1:8" ht="15" customHeight="1" x14ac:dyDescent="0.25">
      <c r="A3" s="186" t="s">
        <v>71</v>
      </c>
      <c r="D3" s="187"/>
      <c r="E3" s="187"/>
      <c r="F3" s="187"/>
      <c r="G3" s="187"/>
      <c r="H3" s="187"/>
    </row>
    <row r="4" spans="1:8" ht="12.75" customHeight="1" x14ac:dyDescent="0.2"/>
    <row r="5" spans="1:8" ht="15" x14ac:dyDescent="0.25">
      <c r="A5" s="188" t="s">
        <v>70</v>
      </c>
      <c r="D5" s="189"/>
      <c r="E5" s="189"/>
      <c r="F5" s="189"/>
      <c r="G5" s="189"/>
      <c r="H5" s="189"/>
    </row>
    <row r="6" spans="1:8" ht="12.75" customHeight="1" x14ac:dyDescent="0.2">
      <c r="A6" s="190" t="s">
        <v>377</v>
      </c>
      <c r="D6" s="191"/>
      <c r="E6" s="191"/>
      <c r="F6" s="191"/>
      <c r="G6" s="191"/>
      <c r="H6" s="191"/>
    </row>
    <row r="7" spans="1:8" ht="12.75" customHeight="1" x14ac:dyDescent="0.2">
      <c r="A7" s="190" t="s">
        <v>379</v>
      </c>
      <c r="D7" s="191"/>
      <c r="E7" s="191"/>
      <c r="F7" s="191"/>
      <c r="G7" s="191"/>
      <c r="H7" s="191"/>
    </row>
    <row r="8" spans="1:8" s="192" customFormat="1" ht="12.75" customHeight="1" x14ac:dyDescent="0.2">
      <c r="C8" s="193"/>
      <c r="D8" s="193"/>
      <c r="E8" s="193"/>
      <c r="F8" s="193"/>
      <c r="G8" s="193"/>
    </row>
    <row r="9" spans="1:8" s="192" customFormat="1" ht="18" customHeight="1" x14ac:dyDescent="0.25">
      <c r="A9" s="194" t="s">
        <v>255</v>
      </c>
      <c r="B9" s="195"/>
      <c r="C9" s="196"/>
      <c r="D9" s="196"/>
      <c r="E9" s="196"/>
      <c r="F9" s="196"/>
      <c r="G9" s="196"/>
      <c r="H9" s="197"/>
    </row>
    <row r="10" spans="1:8" s="192" customFormat="1" ht="12.75" customHeight="1" x14ac:dyDescent="0.2">
      <c r="C10" s="193"/>
      <c r="D10" s="193"/>
      <c r="E10" s="193"/>
      <c r="F10" s="193"/>
      <c r="G10" s="193"/>
    </row>
    <row r="11" spans="1:8" s="192" customFormat="1" ht="22.5" customHeight="1" x14ac:dyDescent="0.2">
      <c r="A11" s="198" t="s">
        <v>75</v>
      </c>
      <c r="B11" s="503" t="s">
        <v>91</v>
      </c>
      <c r="C11" s="503"/>
      <c r="D11" s="503"/>
      <c r="E11" s="503"/>
      <c r="F11" s="503"/>
      <c r="G11" s="503"/>
      <c r="H11" s="503"/>
    </row>
    <row r="12" spans="1:8" s="192" customFormat="1" ht="22.5" customHeight="1" x14ac:dyDescent="0.2">
      <c r="A12" s="198" t="s">
        <v>76</v>
      </c>
      <c r="B12" s="503" t="s">
        <v>92</v>
      </c>
      <c r="C12" s="503"/>
      <c r="D12" s="503"/>
      <c r="E12" s="503"/>
      <c r="F12" s="503"/>
      <c r="G12" s="503"/>
      <c r="H12" s="503"/>
    </row>
    <row r="13" spans="1:8" s="192" customFormat="1" ht="22.5" customHeight="1" x14ac:dyDescent="0.2">
      <c r="A13" s="198" t="s">
        <v>77</v>
      </c>
      <c r="B13" s="503" t="s">
        <v>93</v>
      </c>
      <c r="C13" s="503"/>
      <c r="D13" s="503"/>
      <c r="E13" s="503"/>
      <c r="F13" s="503"/>
      <c r="G13" s="503"/>
      <c r="H13" s="503"/>
    </row>
    <row r="14" spans="1:8" s="192" customFormat="1" ht="22.5" customHeight="1" x14ac:dyDescent="0.2">
      <c r="A14" s="198" t="s">
        <v>78</v>
      </c>
      <c r="B14" s="503" t="s">
        <v>94</v>
      </c>
      <c r="C14" s="503"/>
      <c r="D14" s="503"/>
      <c r="E14" s="503"/>
      <c r="F14" s="503"/>
      <c r="G14" s="503"/>
      <c r="H14" s="503"/>
    </row>
    <row r="15" spans="1:8" s="192" customFormat="1" ht="22.5" customHeight="1" x14ac:dyDescent="0.2">
      <c r="A15" s="198" t="s">
        <v>128</v>
      </c>
      <c r="B15" s="502" t="s">
        <v>274</v>
      </c>
      <c r="C15" s="503"/>
      <c r="D15" s="503"/>
      <c r="E15" s="503"/>
      <c r="F15" s="503"/>
      <c r="G15" s="503"/>
      <c r="H15" s="503"/>
    </row>
    <row r="16" spans="1:8" s="192" customFormat="1" ht="22.5" customHeight="1" x14ac:dyDescent="0.2">
      <c r="A16" s="198" t="s">
        <v>79</v>
      </c>
      <c r="B16" s="503" t="s">
        <v>95</v>
      </c>
      <c r="C16" s="503"/>
      <c r="D16" s="503"/>
      <c r="E16" s="503"/>
      <c r="F16" s="503"/>
      <c r="G16" s="503"/>
      <c r="H16" s="503"/>
    </row>
    <row r="17" spans="1:8" s="192" customFormat="1" ht="18" customHeight="1" x14ac:dyDescent="0.2">
      <c r="A17" s="194" t="s">
        <v>256</v>
      </c>
      <c r="B17" s="199"/>
      <c r="C17" s="199"/>
      <c r="D17" s="199"/>
      <c r="E17" s="199"/>
      <c r="F17" s="199"/>
      <c r="G17" s="199"/>
      <c r="H17" s="199"/>
    </row>
    <row r="18" spans="1:8" s="192" customFormat="1" ht="12.75" customHeight="1" x14ac:dyDescent="0.2">
      <c r="A18" s="198"/>
      <c r="B18" s="200"/>
      <c r="C18" s="200"/>
      <c r="D18" s="200"/>
      <c r="E18" s="200"/>
      <c r="F18" s="200"/>
      <c r="G18" s="200"/>
      <c r="H18" s="200"/>
    </row>
    <row r="19" spans="1:8" s="192" customFormat="1" ht="33" customHeight="1" x14ac:dyDescent="0.2">
      <c r="A19" s="198" t="s">
        <v>80</v>
      </c>
      <c r="B19" s="503" t="s">
        <v>257</v>
      </c>
      <c r="C19" s="503"/>
      <c r="D19" s="503"/>
      <c r="E19" s="503"/>
      <c r="F19" s="503"/>
      <c r="G19" s="503"/>
      <c r="H19" s="503"/>
    </row>
    <row r="20" spans="1:8" s="192" customFormat="1" ht="33" customHeight="1" x14ac:dyDescent="0.2">
      <c r="A20" s="198" t="s">
        <v>81</v>
      </c>
      <c r="B20" s="503" t="s">
        <v>258</v>
      </c>
      <c r="C20" s="503"/>
      <c r="D20" s="503"/>
      <c r="E20" s="503"/>
      <c r="F20" s="503"/>
      <c r="G20" s="503"/>
      <c r="H20" s="503"/>
    </row>
    <row r="21" spans="1:8" s="192" customFormat="1" ht="33" customHeight="1" x14ac:dyDescent="0.2">
      <c r="A21" s="198" t="s">
        <v>82</v>
      </c>
      <c r="B21" s="503" t="s">
        <v>259</v>
      </c>
      <c r="C21" s="503"/>
      <c r="D21" s="503"/>
      <c r="E21" s="503"/>
      <c r="F21" s="503"/>
      <c r="G21" s="503"/>
      <c r="H21" s="503"/>
    </row>
    <row r="22" spans="1:8" s="192" customFormat="1" ht="33" customHeight="1" x14ac:dyDescent="0.2">
      <c r="A22" s="198" t="s">
        <v>129</v>
      </c>
      <c r="B22" s="503" t="s">
        <v>260</v>
      </c>
      <c r="C22" s="503"/>
      <c r="D22" s="503"/>
      <c r="E22" s="503"/>
      <c r="F22" s="503"/>
      <c r="G22" s="503"/>
      <c r="H22" s="503"/>
    </row>
    <row r="23" spans="1:8" s="192" customFormat="1" ht="40.5" customHeight="1" x14ac:dyDescent="0.2">
      <c r="A23" s="198" t="s">
        <v>83</v>
      </c>
      <c r="B23" s="502" t="s">
        <v>325</v>
      </c>
      <c r="C23" s="503"/>
      <c r="D23" s="503"/>
      <c r="E23" s="503"/>
      <c r="F23" s="503"/>
      <c r="G23" s="503"/>
      <c r="H23" s="503"/>
    </row>
    <row r="24" spans="1:8" s="192" customFormat="1" ht="12.75" customHeight="1" x14ac:dyDescent="0.2">
      <c r="A24" s="367"/>
      <c r="B24" s="201"/>
      <c r="C24" s="202"/>
      <c r="D24" s="203"/>
      <c r="E24" s="203"/>
      <c r="F24" s="203"/>
      <c r="G24" s="203"/>
      <c r="H24" s="203"/>
    </row>
    <row r="25" spans="1:8" s="192" customFormat="1" ht="18.75" customHeight="1" x14ac:dyDescent="0.2">
      <c r="A25" s="204" t="s">
        <v>73</v>
      </c>
      <c r="C25" s="205"/>
      <c r="E25" s="205"/>
      <c r="F25" s="205"/>
      <c r="G25" s="205"/>
      <c r="H25" s="206"/>
    </row>
    <row r="26" spans="1:8" s="192" customFormat="1" ht="18.75" customHeight="1" x14ac:dyDescent="0.2">
      <c r="A26" s="204" t="s">
        <v>311</v>
      </c>
      <c r="C26" s="205"/>
      <c r="E26" s="205"/>
      <c r="F26" s="205"/>
      <c r="G26" s="205"/>
      <c r="H26" s="206"/>
    </row>
    <row r="27" spans="1:8" s="192" customFormat="1" ht="18.75" customHeight="1" x14ac:dyDescent="0.2">
      <c r="A27" s="204" t="s">
        <v>74</v>
      </c>
      <c r="C27" s="205"/>
      <c r="E27" s="205"/>
      <c r="F27" s="205"/>
      <c r="G27" s="205"/>
      <c r="H27" s="206"/>
    </row>
    <row r="28" spans="1:8" s="192" customFormat="1" ht="19.5" customHeight="1" x14ac:dyDescent="0.2">
      <c r="A28" s="204" t="s">
        <v>72</v>
      </c>
      <c r="C28" s="205"/>
      <c r="E28" s="205"/>
      <c r="F28" s="205"/>
      <c r="G28" s="205"/>
      <c r="H28" s="206"/>
    </row>
    <row r="29" spans="1:8" s="207" customFormat="1" ht="12.75" x14ac:dyDescent="0.2">
      <c r="B29" s="208"/>
      <c r="C29" s="209"/>
      <c r="D29" s="209"/>
      <c r="E29" s="209"/>
      <c r="F29" s="209"/>
      <c r="G29" s="209"/>
      <c r="H29" s="209"/>
    </row>
    <row r="30" spans="1:8" s="207" customFormat="1" ht="12.75" x14ac:dyDescent="0.2">
      <c r="B30" s="210"/>
      <c r="C30" s="209"/>
      <c r="D30" s="209"/>
      <c r="E30" s="209"/>
      <c r="F30" s="209"/>
      <c r="G30" s="209"/>
      <c r="H30" s="209"/>
    </row>
    <row r="31" spans="1:8" s="207" customFormat="1" ht="12.75" x14ac:dyDescent="0.2">
      <c r="B31" s="211"/>
      <c r="C31" s="212"/>
      <c r="E31" s="213"/>
      <c r="F31" s="213"/>
      <c r="G31" s="213"/>
      <c r="H31" s="213"/>
    </row>
    <row r="32" spans="1:8" s="207" customFormat="1" ht="12.75" x14ac:dyDescent="0.2">
      <c r="B32" s="211"/>
      <c r="C32" s="212"/>
      <c r="D32" s="214"/>
      <c r="E32" s="214"/>
      <c r="F32" s="214"/>
      <c r="G32" s="214"/>
      <c r="H32" s="214"/>
    </row>
    <row r="33" spans="2:8" s="207" customFormat="1" ht="12.75" x14ac:dyDescent="0.2">
      <c r="B33" s="211"/>
      <c r="C33" s="212"/>
      <c r="D33" s="212"/>
      <c r="E33" s="212"/>
      <c r="F33" s="212"/>
      <c r="G33" s="212"/>
      <c r="H33" s="212"/>
    </row>
    <row r="34" spans="2:8" s="207" customFormat="1" ht="12.75" x14ac:dyDescent="0.2">
      <c r="B34" s="211"/>
      <c r="C34" s="209"/>
      <c r="D34" s="209"/>
      <c r="E34" s="209"/>
      <c r="F34" s="209"/>
      <c r="G34" s="209"/>
      <c r="H34" s="209"/>
    </row>
    <row r="35" spans="2:8" s="207" customFormat="1" ht="12.75" x14ac:dyDescent="0.2">
      <c r="B35" s="211"/>
      <c r="C35" s="212"/>
      <c r="E35" s="213"/>
      <c r="F35" s="213"/>
      <c r="G35" s="213"/>
      <c r="H35" s="213"/>
    </row>
    <row r="36" spans="2:8" s="207" customFormat="1" ht="12.75" x14ac:dyDescent="0.2">
      <c r="B36" s="211"/>
      <c r="C36" s="212"/>
      <c r="D36" s="214"/>
      <c r="E36" s="214"/>
      <c r="F36" s="214"/>
      <c r="G36" s="214"/>
      <c r="H36" s="214"/>
    </row>
    <row r="37" spans="2:8" s="207" customFormat="1" ht="12.75" x14ac:dyDescent="0.2">
      <c r="B37" s="211"/>
      <c r="C37" s="212"/>
      <c r="D37" s="212"/>
      <c r="E37" s="212"/>
      <c r="F37" s="212"/>
      <c r="G37" s="212"/>
      <c r="H37" s="212"/>
    </row>
    <row r="38" spans="2:8" s="207" customFormat="1" ht="12.75" x14ac:dyDescent="0.2">
      <c r="B38" s="215"/>
      <c r="C38" s="209"/>
      <c r="D38" s="209"/>
      <c r="E38" s="209"/>
      <c r="F38" s="209"/>
      <c r="G38" s="209"/>
      <c r="H38" s="209"/>
    </row>
    <row r="39" spans="2:8" s="207" customFormat="1" ht="12.75" x14ac:dyDescent="0.2">
      <c r="B39" s="215"/>
      <c r="C39" s="216"/>
      <c r="E39" s="217"/>
      <c r="F39" s="217"/>
      <c r="G39" s="217"/>
      <c r="H39" s="217"/>
    </row>
    <row r="40" spans="2:8" ht="12" x14ac:dyDescent="0.2">
      <c r="B40" s="218"/>
      <c r="C40" s="219"/>
      <c r="D40" s="220"/>
      <c r="E40" s="220"/>
      <c r="F40" s="220"/>
      <c r="G40" s="220"/>
      <c r="H40" s="220"/>
    </row>
    <row r="41" spans="2:8" ht="12" x14ac:dyDescent="0.2">
      <c r="B41" s="221"/>
      <c r="C41" s="2"/>
      <c r="D41" s="221"/>
      <c r="E41" s="221"/>
      <c r="F41" s="221"/>
      <c r="G41" s="221"/>
      <c r="H41" s="221"/>
    </row>
    <row r="42" spans="2:8" ht="12" x14ac:dyDescent="0.2">
      <c r="B42" s="221"/>
      <c r="C42" s="221"/>
      <c r="D42" s="221"/>
      <c r="E42" s="221"/>
      <c r="F42" s="221"/>
      <c r="G42" s="221"/>
      <c r="H42" s="221"/>
    </row>
    <row r="43" spans="2:8" ht="12" x14ac:dyDescent="0.2">
      <c r="B43" s="221"/>
      <c r="D43" s="222"/>
      <c r="E43" s="222"/>
      <c r="F43" s="221"/>
      <c r="G43" s="221"/>
      <c r="H43" s="221"/>
    </row>
    <row r="44" spans="2:8" ht="12" x14ac:dyDescent="0.2">
      <c r="B44" s="221"/>
      <c r="C44" s="221"/>
      <c r="D44" s="221"/>
      <c r="E44" s="221"/>
      <c r="F44" s="3"/>
      <c r="G44" s="221"/>
      <c r="H44" s="221"/>
    </row>
    <row r="45" spans="2:8" ht="12" x14ac:dyDescent="0.2">
      <c r="B45" s="221"/>
      <c r="C45" s="4"/>
      <c r="D45" s="222"/>
      <c r="E45" s="222"/>
      <c r="F45" s="221"/>
      <c r="G45" s="221"/>
      <c r="H45" s="221"/>
    </row>
    <row r="46" spans="2:8" ht="12" x14ac:dyDescent="0.2">
      <c r="B46" s="221"/>
      <c r="C46" s="223"/>
      <c r="D46" s="221"/>
      <c r="E46" s="221"/>
      <c r="F46" s="221"/>
      <c r="G46" s="221"/>
      <c r="H46" s="221"/>
    </row>
    <row r="47" spans="2:8" ht="12" x14ac:dyDescent="0.2">
      <c r="B47" s="221"/>
      <c r="C47" s="221"/>
      <c r="D47" s="221"/>
      <c r="E47" s="221"/>
      <c r="F47" s="221"/>
      <c r="G47" s="221"/>
      <c r="H47" s="221"/>
    </row>
    <row r="48" spans="2:8" ht="16.5" customHeight="1" x14ac:dyDescent="0.2">
      <c r="B48" s="221"/>
      <c r="C48" s="221"/>
      <c r="D48" s="221"/>
      <c r="E48" s="221"/>
      <c r="F48" s="221"/>
      <c r="G48" s="221"/>
      <c r="H48" s="221"/>
    </row>
  </sheetData>
  <sheetProtection sheet="1" objects="1" scenarios="1"/>
  <mergeCells count="11">
    <mergeCell ref="B11:H11"/>
    <mergeCell ref="B12:H12"/>
    <mergeCell ref="B13:H13"/>
    <mergeCell ref="B14:H14"/>
    <mergeCell ref="B15:H15"/>
    <mergeCell ref="B23:H23"/>
    <mergeCell ref="B16:H16"/>
    <mergeCell ref="B19:H19"/>
    <mergeCell ref="B20:H20"/>
    <mergeCell ref="B21:H21"/>
    <mergeCell ref="B22:H22"/>
  </mergeCells>
  <hyperlinks>
    <hyperlink ref="A25" location="Hinweis_Reha!A1" display="Methodische Hinweise Reha" xr:uid="{00000000-0004-0000-1B00-000000000000}"/>
    <hyperlink ref="A28" location="'Statistik-Infoseite'!A1" display="Info" xr:uid="{00000000-0004-0000-1B00-000001000000}"/>
    <hyperlink ref="A27" location="Hinweis_Verbleib!A1" display="Methodische Hinweise Verbleib" xr:uid="{00000000-0004-0000-1B00-000002000000}"/>
    <hyperlink ref="A11" location="'1 - Zugang'!A1" display="Tabelle 1" xr:uid="{00000000-0004-0000-1B00-000003000000}"/>
    <hyperlink ref="A12" location="'2 - Bestand'!A1" display="Tabelle 2" xr:uid="{00000000-0004-0000-1B00-000004000000}"/>
    <hyperlink ref="A13" location="'3 - Abgang'!A1" display="Tabelle 3" xr:uid="{00000000-0004-0000-1B00-000005000000}"/>
    <hyperlink ref="A14" location="'4 - Zeitreihe'!A1" display="Tabelle 4" xr:uid="{00000000-0004-0000-1B00-000006000000}"/>
    <hyperlink ref="A16" location="'5 - Verbleib'!A1" display="Tabelle 5" xr:uid="{00000000-0004-0000-1B00-000007000000}"/>
    <hyperlink ref="A19" location="'6 - Eintritte_TN'!A1" display="Tabelle 6" xr:uid="{00000000-0004-0000-1B00-000008000000}"/>
    <hyperlink ref="A20" location="'7 - Bestand_TN'!A1" display="Tabelle 7" xr:uid="{00000000-0004-0000-1B00-000009000000}"/>
    <hyperlink ref="A21" location="'8 - Zeitreihe_TN'!A1" display="Tabelle 8" xr:uid="{00000000-0004-0000-1B00-00000A000000}"/>
    <hyperlink ref="A23" location="'9 - Verbleib_TN'!A1" display="Tabelle 9" xr:uid="{00000000-0004-0000-1B00-00000B000000}"/>
    <hyperlink ref="A15" location="'4a - Behinderungsart_Reha'!A1" display="Tabelle 4a" xr:uid="{00000000-0004-0000-1B00-00000C000000}"/>
    <hyperlink ref="A22" location="'8a - Behinderungsart_TN'!A1" display="Tabelle 8a" xr:uid="{00000000-0004-0000-1B00-00000D000000}"/>
    <hyperlink ref="A26" location="Hinweis_Förderstatistik!A1" display="Methodische Hinweise Förderstatistik" xr:uid="{00000000-0004-0000-1B00-00000E000000}"/>
  </hyperlinks>
  <printOptions horizontalCentered="1"/>
  <pageMargins left="0.70866141732283472" right="0.39370078740157483" top="0.39370078740157483" bottom="0.39370078740157483" header="0.39370078740157483" footer="0.39370078740157483"/>
  <pageSetup paperSize="9" scale="91"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1">
    <pageSetUpPr autoPageBreaks="0" fitToPage="1"/>
  </sheetPr>
  <dimension ref="A1:K53"/>
  <sheetViews>
    <sheetView showGridLines="0" zoomScaleNormal="100" workbookViewId="0">
      <pane ySplit="10" topLeftCell="A11" activePane="bottomLeft" state="frozen"/>
      <selection pane="bottomLeft"/>
    </sheetView>
  </sheetViews>
  <sheetFormatPr baseColWidth="10" defaultColWidth="9" defaultRowHeight="14.25" customHeight="1" x14ac:dyDescent="0.2"/>
  <cols>
    <col min="1" max="1" width="22.875" style="275" customWidth="1"/>
    <col min="2" max="2" width="2" style="275" customWidth="1"/>
    <col min="3" max="11" width="11.375" style="275" customWidth="1"/>
    <col min="12" max="16384" width="9" style="275"/>
  </cols>
  <sheetData>
    <row r="1" spans="1:11" ht="33.75" customHeight="1" x14ac:dyDescent="0.2">
      <c r="A1" s="373"/>
      <c r="B1" s="373"/>
      <c r="C1" s="373"/>
      <c r="D1" s="373"/>
      <c r="E1" s="373"/>
      <c r="F1" s="373"/>
      <c r="G1" s="373"/>
      <c r="H1" s="373"/>
      <c r="I1" s="373"/>
      <c r="J1" s="373"/>
      <c r="K1" s="374" t="s">
        <v>5</v>
      </c>
    </row>
    <row r="2" spans="1:11" ht="11.25" customHeight="1" x14ac:dyDescent="0.2"/>
    <row r="3" spans="1:11" ht="15" customHeight="1" x14ac:dyDescent="0.2">
      <c r="A3" s="513" t="s">
        <v>17</v>
      </c>
      <c r="B3" s="513"/>
      <c r="C3" s="514"/>
      <c r="D3" s="514"/>
      <c r="E3" s="514"/>
      <c r="F3" s="514"/>
      <c r="G3" s="514"/>
      <c r="H3" s="514"/>
      <c r="I3" s="514"/>
      <c r="J3" s="514"/>
      <c r="K3" s="514"/>
    </row>
    <row r="4" spans="1:11" x14ac:dyDescent="0.2">
      <c r="A4" s="279" t="s">
        <v>377</v>
      </c>
      <c r="B4" s="291"/>
    </row>
    <row r="5" spans="1:11" x14ac:dyDescent="0.2">
      <c r="A5" s="292" t="s">
        <v>379</v>
      </c>
      <c r="B5" s="292"/>
    </row>
    <row r="6" spans="1:11" ht="11.25" customHeight="1" x14ac:dyDescent="0.2"/>
    <row r="7" spans="1:11" x14ac:dyDescent="0.2">
      <c r="A7" s="515" t="s">
        <v>7</v>
      </c>
      <c r="B7" s="517"/>
      <c r="C7" s="515" t="s">
        <v>2</v>
      </c>
      <c r="D7" s="516"/>
      <c r="E7" s="517"/>
      <c r="F7" s="522" t="s">
        <v>84</v>
      </c>
      <c r="G7" s="523"/>
      <c r="H7" s="523"/>
      <c r="I7" s="507"/>
      <c r="J7" s="507"/>
      <c r="K7" s="508"/>
    </row>
    <row r="8" spans="1:11" x14ac:dyDescent="0.2">
      <c r="A8" s="524"/>
      <c r="B8" s="525"/>
      <c r="C8" s="518"/>
      <c r="D8" s="519"/>
      <c r="E8" s="520"/>
      <c r="F8" s="521" t="s">
        <v>0</v>
      </c>
      <c r="G8" s="521"/>
      <c r="H8" s="522"/>
      <c r="I8" s="521" t="s">
        <v>1</v>
      </c>
      <c r="J8" s="521"/>
      <c r="K8" s="521"/>
    </row>
    <row r="9" spans="1:11" ht="41.25" customHeight="1" x14ac:dyDescent="0.2">
      <c r="A9" s="524"/>
      <c r="B9" s="525"/>
      <c r="C9" s="293" t="s">
        <v>8</v>
      </c>
      <c r="D9" s="293" t="s">
        <v>9</v>
      </c>
      <c r="E9" s="294" t="s">
        <v>66</v>
      </c>
      <c r="F9" s="293" t="s">
        <v>8</v>
      </c>
      <c r="G9" s="293" t="s">
        <v>9</v>
      </c>
      <c r="H9" s="294" t="s">
        <v>67</v>
      </c>
      <c r="I9" s="293" t="s">
        <v>8</v>
      </c>
      <c r="J9" s="293" t="s">
        <v>9</v>
      </c>
      <c r="K9" s="293" t="s">
        <v>68</v>
      </c>
    </row>
    <row r="10" spans="1:11" s="285" customFormat="1" ht="11.25" customHeight="1" x14ac:dyDescent="0.2">
      <c r="A10" s="526"/>
      <c r="B10" s="527"/>
      <c r="C10" s="295">
        <v>1</v>
      </c>
      <c r="D10" s="295">
        <v>2</v>
      </c>
      <c r="E10" s="296">
        <v>3</v>
      </c>
      <c r="F10" s="295">
        <v>4</v>
      </c>
      <c r="G10" s="295">
        <v>5</v>
      </c>
      <c r="H10" s="296">
        <v>6</v>
      </c>
      <c r="I10" s="295">
        <v>7</v>
      </c>
      <c r="J10" s="295">
        <v>8</v>
      </c>
      <c r="K10" s="295">
        <v>9</v>
      </c>
    </row>
    <row r="11" spans="1:11" ht="15" customHeight="1" x14ac:dyDescent="0.2">
      <c r="A11" s="505" t="s">
        <v>2</v>
      </c>
      <c r="B11" s="506"/>
      <c r="C11" s="507"/>
      <c r="D11" s="507"/>
      <c r="E11" s="507"/>
      <c r="F11" s="507"/>
      <c r="G11" s="507"/>
      <c r="H11" s="507"/>
      <c r="I11" s="507"/>
      <c r="J11" s="507"/>
      <c r="K11" s="508"/>
    </row>
    <row r="12" spans="1:11" ht="15" customHeight="1" x14ac:dyDescent="0.2">
      <c r="A12" s="297" t="s">
        <v>35</v>
      </c>
      <c r="B12" s="298"/>
      <c r="C12" s="80">
        <v>3076</v>
      </c>
      <c r="D12" s="81">
        <v>52433</v>
      </c>
      <c r="E12" s="82">
        <v>0.62949812877842815</v>
      </c>
      <c r="F12" s="80">
        <v>2516</v>
      </c>
      <c r="G12" s="81">
        <v>42891</v>
      </c>
      <c r="H12" s="82">
        <v>-0.35082012917615352</v>
      </c>
      <c r="I12" s="80">
        <v>560</v>
      </c>
      <c r="J12" s="81">
        <v>9542</v>
      </c>
      <c r="K12" s="82">
        <v>5.2852256427231596</v>
      </c>
    </row>
    <row r="13" spans="1:11" ht="20.100000000000001" customHeight="1" x14ac:dyDescent="0.2">
      <c r="A13" s="299" t="s">
        <v>3</v>
      </c>
      <c r="B13" s="300"/>
      <c r="C13" s="83">
        <v>1994</v>
      </c>
      <c r="D13" s="84">
        <v>33416</v>
      </c>
      <c r="E13" s="85">
        <v>1.719886761438008</v>
      </c>
      <c r="F13" s="83">
        <v>1659</v>
      </c>
      <c r="G13" s="84">
        <v>27745</v>
      </c>
      <c r="H13" s="85">
        <v>1.0820460507140777</v>
      </c>
      <c r="I13" s="83">
        <v>335</v>
      </c>
      <c r="J13" s="84">
        <v>5671</v>
      </c>
      <c r="K13" s="85">
        <v>4.9602072922450491</v>
      </c>
    </row>
    <row r="14" spans="1:11" ht="15" customHeight="1" x14ac:dyDescent="0.2">
      <c r="A14" s="299" t="s">
        <v>4</v>
      </c>
      <c r="B14" s="300"/>
      <c r="C14" s="83">
        <v>1082</v>
      </c>
      <c r="D14" s="84">
        <v>19014</v>
      </c>
      <c r="E14" s="85">
        <v>-1.2413649820807147</v>
      </c>
      <c r="F14" s="83">
        <v>857</v>
      </c>
      <c r="G14" s="84">
        <v>15143</v>
      </c>
      <c r="H14" s="85">
        <v>-2.8859103443853011</v>
      </c>
      <c r="I14" s="83">
        <v>225</v>
      </c>
      <c r="J14" s="84">
        <v>3871</v>
      </c>
      <c r="K14" s="85">
        <v>5.7650273224043715</v>
      </c>
    </row>
    <row r="15" spans="1:11" ht="19.5" customHeight="1" x14ac:dyDescent="0.2">
      <c r="A15" s="299" t="s">
        <v>10</v>
      </c>
      <c r="B15" s="300"/>
      <c r="C15" s="83">
        <v>1480</v>
      </c>
      <c r="D15" s="84">
        <v>34123</v>
      </c>
      <c r="E15" s="85">
        <v>0.68751844201829448</v>
      </c>
      <c r="F15" s="83">
        <v>1237</v>
      </c>
      <c r="G15" s="84">
        <v>28477</v>
      </c>
      <c r="H15" s="85">
        <v>-0.23822035382729026</v>
      </c>
      <c r="I15" s="83">
        <v>243</v>
      </c>
      <c r="J15" s="84">
        <v>5646</v>
      </c>
      <c r="K15" s="85">
        <v>5.631431244153414</v>
      </c>
    </row>
    <row r="16" spans="1:11" ht="15" customHeight="1" x14ac:dyDescent="0.2">
      <c r="A16" s="299" t="s">
        <v>103</v>
      </c>
      <c r="B16" s="300"/>
      <c r="C16" s="83">
        <v>1565</v>
      </c>
      <c r="D16" s="84">
        <v>17936</v>
      </c>
      <c r="E16" s="85">
        <v>0.24591996422982337</v>
      </c>
      <c r="F16" s="83">
        <v>1252</v>
      </c>
      <c r="G16" s="84">
        <v>14101</v>
      </c>
      <c r="H16" s="85">
        <v>-0.82987551867219922</v>
      </c>
      <c r="I16" s="83">
        <v>313</v>
      </c>
      <c r="J16" s="84">
        <v>3835</v>
      </c>
      <c r="K16" s="85">
        <v>4.4105635720119798</v>
      </c>
    </row>
    <row r="17" spans="1:11" ht="15" customHeight="1" x14ac:dyDescent="0.2">
      <c r="A17" s="299" t="s">
        <v>104</v>
      </c>
      <c r="B17" s="300"/>
      <c r="C17" s="83">
        <v>31</v>
      </c>
      <c r="D17" s="84">
        <v>374</v>
      </c>
      <c r="E17" s="85">
        <v>15.789473684210526</v>
      </c>
      <c r="F17" s="83">
        <v>27</v>
      </c>
      <c r="G17" s="84">
        <v>313</v>
      </c>
      <c r="H17" s="85">
        <v>12.589928057553957</v>
      </c>
      <c r="I17" s="83">
        <v>4</v>
      </c>
      <c r="J17" s="84">
        <v>61</v>
      </c>
      <c r="K17" s="85">
        <v>35.555555555555557</v>
      </c>
    </row>
    <row r="18" spans="1:11" ht="20.100000000000001" customHeight="1" x14ac:dyDescent="0.2">
      <c r="A18" s="299" t="s">
        <v>13</v>
      </c>
      <c r="B18" s="300"/>
      <c r="C18" s="83">
        <v>2704</v>
      </c>
      <c r="D18" s="84">
        <v>46688</v>
      </c>
      <c r="E18" s="85">
        <v>-0.28193079880392991</v>
      </c>
      <c r="F18" s="83">
        <v>2232</v>
      </c>
      <c r="G18" s="84">
        <v>38658</v>
      </c>
      <c r="H18" s="85">
        <v>-1.1026119880273224</v>
      </c>
      <c r="I18" s="83">
        <v>472</v>
      </c>
      <c r="J18" s="84">
        <v>8030</v>
      </c>
      <c r="K18" s="85">
        <v>3.8675462424007248</v>
      </c>
    </row>
    <row r="19" spans="1:11" ht="15" customHeight="1" x14ac:dyDescent="0.2">
      <c r="A19" s="299" t="s">
        <v>14</v>
      </c>
      <c r="B19" s="301" t="s">
        <v>162</v>
      </c>
      <c r="C19" s="83">
        <v>372</v>
      </c>
      <c r="D19" s="84">
        <v>5745</v>
      </c>
      <c r="E19" s="85">
        <v>8.7038789025543988</v>
      </c>
      <c r="F19" s="83">
        <v>284</v>
      </c>
      <c r="G19" s="84">
        <v>4233</v>
      </c>
      <c r="H19" s="85">
        <v>7.0832279281558312</v>
      </c>
      <c r="I19" s="83">
        <v>88</v>
      </c>
      <c r="J19" s="84">
        <v>1512</v>
      </c>
      <c r="K19" s="85">
        <v>13.513513513513514</v>
      </c>
    </row>
    <row r="20" spans="1:11" ht="20.100000000000001" customHeight="1" x14ac:dyDescent="0.2">
      <c r="A20" s="299" t="s">
        <v>15</v>
      </c>
      <c r="B20" s="300"/>
      <c r="C20" s="83">
        <v>733</v>
      </c>
      <c r="D20" s="84">
        <v>12582</v>
      </c>
      <c r="E20" s="85">
        <v>1.8208302986161691</v>
      </c>
      <c r="F20" s="83">
        <v>587</v>
      </c>
      <c r="G20" s="84">
        <v>10316</v>
      </c>
      <c r="H20" s="85">
        <v>0.88997555012224949</v>
      </c>
      <c r="I20" s="83">
        <v>146</v>
      </c>
      <c r="J20" s="84">
        <v>2266</v>
      </c>
      <c r="K20" s="85">
        <v>6.2851782363977478</v>
      </c>
    </row>
    <row r="21" spans="1:11" ht="20.100000000000001" customHeight="1" x14ac:dyDescent="0.2">
      <c r="A21" s="299" t="s">
        <v>16</v>
      </c>
      <c r="B21" s="301"/>
      <c r="C21" s="83">
        <v>782</v>
      </c>
      <c r="D21" s="84">
        <v>9429</v>
      </c>
      <c r="E21" s="85">
        <v>-5.9357541899441344</v>
      </c>
      <c r="F21" s="83">
        <v>442</v>
      </c>
      <c r="G21" s="84">
        <v>5365</v>
      </c>
      <c r="H21" s="85">
        <v>-14.146263402144344</v>
      </c>
      <c r="I21" s="83">
        <v>340</v>
      </c>
      <c r="J21" s="84">
        <v>4064</v>
      </c>
      <c r="K21" s="85">
        <v>7.6556291390728477</v>
      </c>
    </row>
    <row r="22" spans="1:11" ht="27.75" customHeight="1" x14ac:dyDescent="0.2">
      <c r="A22" s="302" t="s">
        <v>273</v>
      </c>
      <c r="B22" s="303" t="s">
        <v>164</v>
      </c>
      <c r="C22" s="86">
        <v>248.39514066496201</v>
      </c>
      <c r="D22" s="87">
        <v>239.13511507052701</v>
      </c>
      <c r="E22" s="88">
        <v>20.263706451213011</v>
      </c>
      <c r="F22" s="86">
        <v>155.260180995475</v>
      </c>
      <c r="G22" s="87">
        <v>157.59906803355099</v>
      </c>
      <c r="H22" s="88">
        <v>5.0545009028099912</v>
      </c>
      <c r="I22" s="86">
        <v>369.47058823529397</v>
      </c>
      <c r="J22" s="87">
        <v>346.77312992126002</v>
      </c>
      <c r="K22" s="88">
        <v>18.106639855035041</v>
      </c>
    </row>
    <row r="23" spans="1:11" ht="15" customHeight="1" x14ac:dyDescent="0.2">
      <c r="A23" s="509" t="s">
        <v>11</v>
      </c>
      <c r="B23" s="510"/>
      <c r="C23" s="511"/>
      <c r="D23" s="511"/>
      <c r="E23" s="511"/>
      <c r="F23" s="511"/>
      <c r="G23" s="511"/>
      <c r="H23" s="511"/>
      <c r="I23" s="511"/>
      <c r="J23" s="511"/>
      <c r="K23" s="512"/>
    </row>
    <row r="24" spans="1:11" ht="15" customHeight="1" x14ac:dyDescent="0.2">
      <c r="A24" s="297" t="s">
        <v>35</v>
      </c>
      <c r="B24" s="298"/>
      <c r="C24" s="84">
        <v>1435</v>
      </c>
      <c r="D24" s="84">
        <v>33493</v>
      </c>
      <c r="E24" s="89">
        <v>1.5893718341472292</v>
      </c>
      <c r="F24" s="83">
        <v>1142</v>
      </c>
      <c r="G24" s="84">
        <v>27112</v>
      </c>
      <c r="H24" s="89">
        <v>0.63845582776540455</v>
      </c>
      <c r="I24" s="83">
        <v>293</v>
      </c>
      <c r="J24" s="84">
        <v>6381</v>
      </c>
      <c r="K24" s="85">
        <v>5.8384475037319623</v>
      </c>
    </row>
    <row r="25" spans="1:11" ht="19.5" customHeight="1" x14ac:dyDescent="0.2">
      <c r="A25" s="299" t="s">
        <v>3</v>
      </c>
      <c r="B25" s="300"/>
      <c r="C25" s="84">
        <v>902</v>
      </c>
      <c r="D25" s="84">
        <v>21270</v>
      </c>
      <c r="E25" s="89">
        <v>2.1908330931104065</v>
      </c>
      <c r="F25" s="83">
        <v>726</v>
      </c>
      <c r="G25" s="84">
        <v>17519</v>
      </c>
      <c r="H25" s="89">
        <v>1.5947575968452796</v>
      </c>
      <c r="I25" s="83">
        <v>176</v>
      </c>
      <c r="J25" s="84">
        <v>3751</v>
      </c>
      <c r="K25" s="85">
        <v>5.0700280112044815</v>
      </c>
    </row>
    <row r="26" spans="1:11" ht="15" customHeight="1" x14ac:dyDescent="0.2">
      <c r="A26" s="299" t="s">
        <v>4</v>
      </c>
      <c r="B26" s="300"/>
      <c r="C26" s="84">
        <v>533</v>
      </c>
      <c r="D26" s="84">
        <v>12220</v>
      </c>
      <c r="E26" s="89">
        <v>0.54303110087214079</v>
      </c>
      <c r="F26" s="83">
        <v>416</v>
      </c>
      <c r="G26" s="84">
        <v>9590</v>
      </c>
      <c r="H26" s="89">
        <v>-1.0830324909747291</v>
      </c>
      <c r="I26" s="83">
        <v>117</v>
      </c>
      <c r="J26" s="84">
        <v>2630</v>
      </c>
      <c r="K26" s="85">
        <v>6.9540463603090688</v>
      </c>
    </row>
    <row r="27" spans="1:11" ht="20.100000000000001" customHeight="1" x14ac:dyDescent="0.2">
      <c r="A27" s="299" t="s">
        <v>10</v>
      </c>
      <c r="B27" s="300"/>
      <c r="C27" s="84">
        <v>1220</v>
      </c>
      <c r="D27" s="84">
        <v>31036</v>
      </c>
      <c r="E27" s="89">
        <v>0.86447838804029897</v>
      </c>
      <c r="F27" s="83">
        <v>993</v>
      </c>
      <c r="G27" s="84" t="s">
        <v>378</v>
      </c>
      <c r="H27" s="89">
        <v>-2.3441162681669011E-2</v>
      </c>
      <c r="I27" s="83">
        <v>227</v>
      </c>
      <c r="J27" s="84" t="s">
        <v>378</v>
      </c>
      <c r="K27" s="85">
        <v>5.2570545032856586</v>
      </c>
    </row>
    <row r="28" spans="1:11" ht="15" customHeight="1" x14ac:dyDescent="0.2">
      <c r="A28" s="299" t="s">
        <v>103</v>
      </c>
      <c r="B28" s="300"/>
      <c r="C28" s="84">
        <v>215</v>
      </c>
      <c r="D28" s="84">
        <v>2439</v>
      </c>
      <c r="E28" s="89">
        <v>11.471663619744058</v>
      </c>
      <c r="F28" s="83">
        <v>149</v>
      </c>
      <c r="G28" s="84">
        <v>1505</v>
      </c>
      <c r="H28" s="89">
        <v>12.818590704647676</v>
      </c>
      <c r="I28" s="83">
        <v>66</v>
      </c>
      <c r="J28" s="84">
        <v>934</v>
      </c>
      <c r="K28" s="85">
        <v>9.3676814988290413</v>
      </c>
    </row>
    <row r="29" spans="1:11" ht="15" customHeight="1" x14ac:dyDescent="0.2">
      <c r="A29" s="299" t="s">
        <v>104</v>
      </c>
      <c r="B29" s="300"/>
      <c r="C29" s="84">
        <v>0</v>
      </c>
      <c r="D29" s="84">
        <v>18</v>
      </c>
      <c r="E29" s="89">
        <v>63.636363636363633</v>
      </c>
      <c r="F29" s="83">
        <v>0</v>
      </c>
      <c r="G29" s="84" t="s">
        <v>378</v>
      </c>
      <c r="H29" s="89">
        <v>70</v>
      </c>
      <c r="I29" s="83">
        <v>0</v>
      </c>
      <c r="J29" s="84" t="s">
        <v>378</v>
      </c>
      <c r="K29" s="85">
        <v>0</v>
      </c>
    </row>
    <row r="30" spans="1:11" ht="20.100000000000001" customHeight="1" x14ac:dyDescent="0.2">
      <c r="A30" s="299" t="s">
        <v>13</v>
      </c>
      <c r="B30" s="300"/>
      <c r="C30" s="84">
        <v>1280</v>
      </c>
      <c r="D30" s="84">
        <v>30100</v>
      </c>
      <c r="E30" s="89">
        <v>0.64196870402567874</v>
      </c>
      <c r="F30" s="83">
        <v>1042</v>
      </c>
      <c r="G30" s="84">
        <v>24839</v>
      </c>
      <c r="H30" s="89">
        <v>-6.0352458356803737E-2</v>
      </c>
      <c r="I30" s="83">
        <v>238</v>
      </c>
      <c r="J30" s="84">
        <v>5261</v>
      </c>
      <c r="K30" s="85">
        <v>4.0957657301147607</v>
      </c>
    </row>
    <row r="31" spans="1:11" ht="15" customHeight="1" x14ac:dyDescent="0.2">
      <c r="A31" s="299" t="s">
        <v>14</v>
      </c>
      <c r="B31" s="301" t="s">
        <v>162</v>
      </c>
      <c r="C31" s="84">
        <v>155</v>
      </c>
      <c r="D31" s="84">
        <v>3393</v>
      </c>
      <c r="E31" s="89">
        <v>10.846128716105847</v>
      </c>
      <c r="F31" s="83">
        <v>100</v>
      </c>
      <c r="G31" s="84">
        <v>2273</v>
      </c>
      <c r="H31" s="89">
        <v>8.9645254074784262</v>
      </c>
      <c r="I31" s="83">
        <v>55</v>
      </c>
      <c r="J31" s="84">
        <v>1120</v>
      </c>
      <c r="K31" s="85">
        <v>14.871794871794872</v>
      </c>
    </row>
    <row r="32" spans="1:11" ht="20.100000000000001" customHeight="1" x14ac:dyDescent="0.2">
      <c r="A32" s="299" t="s">
        <v>15</v>
      </c>
      <c r="B32" s="300"/>
      <c r="C32" s="84">
        <v>363</v>
      </c>
      <c r="D32" s="84">
        <v>8881</v>
      </c>
      <c r="E32" s="89">
        <v>3.1475029036004645</v>
      </c>
      <c r="F32" s="83">
        <v>304</v>
      </c>
      <c r="G32" s="84">
        <v>7507</v>
      </c>
      <c r="H32" s="89">
        <v>2.9625565766012891</v>
      </c>
      <c r="I32" s="83">
        <v>59</v>
      </c>
      <c r="J32" s="84">
        <v>1374</v>
      </c>
      <c r="K32" s="85">
        <v>4.1698256254738446</v>
      </c>
    </row>
    <row r="33" spans="1:11" ht="20.100000000000001" customHeight="1" x14ac:dyDescent="0.2">
      <c r="A33" s="299" t="s">
        <v>16</v>
      </c>
      <c r="B33" s="301"/>
      <c r="C33" s="84">
        <v>257</v>
      </c>
      <c r="D33" s="84">
        <v>3134</v>
      </c>
      <c r="E33" s="89">
        <v>-9.5632770162575709E-2</v>
      </c>
      <c r="F33" s="83">
        <v>106</v>
      </c>
      <c r="G33" s="84">
        <v>1256</v>
      </c>
      <c r="H33" s="89">
        <v>-7.9178885630498534</v>
      </c>
      <c r="I33" s="83">
        <v>151</v>
      </c>
      <c r="J33" s="84">
        <v>1878</v>
      </c>
      <c r="K33" s="85">
        <v>5.9221658206429781</v>
      </c>
    </row>
    <row r="34" spans="1:11" ht="27.75" customHeight="1" x14ac:dyDescent="0.2">
      <c r="A34" s="302" t="s">
        <v>273</v>
      </c>
      <c r="B34" s="303" t="s">
        <v>164</v>
      </c>
      <c r="C34" s="86">
        <v>227.78988326848199</v>
      </c>
      <c r="D34" s="87">
        <v>243.15794511806001</v>
      </c>
      <c r="E34" s="88">
        <v>21.518161885672015</v>
      </c>
      <c r="F34" s="86">
        <v>158.29245283018901</v>
      </c>
      <c r="G34" s="87">
        <v>180.866242038217</v>
      </c>
      <c r="H34" s="88">
        <v>13.327385733232006</v>
      </c>
      <c r="I34" s="86">
        <v>276.57615894039702</v>
      </c>
      <c r="J34" s="87">
        <v>284.81842385516501</v>
      </c>
      <c r="K34" s="88">
        <v>21.557848559056993</v>
      </c>
    </row>
    <row r="35" spans="1:11" ht="15" customHeight="1" x14ac:dyDescent="0.2">
      <c r="A35" s="509" t="s">
        <v>12</v>
      </c>
      <c r="B35" s="510"/>
      <c r="C35" s="511"/>
      <c r="D35" s="511"/>
      <c r="E35" s="511"/>
      <c r="F35" s="511"/>
      <c r="G35" s="511"/>
      <c r="H35" s="511"/>
      <c r="I35" s="511"/>
      <c r="J35" s="511"/>
      <c r="K35" s="512"/>
    </row>
    <row r="36" spans="1:11" ht="15" customHeight="1" x14ac:dyDescent="0.2">
      <c r="A36" s="297" t="s">
        <v>35</v>
      </c>
      <c r="B36" s="298"/>
      <c r="C36" s="84">
        <v>1641</v>
      </c>
      <c r="D36" s="84">
        <v>18940</v>
      </c>
      <c r="E36" s="89">
        <v>-1.024247491638796</v>
      </c>
      <c r="F36" s="83">
        <v>1374</v>
      </c>
      <c r="G36" s="84">
        <v>15779</v>
      </c>
      <c r="H36" s="89">
        <v>-2.0059619922990937</v>
      </c>
      <c r="I36" s="83">
        <v>267</v>
      </c>
      <c r="J36" s="84">
        <v>3161</v>
      </c>
      <c r="K36" s="85">
        <v>4.1858932102834538</v>
      </c>
    </row>
    <row r="37" spans="1:11" ht="20.100000000000001" customHeight="1" x14ac:dyDescent="0.2">
      <c r="A37" s="299" t="s">
        <v>3</v>
      </c>
      <c r="B37" s="300"/>
      <c r="C37" s="84">
        <v>1092</v>
      </c>
      <c r="D37" s="84">
        <v>12146</v>
      </c>
      <c r="E37" s="89">
        <v>0.90554124781922396</v>
      </c>
      <c r="F37" s="83">
        <v>933</v>
      </c>
      <c r="G37" s="84">
        <v>10226</v>
      </c>
      <c r="H37" s="89">
        <v>0.2156017248137985</v>
      </c>
      <c r="I37" s="83">
        <v>159</v>
      </c>
      <c r="J37" s="84">
        <v>1920</v>
      </c>
      <c r="K37" s="85">
        <v>4.7463175122749588</v>
      </c>
    </row>
    <row r="38" spans="1:11" ht="15" customHeight="1" x14ac:dyDescent="0.2">
      <c r="A38" s="299" t="s">
        <v>4</v>
      </c>
      <c r="B38" s="300"/>
      <c r="C38" s="84">
        <v>549</v>
      </c>
      <c r="D38" s="84">
        <v>6794</v>
      </c>
      <c r="E38" s="89">
        <v>-4.2963797717988452</v>
      </c>
      <c r="F38" s="83">
        <v>441</v>
      </c>
      <c r="G38" s="84">
        <v>5553</v>
      </c>
      <c r="H38" s="89">
        <v>-5.8494404883011191</v>
      </c>
      <c r="I38" s="83">
        <v>108</v>
      </c>
      <c r="J38" s="84">
        <v>1241</v>
      </c>
      <c r="K38" s="85">
        <v>3.330557868442964</v>
      </c>
    </row>
    <row r="39" spans="1:11" ht="20.100000000000001" customHeight="1" x14ac:dyDescent="0.2">
      <c r="A39" s="299" t="s">
        <v>10</v>
      </c>
      <c r="B39" s="300"/>
      <c r="C39" s="84">
        <v>260</v>
      </c>
      <c r="D39" s="84">
        <v>3087</v>
      </c>
      <c r="E39" s="89">
        <v>-1.0576923076923077</v>
      </c>
      <c r="F39" s="83">
        <v>244</v>
      </c>
      <c r="G39" s="84" t="s">
        <v>378</v>
      </c>
      <c r="H39" s="89">
        <v>-2.1024075957951851</v>
      </c>
      <c r="I39" s="83">
        <v>16</v>
      </c>
      <c r="J39" s="84" t="s">
        <v>378</v>
      </c>
      <c r="K39" s="85">
        <v>16.959064327485379</v>
      </c>
    </row>
    <row r="40" spans="1:11" ht="15" customHeight="1" x14ac:dyDescent="0.2">
      <c r="A40" s="299" t="s">
        <v>103</v>
      </c>
      <c r="B40" s="300"/>
      <c r="C40" s="84">
        <v>1350</v>
      </c>
      <c r="D40" s="84">
        <v>15497</v>
      </c>
      <c r="E40" s="89">
        <v>-1.3181355068772287</v>
      </c>
      <c r="F40" s="83">
        <v>1103</v>
      </c>
      <c r="G40" s="84">
        <v>12596</v>
      </c>
      <c r="H40" s="89">
        <v>-2.2429181218471093</v>
      </c>
      <c r="I40" s="83">
        <v>247</v>
      </c>
      <c r="J40" s="84">
        <v>2901</v>
      </c>
      <c r="K40" s="85">
        <v>2.9088329194749911</v>
      </c>
    </row>
    <row r="41" spans="1:11" ht="15" customHeight="1" x14ac:dyDescent="0.2">
      <c r="A41" s="299" t="s">
        <v>104</v>
      </c>
      <c r="B41" s="300"/>
      <c r="C41" s="84">
        <v>31</v>
      </c>
      <c r="D41" s="84">
        <v>356</v>
      </c>
      <c r="E41" s="89">
        <v>14.102564102564102</v>
      </c>
      <c r="F41" s="83">
        <v>27</v>
      </c>
      <c r="G41" s="84" t="s">
        <v>378</v>
      </c>
      <c r="H41" s="89">
        <v>10.44776119402985</v>
      </c>
      <c r="I41" s="83">
        <v>4</v>
      </c>
      <c r="J41" s="84" t="s">
        <v>378</v>
      </c>
      <c r="K41" s="85">
        <v>36.363636363636367</v>
      </c>
    </row>
    <row r="42" spans="1:11" ht="20.100000000000001" customHeight="1" x14ac:dyDescent="0.2">
      <c r="A42" s="299" t="s">
        <v>13</v>
      </c>
      <c r="B42" s="300"/>
      <c r="C42" s="84">
        <v>1424</v>
      </c>
      <c r="D42" s="84">
        <v>16588</v>
      </c>
      <c r="E42" s="89">
        <v>-1.9157994323557237</v>
      </c>
      <c r="F42" s="83">
        <v>1190</v>
      </c>
      <c r="G42" s="84">
        <v>13819</v>
      </c>
      <c r="H42" s="89">
        <v>-2.9223744292237441</v>
      </c>
      <c r="I42" s="83">
        <v>234</v>
      </c>
      <c r="J42" s="84">
        <v>2769</v>
      </c>
      <c r="K42" s="85">
        <v>3.4366828539409791</v>
      </c>
    </row>
    <row r="43" spans="1:11" ht="15" customHeight="1" x14ac:dyDescent="0.2">
      <c r="A43" s="299" t="s">
        <v>14</v>
      </c>
      <c r="B43" s="301" t="s">
        <v>162</v>
      </c>
      <c r="C43" s="84">
        <v>217</v>
      </c>
      <c r="D43" s="84">
        <v>2352</v>
      </c>
      <c r="E43" s="89">
        <v>5.755395683453238</v>
      </c>
      <c r="F43" s="83">
        <v>184</v>
      </c>
      <c r="G43" s="84">
        <v>1960</v>
      </c>
      <c r="H43" s="89">
        <v>4.9812533476164971</v>
      </c>
      <c r="I43" s="83">
        <v>33</v>
      </c>
      <c r="J43" s="84">
        <v>392</v>
      </c>
      <c r="K43" s="85">
        <v>9.8039215686274517</v>
      </c>
    </row>
    <row r="44" spans="1:11" ht="20.100000000000001" customHeight="1" x14ac:dyDescent="0.2">
      <c r="A44" s="299" t="s">
        <v>15</v>
      </c>
      <c r="B44" s="300"/>
      <c r="C44" s="84">
        <v>370</v>
      </c>
      <c r="D44" s="84">
        <v>3701</v>
      </c>
      <c r="E44" s="89">
        <v>-1.227648785695223</v>
      </c>
      <c r="F44" s="83">
        <v>283</v>
      </c>
      <c r="G44" s="84">
        <v>2809</v>
      </c>
      <c r="H44" s="89">
        <v>-4.2603953646898427</v>
      </c>
      <c r="I44" s="83">
        <v>87</v>
      </c>
      <c r="J44" s="84">
        <v>892</v>
      </c>
      <c r="K44" s="85">
        <v>9.7170971709717104</v>
      </c>
    </row>
    <row r="45" spans="1:11" ht="20.100000000000001" customHeight="1" x14ac:dyDescent="0.2">
      <c r="A45" s="299" t="s">
        <v>16</v>
      </c>
      <c r="B45" s="301"/>
      <c r="C45" s="84">
        <v>525</v>
      </c>
      <c r="D45" s="84">
        <v>6295</v>
      </c>
      <c r="E45" s="89">
        <v>-8.5959053288804999</v>
      </c>
      <c r="F45" s="83">
        <v>336</v>
      </c>
      <c r="G45" s="84">
        <v>4109</v>
      </c>
      <c r="H45" s="89">
        <v>-15.885363357215967</v>
      </c>
      <c r="I45" s="83">
        <v>189</v>
      </c>
      <c r="J45" s="84">
        <v>2186</v>
      </c>
      <c r="K45" s="85">
        <v>9.1908091908091905</v>
      </c>
    </row>
    <row r="46" spans="1:11" ht="27.75" customHeight="1" x14ac:dyDescent="0.2">
      <c r="A46" s="302" t="s">
        <v>273</v>
      </c>
      <c r="B46" s="303" t="s">
        <v>164</v>
      </c>
      <c r="C46" s="86">
        <v>258.48190476190501</v>
      </c>
      <c r="D46" s="87">
        <v>237.132327243844</v>
      </c>
      <c r="E46" s="88">
        <v>19.521901804610991</v>
      </c>
      <c r="F46" s="86">
        <v>154.30357142857099</v>
      </c>
      <c r="G46" s="87">
        <v>150.48697980043801</v>
      </c>
      <c r="H46" s="88">
        <v>2.1291497083190052</v>
      </c>
      <c r="I46" s="86">
        <v>443.68783068783102</v>
      </c>
      <c r="J46" s="87">
        <v>399.99862763037498</v>
      </c>
      <c r="K46" s="88">
        <v>13.407718539465975</v>
      </c>
    </row>
    <row r="47" spans="1:11" ht="11.25" customHeight="1" x14ac:dyDescent="0.2">
      <c r="A47" s="286" t="s">
        <v>380</v>
      </c>
      <c r="B47" s="286"/>
      <c r="C47" s="287"/>
      <c r="D47" s="287"/>
      <c r="E47" s="287"/>
      <c r="F47" s="287"/>
      <c r="G47" s="287"/>
      <c r="H47" s="287"/>
      <c r="I47" s="287"/>
      <c r="J47" s="287"/>
      <c r="K47" s="288" t="s">
        <v>6</v>
      </c>
    </row>
    <row r="49" spans="1:11" ht="14.25" customHeight="1" x14ac:dyDescent="0.2">
      <c r="A49" s="280" t="s">
        <v>315</v>
      </c>
      <c r="B49" s="280"/>
    </row>
    <row r="50" spans="1:11" ht="14.25" customHeight="1" x14ac:dyDescent="0.2">
      <c r="A50" s="280" t="s">
        <v>224</v>
      </c>
      <c r="B50" s="280"/>
    </row>
    <row r="51" spans="1:11" ht="14.25" customHeight="1" x14ac:dyDescent="0.2">
      <c r="A51" s="280" t="s">
        <v>85</v>
      </c>
      <c r="B51" s="280"/>
    </row>
    <row r="52" spans="1:11" ht="14.25" customHeight="1" x14ac:dyDescent="0.2">
      <c r="A52" s="280" t="s">
        <v>86</v>
      </c>
      <c r="B52" s="280"/>
    </row>
    <row r="53" spans="1:11" ht="31.5" customHeight="1" x14ac:dyDescent="0.2">
      <c r="A53" s="504" t="s">
        <v>369</v>
      </c>
      <c r="B53" s="504"/>
      <c r="C53" s="504"/>
      <c r="D53" s="504"/>
      <c r="E53" s="504"/>
      <c r="F53" s="504"/>
      <c r="G53" s="504"/>
      <c r="H53" s="504"/>
      <c r="I53" s="504"/>
      <c r="J53" s="504"/>
      <c r="K53" s="504"/>
    </row>
  </sheetData>
  <sheetProtection sheet="1" objects="1" scenarios="1"/>
  <mergeCells count="10">
    <mergeCell ref="A53:K53"/>
    <mergeCell ref="A11:K11"/>
    <mergeCell ref="A23:K23"/>
    <mergeCell ref="A35:K35"/>
    <mergeCell ref="A3:K3"/>
    <mergeCell ref="C7:E8"/>
    <mergeCell ref="F8:H8"/>
    <mergeCell ref="I8:K8"/>
    <mergeCell ref="F7:K7"/>
    <mergeCell ref="A7:B10"/>
  </mergeCells>
  <printOptions horizontalCentered="1"/>
  <pageMargins left="0.70866141732283472" right="0.39370078740157483" top="0.39370078740157483" bottom="0.39370078740157483" header="0.51181102362204722" footer="0.51181102362204722"/>
  <pageSetup paperSize="9" scale="65"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23</vt:i4>
      </vt:variant>
      <vt:variant>
        <vt:lpstr>Benannte Bereiche</vt:lpstr>
      </vt:variant>
      <vt:variant>
        <vt:i4>12</vt:i4>
      </vt:variant>
    </vt:vector>
  </HeadingPairs>
  <TitlesOfParts>
    <vt:vector size="35" baseType="lpstr">
      <vt:lpstr>HB_Klappfelder</vt:lpstr>
      <vt:lpstr>HB_4a</vt:lpstr>
      <vt:lpstr>HB_6-7</vt:lpstr>
      <vt:lpstr>HB_8</vt:lpstr>
      <vt:lpstr>HB_8a</vt:lpstr>
      <vt:lpstr>Deckblatt</vt:lpstr>
      <vt:lpstr>Impressum</vt:lpstr>
      <vt:lpstr>Inhaltsverzeichnis</vt:lpstr>
      <vt:lpstr>1 - Zugang</vt:lpstr>
      <vt:lpstr>2 - Bestand</vt:lpstr>
      <vt:lpstr>3 - Abgang</vt:lpstr>
      <vt:lpstr>4 - Zeitreihe</vt:lpstr>
      <vt:lpstr>4a - Behinderungsart_Reha</vt:lpstr>
      <vt:lpstr>5 - Verbleib</vt:lpstr>
      <vt:lpstr>6 - Eintritte_TN</vt:lpstr>
      <vt:lpstr>7 - Bestand_TN</vt:lpstr>
      <vt:lpstr>8 - Zeitreihe_TN</vt:lpstr>
      <vt:lpstr>8a - Behinderungsart_TN</vt:lpstr>
      <vt:lpstr>9 - Verbleib_TN</vt:lpstr>
      <vt:lpstr>Hinweis_Reha</vt:lpstr>
      <vt:lpstr>Hinweis_Förderstatistik</vt:lpstr>
      <vt:lpstr>Hinweis_Verbleib</vt:lpstr>
      <vt:lpstr>Statistik-Infoseite</vt:lpstr>
      <vt:lpstr>'4a - Behinderungsart_Reha'!Druckbereich</vt:lpstr>
      <vt:lpstr>'6 - Eintritte_TN'!Druckbereich</vt:lpstr>
      <vt:lpstr>'9 - Verbleib_TN'!Druckbereich</vt:lpstr>
      <vt:lpstr>Hinweis_Förderstatistik!Druckbereich</vt:lpstr>
      <vt:lpstr>Hinweis_Verbleib!Druckbereich</vt:lpstr>
      <vt:lpstr>'Statistik-Infoseite'!Druckbereich</vt:lpstr>
      <vt:lpstr>'6 - Eintritte_TN'!Drucktitel</vt:lpstr>
      <vt:lpstr>'7 - Bestand_TN'!Drucktitel</vt:lpstr>
      <vt:lpstr>'9 - Verbleib_TN'!Drucktitel</vt:lpstr>
      <vt:lpstr>Hinweis_Förderstatistik!Drucktitel</vt:lpstr>
      <vt:lpstr>Hinweis_Reha!Drucktitel</vt:lpstr>
      <vt:lpstr>Hinweis_Verbleib!Drucktitel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Daudert Sascha</dc:creator>
  <cp:lastModifiedBy>WollnyJ005</cp:lastModifiedBy>
  <cp:lastPrinted>2022-01-26T13:19:39Z</cp:lastPrinted>
  <dcterms:created xsi:type="dcterms:W3CDTF">2015-07-20T07:24:45Z</dcterms:created>
  <dcterms:modified xsi:type="dcterms:W3CDTF">2022-02-24T07:25:58Z</dcterms:modified>
</cp:coreProperties>
</file>